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tandard Concentration " sheetId="1" r:id="rId1"/>
    <sheet name="Std dilution" sheetId="2" r:id="rId2"/>
  </sheets>
  <calcPr calcId="152511"/>
</workbook>
</file>

<file path=xl/calcChain.xml><?xml version="1.0" encoding="utf-8"?>
<calcChain xmlns="http://schemas.openxmlformats.org/spreadsheetml/2006/main">
  <c r="L3" i="1" l="1"/>
  <c r="K3" i="1"/>
  <c r="J3" i="1"/>
  <c r="I4" i="1"/>
  <c r="I3" i="1"/>
  <c r="H3" i="1"/>
  <c r="G3" i="1"/>
  <c r="F3" i="1"/>
  <c r="E3" i="1"/>
  <c r="L4" i="1"/>
  <c r="L5" i="1"/>
  <c r="L6" i="1"/>
  <c r="L7" i="1"/>
  <c r="L8" i="1"/>
  <c r="I16" i="1"/>
  <c r="L12" i="1"/>
  <c r="K12" i="1"/>
  <c r="J12" i="1"/>
  <c r="I12" i="1"/>
  <c r="H12" i="1"/>
  <c r="G12" i="1"/>
  <c r="F12" i="1"/>
  <c r="E12" i="1"/>
  <c r="L13" i="1"/>
  <c r="L14" i="1"/>
  <c r="L15" i="1"/>
  <c r="L16" i="1"/>
  <c r="L17" i="1"/>
  <c r="L18" i="1"/>
  <c r="S4" i="2" l="1"/>
  <c r="S5" i="2"/>
  <c r="S6" i="2"/>
  <c r="I6" i="2"/>
  <c r="I5" i="2"/>
  <c r="M4" i="2"/>
  <c r="N4" i="2"/>
  <c r="O4" i="2"/>
  <c r="P4" i="2"/>
  <c r="Q4" i="2"/>
  <c r="R4" i="2"/>
  <c r="L4" i="2"/>
  <c r="M5" i="2"/>
  <c r="Q5" i="2"/>
  <c r="D6" i="2"/>
  <c r="N6" i="2" s="1"/>
  <c r="H6" i="2"/>
  <c r="R6" i="2" s="1"/>
  <c r="C6" i="2"/>
  <c r="M6" i="2" s="1"/>
  <c r="H5" i="2"/>
  <c r="R5" i="2" s="1"/>
  <c r="G5" i="2"/>
  <c r="G6" i="2" s="1"/>
  <c r="Q6" i="2" s="1"/>
  <c r="F5" i="2"/>
  <c r="F6" i="2" s="1"/>
  <c r="P6" i="2" s="1"/>
  <c r="E5" i="2"/>
  <c r="O5" i="2" s="1"/>
  <c r="D5" i="2"/>
  <c r="N5" i="2" s="1"/>
  <c r="C5" i="2"/>
  <c r="B5" i="2"/>
  <c r="L5" i="2" s="1"/>
  <c r="K18" i="1"/>
  <c r="K13" i="1"/>
  <c r="K14" i="1"/>
  <c r="K15" i="1"/>
  <c r="K16" i="1"/>
  <c r="K17" i="1"/>
  <c r="J13" i="1"/>
  <c r="J14" i="1"/>
  <c r="J15" i="1"/>
  <c r="J16" i="1"/>
  <c r="J17" i="1"/>
  <c r="J18" i="1"/>
  <c r="I13" i="1"/>
  <c r="I14" i="1"/>
  <c r="I15" i="1"/>
  <c r="I17" i="1"/>
  <c r="I18" i="1"/>
  <c r="H13" i="1"/>
  <c r="H14" i="1"/>
  <c r="H15" i="1"/>
  <c r="H16" i="1"/>
  <c r="H17" i="1"/>
  <c r="H18" i="1"/>
  <c r="G13" i="1"/>
  <c r="G14" i="1"/>
  <c r="G15" i="1"/>
  <c r="G16" i="1"/>
  <c r="G17" i="1"/>
  <c r="G18" i="1"/>
  <c r="F13" i="1"/>
  <c r="F14" i="1"/>
  <c r="F15" i="1"/>
  <c r="F16" i="1"/>
  <c r="F17" i="1"/>
  <c r="F18" i="1"/>
  <c r="E13" i="1"/>
  <c r="E14" i="1"/>
  <c r="E15" i="1"/>
  <c r="E16" i="1"/>
  <c r="E17" i="1"/>
  <c r="E18" i="1"/>
  <c r="K4" i="1"/>
  <c r="K5" i="1"/>
  <c r="K6" i="1"/>
  <c r="K7" i="1"/>
  <c r="K8" i="1"/>
  <c r="J4" i="1"/>
  <c r="J5" i="1"/>
  <c r="J6" i="1"/>
  <c r="J7" i="1"/>
  <c r="J8" i="1"/>
  <c r="I8" i="1"/>
  <c r="I5" i="1"/>
  <c r="I6" i="1"/>
  <c r="I7" i="1"/>
  <c r="H8" i="1"/>
  <c r="H4" i="1"/>
  <c r="H5" i="1"/>
  <c r="H6" i="1"/>
  <c r="H7" i="1"/>
  <c r="G4" i="1"/>
  <c r="G5" i="1"/>
  <c r="G6" i="1"/>
  <c r="G7" i="1"/>
  <c r="G8" i="1"/>
  <c r="F4" i="1"/>
  <c r="F5" i="1"/>
  <c r="F6" i="1"/>
  <c r="F7" i="1"/>
  <c r="F8" i="1"/>
  <c r="E8" i="1"/>
  <c r="E4" i="1"/>
  <c r="E5" i="1"/>
  <c r="E6" i="1"/>
  <c r="E7" i="1"/>
  <c r="E6" i="2" l="1"/>
  <c r="O6" i="2" s="1"/>
  <c r="B6" i="2"/>
  <c r="L6" i="2" s="1"/>
  <c r="P5" i="2"/>
</calcChain>
</file>

<file path=xl/sharedStrings.xml><?xml version="1.0" encoding="utf-8"?>
<sst xmlns="http://schemas.openxmlformats.org/spreadsheetml/2006/main" count="65" uniqueCount="39">
  <si>
    <t>Concentration (mg/L)</t>
  </si>
  <si>
    <t>1:10</t>
  </si>
  <si>
    <t xml:space="preserve">1:20 </t>
  </si>
  <si>
    <t xml:space="preserve">1:40 </t>
  </si>
  <si>
    <t xml:space="preserve">1:80  </t>
  </si>
  <si>
    <t>1:100</t>
  </si>
  <si>
    <t>Lithium (Li)</t>
  </si>
  <si>
    <t>Sodium (Na)</t>
  </si>
  <si>
    <t>Potassium (K)</t>
  </si>
  <si>
    <t>Magnesium (Mg)</t>
  </si>
  <si>
    <t>Calcium (Ca)</t>
  </si>
  <si>
    <t>Ammonium (NH4)</t>
  </si>
  <si>
    <t>Std</t>
  </si>
  <si>
    <t>1:200</t>
  </si>
  <si>
    <t>1:400</t>
  </si>
  <si>
    <t>Dionex Seven Anion Standard II</t>
  </si>
  <si>
    <t xml:space="preserve">Dionex Six Cation-II Standard </t>
  </si>
  <si>
    <t>Fluoride (Fl)</t>
  </si>
  <si>
    <t>Chloride (Cl)</t>
  </si>
  <si>
    <t>Nitrite (NO2)</t>
  </si>
  <si>
    <t>Bromide (Br)</t>
  </si>
  <si>
    <t>Nitrate (NO3)</t>
  </si>
  <si>
    <t>Phosphate (PO4)</t>
  </si>
  <si>
    <t>Measured</t>
  </si>
  <si>
    <t>Vf (mL)</t>
  </si>
  <si>
    <t>V std (mL)</t>
  </si>
  <si>
    <t>V DI (mL)</t>
  </si>
  <si>
    <r>
      <t>Vf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L)</t>
    </r>
  </si>
  <si>
    <t>V std (µL)</t>
  </si>
  <si>
    <t>V DI (µL)</t>
  </si>
  <si>
    <t>V :Volume</t>
  </si>
  <si>
    <t>Std: Standard</t>
  </si>
  <si>
    <t xml:space="preserve">DI : Deionized water </t>
  </si>
  <si>
    <t xml:space="preserve">Comments: </t>
  </si>
  <si>
    <t xml:space="preserve">Standard Dilution </t>
  </si>
  <si>
    <t xml:space="preserve">Vf: Final Volume </t>
  </si>
  <si>
    <t>1:600</t>
  </si>
  <si>
    <t>Sulfate (SO4)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</si>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</sst>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/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/>
    <xf numFmtId="0" fontId="0" fillId="7" borderId="1" xfId="0" applyFill="1" applyBorder="1"/>
    <xf numFmtId="0" fontId="0" fillId="0" borderId="10" xfId="0" applyBorder="1"/>
    <xf numFmtId="0" fontId="0" fillId="0" borderId="13" xfId="0" applyBorder="1"/>
    <xf numFmtId="49" fontId="0" fillId="0" borderId="1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6" xfId="0" applyBorder="1" applyAlignment="1"/>
    <xf numFmtId="49" fontId="0" fillId="3" borderId="10" xfId="0" applyNumberFormat="1" applyFill="1" applyBorder="1" applyAlignment="1">
      <alignment horizontal="center"/>
    </xf>
    <xf numFmtId="0" fontId="0" fillId="5" borderId="10" xfId="0" applyFill="1" applyBorder="1"/>
    <xf numFmtId="49" fontId="0" fillId="3" borderId="13" xfId="0" applyNumberFormat="1" applyFill="1" applyBorder="1" applyAlignment="1">
      <alignment horizontal="center"/>
    </xf>
    <xf numFmtId="2" fontId="0" fillId="0" borderId="13" xfId="0" applyNumberFormat="1" applyBorder="1"/>
    <xf numFmtId="0" fontId="0" fillId="5" borderId="13" xfId="0" applyFill="1" applyBorder="1"/>
    <xf numFmtId="2" fontId="0" fillId="5" borderId="13" xfId="0" applyNumberForma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6" borderId="10" xfId="0" applyNumberFormat="1" applyFill="1" applyBorder="1" applyAlignment="1">
      <alignment horizontal="left"/>
    </xf>
    <xf numFmtId="49" fontId="0" fillId="6" borderId="11" xfId="0" applyNumberFormat="1" applyFill="1" applyBorder="1" applyAlignment="1">
      <alignment horizontal="left"/>
    </xf>
    <xf numFmtId="49" fontId="0" fillId="6" borderId="12" xfId="0" applyNumberFormat="1" applyFill="1" applyBorder="1" applyAlignment="1">
      <alignment horizontal="left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2" fontId="0" fillId="0" borderId="1" xfId="0" applyNumberFormat="1" applyFill="1" applyBorder="1"/>
    <xf numFmtId="2" fontId="0" fillId="0" borderId="1" xfId="0" applyNumberFormat="1" applyBorder="1"/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/>
    <xf numFmtId="49" fontId="0" fillId="0" borderId="0" xfId="0" applyNumberFormat="1" applyFill="1" applyBorder="1" applyAlignment="1"/>
    <xf numFmtId="0" fontId="0" fillId="0" borderId="17" xfId="0" applyBorder="1"/>
    <xf numFmtId="2" fontId="0" fillId="0" borderId="17" xfId="0" applyNumberFormat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M6" sqref="M6"/>
    </sheetView>
  </sheetViews>
  <sheetFormatPr defaultRowHeight="14.5" x14ac:dyDescent="0.35"/>
  <cols>
    <col min="2" max="2" width="21.7265625" customWidth="1"/>
    <col min="3" max="3" width="19.1796875" customWidth="1"/>
    <col min="4" max="4" width="9.26953125" customWidth="1"/>
    <col min="5" max="5" width="8.7265625" style="48"/>
  </cols>
  <sheetData>
    <row r="1" spans="1:12" x14ac:dyDescent="0.35">
      <c r="D1" t="s">
        <v>38</v>
      </c>
      <c r="E1" s="48">
        <v>8</v>
      </c>
      <c r="F1">
        <v>7</v>
      </c>
      <c r="G1">
        <v>6</v>
      </c>
      <c r="H1">
        <v>5</v>
      </c>
      <c r="I1">
        <v>4</v>
      </c>
      <c r="J1">
        <v>3</v>
      </c>
      <c r="K1">
        <v>2</v>
      </c>
      <c r="L1">
        <v>1</v>
      </c>
    </row>
    <row r="2" spans="1:12" x14ac:dyDescent="0.35">
      <c r="A2" s="28" t="s">
        <v>16</v>
      </c>
      <c r="B2" s="28"/>
      <c r="C2" s="1" t="s">
        <v>0</v>
      </c>
      <c r="D2" s="1" t="s">
        <v>12</v>
      </c>
      <c r="E2" s="13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13</v>
      </c>
      <c r="K2" s="2" t="s">
        <v>14</v>
      </c>
      <c r="L2" s="15" t="s">
        <v>36</v>
      </c>
    </row>
    <row r="3" spans="1:12" x14ac:dyDescent="0.35">
      <c r="A3" s="1">
        <v>1</v>
      </c>
      <c r="B3" s="1" t="s">
        <v>6</v>
      </c>
      <c r="C3" s="1">
        <v>50.1</v>
      </c>
      <c r="D3" s="1">
        <v>0.2</v>
      </c>
      <c r="E3" s="49">
        <f>C3/10</f>
        <v>5.01</v>
      </c>
      <c r="F3" s="1">
        <f>C3/20</f>
        <v>2.5049999999999999</v>
      </c>
      <c r="G3" s="1">
        <f>C3/40</f>
        <v>1.2524999999999999</v>
      </c>
      <c r="H3" s="1">
        <f>C3/80</f>
        <v>0.62624999999999997</v>
      </c>
      <c r="I3" s="1">
        <f>C3/100</f>
        <v>0.501</v>
      </c>
      <c r="J3" s="1">
        <f>C3/200</f>
        <v>0.2505</v>
      </c>
      <c r="K3" s="1">
        <f>C3/400</f>
        <v>0.12525</v>
      </c>
      <c r="L3" s="12">
        <f>C3/600</f>
        <v>8.3500000000000005E-2</v>
      </c>
    </row>
    <row r="4" spans="1:12" x14ac:dyDescent="0.35">
      <c r="A4" s="1">
        <v>2</v>
      </c>
      <c r="B4" s="1" t="s">
        <v>7</v>
      </c>
      <c r="C4" s="1">
        <v>199</v>
      </c>
      <c r="D4" s="1">
        <v>1</v>
      </c>
      <c r="E4" s="49">
        <f t="shared" ref="E4:E7" si="0">C4/10</f>
        <v>19.899999999999999</v>
      </c>
      <c r="F4" s="1">
        <f t="shared" ref="F4:F8" si="1">C4/20</f>
        <v>9.9499999999999993</v>
      </c>
      <c r="G4" s="1">
        <f t="shared" ref="G4:G8" si="2">C4/40</f>
        <v>4.9749999999999996</v>
      </c>
      <c r="H4" s="1">
        <f t="shared" ref="H4:H7" si="3">C4/80</f>
        <v>2.4874999999999998</v>
      </c>
      <c r="I4" s="1">
        <f>C4/100</f>
        <v>1.99</v>
      </c>
      <c r="J4" s="1">
        <f t="shared" ref="J4:J8" si="4">C4/200</f>
        <v>0.995</v>
      </c>
      <c r="K4" s="1">
        <f t="shared" ref="K4:K8" si="5">C4/400</f>
        <v>0.4975</v>
      </c>
      <c r="L4" s="12">
        <f t="shared" ref="L4:L8" si="6">C4/600</f>
        <v>0.33166666666666667</v>
      </c>
    </row>
    <row r="5" spans="1:12" x14ac:dyDescent="0.35">
      <c r="A5" s="1">
        <v>3</v>
      </c>
      <c r="B5" s="10" t="s">
        <v>11</v>
      </c>
      <c r="C5" s="1">
        <v>250</v>
      </c>
      <c r="D5" s="1">
        <v>5</v>
      </c>
      <c r="E5" s="49">
        <f t="shared" si="0"/>
        <v>25</v>
      </c>
      <c r="F5" s="1">
        <f t="shared" si="1"/>
        <v>12.5</v>
      </c>
      <c r="G5" s="1">
        <f t="shared" si="2"/>
        <v>6.25</v>
      </c>
      <c r="H5" s="1">
        <f t="shared" si="3"/>
        <v>3.125</v>
      </c>
      <c r="I5" s="1">
        <f t="shared" ref="I5:I7" si="7">C5/100</f>
        <v>2.5</v>
      </c>
      <c r="J5" s="1">
        <f t="shared" si="4"/>
        <v>1.25</v>
      </c>
      <c r="K5" s="1">
        <f t="shared" si="5"/>
        <v>0.625</v>
      </c>
      <c r="L5" s="12">
        <f t="shared" si="6"/>
        <v>0.41666666666666669</v>
      </c>
    </row>
    <row r="6" spans="1:12" x14ac:dyDescent="0.35">
      <c r="A6" s="1">
        <v>4</v>
      </c>
      <c r="B6" s="1" t="s">
        <v>8</v>
      </c>
      <c r="C6" s="1">
        <v>498</v>
      </c>
      <c r="D6" s="1">
        <v>8</v>
      </c>
      <c r="E6" s="49">
        <f t="shared" si="0"/>
        <v>49.8</v>
      </c>
      <c r="F6" s="1">
        <f t="shared" si="1"/>
        <v>24.9</v>
      </c>
      <c r="G6" s="1">
        <f t="shared" si="2"/>
        <v>12.45</v>
      </c>
      <c r="H6" s="1">
        <f t="shared" si="3"/>
        <v>6.2249999999999996</v>
      </c>
      <c r="I6" s="1">
        <f t="shared" si="7"/>
        <v>4.9800000000000004</v>
      </c>
      <c r="J6" s="1">
        <f t="shared" si="4"/>
        <v>2.4900000000000002</v>
      </c>
      <c r="K6" s="1">
        <f t="shared" si="5"/>
        <v>1.2450000000000001</v>
      </c>
      <c r="L6" s="12">
        <f t="shared" si="6"/>
        <v>0.83</v>
      </c>
    </row>
    <row r="7" spans="1:12" x14ac:dyDescent="0.35">
      <c r="A7" s="1">
        <v>5</v>
      </c>
      <c r="B7" s="1" t="s">
        <v>9</v>
      </c>
      <c r="C7" s="1">
        <v>250</v>
      </c>
      <c r="D7" s="1">
        <v>1</v>
      </c>
      <c r="E7" s="49">
        <f t="shared" si="0"/>
        <v>25</v>
      </c>
      <c r="F7" s="1">
        <f t="shared" si="1"/>
        <v>12.5</v>
      </c>
      <c r="G7" s="1">
        <f t="shared" si="2"/>
        <v>6.25</v>
      </c>
      <c r="H7" s="1">
        <f t="shared" si="3"/>
        <v>3.125</v>
      </c>
      <c r="I7" s="1">
        <f t="shared" si="7"/>
        <v>2.5</v>
      </c>
      <c r="J7" s="1">
        <f t="shared" si="4"/>
        <v>1.25</v>
      </c>
      <c r="K7" s="1">
        <f t="shared" si="5"/>
        <v>0.625</v>
      </c>
      <c r="L7" s="12">
        <f t="shared" si="6"/>
        <v>0.41666666666666669</v>
      </c>
    </row>
    <row r="8" spans="1:12" x14ac:dyDescent="0.35">
      <c r="A8" s="1">
        <v>6</v>
      </c>
      <c r="B8" s="1" t="s">
        <v>10</v>
      </c>
      <c r="C8" s="1">
        <v>497</v>
      </c>
      <c r="D8" s="1">
        <v>2</v>
      </c>
      <c r="E8" s="49">
        <f>C8/10</f>
        <v>49.7</v>
      </c>
      <c r="F8" s="1">
        <f t="shared" si="1"/>
        <v>24.85</v>
      </c>
      <c r="G8" s="1">
        <f t="shared" si="2"/>
        <v>12.425000000000001</v>
      </c>
      <c r="H8" s="1">
        <f>C8/80</f>
        <v>6.2125000000000004</v>
      </c>
      <c r="I8" s="1">
        <f>C8/100</f>
        <v>4.97</v>
      </c>
      <c r="J8" s="1">
        <f t="shared" si="4"/>
        <v>2.4849999999999999</v>
      </c>
      <c r="K8" s="1">
        <f t="shared" si="5"/>
        <v>1.2424999999999999</v>
      </c>
      <c r="L8" s="12">
        <f t="shared" si="6"/>
        <v>0.82833333333333337</v>
      </c>
    </row>
    <row r="10" spans="1:12" x14ac:dyDescent="0.35">
      <c r="D10" t="s">
        <v>38</v>
      </c>
      <c r="E10" s="48">
        <v>8</v>
      </c>
      <c r="F10">
        <v>7</v>
      </c>
      <c r="G10">
        <v>6</v>
      </c>
      <c r="H10">
        <v>5</v>
      </c>
      <c r="I10">
        <v>4</v>
      </c>
      <c r="J10">
        <v>3</v>
      </c>
      <c r="K10">
        <v>2</v>
      </c>
      <c r="L10">
        <v>1</v>
      </c>
    </row>
    <row r="11" spans="1:12" x14ac:dyDescent="0.35">
      <c r="A11" s="29" t="s">
        <v>15</v>
      </c>
      <c r="B11" s="29"/>
      <c r="C11" s="1" t="s">
        <v>0</v>
      </c>
      <c r="D11" s="1" t="s">
        <v>23</v>
      </c>
      <c r="E11" s="13" t="s">
        <v>1</v>
      </c>
      <c r="F11" s="2" t="s">
        <v>2</v>
      </c>
      <c r="G11" s="2" t="s">
        <v>3</v>
      </c>
      <c r="H11" s="13" t="s">
        <v>4</v>
      </c>
      <c r="I11" s="13" t="s">
        <v>5</v>
      </c>
      <c r="J11" s="13" t="s">
        <v>13</v>
      </c>
      <c r="K11" s="14" t="s">
        <v>14</v>
      </c>
      <c r="L11" s="15" t="s">
        <v>36</v>
      </c>
    </row>
    <row r="12" spans="1:12" x14ac:dyDescent="0.35">
      <c r="A12" s="1">
        <v>1</v>
      </c>
      <c r="B12" s="1" t="s">
        <v>17</v>
      </c>
      <c r="C12" s="1">
        <v>20</v>
      </c>
      <c r="D12" s="1">
        <v>20</v>
      </c>
      <c r="E12" s="49">
        <f>C12/10</f>
        <v>2</v>
      </c>
      <c r="F12" s="1">
        <f>C12/20</f>
        <v>1</v>
      </c>
      <c r="G12" s="1">
        <f>C12/40</f>
        <v>0.5</v>
      </c>
      <c r="H12" s="1">
        <f>C12/80</f>
        <v>0.25</v>
      </c>
      <c r="I12" s="1">
        <f>C12/100</f>
        <v>0.2</v>
      </c>
      <c r="J12" s="1">
        <f>C12/200</f>
        <v>0.1</v>
      </c>
      <c r="K12" s="11">
        <f>C12/400</f>
        <v>0.05</v>
      </c>
      <c r="L12" s="12">
        <f>C12/600</f>
        <v>3.3333333333333333E-2</v>
      </c>
    </row>
    <row r="13" spans="1:12" x14ac:dyDescent="0.35">
      <c r="A13" s="1">
        <v>2</v>
      </c>
      <c r="B13" s="1" t="s">
        <v>18</v>
      </c>
      <c r="C13" s="1">
        <v>100</v>
      </c>
      <c r="D13" s="1">
        <v>101</v>
      </c>
      <c r="E13" s="49">
        <f t="shared" ref="E13:E18" si="8">C13/10</f>
        <v>10</v>
      </c>
      <c r="F13" s="1">
        <f t="shared" ref="F13:F18" si="9">C13/20</f>
        <v>5</v>
      </c>
      <c r="G13" s="1">
        <f t="shared" ref="G13:G18" si="10">C13/40</f>
        <v>2.5</v>
      </c>
      <c r="H13" s="1">
        <f t="shared" ref="H13:H18" si="11">C13/80</f>
        <v>1.25</v>
      </c>
      <c r="I13" s="1">
        <f t="shared" ref="I13:I18" si="12">C13/100</f>
        <v>1</v>
      </c>
      <c r="J13" s="1">
        <f t="shared" ref="J13:J18" si="13">C13/200</f>
        <v>0.5</v>
      </c>
      <c r="K13" s="11">
        <f t="shared" ref="K13:K17" si="14">C13/400</f>
        <v>0.25</v>
      </c>
      <c r="L13" s="12">
        <f t="shared" ref="L13:L18" si="15">C13/600</f>
        <v>0.16666666666666666</v>
      </c>
    </row>
    <row r="14" spans="1:12" x14ac:dyDescent="0.35">
      <c r="A14" s="1">
        <v>3</v>
      </c>
      <c r="B14" s="10" t="s">
        <v>19</v>
      </c>
      <c r="C14" s="1">
        <v>100</v>
      </c>
      <c r="D14" s="1">
        <v>100</v>
      </c>
      <c r="E14" s="49">
        <f t="shared" si="8"/>
        <v>10</v>
      </c>
      <c r="F14" s="1">
        <f t="shared" si="9"/>
        <v>5</v>
      </c>
      <c r="G14" s="1">
        <f t="shared" si="10"/>
        <v>2.5</v>
      </c>
      <c r="H14" s="1">
        <f t="shared" si="11"/>
        <v>1.25</v>
      </c>
      <c r="I14" s="1">
        <f t="shared" si="12"/>
        <v>1</v>
      </c>
      <c r="J14" s="1">
        <f t="shared" si="13"/>
        <v>0.5</v>
      </c>
      <c r="K14" s="11">
        <f t="shared" si="14"/>
        <v>0.25</v>
      </c>
      <c r="L14" s="12">
        <f t="shared" si="15"/>
        <v>0.16666666666666666</v>
      </c>
    </row>
    <row r="15" spans="1:12" x14ac:dyDescent="0.35">
      <c r="A15" s="1">
        <v>4</v>
      </c>
      <c r="B15" s="1" t="s">
        <v>20</v>
      </c>
      <c r="C15" s="1">
        <v>100</v>
      </c>
      <c r="D15" s="1">
        <v>99.5</v>
      </c>
      <c r="E15" s="49">
        <f t="shared" si="8"/>
        <v>10</v>
      </c>
      <c r="F15" s="1">
        <f t="shared" si="9"/>
        <v>5</v>
      </c>
      <c r="G15" s="1">
        <f t="shared" si="10"/>
        <v>2.5</v>
      </c>
      <c r="H15" s="1">
        <f t="shared" si="11"/>
        <v>1.25</v>
      </c>
      <c r="I15" s="1">
        <f t="shared" si="12"/>
        <v>1</v>
      </c>
      <c r="J15" s="1">
        <f t="shared" si="13"/>
        <v>0.5</v>
      </c>
      <c r="K15" s="11">
        <f t="shared" si="14"/>
        <v>0.25</v>
      </c>
      <c r="L15" s="12">
        <f t="shared" si="15"/>
        <v>0.16666666666666666</v>
      </c>
    </row>
    <row r="16" spans="1:12" x14ac:dyDescent="0.35">
      <c r="A16" s="1">
        <v>5</v>
      </c>
      <c r="B16" s="10" t="s">
        <v>21</v>
      </c>
      <c r="C16" s="1">
        <v>100</v>
      </c>
      <c r="D16" s="1">
        <v>101</v>
      </c>
      <c r="E16" s="49">
        <f t="shared" si="8"/>
        <v>10</v>
      </c>
      <c r="F16" s="1">
        <f t="shared" si="9"/>
        <v>5</v>
      </c>
      <c r="G16" s="1">
        <f t="shared" si="10"/>
        <v>2.5</v>
      </c>
      <c r="H16" s="1">
        <f t="shared" si="11"/>
        <v>1.25</v>
      </c>
      <c r="I16" s="1">
        <f>C16/100</f>
        <v>1</v>
      </c>
      <c r="J16" s="1">
        <f t="shared" si="13"/>
        <v>0.5</v>
      </c>
      <c r="K16" s="11">
        <f t="shared" si="14"/>
        <v>0.25</v>
      </c>
      <c r="L16" s="12">
        <f t="shared" si="15"/>
        <v>0.16666666666666666</v>
      </c>
    </row>
    <row r="17" spans="1:12" x14ac:dyDescent="0.35">
      <c r="A17" s="1">
        <v>6</v>
      </c>
      <c r="B17" s="1" t="s">
        <v>37</v>
      </c>
      <c r="C17" s="1">
        <v>100</v>
      </c>
      <c r="D17" s="1">
        <v>101</v>
      </c>
      <c r="E17" s="49">
        <f t="shared" si="8"/>
        <v>10</v>
      </c>
      <c r="F17" s="1">
        <f t="shared" si="9"/>
        <v>5</v>
      </c>
      <c r="G17" s="1">
        <f t="shared" si="10"/>
        <v>2.5</v>
      </c>
      <c r="H17" s="1">
        <f t="shared" si="11"/>
        <v>1.25</v>
      </c>
      <c r="I17" s="1">
        <f t="shared" si="12"/>
        <v>1</v>
      </c>
      <c r="J17" s="1">
        <f t="shared" si="13"/>
        <v>0.5</v>
      </c>
      <c r="K17" s="11">
        <f t="shared" si="14"/>
        <v>0.25</v>
      </c>
      <c r="L17" s="12">
        <f t="shared" si="15"/>
        <v>0.16666666666666666</v>
      </c>
    </row>
    <row r="18" spans="1:12" x14ac:dyDescent="0.35">
      <c r="A18" s="1">
        <v>7</v>
      </c>
      <c r="B18" s="10" t="s">
        <v>22</v>
      </c>
      <c r="C18" s="1">
        <v>200</v>
      </c>
      <c r="D18" s="1">
        <v>200</v>
      </c>
      <c r="E18" s="49">
        <f t="shared" si="8"/>
        <v>20</v>
      </c>
      <c r="F18" s="1">
        <f t="shared" si="9"/>
        <v>10</v>
      </c>
      <c r="G18" s="1">
        <f t="shared" si="10"/>
        <v>5</v>
      </c>
      <c r="H18" s="1">
        <f t="shared" si="11"/>
        <v>2.5</v>
      </c>
      <c r="I18" s="1">
        <f t="shared" si="12"/>
        <v>2</v>
      </c>
      <c r="J18" s="1">
        <f t="shared" si="13"/>
        <v>1</v>
      </c>
      <c r="K18" s="11">
        <f>C18/400</f>
        <v>0.5</v>
      </c>
      <c r="L18" s="12">
        <f t="shared" si="15"/>
        <v>0.33333333333333331</v>
      </c>
    </row>
  </sheetData>
  <mergeCells count="2">
    <mergeCell ref="A2:B2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J9" sqref="J9"/>
    </sheetView>
  </sheetViews>
  <sheetFormatPr defaultRowHeight="14.5" x14ac:dyDescent="0.35"/>
  <cols>
    <col min="1" max="1" width="17" customWidth="1"/>
  </cols>
  <sheetData>
    <row r="1" spans="1:23" ht="15.5" x14ac:dyDescent="0.35">
      <c r="G1" s="33" t="s">
        <v>34</v>
      </c>
      <c r="H1" s="34"/>
      <c r="I1" s="34"/>
      <c r="J1" s="34"/>
      <c r="K1" s="34"/>
      <c r="L1" s="34"/>
      <c r="M1" s="34"/>
      <c r="N1" s="35"/>
    </row>
    <row r="2" spans="1:23" ht="15.5" x14ac:dyDescent="0.35">
      <c r="G2" s="8"/>
      <c r="H2" s="8"/>
      <c r="I2" s="7"/>
      <c r="J2" s="7"/>
      <c r="K2" s="7"/>
      <c r="L2" s="7"/>
      <c r="M2" s="7"/>
      <c r="N2" s="7"/>
      <c r="O2" s="9"/>
    </row>
    <row r="3" spans="1:23" x14ac:dyDescent="0.3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13</v>
      </c>
      <c r="H3" s="3" t="s">
        <v>14</v>
      </c>
      <c r="I3" s="3" t="s">
        <v>36</v>
      </c>
      <c r="L3" s="3" t="s">
        <v>1</v>
      </c>
      <c r="M3" s="3" t="s">
        <v>2</v>
      </c>
      <c r="N3" s="3" t="s">
        <v>3</v>
      </c>
      <c r="O3" s="3" t="s">
        <v>4</v>
      </c>
      <c r="P3" s="3" t="s">
        <v>5</v>
      </c>
      <c r="Q3" s="22" t="s">
        <v>13</v>
      </c>
      <c r="R3" s="24" t="s">
        <v>14</v>
      </c>
      <c r="S3" s="24" t="s">
        <v>36</v>
      </c>
      <c r="U3" s="30" t="s">
        <v>33</v>
      </c>
      <c r="V3" s="31"/>
      <c r="W3" s="32"/>
    </row>
    <row r="4" spans="1:23" x14ac:dyDescent="0.35">
      <c r="A4" s="4" t="s">
        <v>24</v>
      </c>
      <c r="B4" s="1">
        <v>8</v>
      </c>
      <c r="C4" s="1">
        <v>8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39">
        <v>8</v>
      </c>
      <c r="K4" s="5" t="s">
        <v>27</v>
      </c>
      <c r="L4" s="1">
        <f>B4*1000</f>
        <v>8000</v>
      </c>
      <c r="M4" s="1">
        <f t="shared" ref="M4:S4" si="0">C4*1000</f>
        <v>8000</v>
      </c>
      <c r="N4" s="1">
        <f t="shared" si="0"/>
        <v>8000</v>
      </c>
      <c r="O4" s="1">
        <f t="shared" si="0"/>
        <v>8000</v>
      </c>
      <c r="P4" s="1">
        <f t="shared" si="0"/>
        <v>8000</v>
      </c>
      <c r="Q4" s="11">
        <f t="shared" si="0"/>
        <v>8000</v>
      </c>
      <c r="R4" s="12">
        <f t="shared" si="0"/>
        <v>8000</v>
      </c>
      <c r="S4" s="25">
        <f t="shared" si="0"/>
        <v>8000</v>
      </c>
      <c r="U4" s="16" t="s">
        <v>30</v>
      </c>
      <c r="V4" s="17"/>
      <c r="W4" s="18"/>
    </row>
    <row r="5" spans="1:23" x14ac:dyDescent="0.35">
      <c r="A5" s="4" t="s">
        <v>25</v>
      </c>
      <c r="B5" s="1">
        <f>B4/10</f>
        <v>0.8</v>
      </c>
      <c r="C5" s="1">
        <f>C4/20</f>
        <v>0.4</v>
      </c>
      <c r="D5" s="1">
        <f>D4/40</f>
        <v>0.2</v>
      </c>
      <c r="E5" s="1">
        <f>E4/80</f>
        <v>0.1</v>
      </c>
      <c r="F5" s="1">
        <f>F4/100</f>
        <v>0.08</v>
      </c>
      <c r="G5" s="1">
        <f>G4/200</f>
        <v>0.04</v>
      </c>
      <c r="H5" s="1">
        <f>H4/400</f>
        <v>0.02</v>
      </c>
      <c r="I5" s="40">
        <f>8/600</f>
        <v>1.3333333333333334E-2</v>
      </c>
      <c r="K5" s="4" t="s">
        <v>28</v>
      </c>
      <c r="L5" s="6">
        <f>B5*1000</f>
        <v>800</v>
      </c>
      <c r="M5" s="6">
        <f t="shared" ref="M5:S6" si="1">C5*1000</f>
        <v>400</v>
      </c>
      <c r="N5" s="6">
        <f t="shared" si="1"/>
        <v>200</v>
      </c>
      <c r="O5" s="6">
        <f t="shared" si="1"/>
        <v>100</v>
      </c>
      <c r="P5" s="6">
        <f t="shared" si="1"/>
        <v>80</v>
      </c>
      <c r="Q5" s="23">
        <f t="shared" si="1"/>
        <v>40</v>
      </c>
      <c r="R5" s="26">
        <f t="shared" si="1"/>
        <v>20</v>
      </c>
      <c r="S5" s="27">
        <f t="shared" si="1"/>
        <v>13.333333333333334</v>
      </c>
      <c r="U5" s="19" t="s">
        <v>31</v>
      </c>
      <c r="V5" s="20"/>
      <c r="W5" s="21"/>
    </row>
    <row r="6" spans="1:23" x14ac:dyDescent="0.35">
      <c r="A6" s="4" t="s">
        <v>26</v>
      </c>
      <c r="B6" s="1">
        <f>(B4-B5)</f>
        <v>7.2</v>
      </c>
      <c r="C6" s="1">
        <f>C4-C5</f>
        <v>7.6</v>
      </c>
      <c r="D6" s="1">
        <f t="shared" ref="D6:H6" si="2">D4-D5</f>
        <v>7.8</v>
      </c>
      <c r="E6" s="1">
        <f t="shared" si="2"/>
        <v>7.9</v>
      </c>
      <c r="F6" s="1">
        <f t="shared" si="2"/>
        <v>7.92</v>
      </c>
      <c r="G6" s="1">
        <f t="shared" si="2"/>
        <v>7.96</v>
      </c>
      <c r="H6" s="1">
        <f t="shared" si="2"/>
        <v>7.98</v>
      </c>
      <c r="I6" s="39">
        <f>I4-I5</f>
        <v>7.9866666666666664</v>
      </c>
      <c r="K6" s="5" t="s">
        <v>29</v>
      </c>
      <c r="L6" s="1">
        <f>B6*1000</f>
        <v>7200</v>
      </c>
      <c r="M6" s="1">
        <f t="shared" si="1"/>
        <v>7600</v>
      </c>
      <c r="N6" s="1">
        <f t="shared" si="1"/>
        <v>7800</v>
      </c>
      <c r="O6" s="1">
        <f t="shared" si="1"/>
        <v>7900</v>
      </c>
      <c r="P6" s="1">
        <f t="shared" si="1"/>
        <v>7920</v>
      </c>
      <c r="Q6" s="11">
        <f t="shared" si="1"/>
        <v>7960</v>
      </c>
      <c r="R6" s="46">
        <f t="shared" si="1"/>
        <v>7980</v>
      </c>
      <c r="S6" s="47">
        <f t="shared" si="1"/>
        <v>7986.6666666666661</v>
      </c>
      <c r="U6" s="19" t="s">
        <v>32</v>
      </c>
      <c r="V6" s="20"/>
      <c r="W6" s="21"/>
    </row>
    <row r="7" spans="1:23" x14ac:dyDescent="0.3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U7" s="36" t="s">
        <v>35</v>
      </c>
      <c r="V7" s="37"/>
      <c r="W7" s="38"/>
    </row>
    <row r="8" spans="1:23" ht="15.5" x14ac:dyDescent="0.35">
      <c r="A8" s="41"/>
      <c r="B8" s="41"/>
      <c r="C8" s="41"/>
      <c r="D8" s="41"/>
      <c r="E8" s="41"/>
      <c r="F8" s="41"/>
      <c r="G8" s="44"/>
      <c r="H8" s="44"/>
      <c r="I8" s="44"/>
      <c r="J8" s="44"/>
      <c r="K8" s="44"/>
      <c r="L8" s="44"/>
      <c r="M8" s="44"/>
      <c r="N8" s="44"/>
      <c r="O8" s="41"/>
    </row>
    <row r="9" spans="1:23" x14ac:dyDescent="0.3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T9" s="45"/>
      <c r="U9" s="45"/>
      <c r="V9" s="45"/>
      <c r="W9" s="45"/>
    </row>
    <row r="10" spans="1:23" x14ac:dyDescent="0.35">
      <c r="A10" s="41"/>
      <c r="B10" s="42"/>
      <c r="C10" s="42"/>
      <c r="D10" s="42"/>
      <c r="E10" s="41"/>
      <c r="F10" s="41"/>
      <c r="G10" s="41"/>
      <c r="H10" s="41"/>
      <c r="I10" s="41"/>
      <c r="J10" s="41"/>
      <c r="K10" s="41"/>
      <c r="L10" s="42"/>
      <c r="M10" s="42"/>
      <c r="N10" s="42"/>
      <c r="O10" s="41"/>
      <c r="T10" s="45"/>
      <c r="U10" s="45"/>
      <c r="V10" s="45"/>
      <c r="W10" s="45"/>
    </row>
    <row r="11" spans="1:23" x14ac:dyDescent="0.35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3"/>
      <c r="L11" s="41"/>
      <c r="M11" s="41"/>
      <c r="N11" s="41"/>
      <c r="O11" s="41"/>
      <c r="T11" s="45"/>
      <c r="U11" s="45"/>
      <c r="V11" s="45"/>
      <c r="W11" s="45"/>
    </row>
    <row r="12" spans="1:23" x14ac:dyDescent="0.35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3"/>
      <c r="L12" s="41"/>
      <c r="M12" s="41"/>
      <c r="N12" s="41"/>
      <c r="O12" s="41"/>
      <c r="T12" s="45"/>
      <c r="U12" s="45"/>
      <c r="V12" s="45"/>
      <c r="W12" s="45"/>
    </row>
    <row r="13" spans="1:23" x14ac:dyDescent="0.35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3"/>
      <c r="L13" s="41"/>
      <c r="M13" s="41"/>
      <c r="N13" s="41"/>
      <c r="O13" s="41"/>
      <c r="T13" s="45"/>
      <c r="U13" s="45"/>
      <c r="V13" s="45"/>
      <c r="W13" s="45"/>
    </row>
    <row r="14" spans="1:23" x14ac:dyDescent="0.3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T14" s="45"/>
      <c r="U14" s="45"/>
      <c r="V14" s="45"/>
      <c r="W14" s="45"/>
    </row>
    <row r="15" spans="1:23" x14ac:dyDescent="0.3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</row>
    <row r="16" spans="1:23" x14ac:dyDescent="0.3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x14ac:dyDescent="0.35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x14ac:dyDescent="0.3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</row>
    <row r="19" spans="1:15" x14ac:dyDescent="0.3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</row>
  </sheetData>
  <mergeCells count="3">
    <mergeCell ref="U7:W7"/>
    <mergeCell ref="U3:W3"/>
    <mergeCell ref="G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Concentration </vt:lpstr>
      <vt:lpstr>Std dilution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2018-02-15T07:39:09Z</dcterms:modified>
</cp:coreProperties>
</file>