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ing\fu0\vdv-infos\"/>
    </mc:Choice>
  </mc:AlternateContent>
  <xr:revisionPtr revIDLastSave="0" documentId="13_ncr:1_{5BC25FFA-B564-4B8D-A28E-4196FB5A20B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insparungen NUTZEN" sheetId="3" r:id="rId1"/>
    <sheet name="Arbeitspakete KOSTEN" sheetId="2" r:id="rId2"/>
    <sheet name="Wirtschaftlichkeitsanalyse" sheetId="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8" i="1"/>
  <c r="C17" i="1"/>
  <c r="C16" i="1"/>
  <c r="C15" i="1"/>
  <c r="C14" i="1"/>
  <c r="C13" i="1"/>
  <c r="C12" i="1"/>
  <c r="C10" i="1"/>
  <c r="C11" i="1"/>
  <c r="C9" i="1"/>
  <c r="C8" i="1"/>
  <c r="C7" i="1"/>
  <c r="C6" i="1"/>
  <c r="C5" i="1"/>
  <c r="C4" i="1"/>
  <c r="H7" i="2"/>
  <c r="N7" i="2"/>
  <c r="O7" i="2"/>
  <c r="P7" i="2"/>
  <c r="Q7" i="2"/>
  <c r="Q5" i="2"/>
  <c r="Q6" i="2"/>
  <c r="Q8" i="2"/>
  <c r="Q10" i="2"/>
  <c r="Q11" i="2"/>
  <c r="Q12" i="2"/>
  <c r="Q13" i="2"/>
  <c r="Q14" i="2"/>
  <c r="Q15" i="2"/>
  <c r="Q16" i="2"/>
  <c r="Q4" i="2"/>
  <c r="P5" i="2"/>
  <c r="P6" i="2"/>
  <c r="P8" i="2"/>
  <c r="P9" i="2"/>
  <c r="P10" i="2"/>
  <c r="P11" i="2"/>
  <c r="P12" i="2"/>
  <c r="P13" i="2"/>
  <c r="P14" i="2"/>
  <c r="P15" i="2"/>
  <c r="O5" i="2"/>
  <c r="O6" i="2"/>
  <c r="O8" i="2"/>
  <c r="O9" i="2"/>
  <c r="O10" i="2"/>
  <c r="O11" i="2"/>
  <c r="O12" i="2"/>
  <c r="O13" i="2"/>
  <c r="O14" i="2"/>
  <c r="O16" i="2"/>
  <c r="O4" i="2"/>
  <c r="H5" i="2"/>
  <c r="N5" i="2" s="1"/>
  <c r="H6" i="2"/>
  <c r="N6" i="2" s="1"/>
  <c r="H8" i="2"/>
  <c r="N8" i="2" s="1"/>
  <c r="H9" i="2"/>
  <c r="Q9" i="2" s="1"/>
  <c r="H10" i="2"/>
  <c r="N10" i="2" s="1"/>
  <c r="H11" i="2"/>
  <c r="N11" i="2" s="1"/>
  <c r="H12" i="2"/>
  <c r="N12" i="2" s="1"/>
  <c r="H13" i="2"/>
  <c r="N13" i="2" s="1"/>
  <c r="H14" i="2"/>
  <c r="N14" i="2" s="1"/>
  <c r="H15" i="2"/>
  <c r="O15" i="2" s="1"/>
  <c r="H16" i="2"/>
  <c r="P16" i="2" s="1"/>
  <c r="H4" i="2"/>
  <c r="P4" i="2" s="1"/>
  <c r="N4" i="2" l="1"/>
  <c r="N16" i="2"/>
  <c r="N15" i="2"/>
  <c r="H18" i="2"/>
  <c r="N9" i="2"/>
  <c r="N18" i="2" s="1"/>
  <c r="P18" i="2"/>
  <c r="Q18" i="2"/>
  <c r="O18" i="2"/>
  <c r="R18" i="2" l="1"/>
  <c r="R21" i="2" s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</calcChain>
</file>

<file path=xl/sharedStrings.xml><?xml version="1.0" encoding="utf-8"?>
<sst xmlns="http://schemas.openxmlformats.org/spreadsheetml/2006/main" count="87" uniqueCount="67">
  <si>
    <t>Arbeitspakete</t>
  </si>
  <si>
    <t>Aufwand [h/Person]</t>
  </si>
  <si>
    <t>Ressourcen</t>
  </si>
  <si>
    <t>Position</t>
  </si>
  <si>
    <t>Bezeichnung</t>
  </si>
  <si>
    <t>d_min</t>
  </si>
  <si>
    <t>d_norm</t>
  </si>
  <si>
    <t>d_max</t>
  </si>
  <si>
    <t>PERT</t>
  </si>
  <si>
    <t>Azubi</t>
  </si>
  <si>
    <t>Tester</t>
  </si>
  <si>
    <t>Senior-SE</t>
  </si>
  <si>
    <t>Experte</t>
  </si>
  <si>
    <t>Projektübernahme (aus Grob-Spezifikation)</t>
  </si>
  <si>
    <t>x</t>
  </si>
  <si>
    <t>Wirtschaftlichkeitsanalyse für AG</t>
  </si>
  <si>
    <t>Planung/ Entwicklung des UI-Workflow nach Wünschen des AG</t>
  </si>
  <si>
    <t>Planung/ Entwicklung exemplarischer mobiler Wireframes nach ISO 9241</t>
  </si>
  <si>
    <t>Testfallkatalog für Produktabnahme</t>
  </si>
  <si>
    <t>Info &amp; Klärung DSGVO (Datenschutzerklärung)</t>
  </si>
  <si>
    <t>Aktualisierung Datenschutzerklärung</t>
  </si>
  <si>
    <t>Implementierung Formularseiten (HTML-CSS-Bootstrap)</t>
  </si>
  <si>
    <t>Implementierung Interaktion zu Multistep-Formular</t>
  </si>
  <si>
    <t>Implementierung der Validierung zu Nutzereingaben</t>
  </si>
  <si>
    <t>Implementierung Datenabruf aus WebAPI</t>
  </si>
  <si>
    <t>Testen der Umsetzung (Testprotokoll)</t>
  </si>
  <si>
    <t>Vorbereitung der Übergabe und Kurzeinführung</t>
  </si>
  <si>
    <t>Entwicklungskosten Frontend</t>
  </si>
  <si>
    <t>Entwicklungskosten Backend</t>
  </si>
  <si>
    <t>Akquise, Grob-Spezifikation</t>
  </si>
  <si>
    <t>Projektkosten</t>
  </si>
  <si>
    <t>Softwareentwickler</t>
  </si>
  <si>
    <t>Betrieb (monatl. Zusatzkosten Hosting)</t>
  </si>
  <si>
    <t>Einsparung</t>
  </si>
  <si>
    <t>Kosten</t>
  </si>
  <si>
    <t>Verrechnungssatz SB</t>
  </si>
  <si>
    <t>47,50€/h</t>
  </si>
  <si>
    <t>Pro Jahr</t>
  </si>
  <si>
    <t>Pro Monat</t>
  </si>
  <si>
    <t>Pro Woche</t>
  </si>
  <si>
    <t>Pro Tag</t>
  </si>
  <si>
    <t>Anfragen Versand</t>
  </si>
  <si>
    <t>50/w</t>
  </si>
  <si>
    <t>5m/Anfrage</t>
  </si>
  <si>
    <t>Spezialfälle</t>
  </si>
  <si>
    <t>10/w</t>
  </si>
  <si>
    <t>15m/Anfrage</t>
  </si>
  <si>
    <t>(in Anfragen inkl.?)</t>
  </si>
  <si>
    <t>Fehlzustellungen</t>
  </si>
  <si>
    <t>50/y</t>
  </si>
  <si>
    <t>1,60€/Zustellung</t>
  </si>
  <si>
    <t>Anfragen</t>
  </si>
  <si>
    <t>50*52,2</t>
  </si>
  <si>
    <t>2610*5m</t>
  </si>
  <si>
    <t>13050m</t>
  </si>
  <si>
    <t>217,5h</t>
  </si>
  <si>
    <t>Spezialanfragen</t>
  </si>
  <si>
    <t>10*52,2</t>
  </si>
  <si>
    <t>522*15m</t>
  </si>
  <si>
    <t>7830m</t>
  </si>
  <si>
    <t>130,5h</t>
  </si>
  <si>
    <t>50*1,60€</t>
  </si>
  <si>
    <t>Nachbearbeitung FZ</t>
  </si>
  <si>
    <t>50*5m</t>
  </si>
  <si>
    <t>250m</t>
  </si>
  <si>
    <t>4,17h</t>
  </si>
  <si>
    <t>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</si>
</sst>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#,##0\ &quot;€&quot;;[Red]\-#,##0\ &quot;€&quot;"/>
    <numFmt numFmtId="8" formatCode="#,##0.00\ &quot;€&quot;;[Red]\-#,##0.00\ &quot;€&quot;"/>
    <numFmt numFmtId="164" formatCode="0.0"/>
    <numFmt numFmtId="165" formatCode="#,##0.0\ &quot;€&quot;;[Red]\-#,##0.0\ &quot;€&quot;"/>
    <numFmt numFmtId="166" formatCode="_-* #,##0.00\ [$€-407]_-;\-* #,##0.00\ [$€-407]_-;_-* &quot;-&quot;??\ [$€-407]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1" xfId="0" applyFont="1" applyFill="1" applyBorder="1"/>
    <xf numFmtId="0" fontId="2" fillId="2" borderId="2" xfId="0" applyFont="1" applyFill="1" applyBorder="1" applyAlignment="1">
      <alignment horizontal="center"/>
    </xf>
    <xf numFmtId="6" fontId="0" fillId="0" borderId="0" xfId="0" applyNumberFormat="1"/>
    <xf numFmtId="0" fontId="0" fillId="2" borderId="1" xfId="0" applyFill="1" applyBorder="1"/>
    <xf numFmtId="164" fontId="0" fillId="0" borderId="1" xfId="0" applyNumberFormat="1" applyBorder="1"/>
    <xf numFmtId="165" fontId="0" fillId="0" borderId="0" xfId="0" applyNumberFormat="1"/>
    <xf numFmtId="166" fontId="0" fillId="0" borderId="0" xfId="0" applyNumberFormat="1"/>
    <xf numFmtId="164" fontId="0" fillId="0" borderId="0" xfId="0" applyNumberFormat="1"/>
    <xf numFmtId="165" fontId="1" fillId="0" borderId="0" xfId="0" applyNumberFormat="1" applyFont="1"/>
    <xf numFmtId="6" fontId="0" fillId="0" borderId="1" xfId="0" applyNumberFormat="1" applyBorder="1"/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8" fontId="0" fillId="0" borderId="0" xfId="0" applyNumberFormat="1"/>
    <xf numFmtId="8" fontId="1" fillId="0" borderId="0" xfId="0" applyNumberFormat="1" applyFont="1"/>
    <xf numFmtId="8" fontId="0" fillId="0" borderId="5" xfId="0" applyNumberFormat="1" applyBorder="1"/>
    <xf numFmtId="8" fontId="1" fillId="3" borderId="0" xfId="0" applyNumberFormat="1" applyFont="1" applyFill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Amortisation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Wirtschaftlichkeitsanalyse!$C$2</c:f>
              <c:strCache>
                <c:ptCount val="1"/>
                <c:pt idx="0">
                  <c:v>Einsparung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Wirtschaftlichkeitsanalyse!$C$3:$C$20</c:f>
              <c:numCache>
                <c:formatCode>_-* #,##0.00\ [$€-407]_-;\-* #,##0.00\ [$€-407]_-;_-* "-"??\ [$€-407]_-;_-@_-</c:formatCode>
                <c:ptCount val="18"/>
                <c:pt idx="0">
                  <c:v>318</c:v>
                </c:pt>
                <c:pt idx="1">
                  <c:v>636</c:v>
                </c:pt>
                <c:pt idx="2">
                  <c:v>954</c:v>
                </c:pt>
                <c:pt idx="3">
                  <c:v>1272</c:v>
                </c:pt>
                <c:pt idx="4">
                  <c:v>1590</c:v>
                </c:pt>
                <c:pt idx="5">
                  <c:v>1908</c:v>
                </c:pt>
                <c:pt idx="6">
                  <c:v>2226</c:v>
                </c:pt>
                <c:pt idx="7">
                  <c:v>2544</c:v>
                </c:pt>
                <c:pt idx="8">
                  <c:v>2862</c:v>
                </c:pt>
                <c:pt idx="9">
                  <c:v>3180</c:v>
                </c:pt>
                <c:pt idx="10">
                  <c:v>3498</c:v>
                </c:pt>
                <c:pt idx="11">
                  <c:v>3816</c:v>
                </c:pt>
                <c:pt idx="12">
                  <c:v>4134</c:v>
                </c:pt>
                <c:pt idx="13">
                  <c:v>4452</c:v>
                </c:pt>
                <c:pt idx="14">
                  <c:v>4770</c:v>
                </c:pt>
                <c:pt idx="15">
                  <c:v>5088</c:v>
                </c:pt>
                <c:pt idx="16">
                  <c:v>5406</c:v>
                </c:pt>
                <c:pt idx="17">
                  <c:v>5724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04-4BB9-930B-AA57BACF6A10}"/>
            </c:ext>
          </c:extLst>
        </c:ser>
        <c:ser>
          <c:idx val="1"/>
          <c:order val="1"/>
          <c:tx>
            <c:strRef>
              <c:f>Wirtschaftlichkeitsanalyse!$D$2</c:f>
              <c:strCache>
                <c:ptCount val="1"/>
                <c:pt idx="0">
                  <c:v>Kosten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Wirtschaftlichkeitsanalyse!$D$3:$D$20</c:f>
              <c:numCache>
                <c:formatCode>"€"#,##0_);[Red]\("€"#,##0\)</c:formatCode>
                <c:ptCount val="18"/>
                <c:pt idx="0">
                  <c:v>3785.8333333333335</c:v>
                </c:pt>
                <c:pt idx="1">
                  <c:v>3788.3333333333335</c:v>
                </c:pt>
                <c:pt idx="2">
                  <c:v>3790.8333333333335</c:v>
                </c:pt>
                <c:pt idx="3">
                  <c:v>3793.3333333333335</c:v>
                </c:pt>
                <c:pt idx="4">
                  <c:v>3795.8333333333335</c:v>
                </c:pt>
                <c:pt idx="5">
                  <c:v>3798.3333333333335</c:v>
                </c:pt>
                <c:pt idx="6">
                  <c:v>3800.8333333333335</c:v>
                </c:pt>
                <c:pt idx="7">
                  <c:v>3803.3333333333335</c:v>
                </c:pt>
                <c:pt idx="8">
                  <c:v>3805.8333333333335</c:v>
                </c:pt>
                <c:pt idx="9">
                  <c:v>3808.3333333333335</c:v>
                </c:pt>
                <c:pt idx="10">
                  <c:v>3810.8333333333335</c:v>
                </c:pt>
                <c:pt idx="11">
                  <c:v>3813.3333333333335</c:v>
                </c:pt>
                <c:pt idx="12">
                  <c:v>3815.8333333333335</c:v>
                </c:pt>
                <c:pt idx="13">
                  <c:v>3818.3333333333335</c:v>
                </c:pt>
                <c:pt idx="14">
                  <c:v>3820.8333333333335</c:v>
                </c:pt>
                <c:pt idx="15">
                  <c:v>3823.3333333333335</c:v>
                </c:pt>
                <c:pt idx="16">
                  <c:v>3825.8333333333335</c:v>
                </c:pt>
                <c:pt idx="17">
                  <c:v>3828.3333333333335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E0-487E-BB7D-10444AB55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613831"/>
        <c:axId val="372852119"/>
      </c:lineChart>
      <c:catAx>
        <c:axId val="221613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Wochen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52119"/>
        <c:crosses val="autoZero"/>
        <c:auto val="1"/>
        <c:lblAlgn val="ctr"/>
        <c:lblOffset val="100"/>
        <c:noMultiLvlLbl val="0"/>
      </c:catAx>
      <c:valAx>
        <c:axId val="372852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Kosten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,##0.00\ [$€-407]_-;\-* #,##0.00\ [$€-407]_-;_-* &quot;-&quot;??\ [$€-407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1613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244904</xdr:colOff>
      <xdr:row>2</xdr:row>
      <xdr:rowOff>37317</xdr:rowOff>
    </xdr:from>
    <xdr:to>
      <xdr:col>12</xdr:col>
      <xdr:colOff>486756</xdr:colOff>
      <xdr:row>17</xdr:row>
      <xdr:rowOff>113517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D9ED6E5-6CF7-E24D-F04F-29A69C72A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55FBE-6ED9-47B2-8B13-17E25362E1C6}">
  <dimension ref="A1:I27"/>
  <sheetViews>
    <sheetView tabSelected="1" zoomScale="115" zoomScaleNormal="115" workbookViewId="0">
      <selection activeCell="H24" sqref="H24"/>
    </sheetView>
  </sheetViews>
  <sheetFormatPr baseColWidth="10" defaultColWidth="8.85546875" defaultRowHeight="15" x14ac:dyDescent="0.25"/>
  <cols>
    <col min="1" max="1" width="19.42578125" bestFit="1" customWidth="1"/>
    <col min="2" max="2" width="9.28515625" bestFit="1" customWidth="1"/>
    <col min="3" max="3" width="15.85546875" bestFit="1" customWidth="1"/>
    <col min="4" max="4" width="18.140625" bestFit="1" customWidth="1"/>
    <col min="5" max="5" width="7.85546875" bestFit="1" customWidth="1"/>
    <col min="6" max="6" width="11.5703125" bestFit="1" customWidth="1"/>
    <col min="7" max="7" width="10.42578125" bestFit="1" customWidth="1"/>
    <col min="8" max="8" width="10.5703125" bestFit="1" customWidth="1"/>
    <col min="9" max="9" width="7.7109375" bestFit="1" customWidth="1"/>
    <col min="10" max="10" width="12" bestFit="1" customWidth="1"/>
  </cols>
  <sheetData>
    <row r="1" spans="1:9" ht="15" customHeight="1" x14ac:dyDescent="0.25">
      <c r="A1" s="1" t="s">
        <v>35</v>
      </c>
      <c r="B1" t="s">
        <v>36</v>
      </c>
      <c r="F1" t="s">
        <v>37</v>
      </c>
      <c r="G1" t="s">
        <v>38</v>
      </c>
      <c r="H1" t="s">
        <v>39</v>
      </c>
      <c r="I1" t="s">
        <v>40</v>
      </c>
    </row>
    <row r="2" spans="1:9" ht="15" customHeight="1" x14ac:dyDescent="0.25">
      <c r="A2" s="1" t="s">
        <v>41</v>
      </c>
      <c r="B2" t="s">
        <v>42</v>
      </c>
      <c r="C2" t="s">
        <v>43</v>
      </c>
    </row>
    <row r="3" spans="1:9" ht="15" customHeight="1" x14ac:dyDescent="0.25">
      <c r="A3" s="1" t="s">
        <v>44</v>
      </c>
      <c r="B3" t="s">
        <v>45</v>
      </c>
      <c r="C3" t="s">
        <v>46</v>
      </c>
      <c r="D3" t="s">
        <v>47</v>
      </c>
    </row>
    <row r="4" spans="1:9" ht="15" customHeight="1" x14ac:dyDescent="0.25">
      <c r="A4" s="1" t="s">
        <v>48</v>
      </c>
      <c r="B4" t="s">
        <v>49</v>
      </c>
      <c r="C4" t="s">
        <v>50</v>
      </c>
    </row>
    <row r="5" spans="1:9" ht="15" customHeight="1" x14ac:dyDescent="0.25">
      <c r="A5" s="1"/>
    </row>
    <row r="6" spans="1:9" ht="15" customHeight="1" x14ac:dyDescent="0.25">
      <c r="A6" s="1"/>
    </row>
    <row r="7" spans="1:9" ht="15" customHeight="1" x14ac:dyDescent="0.25">
      <c r="A7" s="1" t="s">
        <v>51</v>
      </c>
      <c r="B7" t="s">
        <v>52</v>
      </c>
      <c r="C7" t="s">
        <v>53</v>
      </c>
      <c r="D7" t="s">
        <v>54</v>
      </c>
      <c r="E7" t="s">
        <v>55</v>
      </c>
      <c r="F7" s="19">
        <v>10331.25</v>
      </c>
      <c r="G7" s="19">
        <v>860.94</v>
      </c>
      <c r="H7" s="19">
        <v>197.92</v>
      </c>
      <c r="I7" s="19">
        <v>39.58</v>
      </c>
    </row>
    <row r="8" spans="1:9" ht="15" customHeight="1" x14ac:dyDescent="0.25">
      <c r="A8" s="1" t="s">
        <v>56</v>
      </c>
      <c r="B8" t="s">
        <v>57</v>
      </c>
      <c r="C8" t="s">
        <v>58</v>
      </c>
      <c r="D8" t="s">
        <v>59</v>
      </c>
      <c r="E8" t="s">
        <v>60</v>
      </c>
      <c r="F8" s="19">
        <v>6198.75</v>
      </c>
      <c r="G8" s="19">
        <v>516.55999999999995</v>
      </c>
      <c r="H8" s="19">
        <v>118.75</v>
      </c>
      <c r="I8" s="19">
        <v>23.75</v>
      </c>
    </row>
    <row r="9" spans="1:9" ht="15" customHeight="1" x14ac:dyDescent="0.25">
      <c r="A9" s="1" t="s">
        <v>48</v>
      </c>
      <c r="B9" t="s">
        <v>61</v>
      </c>
      <c r="C9" s="5">
        <v>80</v>
      </c>
      <c r="F9" s="5">
        <v>80</v>
      </c>
      <c r="G9" s="19">
        <v>6.67</v>
      </c>
      <c r="H9" s="19">
        <v>1.53</v>
      </c>
      <c r="I9" s="19">
        <v>0.31</v>
      </c>
    </row>
    <row r="10" spans="1:9" ht="15" customHeight="1" thickBot="1" x14ac:dyDescent="0.3">
      <c r="A10" s="1" t="s">
        <v>62</v>
      </c>
      <c r="C10" t="s">
        <v>63</v>
      </c>
      <c r="D10" t="s">
        <v>64</v>
      </c>
      <c r="E10" t="s">
        <v>65</v>
      </c>
      <c r="F10" s="21">
        <v>198.08</v>
      </c>
      <c r="G10" s="21">
        <v>16.510000000000002</v>
      </c>
      <c r="H10" s="21">
        <v>3.79</v>
      </c>
      <c r="I10" s="21">
        <v>0.76</v>
      </c>
    </row>
    <row r="11" spans="1:9" ht="15" customHeight="1" x14ac:dyDescent="0.25"/>
    <row r="12" spans="1:9" ht="15" customHeight="1" x14ac:dyDescent="0.25">
      <c r="E12" s="1" t="s">
        <v>66</v>
      </c>
      <c r="F12" s="20">
        <v>16808.080000000002</v>
      </c>
      <c r="G12" s="20">
        <v>1384.17</v>
      </c>
      <c r="H12" s="22">
        <v>318.2</v>
      </c>
      <c r="I12" s="20">
        <v>63.64</v>
      </c>
    </row>
    <row r="13" spans="1:9" ht="15" customHeight="1" x14ac:dyDescent="0.25"/>
    <row r="14" spans="1:9" ht="15" customHeight="1" x14ac:dyDescent="0.25"/>
    <row r="15" spans="1:9" ht="15" customHeight="1" x14ac:dyDescent="0.25"/>
    <row r="16" spans="1:9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290CC-8434-4B2D-A3C9-C02CD2E80461}">
  <dimension ref="B2:S23"/>
  <sheetViews>
    <sheetView zoomScale="115" zoomScaleNormal="115" workbookViewId="0">
      <selection activeCell="K26" sqref="K26"/>
    </sheetView>
  </sheetViews>
  <sheetFormatPr baseColWidth="10" defaultColWidth="11.42578125" defaultRowHeight="15" x14ac:dyDescent="0.25"/>
  <cols>
    <col min="1" max="1" width="2.28515625" customWidth="1"/>
    <col min="2" max="2" width="7.5703125" bestFit="1" customWidth="1"/>
    <col min="3" max="3" width="61.28515625" customWidth="1"/>
    <col min="4" max="4" width="1.28515625" customWidth="1"/>
    <col min="5" max="5" width="6.28515625" bestFit="1" customWidth="1"/>
    <col min="6" max="6" width="7.7109375" bestFit="1" customWidth="1"/>
    <col min="7" max="7" width="6.7109375" bestFit="1" customWidth="1"/>
    <col min="8" max="8" width="6.140625" customWidth="1"/>
    <col min="9" max="9" width="1.140625" customWidth="1"/>
    <col min="10" max="10" width="5.7109375" bestFit="1" customWidth="1"/>
    <col min="11" max="11" width="6.28515625" bestFit="1" customWidth="1"/>
    <col min="12" max="12" width="9.140625" bestFit="1" customWidth="1"/>
    <col min="13" max="13" width="7.42578125" bestFit="1" customWidth="1"/>
    <col min="14" max="14" width="7.28515625" hidden="1" customWidth="1"/>
    <col min="15" max="15" width="7.140625" hidden="1" customWidth="1"/>
    <col min="16" max="17" width="7.28515625" hidden="1" customWidth="1"/>
    <col min="18" max="18" width="13.140625" customWidth="1"/>
    <col min="19" max="19" width="35.7109375" customWidth="1"/>
  </cols>
  <sheetData>
    <row r="2" spans="2:17" ht="18.75" x14ac:dyDescent="0.3">
      <c r="B2" s="13" t="s">
        <v>0</v>
      </c>
      <c r="C2" s="13"/>
      <c r="D2" s="4"/>
      <c r="E2" s="15" t="s">
        <v>1</v>
      </c>
      <c r="F2" s="16"/>
      <c r="G2" s="16"/>
      <c r="H2" s="17"/>
      <c r="I2" s="3"/>
      <c r="J2" s="13" t="s">
        <v>2</v>
      </c>
      <c r="K2" s="13"/>
      <c r="L2" s="18"/>
      <c r="M2" s="18"/>
    </row>
    <row r="3" spans="2:17" x14ac:dyDescent="0.25">
      <c r="B3" s="6" t="s">
        <v>3</v>
      </c>
      <c r="C3" s="6" t="s">
        <v>4</v>
      </c>
      <c r="D3" s="6"/>
      <c r="E3" s="6" t="s">
        <v>5</v>
      </c>
      <c r="F3" s="6" t="s">
        <v>6</v>
      </c>
      <c r="G3" s="6" t="s">
        <v>7</v>
      </c>
      <c r="H3" s="6" t="s">
        <v>8</v>
      </c>
      <c r="I3" s="6"/>
      <c r="J3" s="6" t="s">
        <v>9</v>
      </c>
      <c r="K3" s="6" t="s">
        <v>10</v>
      </c>
      <c r="L3" s="6" t="s">
        <v>11</v>
      </c>
      <c r="M3" s="6" t="s">
        <v>12</v>
      </c>
    </row>
    <row r="4" spans="2:17" x14ac:dyDescent="0.25">
      <c r="B4" s="2">
        <v>1</v>
      </c>
      <c r="C4" s="2" t="s">
        <v>13</v>
      </c>
      <c r="D4" s="2"/>
      <c r="E4" s="2">
        <v>0.5</v>
      </c>
      <c r="F4" s="2">
        <v>1</v>
      </c>
      <c r="G4" s="2">
        <v>1.5</v>
      </c>
      <c r="H4" s="7">
        <f>(E4+4*F4+G4)/6</f>
        <v>1</v>
      </c>
      <c r="I4" s="2"/>
      <c r="J4" s="2" t="s">
        <v>14</v>
      </c>
      <c r="K4" s="2"/>
      <c r="L4" s="2" t="s">
        <v>14</v>
      </c>
      <c r="M4" s="2"/>
      <c r="N4" s="8">
        <f>IF($J4="x",$H4*$M$20)</f>
        <v>30</v>
      </c>
      <c r="O4" s="8">
        <f>IF($K4="x",$H4*$M$21,0)</f>
        <v>0</v>
      </c>
      <c r="P4" s="8">
        <f>IF($L4="x",$H4*$M$22,0)</f>
        <v>70</v>
      </c>
      <c r="Q4" s="8">
        <f>IF($M4="x",$H4*$M$22,0)</f>
        <v>0</v>
      </c>
    </row>
    <row r="5" spans="2:17" x14ac:dyDescent="0.25">
      <c r="B5" s="2">
        <v>2</v>
      </c>
      <c r="C5" s="2" t="s">
        <v>15</v>
      </c>
      <c r="D5" s="2"/>
      <c r="E5" s="2">
        <v>1</v>
      </c>
      <c r="F5" s="2">
        <v>1.5</v>
      </c>
      <c r="G5" s="2">
        <v>2.5</v>
      </c>
      <c r="H5" s="7">
        <f t="shared" ref="H5:H16" si="0">(E5+4*F5+G5)/6</f>
        <v>1.5833333333333333</v>
      </c>
      <c r="I5" s="2"/>
      <c r="J5" s="2" t="s">
        <v>14</v>
      </c>
      <c r="K5" s="2"/>
      <c r="L5" s="2"/>
      <c r="M5" s="2"/>
      <c r="N5" s="8">
        <f>IF($J5="x",$H5*$M$20)</f>
        <v>47.5</v>
      </c>
      <c r="O5" s="8">
        <f>IF($K5="x",$H5*$M$21,0)</f>
        <v>0</v>
      </c>
      <c r="P5" s="8">
        <f>IF($L5="x",$H5*$M$22,0)</f>
        <v>0</v>
      </c>
      <c r="Q5" s="8">
        <f>IF($M5="x",$H5*$M$22,0)</f>
        <v>0</v>
      </c>
    </row>
    <row r="6" spans="2:17" x14ac:dyDescent="0.25">
      <c r="B6" s="2">
        <v>3</v>
      </c>
      <c r="C6" s="2" t="s">
        <v>16</v>
      </c>
      <c r="D6" s="2"/>
      <c r="E6" s="2">
        <v>0.5</v>
      </c>
      <c r="F6" s="2">
        <v>2</v>
      </c>
      <c r="G6" s="2">
        <v>4</v>
      </c>
      <c r="H6" s="7">
        <f t="shared" si="0"/>
        <v>2.0833333333333335</v>
      </c>
      <c r="I6" s="2"/>
      <c r="J6" s="2" t="s">
        <v>14</v>
      </c>
      <c r="K6" s="2"/>
      <c r="L6" s="2"/>
      <c r="M6" s="2"/>
      <c r="N6" s="8">
        <f>IF($J6="x",$H6*$M$20)</f>
        <v>62.500000000000007</v>
      </c>
      <c r="O6" s="8">
        <f>IF($K6="x",$H6*$M$21,0)</f>
        <v>0</v>
      </c>
      <c r="P6" s="8">
        <f>IF($L6="x",$H6*$M$22,0)</f>
        <v>0</v>
      </c>
      <c r="Q6" s="8">
        <f>IF($M6="x",$H6*$M$22,0)</f>
        <v>0</v>
      </c>
    </row>
    <row r="7" spans="2:17" x14ac:dyDescent="0.25">
      <c r="B7" s="2">
        <v>4</v>
      </c>
      <c r="C7" s="2" t="s">
        <v>17</v>
      </c>
      <c r="D7" s="2"/>
      <c r="E7" s="2">
        <v>1.5</v>
      </c>
      <c r="F7" s="2">
        <v>2.5</v>
      </c>
      <c r="G7" s="2">
        <v>6</v>
      </c>
      <c r="H7" s="7">
        <f t="shared" si="0"/>
        <v>2.9166666666666665</v>
      </c>
      <c r="I7" s="2"/>
      <c r="J7" s="2" t="s">
        <v>14</v>
      </c>
      <c r="K7" s="2"/>
      <c r="L7" s="2"/>
      <c r="M7" s="2"/>
      <c r="N7" s="8">
        <f t="shared" ref="N7" si="1">IF($J7="x",$H7*$M$20)</f>
        <v>87.5</v>
      </c>
      <c r="O7" s="8">
        <f t="shared" ref="O7" si="2">IF($K7="x",$H7*$M$21,0)</f>
        <v>0</v>
      </c>
      <c r="P7" s="8">
        <f t="shared" ref="P7" si="3">IF($L7="x",$H7*$M$22,0)</f>
        <v>0</v>
      </c>
      <c r="Q7" s="8">
        <f t="shared" ref="Q7" si="4">IF($M7="x",$H7*$M$22,0)</f>
        <v>0</v>
      </c>
    </row>
    <row r="8" spans="2:17" x14ac:dyDescent="0.25">
      <c r="B8" s="2">
        <v>5</v>
      </c>
      <c r="C8" s="2" t="s">
        <v>18</v>
      </c>
      <c r="D8" s="2"/>
      <c r="E8" s="2">
        <v>0.5</v>
      </c>
      <c r="F8" s="2">
        <v>1.5</v>
      </c>
      <c r="G8" s="2">
        <v>2</v>
      </c>
      <c r="H8" s="7">
        <f t="shared" si="0"/>
        <v>1.4166666666666667</v>
      </c>
      <c r="I8" s="2"/>
      <c r="J8" s="2" t="s">
        <v>14</v>
      </c>
      <c r="K8" s="2"/>
      <c r="L8" s="2"/>
      <c r="M8" s="2"/>
      <c r="N8" s="8">
        <f t="shared" ref="N8:N16" si="5">IF($J8="x",$H8*$M$20)</f>
        <v>42.5</v>
      </c>
      <c r="O8" s="8">
        <f t="shared" ref="O8:O16" si="6">IF($K8="x",$H8*$M$21,0)</f>
        <v>0</v>
      </c>
      <c r="P8" s="8">
        <f t="shared" ref="P8:P16" si="7">IF($L8="x",$H8*$M$22,0)</f>
        <v>0</v>
      </c>
      <c r="Q8" s="8">
        <f t="shared" ref="Q8:Q16" si="8">IF($M8="x",$H8*$M$22,0)</f>
        <v>0</v>
      </c>
    </row>
    <row r="9" spans="2:17" x14ac:dyDescent="0.25">
      <c r="B9" s="2">
        <v>6</v>
      </c>
      <c r="C9" s="2" t="s">
        <v>19</v>
      </c>
      <c r="D9" s="2"/>
      <c r="E9" s="2">
        <v>1</v>
      </c>
      <c r="F9" s="2">
        <v>1.5</v>
      </c>
      <c r="G9" s="2">
        <v>3</v>
      </c>
      <c r="H9" s="7">
        <f t="shared" si="0"/>
        <v>1.6666666666666667</v>
      </c>
      <c r="I9" s="2"/>
      <c r="J9" s="2" t="s">
        <v>14</v>
      </c>
      <c r="K9" s="2"/>
      <c r="L9" s="2"/>
      <c r="M9" s="2" t="s">
        <v>14</v>
      </c>
      <c r="N9" s="8">
        <f t="shared" si="5"/>
        <v>50</v>
      </c>
      <c r="O9" s="8">
        <f t="shared" si="6"/>
        <v>0</v>
      </c>
      <c r="P9" s="8">
        <f t="shared" si="7"/>
        <v>0</v>
      </c>
      <c r="Q9" s="8">
        <f t="shared" si="8"/>
        <v>116.66666666666667</v>
      </c>
    </row>
    <row r="10" spans="2:17" x14ac:dyDescent="0.25">
      <c r="B10" s="2">
        <v>7</v>
      </c>
      <c r="C10" s="2" t="s">
        <v>20</v>
      </c>
      <c r="D10" s="2"/>
      <c r="E10" s="2">
        <v>0.5</v>
      </c>
      <c r="F10" s="2">
        <v>1</v>
      </c>
      <c r="G10" s="2">
        <v>3</v>
      </c>
      <c r="H10" s="7">
        <f t="shared" si="0"/>
        <v>1.25</v>
      </c>
      <c r="I10" s="2"/>
      <c r="J10" s="2" t="s">
        <v>14</v>
      </c>
      <c r="K10" s="2"/>
      <c r="L10" s="2"/>
      <c r="M10" s="2"/>
      <c r="N10" s="8">
        <f t="shared" si="5"/>
        <v>37.5</v>
      </c>
      <c r="O10" s="8">
        <f t="shared" si="6"/>
        <v>0</v>
      </c>
      <c r="P10" s="8">
        <f t="shared" si="7"/>
        <v>0</v>
      </c>
      <c r="Q10" s="8">
        <f t="shared" si="8"/>
        <v>0</v>
      </c>
    </row>
    <row r="11" spans="2:17" x14ac:dyDescent="0.25">
      <c r="B11" s="2">
        <v>8</v>
      </c>
      <c r="C11" s="2" t="s">
        <v>21</v>
      </c>
      <c r="D11" s="2"/>
      <c r="E11" s="2">
        <v>1</v>
      </c>
      <c r="F11" s="2">
        <v>2</v>
      </c>
      <c r="G11" s="2">
        <v>3</v>
      </c>
      <c r="H11" s="7">
        <f t="shared" si="0"/>
        <v>2</v>
      </c>
      <c r="I11" s="2"/>
      <c r="J11" s="2" t="s">
        <v>14</v>
      </c>
      <c r="K11" s="2"/>
      <c r="L11" s="2"/>
      <c r="M11" s="2"/>
      <c r="N11" s="8">
        <f t="shared" si="5"/>
        <v>60</v>
      </c>
      <c r="O11" s="8">
        <f t="shared" si="6"/>
        <v>0</v>
      </c>
      <c r="P11" s="8">
        <f t="shared" si="7"/>
        <v>0</v>
      </c>
      <c r="Q11" s="8">
        <f t="shared" si="8"/>
        <v>0</v>
      </c>
    </row>
    <row r="12" spans="2:17" x14ac:dyDescent="0.25">
      <c r="B12" s="2">
        <v>9</v>
      </c>
      <c r="C12" s="2" t="s">
        <v>22</v>
      </c>
      <c r="D12" s="2"/>
      <c r="E12" s="2">
        <v>1</v>
      </c>
      <c r="F12" s="2">
        <v>2</v>
      </c>
      <c r="G12" s="2">
        <v>5</v>
      </c>
      <c r="H12" s="7">
        <f t="shared" si="0"/>
        <v>2.3333333333333335</v>
      </c>
      <c r="I12" s="2"/>
      <c r="J12" s="2" t="s">
        <v>14</v>
      </c>
      <c r="K12" s="2"/>
      <c r="L12" s="2"/>
      <c r="M12" s="2"/>
      <c r="N12" s="8">
        <f t="shared" si="5"/>
        <v>70</v>
      </c>
      <c r="O12" s="8">
        <f t="shared" si="6"/>
        <v>0</v>
      </c>
      <c r="P12" s="8">
        <f t="shared" si="7"/>
        <v>0</v>
      </c>
      <c r="Q12" s="8">
        <f t="shared" si="8"/>
        <v>0</v>
      </c>
    </row>
    <row r="13" spans="2:17" x14ac:dyDescent="0.25">
      <c r="B13" s="2">
        <v>10</v>
      </c>
      <c r="C13" s="2" t="s">
        <v>23</v>
      </c>
      <c r="D13" s="2"/>
      <c r="E13" s="2">
        <v>0.5</v>
      </c>
      <c r="F13" s="2">
        <v>2</v>
      </c>
      <c r="G13" s="2">
        <v>5</v>
      </c>
      <c r="H13" s="7">
        <f t="shared" si="0"/>
        <v>2.25</v>
      </c>
      <c r="I13" s="2"/>
      <c r="J13" s="2" t="s">
        <v>14</v>
      </c>
      <c r="K13" s="2"/>
      <c r="L13" s="2"/>
      <c r="M13" s="2"/>
      <c r="N13" s="8">
        <f t="shared" si="5"/>
        <v>67.5</v>
      </c>
      <c r="O13" s="8">
        <f t="shared" si="6"/>
        <v>0</v>
      </c>
      <c r="P13" s="8">
        <f t="shared" si="7"/>
        <v>0</v>
      </c>
      <c r="Q13" s="8">
        <f t="shared" si="8"/>
        <v>0</v>
      </c>
    </row>
    <row r="14" spans="2:17" x14ac:dyDescent="0.25">
      <c r="B14" s="2">
        <v>11</v>
      </c>
      <c r="C14" s="2" t="s">
        <v>24</v>
      </c>
      <c r="D14" s="2"/>
      <c r="E14" s="2">
        <v>0.5</v>
      </c>
      <c r="F14" s="2">
        <v>1.5</v>
      </c>
      <c r="G14" s="2">
        <v>5</v>
      </c>
      <c r="H14" s="7">
        <f t="shared" si="0"/>
        <v>1.9166666666666667</v>
      </c>
      <c r="I14" s="2"/>
      <c r="J14" s="2" t="s">
        <v>14</v>
      </c>
      <c r="K14" s="2"/>
      <c r="L14" s="2"/>
      <c r="M14" s="2"/>
      <c r="N14" s="8">
        <f t="shared" si="5"/>
        <v>57.5</v>
      </c>
      <c r="O14" s="8">
        <f t="shared" si="6"/>
        <v>0</v>
      </c>
      <c r="P14" s="8">
        <f t="shared" si="7"/>
        <v>0</v>
      </c>
      <c r="Q14" s="8">
        <f t="shared" si="8"/>
        <v>0</v>
      </c>
    </row>
    <row r="15" spans="2:17" x14ac:dyDescent="0.25">
      <c r="B15" s="2">
        <v>12</v>
      </c>
      <c r="C15" s="2" t="s">
        <v>25</v>
      </c>
      <c r="D15" s="2"/>
      <c r="E15" s="2">
        <v>0.5</v>
      </c>
      <c r="F15" s="2">
        <v>1</v>
      </c>
      <c r="G15" s="2">
        <v>2</v>
      </c>
      <c r="H15" s="7">
        <f t="shared" si="0"/>
        <v>1.0833333333333333</v>
      </c>
      <c r="I15" s="2"/>
      <c r="J15" s="2" t="s">
        <v>14</v>
      </c>
      <c r="K15" s="2" t="s">
        <v>14</v>
      </c>
      <c r="L15" s="2"/>
      <c r="M15" s="2"/>
      <c r="N15" s="8">
        <f t="shared" si="5"/>
        <v>32.5</v>
      </c>
      <c r="O15" s="8">
        <f t="shared" si="6"/>
        <v>43.333333333333329</v>
      </c>
      <c r="P15" s="8">
        <f t="shared" si="7"/>
        <v>0</v>
      </c>
      <c r="Q15" s="8">
        <f t="shared" si="8"/>
        <v>0</v>
      </c>
    </row>
    <row r="16" spans="2:17" x14ac:dyDescent="0.25">
      <c r="B16" s="2">
        <v>13</v>
      </c>
      <c r="C16" s="2" t="s">
        <v>26</v>
      </c>
      <c r="D16" s="2"/>
      <c r="E16" s="2">
        <v>1.5</v>
      </c>
      <c r="F16" s="2">
        <v>2</v>
      </c>
      <c r="G16" s="2">
        <v>3</v>
      </c>
      <c r="H16" s="7">
        <f t="shared" si="0"/>
        <v>2.0833333333333335</v>
      </c>
      <c r="I16" s="2"/>
      <c r="J16" s="2" t="s">
        <v>14</v>
      </c>
      <c r="K16" s="2"/>
      <c r="L16" s="2" t="s">
        <v>14</v>
      </c>
      <c r="M16" s="2"/>
      <c r="N16" s="8">
        <f t="shared" si="5"/>
        <v>62.500000000000007</v>
      </c>
      <c r="O16" s="8">
        <f t="shared" si="6"/>
        <v>0</v>
      </c>
      <c r="P16" s="8">
        <f t="shared" si="7"/>
        <v>145.83333333333334</v>
      </c>
      <c r="Q16" s="8">
        <f t="shared" si="8"/>
        <v>0</v>
      </c>
    </row>
    <row r="17" spans="8:19" ht="6.6" customHeight="1" x14ac:dyDescent="0.25">
      <c r="H17" s="10"/>
      <c r="N17" s="8"/>
      <c r="O17" s="8"/>
      <c r="P17" s="8"/>
      <c r="Q17" s="8"/>
    </row>
    <row r="18" spans="8:19" x14ac:dyDescent="0.25">
      <c r="H18" s="10">
        <f>SUM(H4:H16)</f>
        <v>23.583333333333329</v>
      </c>
      <c r="N18" s="8">
        <f>SUM(N4:N16)</f>
        <v>707.5</v>
      </c>
      <c r="O18" s="8">
        <f>SUM(O4:O16)</f>
        <v>43.333333333333329</v>
      </c>
      <c r="P18" s="8">
        <f>SUM(P4:P16)</f>
        <v>215.83333333333334</v>
      </c>
      <c r="Q18" s="8">
        <f>SUM(Q4:Q16)</f>
        <v>116.66666666666667</v>
      </c>
      <c r="R18" s="11">
        <f>SUM(N18:Q18)</f>
        <v>1083.3333333333335</v>
      </c>
      <c r="S18" t="s">
        <v>27</v>
      </c>
    </row>
    <row r="19" spans="8:19" x14ac:dyDescent="0.25">
      <c r="R19" s="5">
        <v>2000</v>
      </c>
      <c r="S19" t="s">
        <v>28</v>
      </c>
    </row>
    <row r="20" spans="8:19" x14ac:dyDescent="0.25">
      <c r="J20" s="14" t="s">
        <v>9</v>
      </c>
      <c r="K20" s="14"/>
      <c r="L20" s="14"/>
      <c r="M20" s="12">
        <v>30</v>
      </c>
      <c r="R20" s="5">
        <v>700</v>
      </c>
      <c r="S20" t="s">
        <v>29</v>
      </c>
    </row>
    <row r="21" spans="8:19" x14ac:dyDescent="0.25">
      <c r="J21" s="14" t="s">
        <v>10</v>
      </c>
      <c r="K21" s="14"/>
      <c r="L21" s="14"/>
      <c r="M21" s="12">
        <v>40</v>
      </c>
      <c r="R21" s="11">
        <f>SUM(R18:R20)</f>
        <v>3783.3333333333335</v>
      </c>
      <c r="S21" t="s">
        <v>30</v>
      </c>
    </row>
    <row r="22" spans="8:19" x14ac:dyDescent="0.25">
      <c r="J22" s="14" t="s">
        <v>31</v>
      </c>
      <c r="K22" s="14"/>
      <c r="L22" s="14"/>
      <c r="M22" s="12">
        <v>70</v>
      </c>
    </row>
    <row r="23" spans="8:19" x14ac:dyDescent="0.25">
      <c r="J23" s="14" t="s">
        <v>12</v>
      </c>
      <c r="K23" s="14"/>
      <c r="L23" s="14"/>
      <c r="M23" s="12">
        <v>100</v>
      </c>
      <c r="R23" s="5">
        <v>10</v>
      </c>
      <c r="S23" t="s">
        <v>32</v>
      </c>
    </row>
  </sheetData>
  <mergeCells count="7">
    <mergeCell ref="B2:C2"/>
    <mergeCell ref="J20:L20"/>
    <mergeCell ref="J21:L21"/>
    <mergeCell ref="J22:L22"/>
    <mergeCell ref="J23:L23"/>
    <mergeCell ref="E2:H2"/>
    <mergeCell ref="J2:M2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20"/>
  <sheetViews>
    <sheetView zoomScale="115" zoomScaleNormal="115" workbookViewId="0">
      <selection activeCell="O18" sqref="O18"/>
    </sheetView>
  </sheetViews>
  <sheetFormatPr baseColWidth="10" defaultColWidth="8.85546875" defaultRowHeight="15" x14ac:dyDescent="0.25"/>
  <cols>
    <col min="1" max="1" width="1.7109375" customWidth="1"/>
    <col min="2" max="2" width="3.42578125" bestFit="1" customWidth="1"/>
    <col min="3" max="3" width="11.7109375" bestFit="1" customWidth="1"/>
    <col min="4" max="4" width="8.28515625" bestFit="1" customWidth="1"/>
    <col min="5" max="5" width="7.7109375" bestFit="1" customWidth="1"/>
    <col min="6" max="6" width="8.5703125" customWidth="1"/>
    <col min="7" max="7" width="9.28515625" bestFit="1" customWidth="1"/>
    <col min="10" max="10" width="14.7109375" bestFit="1" customWidth="1"/>
  </cols>
  <sheetData>
    <row r="1" spans="2:7" x14ac:dyDescent="0.25">
      <c r="E1" s="1"/>
      <c r="F1" s="1"/>
      <c r="G1" s="1"/>
    </row>
    <row r="2" spans="2:7" x14ac:dyDescent="0.25">
      <c r="C2" t="s">
        <v>33</v>
      </c>
      <c r="D2" t="s">
        <v>34</v>
      </c>
    </row>
    <row r="3" spans="2:7" x14ac:dyDescent="0.25">
      <c r="B3">
        <v>1</v>
      </c>
      <c r="C3" s="9">
        <v>318</v>
      </c>
      <c r="D3" s="5">
        <f>'Arbeitspakete KOSTEN'!$R$21+('Arbeitspakete KOSTEN'!$R$23/4*B3)</f>
        <v>3785.8333333333335</v>
      </c>
    </row>
    <row r="4" spans="2:7" x14ac:dyDescent="0.25">
      <c r="B4">
        <v>2</v>
      </c>
      <c r="C4" s="9">
        <f>C3*B4</f>
        <v>636</v>
      </c>
      <c r="D4" s="5">
        <f>'Arbeitspakete KOSTEN'!$R$21+('Arbeitspakete KOSTEN'!$R$23/4*B4)</f>
        <v>3788.3333333333335</v>
      </c>
    </row>
    <row r="5" spans="2:7" x14ac:dyDescent="0.25">
      <c r="B5">
        <v>3</v>
      </c>
      <c r="C5" s="9">
        <f>C3*B5</f>
        <v>954</v>
      </c>
      <c r="D5" s="5">
        <f>'Arbeitspakete KOSTEN'!$R$21+('Arbeitspakete KOSTEN'!$R$23/4*B5)</f>
        <v>3790.8333333333335</v>
      </c>
    </row>
    <row r="6" spans="2:7" x14ac:dyDescent="0.25">
      <c r="B6">
        <v>4</v>
      </c>
      <c r="C6" s="9">
        <f>C3*B6</f>
        <v>1272</v>
      </c>
      <c r="D6" s="5">
        <f>'Arbeitspakete KOSTEN'!$R$21+('Arbeitspakete KOSTEN'!$R$23/4*B6)</f>
        <v>3793.3333333333335</v>
      </c>
    </row>
    <row r="7" spans="2:7" x14ac:dyDescent="0.25">
      <c r="B7">
        <v>5</v>
      </c>
      <c r="C7" s="9">
        <f>C3*B7</f>
        <v>1590</v>
      </c>
      <c r="D7" s="5">
        <f>'Arbeitspakete KOSTEN'!$R$21+('Arbeitspakete KOSTEN'!$R$23/4*B7)</f>
        <v>3795.8333333333335</v>
      </c>
    </row>
    <row r="8" spans="2:7" x14ac:dyDescent="0.25">
      <c r="B8">
        <v>6</v>
      </c>
      <c r="C8" s="9">
        <f>C3*B8</f>
        <v>1908</v>
      </c>
      <c r="D8" s="5">
        <f>'Arbeitspakete KOSTEN'!$R$21+('Arbeitspakete KOSTEN'!$R$23/4*B8)</f>
        <v>3798.3333333333335</v>
      </c>
    </row>
    <row r="9" spans="2:7" x14ac:dyDescent="0.25">
      <c r="B9">
        <v>7</v>
      </c>
      <c r="C9" s="9">
        <f>C3*B9</f>
        <v>2226</v>
      </c>
      <c r="D9" s="5">
        <f>'Arbeitspakete KOSTEN'!$R$21+('Arbeitspakete KOSTEN'!$R$23/4*B9)</f>
        <v>3800.8333333333335</v>
      </c>
    </row>
    <row r="10" spans="2:7" x14ac:dyDescent="0.25">
      <c r="B10">
        <v>8</v>
      </c>
      <c r="C10" s="9">
        <f>C3*B10</f>
        <v>2544</v>
      </c>
      <c r="D10" s="5">
        <f>'Arbeitspakete KOSTEN'!$R$21+('Arbeitspakete KOSTEN'!$R$23/4*B10)</f>
        <v>3803.3333333333335</v>
      </c>
    </row>
    <row r="11" spans="2:7" x14ac:dyDescent="0.25">
      <c r="B11">
        <v>9</v>
      </c>
      <c r="C11" s="9">
        <f>C3*B11</f>
        <v>2862</v>
      </c>
      <c r="D11" s="5">
        <f>'Arbeitspakete KOSTEN'!$R$21+('Arbeitspakete KOSTEN'!$R$23/4*B11)</f>
        <v>3805.8333333333335</v>
      </c>
    </row>
    <row r="12" spans="2:7" x14ac:dyDescent="0.25">
      <c r="B12">
        <v>10</v>
      </c>
      <c r="C12" s="9">
        <f>C3*B12</f>
        <v>3180</v>
      </c>
      <c r="D12" s="5">
        <f>'Arbeitspakete KOSTEN'!$R$21+('Arbeitspakete KOSTEN'!$R$23/4*B12)</f>
        <v>3808.3333333333335</v>
      </c>
    </row>
    <row r="13" spans="2:7" x14ac:dyDescent="0.25">
      <c r="B13">
        <v>11</v>
      </c>
      <c r="C13" s="9">
        <f>C3*B13</f>
        <v>3498</v>
      </c>
      <c r="D13" s="5">
        <f>'Arbeitspakete KOSTEN'!$R$21+('Arbeitspakete KOSTEN'!$R$23/4*B13)</f>
        <v>3810.8333333333335</v>
      </c>
    </row>
    <row r="14" spans="2:7" x14ac:dyDescent="0.25">
      <c r="B14">
        <v>12</v>
      </c>
      <c r="C14" s="9">
        <f>C3*B14</f>
        <v>3816</v>
      </c>
      <c r="D14" s="5">
        <f>'Arbeitspakete KOSTEN'!$R$21+('Arbeitspakete KOSTEN'!$R$23/4*B14)</f>
        <v>3813.3333333333335</v>
      </c>
    </row>
    <row r="15" spans="2:7" x14ac:dyDescent="0.25">
      <c r="B15">
        <v>13</v>
      </c>
      <c r="C15" s="9">
        <f>C3*B15</f>
        <v>4134</v>
      </c>
      <c r="D15" s="5">
        <f>'Arbeitspakete KOSTEN'!$R$21+('Arbeitspakete KOSTEN'!$R$23/4*B15)</f>
        <v>3815.8333333333335</v>
      </c>
    </row>
    <row r="16" spans="2:7" x14ac:dyDescent="0.25">
      <c r="B16">
        <v>14</v>
      </c>
      <c r="C16" s="9">
        <f>C3*B16</f>
        <v>4452</v>
      </c>
      <c r="D16" s="5">
        <f>'Arbeitspakete KOSTEN'!$R$21+('Arbeitspakete KOSTEN'!$R$23/4*B16)</f>
        <v>3818.3333333333335</v>
      </c>
    </row>
    <row r="17" spans="2:4" x14ac:dyDescent="0.25">
      <c r="B17">
        <v>15</v>
      </c>
      <c r="C17" s="9">
        <f>C3*B17</f>
        <v>4770</v>
      </c>
      <c r="D17" s="5">
        <f>'Arbeitspakete KOSTEN'!$R$21+('Arbeitspakete KOSTEN'!$R$23/4*B17)</f>
        <v>3820.8333333333335</v>
      </c>
    </row>
    <row r="18" spans="2:4" x14ac:dyDescent="0.25">
      <c r="B18">
        <v>16</v>
      </c>
      <c r="C18" s="9">
        <f>C3*B18</f>
        <v>5088</v>
      </c>
      <c r="D18" s="5">
        <f>'Arbeitspakete KOSTEN'!$R$21+('Arbeitspakete KOSTEN'!$R$23/4*B18)</f>
        <v>3823.3333333333335</v>
      </c>
    </row>
    <row r="19" spans="2:4" x14ac:dyDescent="0.25">
      <c r="B19">
        <v>17</v>
      </c>
      <c r="C19" s="9">
        <f>C3*B19</f>
        <v>5406</v>
      </c>
      <c r="D19" s="5">
        <f>'Arbeitspakete KOSTEN'!$R$21+('Arbeitspakete KOSTEN'!$R$23/4*B19)</f>
        <v>3825.8333333333335</v>
      </c>
    </row>
    <row r="20" spans="2:4" x14ac:dyDescent="0.25">
      <c r="B20">
        <v>18</v>
      </c>
      <c r="C20" s="9">
        <f>C3*B20</f>
        <v>5724</v>
      </c>
      <c r="D20" s="5">
        <f>'Arbeitspakete KOSTEN'!$R$21+('Arbeitspakete KOSTEN'!$R$23/4*B20)</f>
        <v>3828.3333333333335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3ca0bd0-a521-40f6-9754-8b9dda5b70c7">
      <Terms xmlns="http://schemas.microsoft.com/office/infopath/2007/PartnerControls"/>
    </lcf76f155ced4ddcb4097134ff3c332f>
    <TaxCatchAll xmlns="cc15d590-d7c3-47e8-94ab-b9dcf2edf94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504A21A69C3814F9E472FD50AD5D80E" ma:contentTypeVersion="17" ma:contentTypeDescription="Ein neues Dokument erstellen." ma:contentTypeScope="" ma:versionID="c31ffd672871ab58e6bedb72737d8e1b">
  <xsd:schema xmlns:xsd="http://www.w3.org/2001/XMLSchema" xmlns:xs="http://www.w3.org/2001/XMLSchema" xmlns:p="http://schemas.microsoft.com/office/2006/metadata/properties" xmlns:ns2="a3ca0bd0-a521-40f6-9754-8b9dda5b70c7" xmlns:ns3="cc15d590-d7c3-47e8-94ab-b9dcf2edf942" targetNamespace="http://schemas.microsoft.com/office/2006/metadata/properties" ma:root="true" ma:fieldsID="c8a30d642fbfc754554b3699a34a5d63" ns2:_="" ns3:_="">
    <xsd:import namespace="a3ca0bd0-a521-40f6-9754-8b9dda5b70c7"/>
    <xsd:import namespace="cc15d590-d7c3-47e8-94ab-b9dcf2edf9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ca0bd0-a521-40f6-9754-8b9dda5b70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Bildmarkierungen" ma:readOnly="false" ma:fieldId="{5cf76f15-5ced-4ddc-b409-7134ff3c332f}" ma:taxonomyMulti="true" ma:sspId="3a5ef493-1b2b-48e2-b42a-bd3ece4bf85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15d590-d7c3-47e8-94ab-b9dcf2edf94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455a90d4-a8e2-4e9a-a725-6b98c65c27f8}" ma:internalName="TaxCatchAll" ma:showField="CatchAllData" ma:web="cc15d590-d7c3-47e8-94ab-b9dcf2edf94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88CFEE5-DBD8-4E19-A013-B5F7C21C3264}">
  <ds:schemaRefs>
    <ds:schemaRef ds:uri="http://schemas.microsoft.com/office/2006/metadata/properties"/>
    <ds:schemaRef ds:uri="http://schemas.microsoft.com/office/infopath/2007/PartnerControls"/>
    <ds:schemaRef ds:uri="a3ca0bd0-a521-40f6-9754-8b9dda5b70c7"/>
    <ds:schemaRef ds:uri="cc15d590-d7c3-47e8-94ab-b9dcf2edf942"/>
  </ds:schemaRefs>
</ds:datastoreItem>
</file>

<file path=customXml/itemProps2.xml><?xml version="1.0" encoding="utf-8"?>
<ds:datastoreItem xmlns:ds="http://schemas.openxmlformats.org/officeDocument/2006/customXml" ds:itemID="{86398774-94B1-4E92-A7CD-B0715DE3385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16F9179-0A73-4A98-899D-DEE2200C52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ca0bd0-a521-40f6-9754-8b9dda5b70c7"/>
    <ds:schemaRef ds:uri="cc15d590-d7c3-47e8-94ab-b9dcf2edf9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Einsparungen NUTZEN</vt:lpstr>
      <vt:lpstr>Arbeitspakete KOSTEN</vt:lpstr>
      <vt:lpstr>Wirtschaftlichkeitsanalyse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Sommerfeldt, Jerome</cp:lastModifiedBy>
  <cp:revision/>
  <dcterms:created xsi:type="dcterms:W3CDTF">2023-01-17T08:38:03Z</dcterms:created>
  <dcterms:modified xsi:type="dcterms:W3CDTF">2023-11-24T07:57:20Z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0x0101001504A21A69C3814F9E472FD50AD5D80E</vt:lpwstr>
  </property>
  <property fmtid="{D5CDD505-2E9C-101B-9397-08002B2CF9AE}" pid="3" name="MediaServiceImageTags">
    <vt:lpwstr/>
  </property>
</Properties>
</file>