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~Jimmy\~STIS\PY\Code_Zkrips\AIS_UN\"/>
    </mc:Choice>
  </mc:AlternateContent>
  <xr:revisionPtr revIDLastSave="0" documentId="13_ncr:1_{0924FD9E-C7B0-42E2-BDA7-31AD320CB89E}" xr6:coauthVersionLast="46" xr6:coauthVersionMax="46" xr10:uidLastSave="{00000000-0000-0000-0000-000000000000}"/>
  <bookViews>
    <workbookView xWindow="7140" yWindow="1680" windowWidth="20805" windowHeight="13335" xr2:uid="{00000000-000D-0000-FFFF-FFFF00000000}"/>
  </bookViews>
  <sheets>
    <sheet name="vessel_type" sheetId="1" r:id="rId1"/>
    <sheet name="latdiff" sheetId="2" r:id="rId2"/>
    <sheet name="flag" sheetId="3" r:id="rId3"/>
    <sheet name="timepor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1" l="1"/>
  <c r="E10" i="4"/>
  <c r="F9" i="4" s="1"/>
  <c r="B8" i="4"/>
  <c r="B7" i="4"/>
  <c r="B6" i="4"/>
  <c r="B5" i="4"/>
  <c r="B4" i="4"/>
  <c r="B3" i="4"/>
  <c r="B2" i="4"/>
  <c r="C5" i="3"/>
  <c r="C4" i="3"/>
  <c r="C3" i="3"/>
  <c r="C2" i="3"/>
  <c r="F5" i="4" l="1"/>
  <c r="F8" i="4"/>
  <c r="F4" i="4"/>
  <c r="F7" i="4"/>
  <c r="F2" i="4"/>
  <c r="G2" i="4" s="1"/>
  <c r="F3" i="4"/>
  <c r="F6" i="4"/>
  <c r="F2" i="2"/>
  <c r="F1" i="2"/>
  <c r="E3" i="2"/>
  <c r="C2" i="2"/>
  <c r="C1" i="2"/>
  <c r="B3" i="2"/>
  <c r="G3" i="4" l="1"/>
  <c r="G4" i="4" s="1"/>
  <c r="G5" i="4" s="1"/>
  <c r="G6" i="4" s="1"/>
  <c r="G7" i="4" s="1"/>
  <c r="G8" i="4" s="1"/>
  <c r="G9" i="4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" i="1"/>
  <c r="D4" i="1" l="1"/>
  <c r="D2" i="1"/>
</calcChain>
</file>

<file path=xl/sharedStrings.xml><?xml version="1.0" encoding="utf-8"?>
<sst xmlns="http://schemas.openxmlformats.org/spreadsheetml/2006/main" count="168" uniqueCount="166">
  <si>
    <t>vessel_type</t>
  </si>
  <si>
    <t>count(DISTINCT mmsi)</t>
  </si>
  <si>
    <t>persentase</t>
  </si>
  <si>
    <t>Cargo</t>
  </si>
  <si>
    <t>Tanker</t>
  </si>
  <si>
    <t>Unknown</t>
  </si>
  <si>
    <t>UNAVAILABLE</t>
  </si>
  <si>
    <t>Tug</t>
  </si>
  <si>
    <t>Fishing</t>
  </si>
  <si>
    <t>Pleasure Craft</t>
  </si>
  <si>
    <t>Other</t>
  </si>
  <si>
    <t>Passenger</t>
  </si>
  <si>
    <t>Reserved</t>
  </si>
  <si>
    <t>Towing</t>
  </si>
  <si>
    <t>Sailing</t>
  </si>
  <si>
    <t>Not Available</t>
  </si>
  <si>
    <t>HSC</t>
  </si>
  <si>
    <t>Dredging</t>
  </si>
  <si>
    <t>Military</t>
  </si>
  <si>
    <t>WIG</t>
  </si>
  <si>
    <t>Port Tender</t>
  </si>
  <si>
    <t>Pilot</t>
  </si>
  <si>
    <t>Law Enforcement</t>
  </si>
  <si>
    <t>SAR</t>
  </si>
  <si>
    <t>Spare</t>
  </si>
  <si>
    <t>Diving</t>
  </si>
  <si>
    <t>Ships Not Party to Armed Conflict</t>
  </si>
  <si>
    <t>Vessel With Anti-Pollution Equipment</t>
  </si>
  <si>
    <t>Medical Transport</t>
  </si>
  <si>
    <t>JUMLAH</t>
  </si>
  <si>
    <t>latdiff &gt; 0.1</t>
  </si>
  <si>
    <t>latdiff&lt; 0.1</t>
  </si>
  <si>
    <t>latdiff &gt; 0.3</t>
  </si>
  <si>
    <t>latdiff &lt; 0.3</t>
  </si>
  <si>
    <t>flag_country</t>
  </si>
  <si>
    <t>count(mmsi)</t>
  </si>
  <si>
    <t>Persentase</t>
  </si>
  <si>
    <t>Indonesia</t>
  </si>
  <si>
    <t>Singapore</t>
  </si>
  <si>
    <t>Panama</t>
  </si>
  <si>
    <t>Liberia</t>
  </si>
  <si>
    <t>Marshall Islands</t>
  </si>
  <si>
    <t>Hong Kong</t>
  </si>
  <si>
    <t>Malaysia</t>
  </si>
  <si>
    <t>Malta</t>
  </si>
  <si>
    <t>China</t>
  </si>
  <si>
    <t>Bahamas</t>
  </si>
  <si>
    <t>Greece</t>
  </si>
  <si>
    <t>Vietnam</t>
  </si>
  <si>
    <t>Japan</t>
  </si>
  <si>
    <t>Cyprus</t>
  </si>
  <si>
    <t>South Korea</t>
  </si>
  <si>
    <t>UK</t>
  </si>
  <si>
    <t>Philippines</t>
  </si>
  <si>
    <t>Mongolia</t>
  </si>
  <si>
    <t>Madeira</t>
  </si>
  <si>
    <t>Denmark</t>
  </si>
  <si>
    <t>Thailand</t>
  </si>
  <si>
    <t>Taiwan</t>
  </si>
  <si>
    <t>Cook Islands</t>
  </si>
  <si>
    <t>Australia</t>
  </si>
  <si>
    <t>Norway</t>
  </si>
  <si>
    <t>Belize</t>
  </si>
  <si>
    <t>Cayman Islands</t>
  </si>
  <si>
    <t>Antigua and Barbuda</t>
  </si>
  <si>
    <t>Tuvalu</t>
  </si>
  <si>
    <t>Italy</t>
  </si>
  <si>
    <t>Brunei</t>
  </si>
  <si>
    <t>Azores</t>
  </si>
  <si>
    <t>Bermuda</t>
  </si>
  <si>
    <t>Niue</t>
  </si>
  <si>
    <t>Kiribati</t>
  </si>
  <si>
    <t>Bangladesh</t>
  </si>
  <si>
    <t>Belgium</t>
  </si>
  <si>
    <t>Saudi Arabia</t>
  </si>
  <si>
    <t>USA</t>
  </si>
  <si>
    <t>Netherlands</t>
  </si>
  <si>
    <t>India</t>
  </si>
  <si>
    <t>Sierra Leone</t>
  </si>
  <si>
    <t>Iran</t>
  </si>
  <si>
    <t>France</t>
  </si>
  <si>
    <t>Germany</t>
  </si>
  <si>
    <t>Papua New Guinea</t>
  </si>
  <si>
    <t>Kuwait</t>
  </si>
  <si>
    <t>Nauru</t>
  </si>
  <si>
    <t>Saint Vincent and the Grenadines</t>
  </si>
  <si>
    <t>Dominica</t>
  </si>
  <si>
    <t>Barbados</t>
  </si>
  <si>
    <t>Russian Federation</t>
  </si>
  <si>
    <t>Saint Kitts and Nevis</t>
  </si>
  <si>
    <t>Luxembourg</t>
  </si>
  <si>
    <t>Palau</t>
  </si>
  <si>
    <t>Turkey</t>
  </si>
  <si>
    <t>Gibraltar</t>
  </si>
  <si>
    <t>Tanzania</t>
  </si>
  <si>
    <t>Togo</t>
  </si>
  <si>
    <t>Croatia</t>
  </si>
  <si>
    <t>Netherlands Antilles</t>
  </si>
  <si>
    <t>Seychelles</t>
  </si>
  <si>
    <t>Djibouti</t>
  </si>
  <si>
    <t>Kerguelen Islands</t>
  </si>
  <si>
    <t>Comoros</t>
  </si>
  <si>
    <t>Cambodia</t>
  </si>
  <si>
    <t>Equatorial Guinea</t>
  </si>
  <si>
    <t>British Virgin Islands</t>
  </si>
  <si>
    <t>Qatar</t>
  </si>
  <si>
    <t>Liechtenstein</t>
  </si>
  <si>
    <t>Switzerland</t>
  </si>
  <si>
    <t>Cameroon</t>
  </si>
  <si>
    <t>Micronesia</t>
  </si>
  <si>
    <t>Pitcairn Island</t>
  </si>
  <si>
    <t>Sao Tome and Principe</t>
  </si>
  <si>
    <t>Libya</t>
  </si>
  <si>
    <t>United Arab Emirates</t>
  </si>
  <si>
    <t>Brazil</t>
  </si>
  <si>
    <t>New Zealand</t>
  </si>
  <si>
    <t>Pakistan</t>
  </si>
  <si>
    <t>Vanuatu</t>
  </si>
  <si>
    <t>Myanmar</t>
  </si>
  <si>
    <t>Cuba</t>
  </si>
  <si>
    <t>Ethiopia</t>
  </si>
  <si>
    <t>Burkina Faso</t>
  </si>
  <si>
    <t>Vatican City</t>
  </si>
  <si>
    <t>Mauritius</t>
  </si>
  <si>
    <t>Sweden</t>
  </si>
  <si>
    <t>Eritrea</t>
  </si>
  <si>
    <t>Fiji</t>
  </si>
  <si>
    <t>Malawi</t>
  </si>
  <si>
    <t>Iraq</t>
  </si>
  <si>
    <t>Maldives</t>
  </si>
  <si>
    <t>Sri Lanka</t>
  </si>
  <si>
    <t>Reunion</t>
  </si>
  <si>
    <t>Adelie Land</t>
  </si>
  <si>
    <t>San Marino</t>
  </si>
  <si>
    <t>New Caledonia</t>
  </si>
  <si>
    <t>Somalia</t>
  </si>
  <si>
    <t>Wallis and Futuna Islands</t>
  </si>
  <si>
    <t>Gabon</t>
  </si>
  <si>
    <t>Spain</t>
  </si>
  <si>
    <t>Bhutan</t>
  </si>
  <si>
    <t>Cape Verde</t>
  </si>
  <si>
    <t>Ukraine</t>
  </si>
  <si>
    <t>Montenegro</t>
  </si>
  <si>
    <t>Honduras</t>
  </si>
  <si>
    <t>Trinidad and Tobago</t>
  </si>
  <si>
    <t>Jamaica</t>
  </si>
  <si>
    <t>Samoa</t>
  </si>
  <si>
    <t>Czech Republic</t>
  </si>
  <si>
    <t>Dominican Republic</t>
  </si>
  <si>
    <t>Greenland</t>
  </si>
  <si>
    <t>Solomon Islands</t>
  </si>
  <si>
    <t>El Salvador</t>
  </si>
  <si>
    <t>South Africa</t>
  </si>
  <si>
    <t>Moldova</t>
  </si>
  <si>
    <t>Jam</t>
  </si>
  <si>
    <t>Detik</t>
  </si>
  <si>
    <t>Jumlah kapal</t>
  </si>
  <si>
    <t>Persen Cum</t>
  </si>
  <si>
    <t>0-6</t>
  </si>
  <si>
    <t>6-12</t>
  </si>
  <si>
    <t>12-24</t>
  </si>
  <si>
    <t>24-36</t>
  </si>
  <si>
    <t>36-48</t>
  </si>
  <si>
    <t>48-60</t>
  </si>
  <si>
    <t>60-72</t>
  </si>
  <si>
    <t>&gt;72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</si>
</sst>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/>
    <xf numFmtId="164" fontId="0" fillId="34" borderId="0" xfId="1" applyNumberFormat="1" applyFont="1" applyFill="1"/>
    <xf numFmtId="164" fontId="0" fillId="0" borderId="0" xfId="1" applyNumberFormat="1" applyFont="1"/>
    <xf numFmtId="164" fontId="0" fillId="33" borderId="0" xfId="1" applyNumberFormat="1" applyFont="1" applyFill="1"/>
    <xf numFmtId="164" fontId="0" fillId="0" borderId="0" xfId="1" applyNumberFormat="1" applyFont="1" applyFill="1"/>
    <xf numFmtId="164" fontId="0" fillId="0" borderId="10" xfId="1" applyNumberFormat="1" applyFont="1" applyBorder="1"/>
    <xf numFmtId="164" fontId="0" fillId="0" borderId="10" xfId="1" applyNumberFormat="1" applyFont="1" applyFill="1" applyBorder="1"/>
    <xf numFmtId="164" fontId="18" fillId="0" borderId="0" xfId="1" applyNumberFormat="1" applyFont="1"/>
    <xf numFmtId="164" fontId="19" fillId="0" borderId="0" xfId="1" applyNumberFormat="1" applyFont="1"/>
    <xf numFmtId="165" fontId="0" fillId="0" borderId="0" xfId="1" applyNumberFormat="1" applyFont="1"/>
    <xf numFmtId="0" fontId="0" fillId="0" borderId="11" xfId="0" applyBorder="1"/>
    <xf numFmtId="9" fontId="0" fillId="0" borderId="0" xfId="1" applyFont="1"/>
    <xf numFmtId="0" fontId="0" fillId="0" borderId="12" xfId="0" applyBorder="1"/>
    <xf numFmtId="49" fontId="0" fillId="0" borderId="0" xfId="0" applyNumberFormat="1"/>
    <xf numFmtId="164" fontId="0" fillId="0" borderId="0" xfId="1" applyNumberFormat="1" applyFont="1" applyAlignment="1"/>
    <xf numFmtId="164" fontId="0" fillId="0" borderId="0" xfId="0" applyNumberFormat="1"/>
    <xf numFmtId="0" fontId="0" fillId="0" borderId="13" xfId="0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28" sqref="D28"/>
    </sheetView>
  </sheetViews>
  <sheetFormatPr defaultRowHeight="15" x14ac:dyDescent="0.25"/>
  <cols>
    <col min="1" max="1" width="20.7109375" customWidth="1"/>
    <col min="2" max="2" width="15.28515625" customWidth="1"/>
    <col min="3" max="3" width="12.285156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13357</v>
      </c>
      <c r="C2" s="2">
        <f>B2/$B$28</f>
        <v>0.3218244024672321</v>
      </c>
      <c r="D2" s="8">
        <f>SUM(C2:C3)</f>
        <v>0.46332883577486506</v>
      </c>
    </row>
    <row r="3" spans="1:4" x14ac:dyDescent="0.25">
      <c r="A3" t="s">
        <v>4</v>
      </c>
      <c r="B3">
        <v>5873</v>
      </c>
      <c r="C3" s="2">
        <f t="shared" ref="C3:C27" si="0">B3/$B$28</f>
        <v>0.14150443330763299</v>
      </c>
      <c r="D3" s="3"/>
    </row>
    <row r="4" spans="1:4" x14ac:dyDescent="0.25">
      <c r="A4" t="s">
        <v>5</v>
      </c>
      <c r="B4">
        <v>5148</v>
      </c>
      <c r="C4" s="4">
        <f t="shared" si="0"/>
        <v>0.12403623747108712</v>
      </c>
      <c r="D4" s="9">
        <f>C4+C5+C14+C9</f>
        <v>0.25592713955281415</v>
      </c>
    </row>
    <row r="5" spans="1:4" x14ac:dyDescent="0.25">
      <c r="A5" t="s">
        <v>6</v>
      </c>
      <c r="B5">
        <v>3803</v>
      </c>
      <c r="C5" s="4">
        <f t="shared" si="0"/>
        <v>9.162972243639167E-2</v>
      </c>
      <c r="D5" s="3"/>
    </row>
    <row r="6" spans="1:4" x14ac:dyDescent="0.25">
      <c r="A6" t="s">
        <v>7</v>
      </c>
      <c r="B6">
        <v>3275</v>
      </c>
      <c r="C6" s="5">
        <f t="shared" si="0"/>
        <v>7.8908057054741715E-2</v>
      </c>
      <c r="D6" s="3"/>
    </row>
    <row r="7" spans="1:4" x14ac:dyDescent="0.25">
      <c r="A7" t="s">
        <v>8</v>
      </c>
      <c r="B7">
        <v>2174</v>
      </c>
      <c r="C7" s="5">
        <f t="shared" si="0"/>
        <v>5.2380493446414801E-2</v>
      </c>
      <c r="D7" s="3"/>
    </row>
    <row r="8" spans="1:4" x14ac:dyDescent="0.25">
      <c r="A8" t="s">
        <v>9</v>
      </c>
      <c r="B8">
        <v>1998</v>
      </c>
      <c r="C8" s="5">
        <f t="shared" si="0"/>
        <v>4.8139938319198147E-2</v>
      </c>
      <c r="D8" s="3"/>
    </row>
    <row r="9" spans="1:4" x14ac:dyDescent="0.25">
      <c r="A9" t="s">
        <v>10</v>
      </c>
      <c r="B9">
        <v>1334</v>
      </c>
      <c r="C9" s="4">
        <f t="shared" si="0"/>
        <v>3.214148033924441E-2</v>
      </c>
      <c r="D9" s="3"/>
    </row>
    <row r="10" spans="1:4" x14ac:dyDescent="0.25">
      <c r="A10" t="s">
        <v>11</v>
      </c>
      <c r="B10">
        <v>1137</v>
      </c>
      <c r="C10" s="5">
        <f t="shared" si="0"/>
        <v>2.7394949884348496E-2</v>
      </c>
      <c r="D10" s="3"/>
    </row>
    <row r="11" spans="1:4" x14ac:dyDescent="0.25">
      <c r="A11" t="s">
        <v>12</v>
      </c>
      <c r="B11">
        <v>818</v>
      </c>
      <c r="C11" s="5">
        <f t="shared" si="0"/>
        <v>1.9708943716268312E-2</v>
      </c>
      <c r="D11" s="3"/>
    </row>
    <row r="12" spans="1:4" x14ac:dyDescent="0.25">
      <c r="A12" t="s">
        <v>13</v>
      </c>
      <c r="B12">
        <v>611</v>
      </c>
      <c r="C12" s="5">
        <f t="shared" si="0"/>
        <v>1.4721472629144179E-2</v>
      </c>
      <c r="D12" s="3"/>
    </row>
    <row r="13" spans="1:4" x14ac:dyDescent="0.25">
      <c r="A13" t="s">
        <v>14</v>
      </c>
      <c r="B13">
        <v>582</v>
      </c>
      <c r="C13" s="5">
        <f t="shared" si="0"/>
        <v>1.4022744795682343E-2</v>
      </c>
      <c r="D13" s="3"/>
    </row>
    <row r="14" spans="1:4" x14ac:dyDescent="0.25">
      <c r="A14" t="s">
        <v>15</v>
      </c>
      <c r="B14">
        <v>337</v>
      </c>
      <c r="C14" s="4">
        <f t="shared" si="0"/>
        <v>8.11969930609098E-3</v>
      </c>
      <c r="D14" s="3"/>
    </row>
    <row r="15" spans="1:4" x14ac:dyDescent="0.25">
      <c r="A15" t="s">
        <v>16</v>
      </c>
      <c r="B15">
        <v>212</v>
      </c>
      <c r="C15" s="5">
        <f t="shared" si="0"/>
        <v>5.1079414032382418E-3</v>
      </c>
      <c r="D15" s="3"/>
    </row>
    <row r="16" spans="1:4" x14ac:dyDescent="0.25">
      <c r="A16" t="s">
        <v>17</v>
      </c>
      <c r="B16">
        <v>141</v>
      </c>
      <c r="C16" s="5">
        <f t="shared" si="0"/>
        <v>3.3972629144178876E-3</v>
      </c>
      <c r="D16" s="3"/>
    </row>
    <row r="17" spans="1:4" x14ac:dyDescent="0.25">
      <c r="A17" t="s">
        <v>18</v>
      </c>
      <c r="B17">
        <v>131</v>
      </c>
      <c r="C17" s="5">
        <f t="shared" si="0"/>
        <v>3.1563222821896684E-3</v>
      </c>
      <c r="D17" s="3"/>
    </row>
    <row r="18" spans="1:4" x14ac:dyDescent="0.25">
      <c r="A18" t="s">
        <v>19</v>
      </c>
      <c r="B18">
        <v>103</v>
      </c>
      <c r="C18" s="5">
        <f t="shared" si="0"/>
        <v>2.4816885119506552E-3</v>
      </c>
      <c r="D18" s="3"/>
    </row>
    <row r="19" spans="1:4" x14ac:dyDescent="0.25">
      <c r="A19" t="s">
        <v>20</v>
      </c>
      <c r="B19">
        <v>100</v>
      </c>
      <c r="C19" s="5">
        <f t="shared" si="0"/>
        <v>2.4094063222821899E-3</v>
      </c>
      <c r="D19" s="3"/>
    </row>
    <row r="20" spans="1:4" x14ac:dyDescent="0.25">
      <c r="A20" t="s">
        <v>21</v>
      </c>
      <c r="B20">
        <v>88</v>
      </c>
      <c r="C20" s="5">
        <f t="shared" si="0"/>
        <v>2.1202775636083269E-3</v>
      </c>
      <c r="D20" s="3"/>
    </row>
    <row r="21" spans="1:4" x14ac:dyDescent="0.25">
      <c r="A21" t="s">
        <v>22</v>
      </c>
      <c r="B21">
        <v>70</v>
      </c>
      <c r="C21" s="5">
        <f t="shared" si="0"/>
        <v>1.6865844255975328E-3</v>
      </c>
      <c r="D21" s="3"/>
    </row>
    <row r="22" spans="1:4" x14ac:dyDescent="0.25">
      <c r="A22" t="s">
        <v>23</v>
      </c>
      <c r="B22">
        <v>54</v>
      </c>
      <c r="C22" s="5">
        <f t="shared" si="0"/>
        <v>1.3010794140323825E-3</v>
      </c>
      <c r="D22" s="3"/>
    </row>
    <row r="23" spans="1:4" x14ac:dyDescent="0.25">
      <c r="A23" t="s">
        <v>24</v>
      </c>
      <c r="B23">
        <v>52</v>
      </c>
      <c r="C23" s="5">
        <f t="shared" si="0"/>
        <v>1.2528912875867386E-3</v>
      </c>
      <c r="D23" s="3"/>
    </row>
    <row r="24" spans="1:4" x14ac:dyDescent="0.25">
      <c r="A24" t="s">
        <v>25</v>
      </c>
      <c r="B24">
        <v>52</v>
      </c>
      <c r="C24" s="5">
        <f t="shared" si="0"/>
        <v>1.2528912875867386E-3</v>
      </c>
      <c r="D24" s="3"/>
    </row>
    <row r="25" spans="1:4" x14ac:dyDescent="0.25">
      <c r="A25" t="s">
        <v>26</v>
      </c>
      <c r="B25">
        <v>24</v>
      </c>
      <c r="C25" s="5">
        <f t="shared" si="0"/>
        <v>5.7825751734772552E-4</v>
      </c>
      <c r="D25" s="3"/>
    </row>
    <row r="26" spans="1:4" x14ac:dyDescent="0.25">
      <c r="A26" t="s">
        <v>27</v>
      </c>
      <c r="B26">
        <v>24</v>
      </c>
      <c r="C26" s="5">
        <f t="shared" si="0"/>
        <v>5.7825751734772552E-4</v>
      </c>
      <c r="D26" s="3"/>
    </row>
    <row r="27" spans="1:4" x14ac:dyDescent="0.25">
      <c r="A27" s="1" t="s">
        <v>28</v>
      </c>
      <c r="B27" s="1">
        <v>6</v>
      </c>
      <c r="C27" s="7">
        <f t="shared" si="0"/>
        <v>1.4456437933693138E-4</v>
      </c>
      <c r="D27" s="6">
        <f>1-D4-D2</f>
        <v>0.28074402467232074</v>
      </c>
    </row>
    <row r="28" spans="1:4" x14ac:dyDescent="0.25">
      <c r="A28" t="s">
        <v>29</v>
      </c>
      <c r="B28">
        <v>41504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7F94-1E0E-498E-BADC-D21573DC1E81}">
  <dimension ref="A1:F3"/>
  <sheetViews>
    <sheetView workbookViewId="0">
      <selection sqref="A1:C3"/>
    </sheetView>
  </sheetViews>
  <sheetFormatPr defaultRowHeight="15" x14ac:dyDescent="0.25"/>
  <sheetData>
    <row r="1" spans="1:6" x14ac:dyDescent="0.25">
      <c r="A1" t="s">
        <v>30</v>
      </c>
      <c r="B1">
        <v>21513</v>
      </c>
      <c r="C1" s="10">
        <f>B1/B3</f>
        <v>0.98484709760117195</v>
      </c>
      <c r="D1" s="11" t="s">
        <v>32</v>
      </c>
      <c r="E1">
        <v>21512</v>
      </c>
      <c r="F1" s="10">
        <f>E1/E3</f>
        <v>0.97799599927259506</v>
      </c>
    </row>
    <row r="2" spans="1:6" x14ac:dyDescent="0.25">
      <c r="A2" t="s">
        <v>31</v>
      </c>
      <c r="B2">
        <v>331</v>
      </c>
      <c r="C2" s="10">
        <f>1-C1</f>
        <v>1.515290239882805E-2</v>
      </c>
      <c r="D2" s="11" t="s">
        <v>33</v>
      </c>
      <c r="E2">
        <v>484</v>
      </c>
      <c r="F2" s="10">
        <f>1-F1</f>
        <v>2.2004000727404938E-2</v>
      </c>
    </row>
    <row r="3" spans="1:6" x14ac:dyDescent="0.25">
      <c r="B3">
        <f>SUM(B1:B2)</f>
        <v>21844</v>
      </c>
      <c r="D3" s="11"/>
      <c r="E3">
        <f>SUM(E1:E2)</f>
        <v>21996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2678-75B0-4F65-A8F6-668FE7F75B60}">
  <dimension ref="A1:C120"/>
  <sheetViews>
    <sheetView workbookViewId="0">
      <selection sqref="A1:C120"/>
    </sheetView>
  </sheetViews>
  <sheetFormatPr defaultRowHeight="15" x14ac:dyDescent="0.25"/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37</v>
      </c>
      <c r="B2">
        <v>6742</v>
      </c>
      <c r="C2" s="3">
        <f>B2/$B$120</f>
        <v>0.33891318554265321</v>
      </c>
    </row>
    <row r="3" spans="1:3" x14ac:dyDescent="0.25">
      <c r="A3" t="s">
        <v>38</v>
      </c>
      <c r="B3">
        <v>2612</v>
      </c>
      <c r="C3" s="3">
        <f t="shared" ref="C3:C5" si="0">B3/$B$120</f>
        <v>0.13130246820489619</v>
      </c>
    </row>
    <row r="4" spans="1:3" x14ac:dyDescent="0.25">
      <c r="A4" t="s">
        <v>39</v>
      </c>
      <c r="B4">
        <v>1766</v>
      </c>
      <c r="C4" s="3">
        <f t="shared" si="0"/>
        <v>8.8774945960890764E-2</v>
      </c>
    </row>
    <row r="5" spans="1:3" x14ac:dyDescent="0.25">
      <c r="B5">
        <v>1756</v>
      </c>
      <c r="C5" s="3">
        <f t="shared" si="0"/>
        <v>8.8272256572663757E-2</v>
      </c>
    </row>
    <row r="6" spans="1:3" x14ac:dyDescent="0.25">
      <c r="A6" t="s">
        <v>40</v>
      </c>
      <c r="B6">
        <v>998</v>
      </c>
      <c r="C6" s="12"/>
    </row>
    <row r="7" spans="1:3" x14ac:dyDescent="0.25">
      <c r="A7" t="s">
        <v>41</v>
      </c>
      <c r="B7">
        <v>947</v>
      </c>
    </row>
    <row r="8" spans="1:3" x14ac:dyDescent="0.25">
      <c r="A8" t="s">
        <v>42</v>
      </c>
      <c r="B8">
        <v>933</v>
      </c>
    </row>
    <row r="9" spans="1:3" x14ac:dyDescent="0.25">
      <c r="A9" t="s">
        <v>43</v>
      </c>
      <c r="B9">
        <v>897</v>
      </c>
    </row>
    <row r="10" spans="1:3" x14ac:dyDescent="0.25">
      <c r="A10" t="s">
        <v>44</v>
      </c>
      <c r="B10">
        <v>356</v>
      </c>
    </row>
    <row r="11" spans="1:3" x14ac:dyDescent="0.25">
      <c r="A11" t="s">
        <v>45</v>
      </c>
      <c r="B11">
        <v>298</v>
      </c>
    </row>
    <row r="12" spans="1:3" x14ac:dyDescent="0.25">
      <c r="A12" t="s">
        <v>46</v>
      </c>
      <c r="B12">
        <v>177</v>
      </c>
    </row>
    <row r="13" spans="1:3" x14ac:dyDescent="0.25">
      <c r="A13" t="s">
        <v>47</v>
      </c>
      <c r="B13">
        <v>158</v>
      </c>
    </row>
    <row r="14" spans="1:3" x14ac:dyDescent="0.25">
      <c r="A14" t="s">
        <v>48</v>
      </c>
      <c r="B14">
        <v>151</v>
      </c>
    </row>
    <row r="15" spans="1:3" x14ac:dyDescent="0.25">
      <c r="A15" t="s">
        <v>49</v>
      </c>
      <c r="B15">
        <v>137</v>
      </c>
    </row>
    <row r="16" spans="1:3" x14ac:dyDescent="0.25">
      <c r="A16" t="s">
        <v>50</v>
      </c>
      <c r="B16">
        <v>132</v>
      </c>
    </row>
    <row r="17" spans="1:2" x14ac:dyDescent="0.25">
      <c r="A17" t="s">
        <v>51</v>
      </c>
      <c r="B17">
        <v>130</v>
      </c>
    </row>
    <row r="18" spans="1:2" x14ac:dyDescent="0.25">
      <c r="A18" t="s">
        <v>52</v>
      </c>
      <c r="B18">
        <v>123</v>
      </c>
    </row>
    <row r="19" spans="1:2" x14ac:dyDescent="0.25">
      <c r="A19" t="s">
        <v>53</v>
      </c>
      <c r="B19">
        <v>98</v>
      </c>
    </row>
    <row r="20" spans="1:2" x14ac:dyDescent="0.25">
      <c r="A20" t="s">
        <v>54</v>
      </c>
      <c r="B20">
        <v>84</v>
      </c>
    </row>
    <row r="21" spans="1:2" x14ac:dyDescent="0.25">
      <c r="A21" t="s">
        <v>55</v>
      </c>
      <c r="B21">
        <v>77</v>
      </c>
    </row>
    <row r="22" spans="1:2" x14ac:dyDescent="0.25">
      <c r="A22" t="s">
        <v>56</v>
      </c>
      <c r="B22">
        <v>74</v>
      </c>
    </row>
    <row r="23" spans="1:2" x14ac:dyDescent="0.25">
      <c r="A23" t="s">
        <v>57</v>
      </c>
      <c r="B23">
        <v>73</v>
      </c>
    </row>
    <row r="24" spans="1:2" x14ac:dyDescent="0.25">
      <c r="A24" t="s">
        <v>58</v>
      </c>
      <c r="B24">
        <v>69</v>
      </c>
    </row>
    <row r="25" spans="1:2" x14ac:dyDescent="0.25">
      <c r="A25" t="s">
        <v>59</v>
      </c>
      <c r="B25">
        <v>67</v>
      </c>
    </row>
    <row r="26" spans="1:2" x14ac:dyDescent="0.25">
      <c r="A26" t="s">
        <v>60</v>
      </c>
      <c r="B26">
        <v>67</v>
      </c>
    </row>
    <row r="27" spans="1:2" x14ac:dyDescent="0.25">
      <c r="A27" t="s">
        <v>61</v>
      </c>
      <c r="B27">
        <v>66</v>
      </c>
    </row>
    <row r="28" spans="1:2" x14ac:dyDescent="0.25">
      <c r="A28" t="s">
        <v>62</v>
      </c>
      <c r="B28">
        <v>60</v>
      </c>
    </row>
    <row r="29" spans="1:2" x14ac:dyDescent="0.25">
      <c r="A29" t="s">
        <v>63</v>
      </c>
      <c r="B29">
        <v>47</v>
      </c>
    </row>
    <row r="30" spans="1:2" x14ac:dyDescent="0.25">
      <c r="A30" t="s">
        <v>64</v>
      </c>
      <c r="B30">
        <v>45</v>
      </c>
    </row>
    <row r="31" spans="1:2" x14ac:dyDescent="0.25">
      <c r="A31" t="s">
        <v>65</v>
      </c>
      <c r="B31">
        <v>39</v>
      </c>
    </row>
    <row r="32" spans="1:2" x14ac:dyDescent="0.25">
      <c r="A32" t="s">
        <v>66</v>
      </c>
      <c r="B32">
        <v>34</v>
      </c>
    </row>
    <row r="33" spans="1:2" x14ac:dyDescent="0.25">
      <c r="A33" t="s">
        <v>67</v>
      </c>
      <c r="B33">
        <v>33</v>
      </c>
    </row>
    <row r="34" spans="1:2" x14ac:dyDescent="0.25">
      <c r="A34" t="s">
        <v>68</v>
      </c>
      <c r="B34">
        <v>33</v>
      </c>
    </row>
    <row r="35" spans="1:2" x14ac:dyDescent="0.25">
      <c r="A35" t="s">
        <v>69</v>
      </c>
      <c r="B35">
        <v>33</v>
      </c>
    </row>
    <row r="36" spans="1:2" x14ac:dyDescent="0.25">
      <c r="A36" t="s">
        <v>70</v>
      </c>
      <c r="B36">
        <v>31</v>
      </c>
    </row>
    <row r="37" spans="1:2" x14ac:dyDescent="0.25">
      <c r="A37" t="s">
        <v>71</v>
      </c>
      <c r="B37">
        <v>28</v>
      </c>
    </row>
    <row r="38" spans="1:2" x14ac:dyDescent="0.25">
      <c r="A38" t="s">
        <v>72</v>
      </c>
      <c r="B38">
        <v>28</v>
      </c>
    </row>
    <row r="39" spans="1:2" x14ac:dyDescent="0.25">
      <c r="A39" t="s">
        <v>73</v>
      </c>
      <c r="B39">
        <v>26</v>
      </c>
    </row>
    <row r="40" spans="1:2" x14ac:dyDescent="0.25">
      <c r="A40" t="s">
        <v>74</v>
      </c>
      <c r="B40">
        <v>26</v>
      </c>
    </row>
    <row r="41" spans="1:2" x14ac:dyDescent="0.25">
      <c r="A41" t="s">
        <v>75</v>
      </c>
      <c r="B41">
        <v>25</v>
      </c>
    </row>
    <row r="42" spans="1:2" x14ac:dyDescent="0.25">
      <c r="A42" t="s">
        <v>76</v>
      </c>
      <c r="B42">
        <v>25</v>
      </c>
    </row>
    <row r="43" spans="1:2" x14ac:dyDescent="0.25">
      <c r="A43" t="s">
        <v>77</v>
      </c>
      <c r="B43">
        <v>23</v>
      </c>
    </row>
    <row r="44" spans="1:2" x14ac:dyDescent="0.25">
      <c r="A44" t="s">
        <v>78</v>
      </c>
      <c r="B44">
        <v>19</v>
      </c>
    </row>
    <row r="45" spans="1:2" x14ac:dyDescent="0.25">
      <c r="A45" t="s">
        <v>79</v>
      </c>
      <c r="B45">
        <v>17</v>
      </c>
    </row>
    <row r="46" spans="1:2" x14ac:dyDescent="0.25">
      <c r="A46" t="s">
        <v>80</v>
      </c>
      <c r="B46">
        <v>16</v>
      </c>
    </row>
    <row r="47" spans="1:2" x14ac:dyDescent="0.25">
      <c r="A47" t="s">
        <v>81</v>
      </c>
      <c r="B47">
        <v>15</v>
      </c>
    </row>
    <row r="48" spans="1:2" x14ac:dyDescent="0.25">
      <c r="A48" t="s">
        <v>82</v>
      </c>
      <c r="B48">
        <v>15</v>
      </c>
    </row>
    <row r="49" spans="1:2" x14ac:dyDescent="0.25">
      <c r="A49" t="s">
        <v>83</v>
      </c>
      <c r="B49">
        <v>14</v>
      </c>
    </row>
    <row r="50" spans="1:2" x14ac:dyDescent="0.25">
      <c r="A50" t="s">
        <v>84</v>
      </c>
      <c r="B50">
        <v>14</v>
      </c>
    </row>
    <row r="51" spans="1:2" x14ac:dyDescent="0.25">
      <c r="A51" t="s">
        <v>85</v>
      </c>
      <c r="B51">
        <v>14</v>
      </c>
    </row>
    <row r="52" spans="1:2" x14ac:dyDescent="0.25">
      <c r="A52" t="s">
        <v>86</v>
      </c>
      <c r="B52">
        <v>12</v>
      </c>
    </row>
    <row r="53" spans="1:2" x14ac:dyDescent="0.25">
      <c r="A53" t="s">
        <v>87</v>
      </c>
      <c r="B53">
        <v>12</v>
      </c>
    </row>
    <row r="54" spans="1:2" x14ac:dyDescent="0.25">
      <c r="A54" t="s">
        <v>88</v>
      </c>
      <c r="B54">
        <v>12</v>
      </c>
    </row>
    <row r="55" spans="1:2" x14ac:dyDescent="0.25">
      <c r="A55" t="s">
        <v>89</v>
      </c>
      <c r="B55">
        <v>12</v>
      </c>
    </row>
    <row r="56" spans="1:2" x14ac:dyDescent="0.25">
      <c r="A56" t="s">
        <v>90</v>
      </c>
      <c r="B56">
        <v>12</v>
      </c>
    </row>
    <row r="57" spans="1:2" x14ac:dyDescent="0.25">
      <c r="A57" t="s">
        <v>91</v>
      </c>
      <c r="B57">
        <v>10</v>
      </c>
    </row>
    <row r="58" spans="1:2" x14ac:dyDescent="0.25">
      <c r="A58" t="s">
        <v>92</v>
      </c>
      <c r="B58">
        <v>9</v>
      </c>
    </row>
    <row r="59" spans="1:2" x14ac:dyDescent="0.25">
      <c r="A59" t="s">
        <v>93</v>
      </c>
      <c r="B59">
        <v>9</v>
      </c>
    </row>
    <row r="60" spans="1:2" x14ac:dyDescent="0.25">
      <c r="A60" t="s">
        <v>94</v>
      </c>
      <c r="B60">
        <v>9</v>
      </c>
    </row>
    <row r="61" spans="1:2" x14ac:dyDescent="0.25">
      <c r="A61" t="s">
        <v>95</v>
      </c>
      <c r="B61">
        <v>8</v>
      </c>
    </row>
    <row r="62" spans="1:2" x14ac:dyDescent="0.25">
      <c r="A62" t="s">
        <v>96</v>
      </c>
      <c r="B62">
        <v>8</v>
      </c>
    </row>
    <row r="63" spans="1:2" x14ac:dyDescent="0.25">
      <c r="A63" t="s">
        <v>97</v>
      </c>
      <c r="B63">
        <v>8</v>
      </c>
    </row>
    <row r="64" spans="1:2" x14ac:dyDescent="0.25">
      <c r="A64" t="s">
        <v>98</v>
      </c>
      <c r="B64">
        <v>7</v>
      </c>
    </row>
    <row r="65" spans="1:2" x14ac:dyDescent="0.25">
      <c r="A65" t="s">
        <v>99</v>
      </c>
      <c r="B65">
        <v>6</v>
      </c>
    </row>
    <row r="66" spans="1:2" x14ac:dyDescent="0.25">
      <c r="A66" t="s">
        <v>100</v>
      </c>
      <c r="B66">
        <v>6</v>
      </c>
    </row>
    <row r="67" spans="1:2" x14ac:dyDescent="0.25">
      <c r="A67" t="s">
        <v>101</v>
      </c>
      <c r="B67">
        <v>5</v>
      </c>
    </row>
    <row r="68" spans="1:2" x14ac:dyDescent="0.25">
      <c r="A68" t="s">
        <v>102</v>
      </c>
      <c r="B68">
        <v>5</v>
      </c>
    </row>
    <row r="69" spans="1:2" x14ac:dyDescent="0.25">
      <c r="A69" t="s">
        <v>103</v>
      </c>
      <c r="B69">
        <v>5</v>
      </c>
    </row>
    <row r="70" spans="1:2" x14ac:dyDescent="0.25">
      <c r="A70" t="s">
        <v>104</v>
      </c>
      <c r="B70">
        <v>4</v>
      </c>
    </row>
    <row r="71" spans="1:2" x14ac:dyDescent="0.25">
      <c r="A71" t="s">
        <v>105</v>
      </c>
      <c r="B71">
        <v>4</v>
      </c>
    </row>
    <row r="72" spans="1:2" x14ac:dyDescent="0.25">
      <c r="A72" t="s">
        <v>106</v>
      </c>
      <c r="B72">
        <v>4</v>
      </c>
    </row>
    <row r="73" spans="1:2" x14ac:dyDescent="0.25">
      <c r="A73" t="s">
        <v>107</v>
      </c>
      <c r="B73">
        <v>4</v>
      </c>
    </row>
    <row r="74" spans="1:2" x14ac:dyDescent="0.25">
      <c r="A74" t="s">
        <v>108</v>
      </c>
      <c r="B74">
        <v>4</v>
      </c>
    </row>
    <row r="75" spans="1:2" x14ac:dyDescent="0.25">
      <c r="A75" t="s">
        <v>109</v>
      </c>
      <c r="B75">
        <v>4</v>
      </c>
    </row>
    <row r="76" spans="1:2" x14ac:dyDescent="0.25">
      <c r="A76" t="s">
        <v>110</v>
      </c>
      <c r="B76">
        <v>3</v>
      </c>
    </row>
    <row r="77" spans="1:2" x14ac:dyDescent="0.25">
      <c r="A77" t="s">
        <v>111</v>
      </c>
      <c r="B77">
        <v>3</v>
      </c>
    </row>
    <row r="78" spans="1:2" x14ac:dyDescent="0.25">
      <c r="A78" t="s">
        <v>112</v>
      </c>
      <c r="B78">
        <v>3</v>
      </c>
    </row>
    <row r="79" spans="1:2" x14ac:dyDescent="0.25">
      <c r="A79" t="s">
        <v>113</v>
      </c>
      <c r="B79">
        <v>3</v>
      </c>
    </row>
    <row r="80" spans="1:2" x14ac:dyDescent="0.25">
      <c r="A80" t="s">
        <v>114</v>
      </c>
      <c r="B80">
        <v>3</v>
      </c>
    </row>
    <row r="81" spans="1:2" x14ac:dyDescent="0.25">
      <c r="A81" t="s">
        <v>115</v>
      </c>
      <c r="B81">
        <v>3</v>
      </c>
    </row>
    <row r="82" spans="1:2" x14ac:dyDescent="0.25">
      <c r="A82" t="s">
        <v>116</v>
      </c>
      <c r="B82">
        <v>3</v>
      </c>
    </row>
    <row r="83" spans="1:2" x14ac:dyDescent="0.25">
      <c r="A83" t="s">
        <v>117</v>
      </c>
      <c r="B83">
        <v>3</v>
      </c>
    </row>
    <row r="84" spans="1:2" x14ac:dyDescent="0.25">
      <c r="A84" t="s">
        <v>118</v>
      </c>
      <c r="B84">
        <v>2</v>
      </c>
    </row>
    <row r="85" spans="1:2" x14ac:dyDescent="0.25">
      <c r="A85" t="s">
        <v>119</v>
      </c>
      <c r="B85">
        <v>2</v>
      </c>
    </row>
    <row r="86" spans="1:2" x14ac:dyDescent="0.25">
      <c r="A86" t="s">
        <v>120</v>
      </c>
      <c r="B86">
        <v>2</v>
      </c>
    </row>
    <row r="87" spans="1:2" x14ac:dyDescent="0.25">
      <c r="A87" t="s">
        <v>121</v>
      </c>
      <c r="B87">
        <v>2</v>
      </c>
    </row>
    <row r="88" spans="1:2" x14ac:dyDescent="0.25">
      <c r="A88" t="s">
        <v>122</v>
      </c>
      <c r="B88">
        <v>2</v>
      </c>
    </row>
    <row r="89" spans="1:2" x14ac:dyDescent="0.25">
      <c r="A89" t="s">
        <v>123</v>
      </c>
      <c r="B89">
        <v>2</v>
      </c>
    </row>
    <row r="90" spans="1:2" x14ac:dyDescent="0.25">
      <c r="A90" t="s">
        <v>124</v>
      </c>
      <c r="B90">
        <v>1</v>
      </c>
    </row>
    <row r="91" spans="1:2" x14ac:dyDescent="0.25">
      <c r="A91" t="s">
        <v>125</v>
      </c>
      <c r="B91">
        <v>1</v>
      </c>
    </row>
    <row r="92" spans="1:2" x14ac:dyDescent="0.25">
      <c r="A92" t="s">
        <v>126</v>
      </c>
      <c r="B92">
        <v>1</v>
      </c>
    </row>
    <row r="93" spans="1:2" x14ac:dyDescent="0.25">
      <c r="A93" t="s">
        <v>127</v>
      </c>
      <c r="B93">
        <v>1</v>
      </c>
    </row>
    <row r="94" spans="1:2" x14ac:dyDescent="0.25">
      <c r="A94" t="s">
        <v>128</v>
      </c>
      <c r="B94">
        <v>1</v>
      </c>
    </row>
    <row r="95" spans="1:2" x14ac:dyDescent="0.25">
      <c r="A95" t="s">
        <v>129</v>
      </c>
      <c r="B95">
        <v>1</v>
      </c>
    </row>
    <row r="96" spans="1:2" x14ac:dyDescent="0.25">
      <c r="A96" t="s">
        <v>130</v>
      </c>
      <c r="B96">
        <v>1</v>
      </c>
    </row>
    <row r="97" spans="1:2" x14ac:dyDescent="0.25">
      <c r="A97" t="s">
        <v>131</v>
      </c>
      <c r="B97">
        <v>1</v>
      </c>
    </row>
    <row r="98" spans="1:2" x14ac:dyDescent="0.25">
      <c r="A98" t="s">
        <v>132</v>
      </c>
      <c r="B98">
        <v>1</v>
      </c>
    </row>
    <row r="99" spans="1:2" x14ac:dyDescent="0.25">
      <c r="A99" t="s">
        <v>133</v>
      </c>
      <c r="B99">
        <v>1</v>
      </c>
    </row>
    <row r="100" spans="1:2" x14ac:dyDescent="0.25">
      <c r="A100" t="s">
        <v>134</v>
      </c>
      <c r="B100">
        <v>1</v>
      </c>
    </row>
    <row r="101" spans="1:2" x14ac:dyDescent="0.25">
      <c r="A101" t="s">
        <v>135</v>
      </c>
      <c r="B101">
        <v>1</v>
      </c>
    </row>
    <row r="102" spans="1:2" x14ac:dyDescent="0.25">
      <c r="A102" t="s">
        <v>136</v>
      </c>
      <c r="B102">
        <v>1</v>
      </c>
    </row>
    <row r="103" spans="1:2" x14ac:dyDescent="0.25">
      <c r="A103" t="s">
        <v>137</v>
      </c>
      <c r="B103">
        <v>1</v>
      </c>
    </row>
    <row r="104" spans="1:2" x14ac:dyDescent="0.25">
      <c r="A104" t="s">
        <v>138</v>
      </c>
      <c r="B104">
        <v>1</v>
      </c>
    </row>
    <row r="105" spans="1:2" x14ac:dyDescent="0.25">
      <c r="A105" t="s">
        <v>139</v>
      </c>
      <c r="B105">
        <v>1</v>
      </c>
    </row>
    <row r="106" spans="1:2" x14ac:dyDescent="0.25">
      <c r="A106" t="s">
        <v>140</v>
      </c>
      <c r="B106">
        <v>1</v>
      </c>
    </row>
    <row r="107" spans="1:2" x14ac:dyDescent="0.25">
      <c r="A107" t="s">
        <v>141</v>
      </c>
      <c r="B107">
        <v>1</v>
      </c>
    </row>
    <row r="108" spans="1:2" x14ac:dyDescent="0.25">
      <c r="A108" t="s">
        <v>142</v>
      </c>
      <c r="B108">
        <v>1</v>
      </c>
    </row>
    <row r="109" spans="1:2" x14ac:dyDescent="0.25">
      <c r="A109" t="s">
        <v>143</v>
      </c>
      <c r="B109">
        <v>1</v>
      </c>
    </row>
    <row r="110" spans="1:2" x14ac:dyDescent="0.25">
      <c r="A110" t="s">
        <v>144</v>
      </c>
      <c r="B110">
        <v>1</v>
      </c>
    </row>
    <row r="111" spans="1:2" x14ac:dyDescent="0.25">
      <c r="A111" t="s">
        <v>145</v>
      </c>
      <c r="B111">
        <v>1</v>
      </c>
    </row>
    <row r="112" spans="1:2" x14ac:dyDescent="0.25">
      <c r="A112" t="s">
        <v>146</v>
      </c>
      <c r="B112">
        <v>1</v>
      </c>
    </row>
    <row r="113" spans="1:2" x14ac:dyDescent="0.25">
      <c r="A113" t="s">
        <v>147</v>
      </c>
      <c r="B113">
        <v>1</v>
      </c>
    </row>
    <row r="114" spans="1:2" x14ac:dyDescent="0.25">
      <c r="A114" t="s">
        <v>148</v>
      </c>
      <c r="B114">
        <v>1</v>
      </c>
    </row>
    <row r="115" spans="1:2" x14ac:dyDescent="0.25">
      <c r="A115" t="s">
        <v>149</v>
      </c>
      <c r="B115">
        <v>1</v>
      </c>
    </row>
    <row r="116" spans="1:2" x14ac:dyDescent="0.25">
      <c r="A116" t="s">
        <v>150</v>
      </c>
      <c r="B116">
        <v>1</v>
      </c>
    </row>
    <row r="117" spans="1:2" x14ac:dyDescent="0.25">
      <c r="A117" t="s">
        <v>151</v>
      </c>
      <c r="B117">
        <v>1</v>
      </c>
    </row>
    <row r="118" spans="1:2" x14ac:dyDescent="0.25">
      <c r="A118" t="s">
        <v>152</v>
      </c>
      <c r="B118">
        <v>1</v>
      </c>
    </row>
    <row r="119" spans="1:2" x14ac:dyDescent="0.25">
      <c r="A119" t="s">
        <v>153</v>
      </c>
      <c r="B119" s="1">
        <v>1</v>
      </c>
    </row>
    <row r="120" spans="1:2" x14ac:dyDescent="0.25">
      <c r="B120">
        <v>19893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9E733-EB84-4DF4-9BEC-3BE33C873BF6}">
  <dimension ref="A1:G10"/>
  <sheetViews>
    <sheetView workbookViewId="0">
      <selection activeCell="D23" sqref="D23"/>
    </sheetView>
  </sheetViews>
  <sheetFormatPr defaultRowHeight="15" x14ac:dyDescent="0.25"/>
  <cols>
    <col min="7" max="7" width="11.5703125" bestFit="1" customWidth="1"/>
  </cols>
  <sheetData>
    <row r="1" spans="1:7" x14ac:dyDescent="0.25">
      <c r="A1" t="s">
        <v>154</v>
      </c>
      <c r="B1" s="13" t="s">
        <v>155</v>
      </c>
      <c r="D1" t="s">
        <v>154</v>
      </c>
      <c r="E1" t="s">
        <v>156</v>
      </c>
      <c r="F1" t="s">
        <v>36</v>
      </c>
      <c r="G1" t="s">
        <v>157</v>
      </c>
    </row>
    <row r="2" spans="1:7" x14ac:dyDescent="0.25">
      <c r="A2">
        <v>6</v>
      </c>
      <c r="B2" s="13">
        <f t="shared" ref="B2:B8" si="0">A2*3600</f>
        <v>21600</v>
      </c>
      <c r="D2" s="14" t="s">
        <v>158</v>
      </c>
      <c r="E2">
        <v>30216</v>
      </c>
      <c r="F2" s="15">
        <f t="shared" ref="F2:F9" si="1">E2/$E$10</f>
        <v>0.25897356782885939</v>
      </c>
      <c r="G2" s="16">
        <f>F2</f>
        <v>0.25897356782885939</v>
      </c>
    </row>
    <row r="3" spans="1:7" x14ac:dyDescent="0.25">
      <c r="A3">
        <v>12</v>
      </c>
      <c r="B3" s="13">
        <f t="shared" si="0"/>
        <v>43200</v>
      </c>
      <c r="D3" s="14" t="s">
        <v>159</v>
      </c>
      <c r="E3">
        <v>8383</v>
      </c>
      <c r="F3" s="15">
        <f t="shared" si="1"/>
        <v>7.1848537831259218E-2</v>
      </c>
      <c r="G3" s="16">
        <f>G2+F3</f>
        <v>0.3308221056601186</v>
      </c>
    </row>
    <row r="4" spans="1:7" x14ac:dyDescent="0.25">
      <c r="A4">
        <v>24</v>
      </c>
      <c r="B4" s="13">
        <f t="shared" si="0"/>
        <v>86400</v>
      </c>
      <c r="D4" s="14" t="s">
        <v>160</v>
      </c>
      <c r="E4">
        <v>13638</v>
      </c>
      <c r="F4" s="15">
        <f t="shared" si="1"/>
        <v>0.11688779183379615</v>
      </c>
      <c r="G4" s="16">
        <f t="shared" ref="G4:G9" si="2">G3+F4</f>
        <v>0.44770989749391477</v>
      </c>
    </row>
    <row r="5" spans="1:7" x14ac:dyDescent="0.25">
      <c r="A5">
        <v>36</v>
      </c>
      <c r="B5" s="13">
        <f t="shared" si="0"/>
        <v>129600</v>
      </c>
      <c r="D5" s="14" t="s">
        <v>161</v>
      </c>
      <c r="E5">
        <v>9238</v>
      </c>
      <c r="F5" s="15">
        <f t="shared" si="1"/>
        <v>7.9176523021015466E-2</v>
      </c>
      <c r="G5" s="16">
        <f t="shared" si="2"/>
        <v>0.52688642051493018</v>
      </c>
    </row>
    <row r="6" spans="1:7" x14ac:dyDescent="0.25">
      <c r="A6">
        <v>48</v>
      </c>
      <c r="B6" s="13">
        <f t="shared" si="0"/>
        <v>172800</v>
      </c>
      <c r="D6" s="14" t="s">
        <v>162</v>
      </c>
      <c r="E6">
        <v>7457</v>
      </c>
      <c r="F6" s="15">
        <f t="shared" si="1"/>
        <v>6.3912029894751282E-2</v>
      </c>
      <c r="G6" s="16">
        <f t="shared" si="2"/>
        <v>0.59079845040968149</v>
      </c>
    </row>
    <row r="7" spans="1:7" x14ac:dyDescent="0.25">
      <c r="A7">
        <v>60</v>
      </c>
      <c r="B7" s="13">
        <f t="shared" si="0"/>
        <v>216000</v>
      </c>
      <c r="D7" s="14" t="s">
        <v>163</v>
      </c>
      <c r="E7">
        <v>6727</v>
      </c>
      <c r="F7" s="15">
        <f t="shared" si="1"/>
        <v>5.7655387568994479E-2</v>
      </c>
      <c r="G7" s="16">
        <f t="shared" si="2"/>
        <v>0.64845383797867595</v>
      </c>
    </row>
    <row r="8" spans="1:7" x14ac:dyDescent="0.25">
      <c r="A8">
        <v>72</v>
      </c>
      <c r="B8" s="13">
        <f t="shared" si="0"/>
        <v>259200</v>
      </c>
      <c r="D8" s="14" t="s">
        <v>164</v>
      </c>
      <c r="E8">
        <v>32183</v>
      </c>
      <c r="F8" s="15">
        <f t="shared" si="1"/>
        <v>0.27583221913675476</v>
      </c>
      <c r="G8" s="16">
        <f t="shared" si="2"/>
        <v>0.92428605711543077</v>
      </c>
    </row>
    <row r="9" spans="1:7" x14ac:dyDescent="0.25">
      <c r="D9" s="14" t="s">
        <v>165</v>
      </c>
      <c r="E9">
        <v>8834</v>
      </c>
      <c r="F9" s="15">
        <f t="shared" si="1"/>
        <v>7.571394288456923E-2</v>
      </c>
      <c r="G9" s="16">
        <f t="shared" si="2"/>
        <v>1</v>
      </c>
    </row>
    <row r="10" spans="1:7" x14ac:dyDescent="0.25">
      <c r="E10" s="17">
        <f>SUM(E2:E9)</f>
        <v>116676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vessel_type</vt:lpstr>
      <vt:lpstr>latdiff</vt:lpstr>
      <vt:lpstr>flag</vt:lpstr>
      <vt:lpstr>timeport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Jimmy-Nick</cp:lastModifiedBy>
  <dcterms:created xsi:type="dcterms:W3CDTF">2021-04-30T00:51:57Z</dcterms:created>
  <dcterms:modified xsi:type="dcterms:W3CDTF">2021-05-07T07:02:28Z</dcterms:modified>
</cp:coreProperties>
</file>