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~Jimmy\~STIS\PY\Code_Zkrips\GANN\"/>
    </mc:Choice>
  </mc:AlternateContent>
  <xr:revisionPtr revIDLastSave="0" documentId="13_ncr:1_{2B92CD7C-DFFF-4E1E-A1DF-3AE8E8AF4BD4}" xr6:coauthVersionLast="47" xr6:coauthVersionMax="47" xr10:uidLastSave="{00000000-0000-0000-0000-000000000000}"/>
  <bookViews>
    <workbookView xWindow="315" yWindow="2970" windowWidth="14430" windowHeight="11640" activeTab="2" xr2:uid="{0334FB1D-1F18-46BD-86C3-DBB3C936CD4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" l="1"/>
  <c r="C41" i="3"/>
  <c r="B47" i="3"/>
  <c r="C34" i="3" s="1"/>
  <c r="F22" i="3"/>
  <c r="F21" i="3"/>
  <c r="F20" i="3"/>
  <c r="F19" i="3"/>
  <c r="F18" i="3"/>
  <c r="F17" i="3"/>
  <c r="F16" i="3"/>
  <c r="F15" i="3"/>
  <c r="F14" i="3"/>
  <c r="F13" i="3"/>
  <c r="C9" i="3"/>
  <c r="B9" i="3"/>
  <c r="C8" i="3"/>
  <c r="B8" i="3"/>
  <c r="C7" i="3"/>
  <c r="B7" i="3"/>
  <c r="E6" i="3"/>
  <c r="C6" i="3"/>
  <c r="B6" i="3"/>
  <c r="C5" i="3"/>
  <c r="B5" i="3"/>
  <c r="C4" i="3"/>
  <c r="D4" i="3" s="1"/>
  <c r="B4" i="3"/>
  <c r="D5" i="3" l="1"/>
  <c r="C40" i="3"/>
  <c r="D8" i="3"/>
  <c r="C26" i="3"/>
  <c r="C39" i="3"/>
  <c r="C31" i="3"/>
  <c r="G30" i="3" s="1"/>
  <c r="C32" i="3"/>
  <c r="G32" i="3" s="1"/>
  <c r="C46" i="3"/>
  <c r="C38" i="3"/>
  <c r="C30" i="3"/>
  <c r="G29" i="3" s="1"/>
  <c r="C29" i="3"/>
  <c r="G28" i="3" s="1"/>
  <c r="C44" i="3"/>
  <c r="C36" i="3"/>
  <c r="C28" i="3"/>
  <c r="C45" i="3"/>
  <c r="D9" i="3"/>
  <c r="C43" i="3"/>
  <c r="C35" i="3"/>
  <c r="C27" i="3"/>
  <c r="C37" i="3"/>
  <c r="D7" i="3"/>
  <c r="C42" i="3"/>
  <c r="D6" i="3"/>
  <c r="F23" i="3"/>
  <c r="G16" i="3" s="1"/>
  <c r="C47" i="3" l="1"/>
  <c r="G26" i="3"/>
  <c r="D27" i="3"/>
  <c r="G27" i="3"/>
  <c r="G33" i="3"/>
  <c r="G21" i="3"/>
  <c r="G17" i="3"/>
  <c r="G18" i="3"/>
  <c r="G22" i="3"/>
  <c r="G20" i="3"/>
  <c r="G15" i="3"/>
  <c r="G13" i="3"/>
  <c r="G19" i="3"/>
  <c r="G14" i="3"/>
  <c r="H14" i="3" s="1"/>
  <c r="H17" i="3" l="1"/>
  <c r="G31" i="3"/>
</calcChain>
</file>

<file path=xl/sharedStrings.xml><?xml version="1.0" encoding="utf-8"?>
<sst xmlns="http://schemas.openxmlformats.org/spreadsheetml/2006/main" count="159" uniqueCount="107">
  <si>
    <t>Nilai Ekspor</t>
  </si>
  <si>
    <t>AIS+None</t>
  </si>
  <si>
    <t>AISf+None</t>
  </si>
  <si>
    <t>AISs+None</t>
  </si>
  <si>
    <t>AISc+None</t>
  </si>
  <si>
    <t>AISr+None</t>
  </si>
  <si>
    <t>ANN</t>
  </si>
  <si>
    <t>ARIMA</t>
  </si>
  <si>
    <t>Train</t>
  </si>
  <si>
    <t>Test</t>
  </si>
  <si>
    <t>Variabel Respons</t>
  </si>
  <si>
    <t>Variabel Prediktor</t>
  </si>
  <si>
    <t>Nilai Impor</t>
  </si>
  <si>
    <t>Volume Impor</t>
  </si>
  <si>
    <t>Volume Ekspor</t>
  </si>
  <si>
    <t>Alias</t>
  </si>
  <si>
    <t>Alias 2</t>
  </si>
  <si>
    <t>all</t>
  </si>
  <si>
    <t>permut</t>
  </si>
  <si>
    <t>sig</t>
  </si>
  <si>
    <t>corr</t>
  </si>
  <si>
    <t>st.reg</t>
  </si>
  <si>
    <t>model sig</t>
  </si>
  <si>
    <t>X3, X2, X1, 'ar.L1' 'ar.L2'</t>
  </si>
  <si>
    <t>X2, X6, 'ar.L7'</t>
  </si>
  <si>
    <t>const' X3, X2, X1,</t>
  </si>
  <si>
    <t>X3, X6, X4, 'ar.L1'
 'ar.L8'</t>
  </si>
  <si>
    <t>const' X3, 'ar.L1' 'ar.L4' 'ar.L5' 'ar.L8'</t>
  </si>
  <si>
    <t>X3, 'ar.L1' 'ar.L2'</t>
  </si>
  <si>
    <t>X3, 'ar.L1' 'sigma2'</t>
  </si>
  <si>
    <t>const' X3, 'ar.L1' 'sigma2'</t>
  </si>
  <si>
    <t>X2, 'ma.L1'</t>
  </si>
  <si>
    <t>const' X3, X1, 'ar.L1' 'ar.L2'</t>
  </si>
  <si>
    <t>ar.L1' 'ar.L2' 'sigma2'</t>
  </si>
  <si>
    <t>const' X3, X1, 'ar.L1'</t>
  </si>
  <si>
    <t>X3, 'ar.L1' 'ar.L2' 'sigma2'</t>
  </si>
  <si>
    <t>X3, 'sigma2'</t>
  </si>
  <si>
    <t>const' 'ar.L10'</t>
  </si>
  <si>
    <t>X3, X2, X1, X6, X4</t>
  </si>
  <si>
    <t>X2, X6</t>
  </si>
  <si>
    <t>X3, X2, X1</t>
  </si>
  <si>
    <t>X3, X2, X6, X4</t>
  </si>
  <si>
    <t>X3</t>
  </si>
  <si>
    <t>X3, X2, X1, X4</t>
  </si>
  <si>
    <t>X2</t>
  </si>
  <si>
    <t>X3, X2, X1, X7, X5</t>
  </si>
  <si>
    <t>X2, X1, X7</t>
  </si>
  <si>
    <t>X3, X1</t>
  </si>
  <si>
    <t>X3, X2, X5</t>
  </si>
  <si>
    <t>X1</t>
  </si>
  <si>
    <t>X3, X2</t>
  </si>
  <si>
    <t xml:space="preserve">timeinport </t>
  </si>
  <si>
    <t>x1</t>
  </si>
  <si>
    <t>x2</t>
  </si>
  <si>
    <t>x3</t>
  </si>
  <si>
    <t>x4</t>
  </si>
  <si>
    <t>x5</t>
  </si>
  <si>
    <t>x6</t>
  </si>
  <si>
    <t>x7</t>
  </si>
  <si>
    <t>numvessel</t>
  </si>
  <si>
    <t>numvisit</t>
  </si>
  <si>
    <t>numdraughtdiff pos</t>
  </si>
  <si>
    <t>numdraughtdiff neg</t>
  </si>
  <si>
    <t>sumdraughtdiff pos</t>
  </si>
  <si>
    <t>sumdraughtdiff neg</t>
  </si>
  <si>
    <t>nav stat</t>
  </si>
  <si>
    <t>n1</t>
  </si>
  <si>
    <t>n2</t>
  </si>
  <si>
    <t>n3</t>
  </si>
  <si>
    <t>n4</t>
  </si>
  <si>
    <t>ARIMA (2,0,0)</t>
  </si>
  <si>
    <t>hidden_layer': [75, 50, 100], 'activation': 'leaky_relu', 'learning_rate': 0.7348, 'momentum': 0.5662</t>
  </si>
  <si>
    <t>hidden_layer': [60, 9, 69], 'activation': 'leaky_relu', 'learning_rate': 0.1513, 'momentum': 0.4370</t>
  </si>
  <si>
    <t>hidden_layer': [62, 88, 91], 'activation': 'leaky_relu', 'learning_rate': 0.9829, 'momentum': 0.5484</t>
  </si>
  <si>
    <t>Moored</t>
  </si>
  <si>
    <t>Restricted Manoeuvrability</t>
  </si>
  <si>
    <t>Aground</t>
  </si>
  <si>
    <t>Not Defined</t>
  </si>
  <si>
    <t>Not Under Command</t>
  </si>
  <si>
    <t>Engaged In Fishing</t>
  </si>
  <si>
    <t>Underway Sailing</t>
  </si>
  <si>
    <t>Unknown</t>
  </si>
  <si>
    <t>At Anchor</t>
  </si>
  <si>
    <t>Under Way Using Engine</t>
  </si>
  <si>
    <t>filtering</t>
  </si>
  <si>
    <t>Tanker</t>
  </si>
  <si>
    <t>Cargo</t>
  </si>
  <si>
    <t>vessel_type</t>
  </si>
  <si>
    <t>count</t>
  </si>
  <si>
    <t>Vessel With Anti-...</t>
  </si>
  <si>
    <t>SAR</t>
  </si>
  <si>
    <t>Law Enforcement</t>
  </si>
  <si>
    <t>Fishing</t>
  </si>
  <si>
    <t>Spare</t>
  </si>
  <si>
    <t>WIG</t>
  </si>
  <si>
    <t>Military</t>
  </si>
  <si>
    <t>HSC</t>
  </si>
  <si>
    <t>Diving</t>
  </si>
  <si>
    <t>Sailing</t>
  </si>
  <si>
    <t>Towing</t>
  </si>
  <si>
    <t>Reserved</t>
  </si>
  <si>
    <t>Pleasure Craft</t>
  </si>
  <si>
    <t>UNAVAILABLE</t>
  </si>
  <si>
    <t>Dredging</t>
  </si>
  <si>
    <t>Passenger</t>
  </si>
  <si>
    <t>Tug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</si>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</sst>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00000A"/>
      <name val="Times New Roman"/>
      <family val="1"/>
    </font>
    <font>
      <b/>
      <sz val="8"/>
      <color rgb="FF00000A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3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wrapText="1"/>
    </xf>
    <xf numFmtId="0" fontId="3" fillId="0" borderId="7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Fill="1" applyBorder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9" fontId="0" fillId="0" borderId="0" xfId="1" applyNumberFormat="1" applyFont="1"/>
    <xf numFmtId="0" fontId="0" fillId="0" borderId="4" xfId="0" applyBorder="1"/>
    <xf numFmtId="3" fontId="5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20AA-BBBD-4B91-9E29-C8B4855377F7}">
  <dimension ref="A1:J29"/>
  <sheetViews>
    <sheetView topLeftCell="G1" workbookViewId="0">
      <selection activeCell="L12" sqref="L12"/>
    </sheetView>
  </sheetViews>
  <sheetFormatPr defaultRowHeight="15" x14ac:dyDescent="0.25"/>
  <cols>
    <col min="2" max="2" width="9.140625" style="1"/>
    <col min="3" max="3" width="10.5703125" hidden="1" customWidth="1"/>
    <col min="4" max="4" width="10.5703125" customWidth="1"/>
  </cols>
  <sheetData>
    <row r="1" spans="1:10" x14ac:dyDescent="0.25">
      <c r="A1" s="31" t="s">
        <v>10</v>
      </c>
      <c r="B1" s="31" t="s">
        <v>11</v>
      </c>
      <c r="C1" s="31" t="s">
        <v>15</v>
      </c>
      <c r="D1" s="36" t="s">
        <v>16</v>
      </c>
      <c r="E1" s="33" t="s">
        <v>6</v>
      </c>
      <c r="F1" s="34"/>
      <c r="G1" s="35" t="s">
        <v>7</v>
      </c>
      <c r="H1" s="34"/>
      <c r="I1" s="26" t="s">
        <v>22</v>
      </c>
      <c r="J1" s="2"/>
    </row>
    <row r="2" spans="1:10" x14ac:dyDescent="0.25">
      <c r="A2" s="32"/>
      <c r="B2" s="32"/>
      <c r="C2" s="32"/>
      <c r="D2" s="37"/>
      <c r="E2" s="3" t="s">
        <v>8</v>
      </c>
      <c r="F2" s="4" t="s">
        <v>9</v>
      </c>
      <c r="G2" s="5" t="s">
        <v>8</v>
      </c>
      <c r="H2" s="4" t="s">
        <v>9</v>
      </c>
      <c r="I2" s="27"/>
      <c r="J2" s="2"/>
    </row>
    <row r="3" spans="1:10" ht="15" customHeight="1" x14ac:dyDescent="0.25">
      <c r="A3" s="28" t="s">
        <v>0</v>
      </c>
      <c r="B3" s="6" t="s">
        <v>38</v>
      </c>
      <c r="C3" s="7" t="s">
        <v>1</v>
      </c>
      <c r="D3" s="8" t="s">
        <v>17</v>
      </c>
      <c r="E3" s="9">
        <v>0.10680000000000001</v>
      </c>
      <c r="F3" s="10">
        <v>1.2118</v>
      </c>
      <c r="G3" s="11">
        <v>0.37690000000000001</v>
      </c>
      <c r="H3" s="10">
        <v>1.6388</v>
      </c>
      <c r="I3" s="2" t="s">
        <v>23</v>
      </c>
      <c r="J3" s="2"/>
    </row>
    <row r="4" spans="1:10" ht="15" customHeight="1" x14ac:dyDescent="0.25">
      <c r="A4" s="29"/>
      <c r="B4" s="12" t="s">
        <v>39</v>
      </c>
      <c r="C4" s="12" t="s">
        <v>2</v>
      </c>
      <c r="D4" s="13" t="s">
        <v>18</v>
      </c>
      <c r="E4" s="14">
        <v>0.29339999999999999</v>
      </c>
      <c r="F4" s="15">
        <v>0.93100000000000005</v>
      </c>
      <c r="G4" s="16">
        <v>0.49049999999999999</v>
      </c>
      <c r="H4" s="15">
        <v>1.4856</v>
      </c>
      <c r="I4" s="2" t="s">
        <v>24</v>
      </c>
      <c r="J4" s="2"/>
    </row>
    <row r="5" spans="1:10" ht="15" customHeight="1" x14ac:dyDescent="0.25">
      <c r="A5" s="29"/>
      <c r="B5" s="12" t="s">
        <v>40</v>
      </c>
      <c r="C5" s="12" t="s">
        <v>3</v>
      </c>
      <c r="D5" s="13" t="s">
        <v>19</v>
      </c>
      <c r="E5" s="14">
        <v>0.20200000000000001</v>
      </c>
      <c r="F5" s="15">
        <v>1.3935</v>
      </c>
      <c r="G5" s="16">
        <v>0.43340000000000001</v>
      </c>
      <c r="H5" s="15">
        <v>1.4063000000000001</v>
      </c>
      <c r="I5" s="17" t="s">
        <v>25</v>
      </c>
      <c r="J5" s="2"/>
    </row>
    <row r="6" spans="1:10" ht="15" customHeight="1" x14ac:dyDescent="0.25">
      <c r="A6" s="29"/>
      <c r="B6" s="18" t="s">
        <v>41</v>
      </c>
      <c r="C6" s="12" t="s">
        <v>4</v>
      </c>
      <c r="D6" s="13" t="s">
        <v>20</v>
      </c>
      <c r="E6" s="14">
        <v>0.48699999999999999</v>
      </c>
      <c r="F6" s="15">
        <v>0.79500000000000004</v>
      </c>
      <c r="G6" s="16">
        <v>0.34939999999999999</v>
      </c>
      <c r="H6" s="15">
        <v>1.8891</v>
      </c>
      <c r="I6" s="19" t="s">
        <v>26</v>
      </c>
      <c r="J6" s="2"/>
    </row>
    <row r="7" spans="1:10" ht="15" customHeight="1" x14ac:dyDescent="0.25">
      <c r="A7" s="30"/>
      <c r="B7" s="20" t="s">
        <v>42</v>
      </c>
      <c r="C7" s="20" t="s">
        <v>5</v>
      </c>
      <c r="D7" s="21" t="s">
        <v>21</v>
      </c>
      <c r="E7" s="22">
        <v>0.72230000000000005</v>
      </c>
      <c r="F7" s="23">
        <v>0.78520000000000001</v>
      </c>
      <c r="G7" s="24">
        <v>0.45689999999999997</v>
      </c>
      <c r="H7" s="23">
        <v>1.2496</v>
      </c>
      <c r="I7" s="17" t="s">
        <v>27</v>
      </c>
      <c r="J7" s="2"/>
    </row>
    <row r="8" spans="1:10" ht="15" customHeight="1" x14ac:dyDescent="0.25">
      <c r="A8" s="28" t="s">
        <v>14</v>
      </c>
      <c r="B8" s="6" t="s">
        <v>38</v>
      </c>
      <c r="C8" s="7" t="s">
        <v>1</v>
      </c>
      <c r="D8" s="8" t="s">
        <v>17</v>
      </c>
      <c r="E8" s="9">
        <v>1.1913</v>
      </c>
      <c r="F8" s="10">
        <v>1.4106000000000001</v>
      </c>
      <c r="G8" s="11">
        <v>0.76849999999999996</v>
      </c>
      <c r="H8" s="10">
        <v>1.8301000000000001</v>
      </c>
      <c r="I8" s="2" t="s">
        <v>28</v>
      </c>
      <c r="J8" s="2"/>
    </row>
    <row r="9" spans="1:10" ht="15" customHeight="1" x14ac:dyDescent="0.25">
      <c r="A9" s="29"/>
      <c r="B9" s="18" t="s">
        <v>41</v>
      </c>
      <c r="C9" s="12" t="s">
        <v>2</v>
      </c>
      <c r="D9" s="13" t="s">
        <v>18</v>
      </c>
      <c r="E9" s="14">
        <v>1.1937</v>
      </c>
      <c r="F9" s="15">
        <v>1.3347</v>
      </c>
      <c r="G9" s="16">
        <v>0.96940000000000004</v>
      </c>
      <c r="H9" s="15">
        <v>1.9395</v>
      </c>
      <c r="I9" s="2" t="s">
        <v>29</v>
      </c>
      <c r="J9" s="2"/>
    </row>
    <row r="10" spans="1:10" ht="15" customHeight="1" x14ac:dyDescent="0.25">
      <c r="A10" s="29"/>
      <c r="B10" s="12" t="s">
        <v>42</v>
      </c>
      <c r="C10" s="12" t="s">
        <v>3</v>
      </c>
      <c r="D10" s="13" t="s">
        <v>19</v>
      </c>
      <c r="E10" s="14">
        <v>1.3617999999999999</v>
      </c>
      <c r="F10" s="15">
        <v>1.2938000000000001</v>
      </c>
      <c r="G10" s="16">
        <v>0.9768</v>
      </c>
      <c r="H10" s="15">
        <v>1.7833000000000001</v>
      </c>
      <c r="I10" s="17" t="s">
        <v>30</v>
      </c>
      <c r="J10" s="2"/>
    </row>
    <row r="11" spans="1:10" ht="15" customHeight="1" x14ac:dyDescent="0.25">
      <c r="A11" s="29"/>
      <c r="B11" s="18" t="s">
        <v>43</v>
      </c>
      <c r="C11" s="12" t="s">
        <v>4</v>
      </c>
      <c r="D11" s="13" t="s">
        <v>20</v>
      </c>
      <c r="E11" s="14">
        <v>1.0407999999999999</v>
      </c>
      <c r="F11" s="15">
        <v>1.2304999999999999</v>
      </c>
      <c r="G11" s="16">
        <v>0.78859999999999997</v>
      </c>
      <c r="H11" s="15">
        <v>1.8389</v>
      </c>
      <c r="I11" s="2" t="s">
        <v>28</v>
      </c>
      <c r="J11" s="2"/>
    </row>
    <row r="12" spans="1:10" ht="15" customHeight="1" x14ac:dyDescent="0.25">
      <c r="A12" s="30"/>
      <c r="B12" s="20" t="s">
        <v>44</v>
      </c>
      <c r="C12" s="20" t="s">
        <v>5</v>
      </c>
      <c r="D12" s="21" t="s">
        <v>21</v>
      </c>
      <c r="E12" s="22">
        <v>1.3341000000000001</v>
      </c>
      <c r="F12" s="23">
        <v>1.2974000000000001</v>
      </c>
      <c r="G12" s="24">
        <v>1.1668000000000001</v>
      </c>
      <c r="H12" s="23">
        <v>1.2391000000000001</v>
      </c>
      <c r="I12" s="2" t="s">
        <v>31</v>
      </c>
      <c r="J12" s="2"/>
    </row>
    <row r="13" spans="1:10" ht="15" customHeight="1" x14ac:dyDescent="0.25">
      <c r="A13" s="28" t="s">
        <v>12</v>
      </c>
      <c r="B13" s="6" t="s">
        <v>45</v>
      </c>
      <c r="C13" s="7" t="s">
        <v>1</v>
      </c>
      <c r="D13" s="8" t="s">
        <v>17</v>
      </c>
      <c r="E13" s="9">
        <v>5.4999999999999997E-3</v>
      </c>
      <c r="F13" s="10">
        <v>1.0299</v>
      </c>
      <c r="G13" s="11">
        <v>0.41120000000000001</v>
      </c>
      <c r="H13" s="10">
        <v>1.0004</v>
      </c>
      <c r="I13" s="17" t="s">
        <v>32</v>
      </c>
      <c r="J13" s="2"/>
    </row>
    <row r="14" spans="1:10" ht="15" customHeight="1" x14ac:dyDescent="0.25">
      <c r="A14" s="29"/>
      <c r="B14" s="12" t="s">
        <v>46</v>
      </c>
      <c r="C14" s="12" t="s">
        <v>2</v>
      </c>
      <c r="D14" s="13" t="s">
        <v>18</v>
      </c>
      <c r="E14" s="14">
        <v>6.8500000000000005E-2</v>
      </c>
      <c r="F14" s="15">
        <v>1.2386999999999999</v>
      </c>
      <c r="G14" s="16">
        <v>0.71</v>
      </c>
      <c r="H14" s="15">
        <v>0.90769999999999995</v>
      </c>
      <c r="I14" s="17" t="s">
        <v>33</v>
      </c>
      <c r="J14" s="2"/>
    </row>
    <row r="15" spans="1:10" ht="15" customHeight="1" x14ac:dyDescent="0.25">
      <c r="A15" s="29"/>
      <c r="B15" s="12" t="s">
        <v>47</v>
      </c>
      <c r="C15" s="12" t="s">
        <v>3</v>
      </c>
      <c r="D15" s="13" t="s">
        <v>19</v>
      </c>
      <c r="E15" s="14">
        <v>0.39460000000000001</v>
      </c>
      <c r="F15" s="15">
        <v>1.2611000000000001</v>
      </c>
      <c r="G15" s="16">
        <v>0.5232</v>
      </c>
      <c r="H15" s="15">
        <v>2.2097000000000002</v>
      </c>
      <c r="I15" s="17" t="s">
        <v>34</v>
      </c>
      <c r="J15" s="2"/>
    </row>
    <row r="16" spans="1:10" ht="15" customHeight="1" x14ac:dyDescent="0.25">
      <c r="A16" s="29"/>
      <c r="B16" s="12" t="s">
        <v>48</v>
      </c>
      <c r="C16" s="12" t="s">
        <v>4</v>
      </c>
      <c r="D16" s="13" t="s">
        <v>20</v>
      </c>
      <c r="E16" s="14">
        <v>0.33439999999999998</v>
      </c>
      <c r="F16" s="15">
        <v>1.5844</v>
      </c>
      <c r="G16" s="16">
        <v>0.5655</v>
      </c>
      <c r="H16" s="15">
        <v>0.90610000000000002</v>
      </c>
      <c r="I16" s="2" t="s">
        <v>35</v>
      </c>
      <c r="J16" s="2"/>
    </row>
    <row r="17" spans="1:10" ht="15" customHeight="1" x14ac:dyDescent="0.25">
      <c r="A17" s="30"/>
      <c r="B17" s="20" t="s">
        <v>44</v>
      </c>
      <c r="C17" s="20" t="s">
        <v>5</v>
      </c>
      <c r="D17" s="21" t="s">
        <v>21</v>
      </c>
      <c r="E17" s="22">
        <v>0.68389999999999995</v>
      </c>
      <c r="F17" s="23">
        <v>1.4943</v>
      </c>
      <c r="G17" s="24">
        <v>0.71730000000000005</v>
      </c>
      <c r="H17" s="23">
        <v>0.99439999999999995</v>
      </c>
      <c r="I17" s="17" t="s">
        <v>33</v>
      </c>
      <c r="J17" s="2"/>
    </row>
    <row r="18" spans="1:10" ht="15" customHeight="1" x14ac:dyDescent="0.25">
      <c r="A18" s="28" t="s">
        <v>13</v>
      </c>
      <c r="B18" s="6" t="s">
        <v>45</v>
      </c>
      <c r="C18" s="7" t="s">
        <v>1</v>
      </c>
      <c r="D18" s="8" t="s">
        <v>17</v>
      </c>
      <c r="E18" s="9">
        <v>3.2300000000000002E-2</v>
      </c>
      <c r="F18" s="10">
        <v>1.4515</v>
      </c>
      <c r="G18" s="11">
        <v>0.65629999999999999</v>
      </c>
      <c r="H18" s="10">
        <v>1.7721</v>
      </c>
      <c r="I18" s="2" t="s">
        <v>36</v>
      </c>
      <c r="J18" s="2"/>
    </row>
    <row r="19" spans="1:10" ht="15" customHeight="1" x14ac:dyDescent="0.25">
      <c r="A19" s="29"/>
      <c r="B19" s="12" t="s">
        <v>49</v>
      </c>
      <c r="C19" s="12" t="s">
        <v>2</v>
      </c>
      <c r="D19" s="13" t="s">
        <v>18</v>
      </c>
      <c r="E19" s="14">
        <v>0.80669999999999997</v>
      </c>
      <c r="F19" s="15">
        <v>0.7581</v>
      </c>
      <c r="G19" s="16">
        <v>0.56630000000000003</v>
      </c>
      <c r="H19" s="15">
        <v>1.6655</v>
      </c>
      <c r="I19" s="17" t="s">
        <v>37</v>
      </c>
      <c r="J19" s="2"/>
    </row>
    <row r="20" spans="1:10" ht="15" customHeight="1" x14ac:dyDescent="0.25">
      <c r="A20" s="29"/>
      <c r="B20" s="12" t="s">
        <v>42</v>
      </c>
      <c r="C20" s="12" t="s">
        <v>3</v>
      </c>
      <c r="D20" s="13" t="s">
        <v>19</v>
      </c>
      <c r="E20" s="14">
        <v>0.76970000000000005</v>
      </c>
      <c r="F20" s="15">
        <v>1.1988000000000001</v>
      </c>
      <c r="G20" s="16">
        <v>0.70720000000000005</v>
      </c>
      <c r="H20" s="15">
        <v>1.4440999999999999</v>
      </c>
      <c r="I20" s="2" t="s">
        <v>29</v>
      </c>
      <c r="J20" s="2"/>
    </row>
    <row r="21" spans="1:10" ht="15" customHeight="1" x14ac:dyDescent="0.25">
      <c r="A21" s="29"/>
      <c r="B21" s="12" t="s">
        <v>50</v>
      </c>
      <c r="C21" s="12" t="s">
        <v>4</v>
      </c>
      <c r="D21" s="13" t="s">
        <v>20</v>
      </c>
      <c r="E21" s="14">
        <v>0.64359999999999995</v>
      </c>
      <c r="F21" s="15">
        <v>1.4101999999999999</v>
      </c>
      <c r="G21" s="16">
        <v>0.68220000000000003</v>
      </c>
      <c r="H21" s="15">
        <v>1.6684000000000001</v>
      </c>
      <c r="I21" s="2" t="s">
        <v>29</v>
      </c>
      <c r="J21" s="2"/>
    </row>
    <row r="22" spans="1:10" ht="15" customHeight="1" x14ac:dyDescent="0.25">
      <c r="A22" s="30"/>
      <c r="B22" s="20" t="s">
        <v>42</v>
      </c>
      <c r="C22" s="20" t="s">
        <v>5</v>
      </c>
      <c r="D22" s="21" t="s">
        <v>21</v>
      </c>
      <c r="E22" s="22">
        <v>0.78390000000000004</v>
      </c>
      <c r="F22" s="23">
        <v>1.2394000000000001</v>
      </c>
      <c r="G22" s="24">
        <v>0.70720000000000005</v>
      </c>
      <c r="H22" s="23">
        <v>1.4440999999999999</v>
      </c>
      <c r="I22" s="2" t="s">
        <v>29</v>
      </c>
      <c r="J22" s="2"/>
    </row>
    <row r="23" spans="1:10" x14ac:dyDescent="0.25">
      <c r="A23" s="2" t="s">
        <v>51</v>
      </c>
      <c r="B23" s="25" t="s">
        <v>52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 t="s">
        <v>59</v>
      </c>
      <c r="B24" s="25" t="s">
        <v>53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 t="s">
        <v>60</v>
      </c>
      <c r="B25" s="25" t="s">
        <v>54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 t="s">
        <v>61</v>
      </c>
      <c r="B26" s="25" t="s">
        <v>55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 t="s">
        <v>62</v>
      </c>
      <c r="B27" s="25" t="s">
        <v>56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 t="s">
        <v>63</v>
      </c>
      <c r="B28" s="25" t="s">
        <v>57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 t="s">
        <v>64</v>
      </c>
      <c r="B29" s="25" t="s">
        <v>58</v>
      </c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K13:P22">
    <sortCondition descending="1" ref="P13:P22"/>
  </sortState>
  <mergeCells count="11">
    <mergeCell ref="I1:I2"/>
    <mergeCell ref="A8:A12"/>
    <mergeCell ref="A3:A7"/>
    <mergeCell ref="A13:A17"/>
    <mergeCell ref="A18:A22"/>
    <mergeCell ref="A1:A2"/>
    <mergeCell ref="C1:C2"/>
    <mergeCell ref="E1:F1"/>
    <mergeCell ref="G1:H1"/>
    <mergeCell ref="B1:B2"/>
    <mergeCell ref="D1:D2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97F5-B9D3-4337-9FA9-58F5ACEED747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2" t="s">
        <v>71</v>
      </c>
    </row>
    <row r="2" spans="1:1" x14ac:dyDescent="0.25">
      <c r="A2" s="42" t="s">
        <v>72</v>
      </c>
    </row>
    <row r="3" spans="1:1" x14ac:dyDescent="0.25">
      <c r="A3" t="s">
        <v>70</v>
      </c>
    </row>
    <row r="4" spans="1:1" x14ac:dyDescent="0.25">
      <c r="A4" s="4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8494-B001-482B-8510-42E8D9DAFC22}">
  <dimension ref="A2:H47"/>
  <sheetViews>
    <sheetView tabSelected="1" topLeftCell="C15" workbookViewId="0">
      <selection activeCell="K38" sqref="K38"/>
    </sheetView>
  </sheetViews>
  <sheetFormatPr defaultRowHeight="15" x14ac:dyDescent="0.25"/>
  <cols>
    <col min="1" max="1" width="25.5703125" style="39" bestFit="1" customWidth="1"/>
    <col min="6" max="6" width="10" bestFit="1" customWidth="1"/>
  </cols>
  <sheetData>
    <row r="2" spans="1:8" x14ac:dyDescent="0.25">
      <c r="A2" s="39" t="s">
        <v>84</v>
      </c>
    </row>
    <row r="3" spans="1:8" x14ac:dyDescent="0.25">
      <c r="A3" s="40">
        <v>661847517</v>
      </c>
      <c r="B3" s="38"/>
      <c r="C3" s="38">
        <v>1</v>
      </c>
      <c r="D3" s="38"/>
    </row>
    <row r="4" spans="1:8" x14ac:dyDescent="0.25">
      <c r="A4" s="40">
        <v>655794385</v>
      </c>
      <c r="B4" s="38">
        <f>A4/A3</f>
        <v>0.99085418945524273</v>
      </c>
      <c r="C4" s="38">
        <f>A4/$A$3</f>
        <v>0.99085418945524273</v>
      </c>
      <c r="D4" s="38">
        <f>C3-C4</f>
        <v>9.1458105447572713E-3</v>
      </c>
    </row>
    <row r="5" spans="1:8" x14ac:dyDescent="0.25">
      <c r="A5" s="40">
        <v>640138932</v>
      </c>
      <c r="B5" s="38">
        <f>A5/A4</f>
        <v>0.97612749764547013</v>
      </c>
      <c r="C5" s="38">
        <f>A5/$A$3</f>
        <v>0.96720002048447662</v>
      </c>
      <c r="D5" s="38">
        <f>C4-C5</f>
        <v>2.365416897076611E-2</v>
      </c>
    </row>
    <row r="6" spans="1:8" x14ac:dyDescent="0.25">
      <c r="A6" s="40">
        <v>154253335</v>
      </c>
      <c r="B6" s="38">
        <f>A6/A5</f>
        <v>0.24096852618862433</v>
      </c>
      <c r="C6" s="38">
        <f>A6/$A$3</f>
        <v>0.23306476346575158</v>
      </c>
      <c r="D6" s="38">
        <f>C5-C6</f>
        <v>0.73413525701872506</v>
      </c>
      <c r="E6">
        <f>(A5-A6)/A5</f>
        <v>0.7590314738113757</v>
      </c>
    </row>
    <row r="7" spans="1:8" x14ac:dyDescent="0.25">
      <c r="A7" s="40">
        <v>145645162</v>
      </c>
      <c r="B7" s="38">
        <f>A7/A6</f>
        <v>0.94419457446414368</v>
      </c>
      <c r="C7" s="38">
        <f>A7/$A$3</f>
        <v>0.22005848516313162</v>
      </c>
      <c r="D7" s="38">
        <f>C6-C7</f>
        <v>1.3006278302619967E-2</v>
      </c>
    </row>
    <row r="8" spans="1:8" x14ac:dyDescent="0.25">
      <c r="A8" s="40">
        <v>98837324</v>
      </c>
      <c r="B8" s="38">
        <f>A8/A7</f>
        <v>0.67861728218613948</v>
      </c>
      <c r="C8" s="38">
        <f>A8/$A$3</f>
        <v>0.14933549112340327</v>
      </c>
      <c r="D8" s="38">
        <f>C7-C8</f>
        <v>7.0722994039728343E-2</v>
      </c>
    </row>
    <row r="9" spans="1:8" x14ac:dyDescent="0.25">
      <c r="A9" s="41">
        <v>73576052</v>
      </c>
      <c r="B9" s="38">
        <f>A9/A8</f>
        <v>0.74441566224516564</v>
      </c>
      <c r="C9" s="38">
        <f>A9/$A$3</f>
        <v>0.1111676785213353</v>
      </c>
      <c r="D9" s="38">
        <f>C8-C9</f>
        <v>3.8167812602067974E-2</v>
      </c>
    </row>
    <row r="12" spans="1:8" x14ac:dyDescent="0.25">
      <c r="A12" s="39" t="s">
        <v>65</v>
      </c>
      <c r="B12" t="s">
        <v>66</v>
      </c>
      <c r="C12" t="s">
        <v>67</v>
      </c>
      <c r="D12" t="s">
        <v>68</v>
      </c>
      <c r="E12" t="s">
        <v>69</v>
      </c>
    </row>
    <row r="13" spans="1:8" x14ac:dyDescent="0.25">
      <c r="A13" s="39" t="s">
        <v>83</v>
      </c>
      <c r="B13">
        <v>86549394</v>
      </c>
      <c r="C13">
        <v>84156133</v>
      </c>
      <c r="D13">
        <v>89255407</v>
      </c>
      <c r="E13">
        <v>83009417</v>
      </c>
      <c r="F13">
        <f>SUM(B13:E13)</f>
        <v>342970351</v>
      </c>
      <c r="G13">
        <f>F13/$F$23</f>
        <v>0.5357748667597052</v>
      </c>
    </row>
    <row r="14" spans="1:8" x14ac:dyDescent="0.25">
      <c r="A14" s="39" t="s">
        <v>82</v>
      </c>
      <c r="B14">
        <v>17813161</v>
      </c>
      <c r="C14">
        <v>19411821</v>
      </c>
      <c r="D14">
        <v>28089414</v>
      </c>
      <c r="E14">
        <v>28146228</v>
      </c>
      <c r="F14">
        <f>SUM(B14:E14)</f>
        <v>93460624</v>
      </c>
      <c r="G14">
        <f>F14/$F$23</f>
        <v>0.14600053102222504</v>
      </c>
      <c r="H14">
        <f>G14+G16+G19</f>
        <v>0.24096852618862433</v>
      </c>
    </row>
    <row r="15" spans="1:8" x14ac:dyDescent="0.25">
      <c r="A15" s="39" t="s">
        <v>80</v>
      </c>
      <c r="B15">
        <v>14894544</v>
      </c>
      <c r="C15">
        <v>15498694</v>
      </c>
      <c r="D15">
        <v>15946198</v>
      </c>
      <c r="E15">
        <v>13943417</v>
      </c>
      <c r="F15">
        <f>SUM(B15:E15)</f>
        <v>60282853</v>
      </c>
      <c r="G15">
        <f>F15/$F$23</f>
        <v>9.4171514942321927E-2</v>
      </c>
    </row>
    <row r="16" spans="1:8" x14ac:dyDescent="0.25">
      <c r="A16" s="39" t="s">
        <v>74</v>
      </c>
      <c r="B16">
        <v>11061980</v>
      </c>
      <c r="C16">
        <v>11435110</v>
      </c>
      <c r="D16">
        <v>14871631</v>
      </c>
      <c r="E16">
        <v>14297780</v>
      </c>
      <c r="F16">
        <f>SUM(B16:E16)</f>
        <v>51666501</v>
      </c>
      <c r="G16">
        <f>F16/$F$23</f>
        <v>8.0711386883746045E-2</v>
      </c>
    </row>
    <row r="17" spans="1:8" x14ac:dyDescent="0.25">
      <c r="A17" s="39" t="s">
        <v>81</v>
      </c>
      <c r="B17">
        <v>10214361</v>
      </c>
      <c r="C17">
        <v>9512353</v>
      </c>
      <c r="D17">
        <v>10871339</v>
      </c>
      <c r="E17">
        <v>11065228</v>
      </c>
      <c r="F17">
        <f>SUM(B17:E17)</f>
        <v>41663281</v>
      </c>
      <c r="G17">
        <f>F17/$F$23</f>
        <v>6.5084747884073396E-2</v>
      </c>
      <c r="H17">
        <f>G17+G18</f>
        <v>0.12082341681414871</v>
      </c>
    </row>
    <row r="18" spans="1:8" x14ac:dyDescent="0.25">
      <c r="A18" s="39" t="s">
        <v>77</v>
      </c>
      <c r="B18">
        <v>7354454</v>
      </c>
      <c r="C18">
        <v>8029711</v>
      </c>
      <c r="D18">
        <v>10770063</v>
      </c>
      <c r="E18">
        <v>9526264</v>
      </c>
      <c r="F18">
        <f>SUM(B18:E18)</f>
        <v>35680492</v>
      </c>
      <c r="G18">
        <f>F18/$F$23</f>
        <v>5.573866893007532E-2</v>
      </c>
    </row>
    <row r="19" spans="1:8" x14ac:dyDescent="0.25">
      <c r="A19" s="39" t="s">
        <v>75</v>
      </c>
      <c r="B19">
        <v>2676215</v>
      </c>
      <c r="C19">
        <v>2349212</v>
      </c>
      <c r="D19">
        <v>2132476</v>
      </c>
      <c r="E19">
        <v>1968307</v>
      </c>
      <c r="F19">
        <f>SUM(B19:E19)</f>
        <v>9126210</v>
      </c>
      <c r="G19">
        <f>F19/$F$23</f>
        <v>1.4256608282653242E-2</v>
      </c>
    </row>
    <row r="20" spans="1:8" x14ac:dyDescent="0.25">
      <c r="A20" s="39" t="s">
        <v>78</v>
      </c>
      <c r="B20">
        <v>651791</v>
      </c>
      <c r="C20">
        <v>877946</v>
      </c>
      <c r="D20">
        <v>1035222</v>
      </c>
      <c r="E20">
        <v>817318</v>
      </c>
      <c r="F20">
        <f>SUM(B20:E20)</f>
        <v>3382277</v>
      </c>
      <c r="G20">
        <f>F20/$F$23</f>
        <v>5.2836608288027078E-3</v>
      </c>
    </row>
    <row r="21" spans="1:8" x14ac:dyDescent="0.25">
      <c r="A21" s="39" t="s">
        <v>79</v>
      </c>
      <c r="B21">
        <v>177697</v>
      </c>
      <c r="C21">
        <v>350019</v>
      </c>
      <c r="D21">
        <v>467811</v>
      </c>
      <c r="E21">
        <v>362109</v>
      </c>
      <c r="F21">
        <f>SUM(B21:E21)</f>
        <v>1357636</v>
      </c>
      <c r="G21">
        <f>F21/$F$23</f>
        <v>2.120845854130928E-3</v>
      </c>
    </row>
    <row r="22" spans="1:8" x14ac:dyDescent="0.25">
      <c r="A22" s="39" t="s">
        <v>76</v>
      </c>
      <c r="B22">
        <v>179689</v>
      </c>
      <c r="C22">
        <v>61558</v>
      </c>
      <c r="D22">
        <v>132017</v>
      </c>
      <c r="E22">
        <v>175443</v>
      </c>
      <c r="F22">
        <f>SUM(B22:E22)</f>
        <v>548707</v>
      </c>
      <c r="G22">
        <f>F22/$F$23</f>
        <v>8.5716861226618854E-4</v>
      </c>
    </row>
    <row r="23" spans="1:8" x14ac:dyDescent="0.25">
      <c r="F23">
        <f>SUM(F13:F22)</f>
        <v>640138932</v>
      </c>
    </row>
    <row r="25" spans="1:8" x14ac:dyDescent="0.25">
      <c r="A25" t="s">
        <v>87</v>
      </c>
      <c r="B25" t="s">
        <v>88</v>
      </c>
    </row>
    <row r="26" spans="1:8" x14ac:dyDescent="0.25">
      <c r="A26" t="s">
        <v>85</v>
      </c>
      <c r="B26">
        <v>50207598</v>
      </c>
      <c r="C26">
        <f>B26/$B$47</f>
        <v>0.34496663282703421</v>
      </c>
      <c r="F26" t="s">
        <v>85</v>
      </c>
      <c r="G26">
        <f>C26</f>
        <v>0.34496663282703421</v>
      </c>
    </row>
    <row r="27" spans="1:8" x14ac:dyDescent="0.25">
      <c r="A27" t="s">
        <v>86</v>
      </c>
      <c r="B27">
        <v>48629726</v>
      </c>
      <c r="C27">
        <f>B27/$B$47</f>
        <v>0.3341253814516536</v>
      </c>
      <c r="D27">
        <f>C27+C26</f>
        <v>0.67909201427868782</v>
      </c>
      <c r="F27" t="s">
        <v>86</v>
      </c>
      <c r="G27">
        <f>C27</f>
        <v>0.3341253814516536</v>
      </c>
    </row>
    <row r="28" spans="1:8" x14ac:dyDescent="0.25">
      <c r="A28" t="s">
        <v>106</v>
      </c>
      <c r="B28">
        <v>17126509</v>
      </c>
      <c r="C28">
        <f>B28/$B$47</f>
        <v>0.11767290962240211</v>
      </c>
      <c r="F28" t="s">
        <v>105</v>
      </c>
      <c r="G28">
        <f>C29</f>
        <v>8.2655719623211082E-2</v>
      </c>
    </row>
    <row r="29" spans="1:8" x14ac:dyDescent="0.25">
      <c r="A29" t="s">
        <v>105</v>
      </c>
      <c r="B29">
        <v>12029990</v>
      </c>
      <c r="C29">
        <f>B29/$B$47</f>
        <v>8.2655719623211082E-2</v>
      </c>
      <c r="F29" t="s">
        <v>104</v>
      </c>
      <c r="G29">
        <f>C30</f>
        <v>3.1160696278069628E-2</v>
      </c>
    </row>
    <row r="30" spans="1:8" x14ac:dyDescent="0.25">
      <c r="A30" t="s">
        <v>104</v>
      </c>
      <c r="B30">
        <v>4535232</v>
      </c>
      <c r="C30">
        <f>B30/$B$47</f>
        <v>3.1160696278069628E-2</v>
      </c>
      <c r="F30" t="s">
        <v>103</v>
      </c>
      <c r="G30">
        <f>C31</f>
        <v>1.8559756074317545E-2</v>
      </c>
    </row>
    <row r="31" spans="1:8" x14ac:dyDescent="0.25">
      <c r="A31" t="s">
        <v>103</v>
      </c>
      <c r="B31">
        <v>2701249</v>
      </c>
      <c r="C31">
        <f>B31/$B$47</f>
        <v>1.8559756074317545E-2</v>
      </c>
      <c r="F31" t="s">
        <v>106</v>
      </c>
      <c r="G31">
        <f>1-G32-G30-G29-G28-G27-G26</f>
        <v>0.1550579646561101</v>
      </c>
    </row>
    <row r="32" spans="1:8" x14ac:dyDescent="0.25">
      <c r="A32" t="s">
        <v>102</v>
      </c>
      <c r="B32">
        <v>2432541</v>
      </c>
      <c r="C32">
        <f>B32/$B$47</f>
        <v>1.671351571098276E-2</v>
      </c>
      <c r="F32" t="s">
        <v>81</v>
      </c>
      <c r="G32">
        <f>C32+C34+C36+C42</f>
        <v>3.3473849089603859E-2</v>
      </c>
    </row>
    <row r="33" spans="1:7" x14ac:dyDescent="0.25">
      <c r="A33" t="s">
        <v>101</v>
      </c>
      <c r="B33">
        <v>1602377</v>
      </c>
      <c r="C33">
        <f>B33/$B$47</f>
        <v>1.1009620460422835E-2</v>
      </c>
      <c r="G33">
        <f>C33+C35+C37+C38+C39+C40+C41+C43+C44+C45+C46+C28</f>
        <v>0.15505796465611008</v>
      </c>
    </row>
    <row r="34" spans="1:7" x14ac:dyDescent="0.25">
      <c r="A34" t="s">
        <v>100</v>
      </c>
      <c r="B34">
        <v>1390410</v>
      </c>
      <c r="C34">
        <f>B34/$B$47</f>
        <v>9.5532364633145097E-3</v>
      </c>
    </row>
    <row r="35" spans="1:7" x14ac:dyDescent="0.25">
      <c r="A35" t="s">
        <v>99</v>
      </c>
      <c r="B35">
        <v>1104673</v>
      </c>
      <c r="C35">
        <f>B35/$B$47</f>
        <v>7.5899931557159607E-3</v>
      </c>
    </row>
    <row r="36" spans="1:7" x14ac:dyDescent="0.25">
      <c r="A36" t="s">
        <v>81</v>
      </c>
      <c r="B36">
        <v>787539</v>
      </c>
      <c r="C36">
        <f>B36/$B$47</f>
        <v>5.4110271726197636E-3</v>
      </c>
    </row>
    <row r="37" spans="1:7" x14ac:dyDescent="0.25">
      <c r="A37" t="s">
        <v>98</v>
      </c>
      <c r="B37">
        <v>722521</v>
      </c>
      <c r="C37">
        <f>B37/$B$47</f>
        <v>4.9643011505314709E-3</v>
      </c>
    </row>
    <row r="38" spans="1:7" x14ac:dyDescent="0.25">
      <c r="A38" t="s">
        <v>97</v>
      </c>
      <c r="B38">
        <v>491578</v>
      </c>
      <c r="C38">
        <f>B38/$B$47</f>
        <v>3.3775367511476614E-3</v>
      </c>
    </row>
    <row r="39" spans="1:7" x14ac:dyDescent="0.25">
      <c r="A39" t="s">
        <v>96</v>
      </c>
      <c r="B39">
        <v>396319</v>
      </c>
      <c r="C39">
        <f>B39/$B$47</f>
        <v>2.7230307045435112E-3</v>
      </c>
    </row>
    <row r="40" spans="1:7" x14ac:dyDescent="0.25">
      <c r="A40" t="s">
        <v>95</v>
      </c>
      <c r="B40">
        <v>347671</v>
      </c>
      <c r="C40">
        <f>B40/$B$47</f>
        <v>2.388779765994936E-3</v>
      </c>
    </row>
    <row r="41" spans="1:7" x14ac:dyDescent="0.25">
      <c r="A41" t="s">
        <v>94</v>
      </c>
      <c r="B41">
        <v>263672</v>
      </c>
      <c r="C41">
        <f>B41/$B$47</f>
        <v>1.8116389876044214E-3</v>
      </c>
    </row>
    <row r="42" spans="1:7" x14ac:dyDescent="0.25">
      <c r="A42" t="s">
        <v>93</v>
      </c>
      <c r="B42">
        <v>261406</v>
      </c>
      <c r="C42">
        <f>B42/$B$47</f>
        <v>1.7960697426868282E-3</v>
      </c>
    </row>
    <row r="43" spans="1:7" x14ac:dyDescent="0.25">
      <c r="A43" t="s">
        <v>92</v>
      </c>
      <c r="B43">
        <v>201818</v>
      </c>
      <c r="C43">
        <f>B43/$B$47</f>
        <v>1.3866521936358395E-3</v>
      </c>
    </row>
    <row r="44" spans="1:7" x14ac:dyDescent="0.25">
      <c r="A44" t="s">
        <v>91</v>
      </c>
      <c r="B44">
        <v>179057</v>
      </c>
      <c r="C44">
        <f>B44/$B$47</f>
        <v>1.2302657931198037E-3</v>
      </c>
    </row>
    <row r="45" spans="1:7" x14ac:dyDescent="0.25">
      <c r="A45" t="s">
        <v>90</v>
      </c>
      <c r="B45">
        <v>116556</v>
      </c>
      <c r="C45">
        <f>B45/$B$47</f>
        <v>8.0083358809134432E-4</v>
      </c>
    </row>
    <row r="46" spans="1:7" x14ac:dyDescent="0.25">
      <c r="A46" t="s">
        <v>89</v>
      </c>
      <c r="B46">
        <v>14904</v>
      </c>
      <c r="C46">
        <f>B46/$B$47</f>
        <v>1.0240248290018013E-4</v>
      </c>
    </row>
    <row r="47" spans="1:7" x14ac:dyDescent="0.25">
      <c r="B47">
        <f>SUM(B26:B46)</f>
        <v>145543346</v>
      </c>
      <c r="C47">
        <f>SUM(C26:C46)</f>
        <v>1.0000000000000002</v>
      </c>
    </row>
  </sheetData>
  <sortState xmlns:xlrd2="http://schemas.microsoft.com/office/spreadsheetml/2017/richdata2" ref="A26:B46">
    <sortCondition descending="1" ref="B26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Jimmy-Nick</dc:creator>
  <cp:lastModifiedBy>Jimmy-Nick</cp:lastModifiedBy>
  <dcterms:created xsi:type="dcterms:W3CDTF">2021-06-16T13:16:01Z</dcterms:created>
  <dcterms:modified xsi:type="dcterms:W3CDTF">2021-06-17T04:18:00Z</dcterms:modified>
</cp:coreProperties>
</file>