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53222"/>
  <mc:AlternateContent xmlns:mc="http://schemas.openxmlformats.org/markup-compatibility/2006">
    <mc:Choice Requires="x15">
      <x15ac:absPath xmlns:x15ac="http://schemas.microsoft.com/office/spreadsheetml/2010/11/ac" url="C:\Users\jovalenz\OneDrive - Microsoft\Surface 3-2 back\"/>
    </mc:Choice>
  </mc:AlternateContent>
  <bookViews>
    <workbookView xWindow="0" yWindow="0" windowWidth="16200" windowHeight="10570" tabRatio="816"/>
  </bookViews>
  <sheets>
    <sheet name="Inspection Main" sheetId="11" r:id="rId1"/>
    <sheet name="I" sheetId="2" r:id="rId2"/>
    <sheet name="1" sheetId="3" r:id="rId3"/>
    <sheet name="2" sheetId="4" r:id="rId4"/>
    <sheet name="3" sheetId="5" r:id="rId5"/>
    <sheet name="4" sheetId="6" r:id="rId6"/>
    <sheet name="5" sheetId="7" r:id="rId7"/>
    <sheet name="6" sheetId="8" r:id="rId8"/>
    <sheet name="7" sheetId="9" r:id="rId9"/>
    <sheet name="Summary" sheetId="12" r:id="rId10"/>
    <sheet name="Results" sheetId="13" r:id="rId11"/>
    <sheet name="Drop Down Lists" sheetId="15" state="hidden" r:id="rId12"/>
  </sheets>
  <externalReferences>
    <externalReference r:id="rId13"/>
  </externalReferences>
  <definedNames>
    <definedName name="_xlnm._FilterDatabase" localSheetId="2" hidden="1">'1'!$A$2:$H$2</definedName>
    <definedName name="_xlnm._FilterDatabase" localSheetId="3" hidden="1">'2'!$A$2:$H$2</definedName>
    <definedName name="_xlnm._FilterDatabase" localSheetId="4" hidden="1">'3'!$A$2:$H$2</definedName>
    <definedName name="_xlnm._FilterDatabase" localSheetId="5" hidden="1">'4'!$A$2:$H$2</definedName>
    <definedName name="_xlnm._FilterDatabase" localSheetId="6" hidden="1">'5'!$A$2:$H$2</definedName>
    <definedName name="_xlnm._FilterDatabase" localSheetId="7" hidden="1">'6'!$A$2:$H$2</definedName>
    <definedName name="_xlnm._FilterDatabase" localSheetId="8" hidden="1">'7'!$A$2:$H$2</definedName>
    <definedName name="_xlnm._FilterDatabase" localSheetId="1" hidden="1">I!$A$2:$G$2</definedName>
    <definedName name="_Toc418000879" localSheetId="7">'6'!$A$28</definedName>
    <definedName name="_Toc431556005" localSheetId="5">'4'!$A$3</definedName>
    <definedName name="_Toc64688212" localSheetId="1">I!$B$3</definedName>
    <definedName name="_Toc64688277" localSheetId="7">'6'!$A$86</definedName>
    <definedName name="_Toc96219248" localSheetId="3">'2'!$A$3</definedName>
    <definedName name="_Toc96219253" localSheetId="3">'2'!$A$40</definedName>
    <definedName name="_Toc96219277" localSheetId="5">'4'!$A$4</definedName>
    <definedName name="_Toc96219287" localSheetId="7">'6'!$A$10</definedName>
    <definedName name="Access">'Drop Down Lists'!$B$24:$B$29</definedName>
    <definedName name="ASType">'Drop Down Lists'!$E$2:$E$16</definedName>
    <definedName name="BusinessPartnerSecurity">[1]Questionnaire!$C$9:$C$21</definedName>
    <definedName name="CargoSecurity">[1]Questionnaire!$C$521:$C$638</definedName>
    <definedName name="Cisco">'Drop Down Lists'!$E$42:$E$57</definedName>
    <definedName name="DigitalDelivery">[1]Questionnaire!$C$647:$C$751</definedName>
    <definedName name="Four223" localSheetId="5">'4'!$C$12</definedName>
    <definedName name="Four224" localSheetId="5">'4'!$C$13</definedName>
    <definedName name="Four2310" localSheetId="5">'4'!$C$23</definedName>
    <definedName name="Four239" localSheetId="5">'4'!$C$22</definedName>
    <definedName name="Four249" localSheetId="5">'4'!$C$30</definedName>
    <definedName name="FreightWatch">'Drop Down Lists'!$D$42:$D$57</definedName>
    <definedName name="IndexList">#REF!</definedName>
    <definedName name="InfoSystemsSecurity">[1]Questionnaire!$C$346:$C$512</definedName>
    <definedName name="InsFirm">'Drop Down Lists'!$A$41:$E$41</definedName>
    <definedName name="IPForensics">'Drop Down Lists'!$C$42:$C$57</definedName>
    <definedName name="LBRSystemLogs" localSheetId="4">'3'!$C$20</definedName>
    <definedName name="LOBs">'Drop Down Lists'!$G$2:$G$16</definedName>
    <definedName name="ManagementAndControlOfMasters">[1]Questionnaire!$C$181:$C$271</definedName>
    <definedName name="Microsoft">'Drop Down Lists'!$A$42:$A$60</definedName>
    <definedName name="_xlnm.Print_Area" localSheetId="2">'1'!$A$1:$H$11</definedName>
    <definedName name="_xlnm.Print_Area" localSheetId="3">'2'!$A$1:$H$77</definedName>
    <definedName name="_xlnm.Print_Area" localSheetId="4">'3'!$A$1:$H$62</definedName>
    <definedName name="_xlnm.Print_Area" localSheetId="5">'4'!$A$1:$H$47</definedName>
    <definedName name="_xlnm.Print_Area" localSheetId="6">'5'!$A$1:$H$64</definedName>
    <definedName name="_xlnm.Print_Area" localSheetId="7">'6'!$A$1:$H$91</definedName>
    <definedName name="_xlnm.Print_Area" localSheetId="8">'7'!$A$1:$H$51</definedName>
    <definedName name="_xlnm.Print_Area" localSheetId="1">I!$A$1:$G$3</definedName>
    <definedName name="_xlnm.Print_Area" localSheetId="0">'Inspection Main'!$A$2:$P$30</definedName>
    <definedName name="_xlnm.Print_Area" localSheetId="10">Results!$Y$4</definedName>
    <definedName name="_xlnm.Print_Area" localSheetId="9">Summary!$A$1:$P$54</definedName>
    <definedName name="Process">'Drop Down Lists'!$I$2:$I$12</definedName>
    <definedName name="ProductionAndInventoryControl">[1]Questionnaire!$C$281:$C$339</definedName>
    <definedName name="ResFive">[1]Questionnaire!$C$346:$C$512</definedName>
    <definedName name="ResFour">[1]Questionnaire!$C$281:$C$339</definedName>
    <definedName name="ResOne">[1]Questionnaire!$C$9:$C$21</definedName>
    <definedName name="Resp1">'1'!$E$3:$E$11</definedName>
    <definedName name="Resp2">'2'!$E$3:$E$77</definedName>
    <definedName name="Resp3">'3'!$E$3:$E$62</definedName>
    <definedName name="Resp4">'4'!$E$3:$E$47</definedName>
    <definedName name="Resp5">'5'!$E$3:$E$69</definedName>
    <definedName name="Resp6">'6'!$E$3:$E$91</definedName>
    <definedName name="Resp7">'7'!$E$3:$E$51</definedName>
    <definedName name="Resp8">#REF!</definedName>
    <definedName name="ResSeven">[1]Questionnaire!$C$647:$C$747</definedName>
    <definedName name="ResSix">[1]Questionnaire!$C$521:$C$638</definedName>
    <definedName name="ResThree">[1]Questionnaire!$C$181:$C$271</definedName>
    <definedName name="ResTwo">[1]Questionnaire!$C$28:$C$176</definedName>
    <definedName name="RI">I!$D$3</definedName>
    <definedName name="SectionDetails">#REF!</definedName>
    <definedName name="Seve1">'1'!$D$3:$D$11</definedName>
    <definedName name="SEVE2">'2'!$D$3:$D$77</definedName>
    <definedName name="SEVE3">'3'!$D$3:$D$62</definedName>
    <definedName name="SEVE4">'4'!$D$3:$D$47</definedName>
    <definedName name="SEVE5">'5'!$D$3:$D$69</definedName>
    <definedName name="SEVE6">'6'!$D$3:$D$91</definedName>
    <definedName name="SEVE7">'7'!$D$3:$D$51</definedName>
    <definedName name="SEVE8">#REF!</definedName>
    <definedName name="SevFive">[1]Questionnaire!$D$346:$D$512</definedName>
    <definedName name="SevFour">[1]Questionnaire!$D$281:$D$339</definedName>
    <definedName name="SevOne">[1]Questionnaire!$D$9:$D$21</definedName>
    <definedName name="SevSeven">[1]Questionnaire!$D$647:$D$747</definedName>
    <definedName name="SevSix">[1]Questionnaire!$D$521:$D$638</definedName>
    <definedName name="SevThree">[1]Questionnaire!$D$181:$D$271</definedName>
    <definedName name="SevTwo">[1]Questionnaire!$D$28:$D$176</definedName>
    <definedName name="SIHigh">I!$C$3</definedName>
    <definedName name="SiteAndAccessSecurity">[1]Questionnaire!$C$28:$C$176</definedName>
    <definedName name="Test1">I!$A$2:$D$14</definedName>
    <definedName name="Three216" localSheetId="4">'3'!$C$8</definedName>
    <definedName name="Three221" localSheetId="4">'3'!$C$9</definedName>
    <definedName name="Three2211" localSheetId="4">'3'!$C$21</definedName>
    <definedName name="Three326" localSheetId="4">'3'!$C$47</definedName>
    <definedName name="Title">#REF!</definedName>
    <definedName name="WGroup">'Drop Down Lists'!$B$42:$B$57</definedName>
    <definedName name="YN">'Drop Down Lists'!$C$3:$C$4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7" i="13" l="1"/>
  <c r="D47" i="13"/>
  <c r="C47" i="13"/>
  <c r="B47" i="13"/>
  <c r="E46" i="13"/>
  <c r="D46" i="13"/>
  <c r="C46" i="13"/>
  <c r="B46" i="13"/>
  <c r="E45" i="13"/>
  <c r="D45" i="13"/>
  <c r="C45" i="13"/>
  <c r="B45" i="13"/>
  <c r="E44" i="13"/>
  <c r="D44" i="13"/>
  <c r="C44" i="13"/>
  <c r="B44" i="13"/>
  <c r="E43" i="13"/>
  <c r="D43" i="13"/>
  <c r="C43" i="13"/>
  <c r="B43" i="13"/>
  <c r="E42" i="13"/>
  <c r="D42" i="13"/>
  <c r="C42" i="13"/>
  <c r="B42" i="13"/>
  <c r="E41" i="13"/>
  <c r="D41" i="13"/>
  <c r="C41" i="13"/>
  <c r="B41" i="13"/>
  <c r="C40" i="13"/>
  <c r="I36" i="13"/>
  <c r="E35" i="13"/>
  <c r="D35" i="13"/>
  <c r="C35" i="13"/>
  <c r="B35" i="13"/>
  <c r="E34" i="13"/>
  <c r="D34" i="13"/>
  <c r="C34" i="13"/>
  <c r="B34" i="13"/>
  <c r="E33" i="13"/>
  <c r="D33" i="13"/>
  <c r="C33" i="13"/>
  <c r="B33" i="13"/>
  <c r="E32" i="13"/>
  <c r="D32" i="13"/>
  <c r="C32" i="13"/>
  <c r="B32" i="13"/>
  <c r="E31" i="13"/>
  <c r="D31" i="13"/>
  <c r="C31" i="13"/>
  <c r="B31" i="13"/>
  <c r="E30" i="13"/>
  <c r="D30" i="13"/>
  <c r="C30" i="13"/>
  <c r="B30" i="13"/>
  <c r="E29" i="13"/>
  <c r="D29" i="13"/>
  <c r="C29" i="13"/>
  <c r="B29" i="13"/>
  <c r="K28" i="13"/>
  <c r="J28" i="13"/>
  <c r="H28" i="13"/>
  <c r="C28" i="13"/>
  <c r="H36" i="13"/>
  <c r="E23" i="13"/>
  <c r="D23" i="13"/>
  <c r="C23" i="13"/>
  <c r="B23" i="13"/>
  <c r="H23" i="13" s="1"/>
  <c r="E22" i="13"/>
  <c r="K34" i="13" s="1"/>
  <c r="D22" i="13"/>
  <c r="C22" i="13"/>
  <c r="B22" i="13"/>
  <c r="E21" i="13"/>
  <c r="K33" i="13" s="1"/>
  <c r="D21" i="13"/>
  <c r="C21" i="13"/>
  <c r="B21" i="13"/>
  <c r="H33" i="13" s="1"/>
  <c r="E20" i="13"/>
  <c r="D20" i="13"/>
  <c r="J32" i="13" s="1"/>
  <c r="C20" i="13"/>
  <c r="B20" i="13"/>
  <c r="H32" i="13" s="1"/>
  <c r="E19" i="13"/>
  <c r="K31" i="13" s="1"/>
  <c r="D19" i="13"/>
  <c r="C19" i="13"/>
  <c r="B19" i="13"/>
  <c r="H31" i="13" s="1"/>
  <c r="E18" i="13"/>
  <c r="D18" i="13"/>
  <c r="P6" i="13" s="1"/>
  <c r="C18" i="13"/>
  <c r="I30" i="13" s="1"/>
  <c r="B18" i="13"/>
  <c r="H30" i="13" s="1"/>
  <c r="E17" i="13"/>
  <c r="D17" i="13"/>
  <c r="J17" i="13" s="1"/>
  <c r="C17" i="13"/>
  <c r="B17" i="13"/>
  <c r="H17" i="13" s="1"/>
  <c r="K16" i="13"/>
  <c r="J16" i="13"/>
  <c r="H16" i="13"/>
  <c r="C16" i="13"/>
  <c r="I16" i="13" s="1"/>
  <c r="K12" i="13"/>
  <c r="J12" i="13"/>
  <c r="I12" i="13"/>
  <c r="E11" i="13"/>
  <c r="K11" i="13" s="1"/>
  <c r="D11" i="13"/>
  <c r="J11" i="13" s="1"/>
  <c r="C11" i="13"/>
  <c r="I11" i="13" s="1"/>
  <c r="B11" i="13"/>
  <c r="E10" i="13"/>
  <c r="K10" i="13" s="1"/>
  <c r="D10" i="13"/>
  <c r="J10" i="13" s="1"/>
  <c r="C10" i="13"/>
  <c r="I10" i="13" s="1"/>
  <c r="B10" i="13"/>
  <c r="E9" i="13"/>
  <c r="K9" i="13" s="1"/>
  <c r="D9" i="13"/>
  <c r="J9" i="13" s="1"/>
  <c r="C9" i="13"/>
  <c r="I9" i="13" s="1"/>
  <c r="B9" i="13"/>
  <c r="E8" i="13"/>
  <c r="K8" i="13" s="1"/>
  <c r="D8" i="13"/>
  <c r="J8" i="13" s="1"/>
  <c r="C8" i="13"/>
  <c r="I8" i="13" s="1"/>
  <c r="B8" i="13"/>
  <c r="E7" i="13"/>
  <c r="K7" i="13" s="1"/>
  <c r="D7" i="13"/>
  <c r="J7" i="13" s="1"/>
  <c r="C7" i="13"/>
  <c r="I7" i="13" s="1"/>
  <c r="B7" i="13"/>
  <c r="E6" i="13"/>
  <c r="K6" i="13" s="1"/>
  <c r="D6" i="13"/>
  <c r="J6" i="13" s="1"/>
  <c r="C6" i="13"/>
  <c r="I6" i="13" s="1"/>
  <c r="B6" i="13"/>
  <c r="S5" i="13"/>
  <c r="E5" i="13"/>
  <c r="D5" i="13"/>
  <c r="J5" i="13" s="1"/>
  <c r="C5" i="13"/>
  <c r="I5" i="13" s="1"/>
  <c r="B5" i="13"/>
  <c r="S4" i="13"/>
  <c r="K4" i="13"/>
  <c r="J4" i="13"/>
  <c r="H4" i="13"/>
  <c r="C4" i="13"/>
  <c r="G10" i="12"/>
  <c r="B10" i="12"/>
  <c r="B9" i="12"/>
  <c r="F8" i="12"/>
  <c r="E8" i="12"/>
  <c r="D8" i="12"/>
  <c r="C8" i="12"/>
  <c r="D6" i="12"/>
  <c r="C6" i="12"/>
  <c r="B6" i="12"/>
  <c r="F6" i="12" s="1"/>
  <c r="D5" i="12"/>
  <c r="C5" i="12"/>
  <c r="B5" i="12"/>
  <c r="D4" i="12"/>
  <c r="C4" i="12"/>
  <c r="B4" i="12"/>
  <c r="D3" i="12"/>
  <c r="C3" i="12"/>
  <c r="B3" i="12"/>
  <c r="D2" i="12"/>
  <c r="C2" i="12"/>
  <c r="N6" i="13" l="1"/>
  <c r="O6" i="13"/>
  <c r="N9" i="13"/>
  <c r="O8" i="13"/>
  <c r="Q8" i="13" s="1"/>
  <c r="J23" i="13"/>
  <c r="I22" i="13"/>
  <c r="H22" i="13"/>
  <c r="P7" i="13"/>
  <c r="N7" i="13"/>
  <c r="O7" i="13"/>
  <c r="K43" i="13" s="1"/>
  <c r="I24" i="13"/>
  <c r="E13" i="13"/>
  <c r="W4" i="13" s="1"/>
  <c r="O11" i="13"/>
  <c r="I47" i="13"/>
  <c r="I23" i="13"/>
  <c r="I35" i="13"/>
  <c r="P11" i="13"/>
  <c r="H35" i="13"/>
  <c r="N11" i="13"/>
  <c r="N10" i="13"/>
  <c r="O10" i="13"/>
  <c r="K46" i="13" s="1"/>
  <c r="P10" i="13"/>
  <c r="H34" i="13"/>
  <c r="P9" i="13"/>
  <c r="O9" i="13"/>
  <c r="K45" i="13" s="1"/>
  <c r="J45" i="13"/>
  <c r="C13" i="13"/>
  <c r="U4" i="13" s="1"/>
  <c r="N8" i="13"/>
  <c r="P8" i="13"/>
  <c r="I43" i="13"/>
  <c r="Q6" i="13"/>
  <c r="K42" i="13"/>
  <c r="J42" i="13"/>
  <c r="I42" i="13"/>
  <c r="I18" i="13"/>
  <c r="H29" i="13"/>
  <c r="I17" i="13"/>
  <c r="I29" i="13"/>
  <c r="N5" i="13"/>
  <c r="O5" i="13"/>
  <c r="J41" i="13" s="1"/>
  <c r="P5" i="13"/>
  <c r="I28" i="13"/>
  <c r="P16" i="13" s="1"/>
  <c r="N16" i="13"/>
  <c r="O16" i="13" s="1"/>
  <c r="N4" i="13"/>
  <c r="I4" i="13"/>
  <c r="O4" i="13"/>
  <c r="K40" i="13" s="1"/>
  <c r="P4" i="13"/>
  <c r="I13" i="13"/>
  <c r="J13" i="13"/>
  <c r="K5" i="13"/>
  <c r="K13" i="13" s="1"/>
  <c r="H9" i="13"/>
  <c r="N21" i="13" s="1"/>
  <c r="O21" i="13" s="1"/>
  <c r="H10" i="13"/>
  <c r="N22" i="13" s="1"/>
  <c r="O22" i="13" s="1"/>
  <c r="H11" i="13"/>
  <c r="N23" i="13" s="1"/>
  <c r="O23" i="13" s="1"/>
  <c r="H12" i="13"/>
  <c r="B13" i="13"/>
  <c r="K17" i="13"/>
  <c r="H18" i="13"/>
  <c r="I19" i="13"/>
  <c r="I21" i="13"/>
  <c r="J22" i="13"/>
  <c r="K23" i="13"/>
  <c r="H24" i="13"/>
  <c r="I31" i="13"/>
  <c r="C37" i="13"/>
  <c r="I33" i="13"/>
  <c r="P21" i="13" s="1"/>
  <c r="I34" i="13"/>
  <c r="H42" i="13"/>
  <c r="H45" i="13"/>
  <c r="H47" i="13"/>
  <c r="H5" i="13"/>
  <c r="H48" i="13"/>
  <c r="J19" i="13"/>
  <c r="J21" i="13"/>
  <c r="K22" i="13"/>
  <c r="J29" i="13"/>
  <c r="J30" i="13"/>
  <c r="J31" i="13"/>
  <c r="D37" i="13"/>
  <c r="J33" i="13"/>
  <c r="J34" i="13"/>
  <c r="J35" i="13"/>
  <c r="J36" i="13"/>
  <c r="C49" i="13"/>
  <c r="H6" i="13"/>
  <c r="N18" i="13" s="1"/>
  <c r="O18" i="13" s="1"/>
  <c r="H7" i="13"/>
  <c r="N19" i="13" s="1"/>
  <c r="O19" i="13" s="1"/>
  <c r="H8" i="13"/>
  <c r="N20" i="13" s="1"/>
  <c r="O20" i="13" s="1"/>
  <c r="D13" i="13"/>
  <c r="J18" i="13"/>
  <c r="K19" i="13"/>
  <c r="K21" i="13"/>
  <c r="J24" i="13"/>
  <c r="K29" i="13"/>
  <c r="K30" i="13"/>
  <c r="E37" i="13"/>
  <c r="K35" i="13"/>
  <c r="K36" i="13"/>
  <c r="J40" i="13"/>
  <c r="D49" i="13"/>
  <c r="J47" i="13"/>
  <c r="Q4" i="13"/>
  <c r="K18" i="13"/>
  <c r="H19" i="13"/>
  <c r="H21" i="13"/>
  <c r="K24" i="13"/>
  <c r="B37" i="13"/>
  <c r="E49" i="13"/>
  <c r="H37" i="13"/>
  <c r="B49" i="13"/>
  <c r="I44" i="13"/>
  <c r="K20" i="13"/>
  <c r="E25" i="13"/>
  <c r="W8" i="13" s="1"/>
  <c r="K32" i="13"/>
  <c r="J44" i="13"/>
  <c r="I20" i="13"/>
  <c r="C25" i="13"/>
  <c r="U8" i="13" s="1"/>
  <c r="I32" i="13"/>
  <c r="J20" i="13"/>
  <c r="D25" i="13"/>
  <c r="V8" i="13" s="1"/>
  <c r="H20" i="13"/>
  <c r="B25" i="13"/>
  <c r="K44" i="13" l="1"/>
  <c r="P18" i="13"/>
  <c r="H44" i="13"/>
  <c r="K41" i="13"/>
  <c r="N17" i="13"/>
  <c r="O17" i="13" s="1"/>
  <c r="H40" i="13"/>
  <c r="Q10" i="13"/>
  <c r="I46" i="13"/>
  <c r="H46" i="13"/>
  <c r="P13" i="13"/>
  <c r="H43" i="13"/>
  <c r="J43" i="13"/>
  <c r="Q7" i="13"/>
  <c r="W5" i="13"/>
  <c r="O13" i="13"/>
  <c r="U24" i="13" s="1"/>
  <c r="D9" i="12" s="1"/>
  <c r="Q11" i="13"/>
  <c r="N13" i="13"/>
  <c r="T24" i="13" s="1"/>
  <c r="C9" i="12" s="1"/>
  <c r="K47" i="13"/>
  <c r="P22" i="13"/>
  <c r="J46" i="13"/>
  <c r="Q9" i="13"/>
  <c r="I45" i="13"/>
  <c r="I25" i="13"/>
  <c r="U7" i="13" s="1"/>
  <c r="K25" i="13"/>
  <c r="W7" i="13" s="1"/>
  <c r="P19" i="13"/>
  <c r="H25" i="13"/>
  <c r="T7" i="13" s="1"/>
  <c r="H41" i="13"/>
  <c r="Q5" i="13"/>
  <c r="I41" i="13"/>
  <c r="J37" i="13"/>
  <c r="U5" i="13"/>
  <c r="I40" i="13"/>
  <c r="P23" i="13"/>
  <c r="B14" i="13"/>
  <c r="T4" i="13"/>
  <c r="T5" i="13" s="1"/>
  <c r="H13" i="13"/>
  <c r="H14" i="13" s="1"/>
  <c r="N25" i="13"/>
  <c r="T25" i="13" s="1"/>
  <c r="C10" i="12" s="1"/>
  <c r="J25" i="13"/>
  <c r="V7" i="13" s="1"/>
  <c r="P17" i="13"/>
  <c r="Q12" i="13"/>
  <c r="C14" i="13"/>
  <c r="E14" i="13"/>
  <c r="D14" i="13"/>
  <c r="V4" i="13"/>
  <c r="V5" i="13" s="1"/>
  <c r="O25" i="13"/>
  <c r="U25" i="13" s="1"/>
  <c r="D10" i="12" s="1"/>
  <c r="I37" i="13"/>
  <c r="K37" i="13"/>
  <c r="K48" i="13"/>
  <c r="J48" i="13"/>
  <c r="I48" i="13"/>
  <c r="V24" i="13"/>
  <c r="E9" i="12" s="1"/>
  <c r="T8" i="13"/>
  <c r="P20" i="13"/>
  <c r="H49" i="13" l="1"/>
  <c r="T6" i="13" s="1"/>
  <c r="W24" i="13"/>
  <c r="F9" i="12" s="1"/>
  <c r="Q13" i="13"/>
  <c r="J49" i="13"/>
  <c r="V6" i="13" s="1"/>
  <c r="I49" i="13"/>
  <c r="U6" i="13" s="1"/>
  <c r="K49" i="13"/>
  <c r="W6" i="13" s="1"/>
  <c r="I14" i="13"/>
  <c r="J14" i="13"/>
  <c r="P25" i="13"/>
  <c r="V25" i="13" s="1"/>
  <c r="E10" i="12" s="1"/>
  <c r="K14" i="13"/>
  <c r="W25" i="13" l="1"/>
  <c r="X24" i="13" s="1"/>
  <c r="G9" i="12" s="1"/>
  <c r="F10" i="12" l="1"/>
</calcChain>
</file>

<file path=xl/comments1.xml><?xml version="1.0" encoding="utf-8"?>
<comments xmlns="http://schemas.openxmlformats.org/spreadsheetml/2006/main">
  <authors>
    <author>Jose Valenzuela (ANTI-PIRACY SERVICES)</author>
  </authors>
  <commentList>
    <comment ref="A39" authorId="0" shapeId="0">
      <text>
        <r>
          <rPr>
            <b/>
            <sz val="9"/>
            <color indexed="81"/>
            <rFont val="Tahoma"/>
            <family val="2"/>
          </rPr>
          <t xml:space="preserve">Not Applicable of Blank
</t>
        </r>
        <r>
          <rPr>
            <sz val="9"/>
            <color indexed="81"/>
            <rFont val="Tahoma"/>
            <family val="2"/>
          </rPr>
          <t xml:space="preserve">
</t>
        </r>
      </text>
    </comment>
  </commentList>
</comments>
</file>

<file path=xl/sharedStrings.xml><?xml version="1.0" encoding="utf-8"?>
<sst xmlns="http://schemas.openxmlformats.org/spreadsheetml/2006/main" count="1620" uniqueCount="1028">
  <si>
    <t>P&amp;R Adherence</t>
  </si>
  <si>
    <t>Outsourced Partner Selection</t>
  </si>
  <si>
    <t>Distribution and Business Partner Tracking</t>
  </si>
  <si>
    <t>Regulatory Compliance</t>
  </si>
  <si>
    <t>Facility Access Security</t>
  </si>
  <si>
    <t>Secure Internal Locations</t>
  </si>
  <si>
    <t>Vehicle Control</t>
  </si>
  <si>
    <t>Closed Circuit Television and Security Systems</t>
  </si>
  <si>
    <t>Security Incidents</t>
  </si>
  <si>
    <t>High Security Protocol</t>
  </si>
  <si>
    <t>Plan Content and Documentation</t>
  </si>
  <si>
    <t>Employees and Temporary Staff</t>
  </si>
  <si>
    <t>Procurement of Masters and Replication IP</t>
  </si>
  <si>
    <t>Use, Storage, and Tracking of Masters and Replication IP</t>
  </si>
  <si>
    <t>Scrap and Destruction of Masters and Replication IP</t>
  </si>
  <si>
    <t>Procurement of Microsoft POAs</t>
  </si>
  <si>
    <t>Inventory and Tracking of POAs</t>
  </si>
  <si>
    <t>Use, Storage, and Tracking of Microsoft Confidential Information</t>
  </si>
  <si>
    <t>Scrap and Destruction of Microsoft Confidential Information</t>
  </si>
  <si>
    <t>Replication Production Control</t>
  </si>
  <si>
    <t>Print Production Control</t>
  </si>
  <si>
    <t>Inventory Control</t>
  </si>
  <si>
    <t>Scrap and Destruction of Microsoft Products and Components</t>
  </si>
  <si>
    <t>Returns Handling</t>
  </si>
  <si>
    <t>5.1.1</t>
  </si>
  <si>
    <t>Standards</t>
  </si>
  <si>
    <t>Physical Security</t>
  </si>
  <si>
    <t>Cargo Security Training</t>
  </si>
  <si>
    <t>Procedural Controls and Documentation Processing</t>
  </si>
  <si>
    <t>Loading, Movement, and Receipt of Goods</t>
  </si>
  <si>
    <t>Conveyance Security</t>
  </si>
  <si>
    <t>Packaging</t>
  </si>
  <si>
    <t>Security Policy</t>
  </si>
  <si>
    <t>Information Security Awareness for Users</t>
  </si>
  <si>
    <t>Third-party Service Delivery Management</t>
  </si>
  <si>
    <t>Environmental Controls</t>
  </si>
  <si>
    <t>Secure Network Path</t>
  </si>
  <si>
    <t>Firewall Controls</t>
  </si>
  <si>
    <t>Wireless Networks</t>
  </si>
  <si>
    <t>Configuration Management</t>
  </si>
  <si>
    <t>Back-up and Restoration</t>
  </si>
  <si>
    <t>Secure File and Data Deletion</t>
  </si>
  <si>
    <t>Laptops and Portable Devices</t>
  </si>
  <si>
    <t>Mobile Computing and Teleworking</t>
  </si>
  <si>
    <t>User Account Management</t>
  </si>
  <si>
    <t>Identification, Authentication, and Access</t>
  </si>
  <si>
    <t>Review of Access Rights</t>
  </si>
  <si>
    <t>Security Activity Reports</t>
  </si>
  <si>
    <t>Data and IP Security</t>
  </si>
  <si>
    <t>Digital Asset Inventory Management and Control</t>
  </si>
  <si>
    <t>Server Rooms</t>
  </si>
  <si>
    <t>Security Requirements in Third-party Contracts</t>
  </si>
  <si>
    <t>Access Control and Monitoring</t>
  </si>
  <si>
    <t>Implement Strong Access Control Measures</t>
  </si>
  <si>
    <t>Network Security Assessments</t>
  </si>
  <si>
    <t>Protection of Test Data</t>
  </si>
  <si>
    <t>I ©</t>
  </si>
  <si>
    <t>1.2.1</t>
  </si>
  <si>
    <t>1.2.2</t>
  </si>
  <si>
    <t>1.2.3</t>
  </si>
  <si>
    <t>The Authorized Supplier must perform and document a gap analysis of the previous and most current published version of the P&amp;R and put in place the necessary measures to ensure compliance within thirty (30) days after receipt of the SCS P&amp;R.</t>
  </si>
  <si>
    <t xml:space="preserve"> All Authorized Suppliers undergoing security inspections for measuring compliance with the Microsoft SCS P&amp;R are required to close out corrective actions within established timeframes set forth by Microsoft.</t>
  </si>
  <si>
    <t xml:space="preserve"> Security Policy and Training</t>
  </si>
  <si>
    <t xml:space="preserve">Physical security </t>
  </si>
  <si>
    <t>9) The Authorized Supplier must maintain a list of all companies and/or individuals used to provide recycling services, and must make that list available to Microsoft upon request.</t>
  </si>
  <si>
    <t xml:space="preserve"> Scrap and Destruction of POAs</t>
  </si>
  <si>
    <t>The Authorized Supplier must incinerate, tear into pieces, or shred tapes used in the printing of product key or POD COA labels.</t>
  </si>
  <si>
    <t>6)     CDs/CD-Rs bearing the secure holographic image that are in less-than-finished goods form must be stored in a secure internal location, and managed per Section 3.3.2 “Inventory and Tracking of POAs.”</t>
  </si>
  <si>
    <t xml:space="preserve">1)  All Logistic Service Providers are required to be active users in the SCSS Tool and report incidents in accordance with Section 2.2.8.
The Tool is Located here: https://scss.mmdservice.com/ 
</t>
  </si>
  <si>
    <t xml:space="preserve">Company and Contracted Drivers </t>
  </si>
  <si>
    <t xml:space="preserve">2) The Authorized Supplier must use packaging absent any display of the Microsoft corporate name, trademark(s), or logo(s), as well as any reference to contents on shipping packaging.
a) Use of Authorized Supplier- or carrier-branded packaging is permitted.
b) Where business necessity requires the use of the Microsoft corporate name, trademark(s), or logo(s) on exterior packaging to identify the source of goods to the recipient, such use is permitted.
c) The Authorized Supplier may use current packaging with the Microsoft corporate name, trademark(s), or logo(s) for ninety (90) days from receipt of these requirements or until inventory is exhausted, whichever is shorter.
</t>
  </si>
  <si>
    <t>3) Where the Microsoft specification requires the use of packaging that conflicts with any of the requirements listed above, the Microsoft requirements prevail.</t>
  </si>
  <si>
    <t xml:space="preserve">Security Training for IT Personnel </t>
  </si>
  <si>
    <t xml:space="preserve">Information Security Incident Management </t>
  </si>
  <si>
    <t xml:space="preserve">Lab Security </t>
  </si>
  <si>
    <t xml:space="preserve">Separation of Development and Production Environments </t>
  </si>
  <si>
    <t xml:space="preserve"> Design Phase</t>
  </si>
  <si>
    <t xml:space="preserve">Implementation Phase </t>
  </si>
  <si>
    <t xml:space="preserve"> Verification Phase</t>
  </si>
  <si>
    <t>P&amp;R Text</t>
  </si>
  <si>
    <t>P&amp;R Reference</t>
  </si>
  <si>
    <t>List 1</t>
  </si>
  <si>
    <t>Meets Requirement</t>
  </si>
  <si>
    <t>Does not Meet Requirement</t>
  </si>
  <si>
    <t>Not Applicable</t>
  </si>
  <si>
    <t>Response</t>
  </si>
  <si>
    <t>Severity</t>
  </si>
  <si>
    <t xml:space="preserve">Mitigating Control </t>
  </si>
  <si>
    <t>Issue Details &amp; Comments</t>
  </si>
  <si>
    <t>Corrective Action</t>
  </si>
  <si>
    <t>Yes</t>
  </si>
  <si>
    <t>No</t>
  </si>
  <si>
    <t>P&amp;R Sub Section</t>
  </si>
  <si>
    <t>Date:</t>
  </si>
  <si>
    <t>Supplier Name:</t>
  </si>
  <si>
    <t>Supplier Address:</t>
  </si>
  <si>
    <t>Inspectors:</t>
  </si>
  <si>
    <t>Supplier Type</t>
  </si>
  <si>
    <t>ADC (Authorized Destruction Center)</t>
  </si>
  <si>
    <t>ADP (Authorized Disk Provider)</t>
  </si>
  <si>
    <t>AR (Authorized Replicator)</t>
  </si>
  <si>
    <t>ARC (Authorized Returns Center)</t>
  </si>
  <si>
    <t>Authorized Merchant (on-line digital delivery, only)</t>
  </si>
  <si>
    <t>Authorized Refurbished</t>
  </si>
  <si>
    <t>Carrier / freight forwarder</t>
  </si>
  <si>
    <t>CRC (COA Return Center)</t>
  </si>
  <si>
    <t>DTV (Distribution Turnkey Vendor)</t>
  </si>
  <si>
    <t>Fulfillment Center</t>
  </si>
  <si>
    <t>MTV (Manufacturing Turnkey Vendor)</t>
  </si>
  <si>
    <t>SPV (Secure Print Vendor)</t>
  </si>
  <si>
    <t>Subcontractor</t>
  </si>
  <si>
    <t>Other (Please describe in "Comment" field)</t>
  </si>
  <si>
    <t>Comments:</t>
  </si>
  <si>
    <t>Lines of Business</t>
  </si>
  <si>
    <t>Line os Business</t>
  </si>
  <si>
    <t>FPP/Retail Software</t>
  </si>
  <si>
    <t>Hardware</t>
  </si>
  <si>
    <t>MBS (Microsoft Business Solutions)</t>
  </si>
  <si>
    <t>MS Internal (Product Release, Corporate Procurement, etc.)</t>
  </si>
  <si>
    <t>MS Learning/MS Press</t>
  </si>
  <si>
    <t>MS Marketing (not managed by Ops)</t>
  </si>
  <si>
    <t>MSN</t>
  </si>
  <si>
    <t>OEM (Original Equipment Manufacturer)</t>
  </si>
  <si>
    <t>Programs</t>
  </si>
  <si>
    <t>RDM (Release &amp; Data Management)</t>
  </si>
  <si>
    <t>VLO (Volume Licensing Operations)</t>
  </si>
  <si>
    <t>Xbox Hardware</t>
  </si>
  <si>
    <t>Xbox Software</t>
  </si>
  <si>
    <t>Mfg. Processes</t>
  </si>
  <si>
    <t>CD/DVD Duplication (CD-R; DVD-R)</t>
  </si>
  <si>
    <t>CD/DVD Replication (CD-ROM; DVD-ROM)</t>
  </si>
  <si>
    <t>Destruction</t>
  </si>
  <si>
    <t>Kitting / assembly</t>
  </si>
  <si>
    <t>MS internal service (mail services, etc.)</t>
  </si>
  <si>
    <t>Print / packaging</t>
  </si>
  <si>
    <t>Repair / refurbishment</t>
  </si>
  <si>
    <t>Returns / Reverse Logistics</t>
  </si>
  <si>
    <t>Rework</t>
  </si>
  <si>
    <t>Process</t>
  </si>
  <si>
    <t>Site Manager:</t>
  </si>
  <si>
    <t>Site Security Officer</t>
  </si>
  <si>
    <t>Site Microsoft Program Manager</t>
  </si>
  <si>
    <t>Site Microsoft Account Manager</t>
  </si>
  <si>
    <t>Number of full-time employees at this facility</t>
  </si>
  <si>
    <t>Number of separate buildings at this site</t>
  </si>
  <si>
    <t xml:space="preserve">Number of buildings With MS-related functions </t>
  </si>
  <si>
    <t>Version of the Microsoft Supply Chain Security Policies and Requirements document currently Used by Site</t>
  </si>
  <si>
    <t>Is company C-TPAT certified?</t>
  </si>
  <si>
    <t>Supplier Subcontractor(s) Handling MS product or IP</t>
  </si>
  <si>
    <t>Name</t>
  </si>
  <si>
    <t>Alias</t>
  </si>
  <si>
    <t>Access</t>
  </si>
  <si>
    <t>Rating</t>
  </si>
  <si>
    <t>Definition</t>
  </si>
  <si>
    <t>Urgent</t>
  </si>
  <si>
    <t>High</t>
  </si>
  <si>
    <t>Medium</t>
  </si>
  <si>
    <t>Low</t>
  </si>
  <si>
    <t>Inspection Summary</t>
  </si>
  <si>
    <t>Orion</t>
  </si>
  <si>
    <t>MOO</t>
  </si>
  <si>
    <t>Other</t>
  </si>
  <si>
    <t>Inspection Firm:</t>
  </si>
  <si>
    <t>WGroup</t>
  </si>
  <si>
    <t>IPForensics</t>
  </si>
  <si>
    <t>FreightWatch</t>
  </si>
  <si>
    <t>Cisco</t>
  </si>
  <si>
    <t>      Scott Wilcox</t>
  </si>
  <si>
    <t>      Joe Cully</t>
  </si>
  <si>
    <t>Brendan Mallen</t>
  </si>
  <si>
    <t>  Eric Kready</t>
  </si>
  <si>
    <t>Tony Yarrell</t>
  </si>
  <si>
    <t>TBD</t>
  </si>
  <si>
    <t>Microsoft</t>
  </si>
  <si>
    <t>Tom Stimach</t>
  </si>
  <si>
    <t>Allen Gear</t>
  </si>
  <si>
    <t>Jose Valenzuela</t>
  </si>
  <si>
    <t>Bhabajit Nandi</t>
  </si>
  <si>
    <t>Drew Briggs</t>
  </si>
  <si>
    <t>Eric Frazier</t>
  </si>
  <si>
    <t>Linda Hartley</t>
  </si>
  <si>
    <t>Ramesh Kumar</t>
  </si>
  <si>
    <t>Bob Bullington</t>
  </si>
  <si>
    <t>Ruben Morales</t>
  </si>
  <si>
    <t>Satya Roy</t>
  </si>
  <si>
    <t>Thorsten Neumann</t>
  </si>
  <si>
    <t>Tony Mohr</t>
  </si>
  <si>
    <t>Jeremy Gomsrud</t>
  </si>
  <si>
    <t>Ismael Rios</t>
  </si>
  <si>
    <t>Carlos Corrada</t>
  </si>
  <si>
    <t>Firm</t>
  </si>
  <si>
    <t>Employees with MS System Accounts</t>
  </si>
  <si>
    <t>MS System Accounts</t>
  </si>
  <si>
    <t>Team Center</t>
  </si>
  <si>
    <t>RSM</t>
  </si>
  <si>
    <t>LOW</t>
  </si>
  <si>
    <t>URGENT</t>
  </si>
  <si>
    <t>I (c</t>
  </si>
  <si>
    <t>Sec 1</t>
  </si>
  <si>
    <t>Sec 2</t>
  </si>
  <si>
    <t>Sec 3</t>
  </si>
  <si>
    <t>Sec 4</t>
  </si>
  <si>
    <t>Sec 5</t>
  </si>
  <si>
    <t>Sec 6</t>
  </si>
  <si>
    <t>Sec 7</t>
  </si>
  <si>
    <t>Sec 8</t>
  </si>
  <si>
    <t>Total Items</t>
  </si>
  <si>
    <t>Items</t>
  </si>
  <si>
    <t>Scoring</t>
  </si>
  <si>
    <t>Does Not Meet Requirement</t>
  </si>
  <si>
    <t>%</t>
  </si>
  <si>
    <t>Low (1)</t>
  </si>
  <si>
    <t>Medium (2)</t>
  </si>
  <si>
    <t>High (5)</t>
  </si>
  <si>
    <t>Urgent (10)</t>
  </si>
  <si>
    <t>% Compliance</t>
  </si>
  <si>
    <t>Score</t>
  </si>
  <si>
    <t>Expected Points</t>
  </si>
  <si>
    <t>Actual Points</t>
  </si>
  <si>
    <t>Required Points</t>
  </si>
  <si>
    <t>Expected points</t>
  </si>
  <si>
    <t>Final Scoring</t>
  </si>
  <si>
    <t>Expected</t>
  </si>
  <si>
    <t xml:space="preserve">Required </t>
  </si>
  <si>
    <t>Accumulated</t>
  </si>
  <si>
    <t>P&amp;R Items</t>
  </si>
  <si>
    <t>P&amp;R Score</t>
  </si>
  <si>
    <t>Evaluation</t>
  </si>
  <si>
    <t>Low Risk</t>
  </si>
  <si>
    <t>Medium Risk</t>
  </si>
  <si>
    <t>High Risk</t>
  </si>
  <si>
    <t>Final Score</t>
  </si>
  <si>
    <t>Eminent Risk</t>
  </si>
  <si>
    <t>Accumulated Points</t>
  </si>
  <si>
    <t xml:space="preserve">Score Weight </t>
  </si>
  <si>
    <t>Extreme security risk identified.</t>
  </si>
  <si>
    <t>P&amp;R Compliance</t>
  </si>
  <si>
    <t>Company Background; Type of product/service provided by supplier to Microsoft; Key customers; Historical information (prior inspections, reported losses, etc.); any other relevant information</t>
  </si>
  <si>
    <t xml:space="preserve">
Overview of Inspection Work and Recommended controls
</t>
  </si>
  <si>
    <t xml:space="preserve">Facility and site description, including security features; any other relevant information
</t>
  </si>
  <si>
    <t>Inspection Summary of Results</t>
  </si>
  <si>
    <t>Title / Role</t>
  </si>
  <si>
    <t>P&amp;R Requirements</t>
  </si>
  <si>
    <t>Expected Requirements</t>
  </si>
  <si>
    <t>Actual Requirements</t>
  </si>
  <si>
    <t>Compliance</t>
  </si>
  <si>
    <t xml:space="preserve"> If yes,  provide C-TPAT SVI #  </t>
  </si>
  <si>
    <t>Calculated Score</t>
  </si>
  <si>
    <t>Scoring Rules</t>
  </si>
  <si>
    <t>Rating Scoring</t>
  </si>
  <si>
    <t>Final Rating</t>
  </si>
  <si>
    <t>The Authorized Supplier must abide by all applicable governmental regulations. Any violation of these regulations that impacts the ability of the Authorized Supplier to satisfy contractual obligations to Microsoft must be reported to the Microsoft account manager via email within twenty-four (24) hours of detection.</t>
  </si>
  <si>
    <t>Component Sourcing</t>
  </si>
  <si>
    <t>Non Compliance</t>
  </si>
  <si>
    <t>Tim Pear</t>
  </si>
  <si>
    <t xml:space="preserve">P&amp;R Reference
</t>
  </si>
  <si>
    <t xml:space="preserve">People Interviewed during Inspection
</t>
  </si>
  <si>
    <t>Minor security risk identified which creates some exposure to loss and/or the introduction of unauthorized/un-manifested materials.</t>
  </si>
  <si>
    <t>Security risk identified which creates moderate exposure to loss and/or the introduction of unauthorized/un-manifested materials.</t>
  </si>
  <si>
    <t>Significant security risk identified.  Lack of adequate security measures in place or practiced to prevent the occurrence of loss and/or the introduction of unauthorized/un-manifested materials.</t>
  </si>
  <si>
    <t>The Calculated Score is a guideline meant for the consideration of the Inspector. The opinion of the inspector is the one that provides the Final Rating.</t>
  </si>
  <si>
    <t xml:space="preserve">This document is owned by the Microsoft Supply Chain Security Group. No modifications may be made to this document except by the Microsoft Supply Chain Security Group.
The Microsoft Supply Chain Security Group may update the Microsoft Supply Chain Security Policies and Requirements at any time. Authorized Suppliers are required to abide by the current version of the Microsoft Supply Chain Security Policies and Requirements as provided by the Microsoft account manager. The Microsoft Supply Chain Security Policies and Requirements and any modifications of same will be put in effect and will be in force thirty (30) calendar days after delivery, either in hard copy or digital form to the Authorized Supplier by the Microsoft account manager. 
If, for any reason, the Authorized Supplier is unable to comply with the requirements of the Microsoft SCS P&amp;R within this timeframe, the Authorized Supplier will provide a written action plan to the Microsoft account manager. The action plan will identify the actions the Authorized Supplier will take to comply with all requirements, including documentation of each requirement they request additional time to comply with, and the date by which they will comply. It is the responsibility of the Authorized Supplier to notify their suppliers and sub-contractors of any applicable modifications and changes to the Microsoft SCS P&amp;R. 
</t>
  </si>
  <si>
    <t>1.3.1.1</t>
  </si>
  <si>
    <t>1.3.1.2</t>
  </si>
  <si>
    <t>1.3.1.3</t>
  </si>
  <si>
    <t>1.3.1.4</t>
  </si>
  <si>
    <t xml:space="preserve"> The Authorized Supplier must have written and verifiable processes for the selection of subcontractors—including, but not limited to maintenance and security personnel, facility managers, janitorial staff, and clerical staff.
a) Internal requirements, such Authorized Supplier financial soundness, capability of meeting contractual security requirements, and the ability to identify and correct security deficiencies Authorized Supplier needed, must be addressed by the Authorized Supplier. 
b) Internal requirements must be assessed against a risk-based process Authorized Supplier determined by an internal management team.
c) All subcontractors of Tier 1 suppliers selected for confidential ("tented") projects must be approved by Microsoft prior to engaging or sharing any information with a third party.
</t>
  </si>
  <si>
    <t xml:space="preserve"> The Authorized Supplier must secure current published version of the SCS P&amp;R document, via their MS Account Manager or by reaching out to Supply Chain Security.</t>
  </si>
  <si>
    <t>Periodic reviews of subcontractor’s security processes and facilities must be conducted based on risk, and must maintain the security standards required by Microsoft.</t>
  </si>
  <si>
    <t>Microsoft may at any time request and be granted access to review outsourced partner facilities, security processes, related documentation, and any action plans, associated with Microsoft related products and services.</t>
  </si>
  <si>
    <t xml:space="preserve">Reviews of subcontractors’ security processes must be documented and maintained for four (4) years. </t>
  </si>
  <si>
    <t>1.3.2.1</t>
  </si>
  <si>
    <t>1.3.2.2</t>
  </si>
  <si>
    <t>The Authorized Supplier must distribute the Microsoft SCS P&amp;R (or applicable security policies and requirements from the Microsoft SCS P&amp;R) to all suppliers, service providers, and subcontractors which manage or handle Microsoft product, assets, and/or IP.</t>
  </si>
  <si>
    <t xml:space="preserve">2) The Authorized Supplier must maintain a list of all suppliers, service providers, and subcontractors that manage and/or handle Microsoft products, assets, and/or IP, and must include the following: 
a) Supplier name
b) Supplier site address location(s)
</t>
  </si>
  <si>
    <t xml:space="preserve">2.2.1.1 </t>
  </si>
  <si>
    <t>2.2.1.2</t>
  </si>
  <si>
    <t>2.2.2.1</t>
  </si>
  <si>
    <t>2.2.2.2</t>
  </si>
  <si>
    <t>2.2.2.3</t>
  </si>
  <si>
    <t>2.2.2.4</t>
  </si>
  <si>
    <t>2.2.2.5</t>
  </si>
  <si>
    <t>2.2.2.6</t>
  </si>
  <si>
    <t>2.2.3.1</t>
  </si>
  <si>
    <t>2.2.3.2</t>
  </si>
  <si>
    <t>2.2.3.3</t>
  </si>
  <si>
    <t>2.2.3.4</t>
  </si>
  <si>
    <t>2.2.3.5</t>
  </si>
  <si>
    <t>2.2.3.6</t>
  </si>
  <si>
    <t>2.2.3.7</t>
  </si>
  <si>
    <t>2.2.3.8</t>
  </si>
  <si>
    <t>2.2.3.9</t>
  </si>
  <si>
    <t>2.2.3.10</t>
  </si>
  <si>
    <t>2.2.4.1</t>
  </si>
  <si>
    <t>2.2.4.2</t>
  </si>
  <si>
    <t>2.2.4.3</t>
  </si>
  <si>
    <t>2.2.4.4</t>
  </si>
  <si>
    <t>2.2.4.5</t>
  </si>
  <si>
    <t>2.2.4.6</t>
  </si>
  <si>
    <t>2.2.4.7</t>
  </si>
  <si>
    <t>2.2.4.8</t>
  </si>
  <si>
    <t>2.2.4.9</t>
  </si>
  <si>
    <t>2.2.4.10</t>
  </si>
  <si>
    <t>2.2.4.11</t>
  </si>
  <si>
    <t>2.2.5.1</t>
  </si>
  <si>
    <t>2.2.5.2</t>
  </si>
  <si>
    <t>2.2.5.3</t>
  </si>
  <si>
    <t>2.2.5.4</t>
  </si>
  <si>
    <t>2.2.5.5</t>
  </si>
  <si>
    <t>2.2.5.6</t>
  </si>
  <si>
    <t>2.2.5.7</t>
  </si>
  <si>
    <t>2.2.5.8</t>
  </si>
  <si>
    <t>2.2.6.1</t>
  </si>
  <si>
    <t>2.2.6.2</t>
  </si>
  <si>
    <t>2.2.6.3</t>
  </si>
  <si>
    <t>2.2.7.1</t>
  </si>
  <si>
    <t>2.2.7.2</t>
  </si>
  <si>
    <t>2.2.7.3</t>
  </si>
  <si>
    <t>2.2.7.4</t>
  </si>
  <si>
    <t>2.2.7.5</t>
  </si>
  <si>
    <t>2.2.7.6</t>
  </si>
  <si>
    <t>2.2.7.7</t>
  </si>
  <si>
    <t>2.2.7.8</t>
  </si>
  <si>
    <t>2.2.7.9</t>
  </si>
  <si>
    <t>2.2.7.10</t>
  </si>
  <si>
    <t>2.2.7.11</t>
  </si>
  <si>
    <t>2.2.7.12</t>
  </si>
  <si>
    <t>2.2.7.13</t>
  </si>
  <si>
    <t>2.2.7.14</t>
  </si>
  <si>
    <t>2.2.7.15</t>
  </si>
  <si>
    <t>2.2.7.16</t>
  </si>
  <si>
    <t>2.2.8.1</t>
  </si>
  <si>
    <t>2.2.8.2</t>
  </si>
  <si>
    <t>2.2.8.3</t>
  </si>
  <si>
    <t>2.2.8.4</t>
  </si>
  <si>
    <t>2.2.8.5</t>
  </si>
  <si>
    <t>2.2.9.1</t>
  </si>
  <si>
    <t>2.3.1.1</t>
  </si>
  <si>
    <t>2.4.1.1</t>
  </si>
  <si>
    <t>2.4.1.2</t>
  </si>
  <si>
    <t>2.4.1.3</t>
  </si>
  <si>
    <t>2.4.1.4</t>
  </si>
  <si>
    <t>2.4.1.5</t>
  </si>
  <si>
    <t>2.4.1.6</t>
  </si>
  <si>
    <t>2.4.1.7</t>
  </si>
  <si>
    <t>2.4.1.8</t>
  </si>
  <si>
    <t>2.4.1.9</t>
  </si>
  <si>
    <t>2.4.1.10</t>
  </si>
  <si>
    <t>2.4.1.11</t>
  </si>
  <si>
    <t>2.4.1.12</t>
  </si>
  <si>
    <t>If the Authorized Supplier is out of compliance, the Authorized Supplier must provide a corrective and preventive action plan to the Microsoft account manager to track remediation into compliance.</t>
  </si>
  <si>
    <t xml:space="preserve">Security policy documentation must explicitly address the following areas:
a) Supplier site and access security
b) Management and control of Microsoft Masters, Replication IP, and POA
c) Management and control of Microsoft products and components
d) Information systems and network security
e) Cargo security 
f) Training should occur at least annually or as specific items change (such as new lines of business, equipment or process changes, disclosure changes, or other changes that may impact how security is implemented at the site)
</t>
  </si>
  <si>
    <t xml:space="preserve">Facilities must be constructed of materials which resist unlawful entry and protect against outside intrusion. </t>
  </si>
  <si>
    <t xml:space="preserve">2) The facility structures and fencing must be inspected by a specially appointed person or by a third party for integrity and damage at least quarterly. 
a) If a third party is responsible for checking and maintenance of facility structures, they must report to the Authorized Supplier staff member appointed for controlling maintenance work on the external boundaries and buildings.
b) Documentation of inspection history must be maintained for four (4) years.
</t>
  </si>
  <si>
    <r>
      <t>L</t>
    </r>
    <r>
      <rPr>
        <sz val="10.5"/>
        <color theme="1"/>
        <rFont val="Segoe UI"/>
        <family val="2"/>
      </rPr>
      <t xml:space="preserve">ocking devices on external and internal doors, windows, gates, and fences must be in place and resist unlawful entry and protect against outside intrusion. </t>
    </r>
  </si>
  <si>
    <t>Lighting levels inside and outside all facilities, including parking and exit/entry areas, must enable personnel to identify and provide descriptions of individuals and must support the recording of video surveillance images in those areas where Closed Circuit Television (CCTV) is used.</t>
  </si>
  <si>
    <t xml:space="preserve">An internal/external communications system with redundancy/back-up must be in place for contacting internal security personnel or local law enforcement. </t>
  </si>
  <si>
    <t>All access points—including personnel exit/entry doors, dock doors, fire exits, and windows—must be of sufficient strength or design to prevent or delay forced entry. Access points must not have gaps where physical IP can pass.</t>
  </si>
  <si>
    <r>
      <t>D</t>
    </r>
    <r>
      <rPr>
        <sz val="10.5"/>
        <color theme="1"/>
        <rFont val="Segoe UI"/>
        <family val="2"/>
      </rPr>
      <t>oor hinges on external access points must either be pinned internally or spot-welded if hinges are external.</t>
    </r>
  </si>
  <si>
    <t>All external dock and warehouse doors must be closed and locked (while meeting local fire safety codes) except when required to be open for normal transit operations and must be under observation by CCTV or security personnel.</t>
  </si>
  <si>
    <t>Perform check on outbound or inbound/outbound mail for devices that may contain Microsoft IP either physical or digital.</t>
  </si>
  <si>
    <t xml:space="preserve">10) The Authorized Supplier must conduct random trash inspections at least weekly—which may include, but are not limited to wanding, metal detection or physical inspection—before trash is removed from manufacturing, warehouse, and dock areas, or where physical IP may be present. 
a) The Authorized Supplier must document each trash inspection—including date, time, and person conducting inspection—and retain that documentation for a minimum of four (4) years.
</t>
  </si>
  <si>
    <t xml:space="preserve">The Authorized Supplier must maintain written documentation of site access security procedures, as required in Section 2.2.2 “Security Policy and Training.” </t>
  </si>
  <si>
    <t>The Authorized Supplier must maintain controlled access both during and outside normal operating hours to all facility buildings wherein Microsoft products, assets and/or IP are stored, managed, and/or used. At a minimum, controlled access must include the following:
a) Documentation and control of custody of all facility access codes and devices, such as keys, electronic badges, fobs, including masters, spares, and copies provided to personnel
i) All physical keys must be marked as “Duplication Prohibited”
b) Controlled issuance of all access codes, devices, and locks
c) An established method for registering who is using access devices, when they were taken and by whom, and when they are brought back to the appointed place 
d) Accurate documentation of all personnel with access to the facility, including all personnel with access devices and/or codes
e) Access control documentation must be periodically reviewed, no less than every 6 months, to ensure proper issuance of access devices/codes and ensure that codes (where used) are changed at least every 6 months and immediately after employee termination
f) The access control review must be documented and retained for four (4) years</t>
  </si>
  <si>
    <t>Employee photo or serialized ID badges and visitor badges must be issued and visibly worn.</t>
  </si>
  <si>
    <t xml:space="preserve">Site access security procedures must include a documented process for challenging and addressing access attempts by unauthorized/unidentified persons. </t>
  </si>
  <si>
    <t>The Authorized Supplier must abide by the following processes for visitors, suppliers, and delivery people to all facilities where Microsoft products, assets, and/or IP are present:
a) The Authorized Supplier must verify the identity of every visitor, supplier, and delivery person by checking government-issued photo identification or passport prior to granting access to areas of the Authorized Supplier facility where Microsoft products, assets, and/or IP are present. No special accommodations will be made for visitors, regardless of affiliation or status. 
b) Authorized Supplier personnel must be responsible for maintaining a written visitor log—including visitor or delivery person name, company, date, time of visit, and purpose of visit—and maintaining those written visitor logs for a minimum of four (4) years.
c) Authorized Supplier personnel must validate the name of visitor or delivery person information entered into the visitor log book against approved government ID.
d) Visitors and suppliers must be accompanied by an Authorized Supplier employee and/or the Microsoft account manager when permitted in any area of the facility (including secure internal locations) where Microsoft products, assets, and/or IP is stored or used. No special accommodations will be made for visitors, regardless of affiliation or status.</t>
  </si>
  <si>
    <t>Access/egress to the facility must be allowed only through defined and monitored entry points.</t>
  </si>
  <si>
    <t>All access points to the facility—including, but not limited to reception/visitor entrances, staff entrances, windows, and shipping/receiving bays—must be locked, covered by security screens, and alarmed with motion detection when not physically monitored by security or Authorized Supplier staff.</t>
  </si>
  <si>
    <t>Where card access systems are used:
a) Access reports must be reviewed at a minimum of every sixty (60) days for irregularities.
b) Card access system transactions must be retained for a minimum of four (4) years, in either electronic or hard-copy format.
c) Access to card access system functions must be restricted.</t>
  </si>
  <si>
    <t>The Authorized Supplier must have a written policy that prohibits sharing of access devices and/or codes and prohibits tailgating.</t>
  </si>
  <si>
    <t>If the Authorized Supplier or subcontractor uses a security firm to provide on-site or remote security monitoring, such firm:
a) Must be actively licensed when so required by applicable law(s)
b) Must have no business affiliation with any firm providing temporary staff to the authorized supplier
c) Must ensure that security personnel are trained in both general security principles and Microsoft security requirements</t>
  </si>
  <si>
    <t>The Authorized Supplier must have documented policies update and train security personnel at least annually on the following procedures:
a) Entry/exit security procedures for all personnel, including permanent employees, temporary employees, and suppliers 
i) Please refer to Appendix 6 for Design concepts for MS Security Control Environments 
ii) Please refer to Appendix 7 for guidelines for Wanding Procedures
b) Documented training schedule which tests breach of security and corrective actions implemented, based on key learnings
c) Documented response protocol for security and Alarm Company, in case of emergency. 
This must include, but is not limited to the following:
i) Specific response protocol for contacting police and/or Authorized Supplier staff, including an up-to-date telephone contact list with adequate back-up numbers
ii) Responders on the telephone list must have a protocol defined that specifies when and how they should respond to being called, including reporting to the site personally, requesting police response at the site, contacting local security.</t>
  </si>
  <si>
    <t>In addition to the facility access requirements stated in Section 2.2.4 “Facility Access Security” the Authorized Supplier must store and manage all of the following Microsoft product and components in secure, limited access locations within the facility:
a) Active masters and replication IP
b) Masters and replication IP that have been removed from active inventory, rendered unusable, and are pending destruction
c) Bulk active inventory POAs (not applicable to POA once applied to finished goods)
d) POAs that are pending destruction
e) Print-on-demand (POD) equipment, including computer resources, used in the printing of Certificates of Authenticity (COA) and product keys
f) Spare access devices for secure internal locations (keys, key cards, etc.)
g) CCTV recording equipment, alarm control system(s), and electronic card access system(s)
h) Critical computing resources, including but not limited to computer systems used in the mastering process and computer systems containing product keys and software images
i) Blank CD-Rs and DVD-Rs bearing the holographic image (Coherent Diffractive Imaging [CDI], Edge-to-edge [E2E] and/or Inner Mirror Band [IMB]) 
j) Any additional products or components as specified by Microsoft</t>
  </si>
  <si>
    <t xml:space="preserve">The Authorized Supplier must maintain written documentation of secure internal location procedures as required in Section 2.2.2 “Security Policy and Training.” </t>
  </si>
  <si>
    <r>
      <t>Secure internal locations must be located within the confines of facility buildings, and all access points must be locked or electronically-controlled and include the following access control requirements:
a) The Authorized Supplier must document and control custody of all facility access codes and devices such as keys, electronic badges, and fobs, including masters, spares, and copies provided to personnel.
b) The Authorized Supplier must maintain written documentation of all personnel with access to the facility, including personnel with access devices and/or codes, and must retain that documentation for a minimum of 4 years.
c) The Authorized Supplier must verify the identity of each person entering the secure location and must maintain that identity verification log for a minimum of four (4) years. 
•</t>
    </r>
    <r>
      <rPr>
        <sz val="10"/>
        <color theme="1"/>
        <rFont val="Calibri"/>
        <family val="2"/>
        <scheme val="minor"/>
      </rPr>
      <t xml:space="preserve"> Acceptable secure internal locations include: Permanent, enclosed rooms 
(if overhead enclosure is not feasible, vertical walls must be in place from 
structure floor to ceiling), security vaults, safes, or cabinets</t>
    </r>
    <r>
      <rPr>
        <sz val="11"/>
        <color theme="1"/>
        <rFont val="Calibri"/>
        <family val="2"/>
        <scheme val="minor"/>
      </rPr>
      <t xml:space="preserve">
</t>
    </r>
    <r>
      <rPr>
        <sz val="10"/>
        <color theme="1"/>
        <rFont val="Calibri"/>
        <family val="2"/>
        <scheme val="minor"/>
      </rPr>
      <t>• Fully-enclosed security cages (if overhead enclosure is not feasible, vertical walls must be in place from structure floor to ceiling). Access points to secure internal locations must be closed and locked and have access control or auto-closing, or must be alarmed if held open for 60 seconds
• Other security controls as required by the Microsoft Vendor Account Manager (VAM)</t>
    </r>
  </si>
  <si>
    <t xml:space="preserve"> Access to secure internal locations where Microsoft assets or IP is stored and managed must be limited to personnel with a demonstrated business need.</t>
  </si>
  <si>
    <t>A documented procedure must be in place for administering access devices and codes. The Authorized Supplier must maintain administration of:
a) All access devices and codes to secure internal locations
b) All personnel in possession of such access devices and/or codes</t>
  </si>
  <si>
    <t>Secure internal locations must have a limited and controlled number of access devices, and such devices must be controlled by authorized personnel at all times.</t>
  </si>
  <si>
    <t xml:space="preserve"> Surplus/spare access devices must be kept in a secure internal location, controlled, and logged by Authorized Supplier management or on-site security personnel. </t>
  </si>
  <si>
    <t xml:space="preserve">External windows in secure internal locations must not have the ability to be opened. Windows must be covered by security screens and alarmed. If a window must be open, there must be security screening such that no Microsoft IP (COA, USB, SD Cards) can pass through.  </t>
  </si>
  <si>
    <t xml:space="preserve"> The Authorized Supplier must maintain written documentation of site vehicle control policy and procedures as required in Section 2.2.2 “Security Policy and Training.”</t>
  </si>
  <si>
    <t xml:space="preserve"> Private passenger vehicles must be prohibited from parking in or adjacent to cargo handling and storage areas. </t>
  </si>
  <si>
    <t>Vehicles that are allowed regular access to the facility must be registered with the security office or other appropriate department. This requirement applies to employees, suppliers, contractors, or other operators of vehicles whose business activities require the use of vehicles on Authorized Supplier property. Registration will include the identity of the operator, the vehicle year, make, model, color, and the license (tag) information including country/region/city.</t>
  </si>
  <si>
    <t xml:space="preserve">The Authorized Supplier must maintain written documentation of site CCTV and security systems, as required in Section 2.2.2 “Security Policy and Training.” </t>
  </si>
  <si>
    <t>The Authorized Supplier must provide 24/7 CCTV by continuous, motion-activated, and/or other sensor detection for all access points to facility buildings and secure internal locations where Microsoft product, assets and/or IP is stored or used, including but not limited to, visitor entrances, staff entrances, entry/exit points to shipping/receiving areas, fire exits, windows and any operator workstation where MS IP is being handled or used in work processes.</t>
  </si>
  <si>
    <t xml:space="preserve"> The Authorized Supplier must provide CCTV that views access to all storage areas and devices where Microsoft masters, product keys, replication IP, currency stored value (Live Cards, etc.), and/or POAs are stored and used (e.g., safes, locked cabinets, vaults), as well as all locations where other Microsoft High Business Impact (HBI) assets are stored and/or where product is destroyed.  CCTV must clearly show operator workstations in internal secure locations such that handling of IP can be easily observed, with sufficient resolution and field of view that misuse, theft, or other act of compromise to MS IP can be clearly identified.
Note: Best practice is flow of HBI components and products should be under CCTV.</t>
  </si>
  <si>
    <t xml:space="preserve">On a frequency not less than once per month, the Authorized Supplier will select a random date and time to scan stored video for non-compliant activity in the secure areas described above. 
a) The review of videos will be conducted by at least 2 individuals.
b) The period scanned must, at a minimum, review activity for at least one full business day. 
b) The act of scanning of the stored video must be documented and retained for two years for audit purposes. 
c) If the video scan identifies any activity that does not comply with security policy, the Authorized Supplier must contact the Microsoft VAM within 24 hours via the incident reporting process.
</t>
  </si>
  <si>
    <t>The Authorized Supplier will make CCTV images/video available upon request by the Microsoft Account Manager either by file, SharePoint, encrypted FTP, email, or direct access to CCTV, for randomly selected dates and times.</t>
  </si>
  <si>
    <t xml:space="preserve">CCTV recording equipment, alarm control system, and electronic card access system must be housed in a secure internal location, per Section 2.2.5 “Secure Internal Location.” </t>
  </si>
  <si>
    <t xml:space="preserve"> Digitally recorded surveillance images must be stored in a secure internal location for at least ninety (90) days.</t>
  </si>
  <si>
    <t xml:space="preserve"> CCTV must be captured and retained at sufficient quality and resolution to identify and provide descriptions of individuals.</t>
  </si>
  <si>
    <t>The Authorized Supplier must maintain a video image placement library (playbook) and routinely test the CCTV camera images against the playbook. Other security system equipment must be tested in accordance with manufacturer guidelines. The Authorized Supplier must maintain documentation of maintenance and test activity of all CCTV equipment.</t>
  </si>
  <si>
    <t>An accurate time and date stamp must be included on all recorded video surveillance.</t>
  </si>
  <si>
    <t>All facility external doors must be alarmed and linked to the main security system with an audible alarm that will sound locally when door is open.</t>
  </si>
  <si>
    <t xml:space="preserve">The Authorized Supplier must provide Uninterrupted Power Supply (UPS) backup power for all video surveillance, alarm, and electrically-powered access control systems. UPS backup power must sustain all video surveillance, alarm, and electrically-powered access control systems until (i) all computer based security systems are shut down according to manufacturer specifications and (ii) mitigating security measures due to absence of electronic security systems are in place. </t>
  </si>
  <si>
    <t xml:space="preserve">In the event of power failure, electrically-controlled access doors must remain locked with emergency egress provided from inside, complying with applicable laws. </t>
  </si>
  <si>
    <t xml:space="preserve">Alarm notification must be redundant, i.e., where land phone lines are the primary means of notification to security or law enforcement, a backup method of communication must be provided. </t>
  </si>
  <si>
    <t>The Authorized Supplier must not leave the facility unattended for any length of time if the alarm system is not functioning.</t>
  </si>
  <si>
    <t xml:space="preserve">All security system alarms must be responded to in real-time, 24 hours a day, 7 days a week.
a) All responses to system alarms must be documented and retained for 4 years.
</t>
  </si>
  <si>
    <t xml:space="preserve">The Authorized Supplier must maintain written documentation of site security incident procedures, as required in Section 2.2.2 “Security Policy and Training.” </t>
  </si>
  <si>
    <t>This documentation must include current emergency customer and local management contacts for security incidents.</t>
  </si>
  <si>
    <t>The Authorized Supplier must report all security incidents via the SCSS Tool (https://scss.microsoft.com/) and/or email to the Microsoft account manager within twenty-four (24) hours of discovery. The Microsoft Account manager will enter the relevant data into the SCSS tool or provide the data to the Supply Chain Security CSM, if no access is available, for tracking, trending and root cause analysis. The email incident report must be maintained for a minimum of four (4) years, and must document the pertinent details of the incident including, but not limited to:
a) The incident date
b) Time of incident (or estimate thereof)
c) Time when incident was discovered
d) Product name and part number(s)
e) COA number(s) or hardware serial numbers
f) Person(s) involved (if such information is available)
g) The name of the police department notified of the incident and the police report number
h) A description of the incident and investigation findings
(If the security incident is still under investigation at the time of the initial report, the Authorized Supplier must provide the Microsoft account manager with the investigation findings within 24 hours of receipt.)
i) Explanation of the root cause of the incident (description of the defect that led to the incident occurring)
j) All corrective actions taken – both immediate and long-term
(If the security incident is still under investigation at the time of the initial report, the Authorized Supplier must notify the Microsoft account manager within 24 hours of conclusion of the investigation of all corrective actions taken.)
k) The person notified at Microsoft
l) Any other information judged by the Authorized Supplier to be helpful in the investigation</t>
  </si>
  <si>
    <t xml:space="preserve"> In the event of a verified break-in and/or theft, the Authorized Supplier must report the incident to appropriate law enforcement authorities within 24 hours of discovery and provide a copy of the police report to the Microsoft account manager.</t>
  </si>
  <si>
    <t>The Authorized Supplier must provide details relating to the incident if contacted by Microsoft for investigative purposes.</t>
  </si>
  <si>
    <t xml:space="preserve">The Authorized Supplier must have a High Security Protocol (HSP) policy in place if high security Microsoft product, asset, or IP launches through the facility. This HSP policy must have clearly defined security enhancements to protect Microsoft's IP during launch. 
a) Provision for production allowances must be included:
• For Pre Release and Franchise products, as specified by the VAM, there will be no finish product allowances permitted.  This includes media production, if an allowance is granted, process and procedures must be in place to secure the allowance amount at all times, cycle count at each shift, and destroy immediately upon completion of production work order as agreed upon with the VAM.
b) The Authorized Supplier and Microsoft must agree to the HSP policy, use, and timing of the implementation.
</t>
  </si>
  <si>
    <t xml:space="preserve">The Authorized Supplier must maintain written documentation of site recovery and business continuance procedures at the site level. All personnel, including Authorized Supplier management, must be trained and participate in regularly scheduled BCP exercises at least yearly, or as changes occur to the business.
a) A corporate entity with more than one site doing business with Microsoft must have BCPs both at the corporate level and at each individual site.
b) Authorized Suppliers with more than one locations must have incorporated into their BCP a personnel contact list at the site and corporate level.
c) All Authorized Suppliers identified as Critical for Recovery by Microsoft critical processes must complete a Supplier Assessment sent by Microsoft's Enterprise Business Continuity Management program to address further business continuity concerns. 
</t>
  </si>
  <si>
    <t xml:space="preserve">The Authorized Supplier must maintain written documentation of site procedures related to hiring and training of employee and temporary staff approved by Authorized Supplier management to work with Microsoft IP, product, asset, and/or components, as required in Section 2.2.2.2 “Security Policy and Training.” </t>
  </si>
  <si>
    <t>The Authorized Supplier must control and limit access to Microsoft product, assets, and/or IP to authorized personnel.</t>
  </si>
  <si>
    <t xml:space="preserve">The Authorized Supplier, or hiring agency in the case of temporary staff, must perform pre-employment screening before hiring personnel who will have access to locations of the facility where Microsoft product, asset, and/or IP is stored, used, or staged for shipment or fulfillment, and must retain that documentation for a minimum of 4 years. 
a) At a minimum, reference checks and verification of application details must be conducted for all persons handling or with access to Microsoft product, asset, and/or IP, as well as persons with access to knowledge of supply chain cargo routing of Microsoft product, asset, and/or IP.
b) Where permitted by law, the Authorized Supplier must conduct pre-employment criminal background checks encompassing a five (5)-year criminal history for any employees—both new hires and employees previously hired by the Authorized Supplier—entering a position that involve the following:
• Handling of or access to Microsoft product, asset, and/or IP
• Access to knowledge of supply chain cargo routing of Microsoft product, asset, and/or IP
</t>
  </si>
  <si>
    <t xml:space="preserve">The Authorized Supplier must provide segregation of controls that ensures that no single person can perpetrate fraud in areas of single responsibility without being detected.
a) In a Manufacturing environment:  the Authorized Supplier must ensure there is a separation of functions between the person responsible for controlling the manufacturing methods and the person responsible for establishing the manufacturing methods.
b) In a Digital environment: if a separation of functions is not possible, a risk-based assessment could also be used to ensure a check-and-balance verification process is in place. </t>
  </si>
  <si>
    <t xml:space="preserve"> Subject to applicable laws and regulations, in case of conspicuous behavior of employees or probable cause/reasonable suspicion, the Authorized Supplier must undertake all necessary and reasonable means to re-screen personnel during employment who handle Microsoft product, asset, and/or IP, as well as persons with access to knowledge of supply chain cargo routing of Microsoft product, asset, and/or IP.</t>
  </si>
  <si>
    <t xml:space="preserve"> The Authorized Supplier must compile a list of all personnel (permanent and temporary employees, contractors, etc.) terminated for unauthorized activity and implement a process to evaluate any re-hire of previously terminated employees. </t>
  </si>
  <si>
    <t>The Authorized Supplier must maintain a list of all terminated personnel for a minimum of 4 years.</t>
  </si>
  <si>
    <t>Personal items such as purses, coats, and carry bags must not be permitted in any area where Microsoft product, asset, and/or IP are present. If personal items are brought into an area where Microsoft IP is present, the Authorized Supplier must have a documented search policy.</t>
  </si>
  <si>
    <t>Cameras, camera phones, facsimile machines, hand-held imaging scanners, other imaging or external communication equipment must not be permitted in any area where Microsoft product, asset, and/or IP are present, including internal secure locations. 
a. If an exception is required, it must be approved by the VAM 
b. Exceptions will not allow any external communications in internal secure areas
c. Exceptions for areas with MS IP, other than Internal Secure Areas, will require at a minimum:
• All camera phones must be rendered inoperable with a tamper-evident sticker over the lens, and documentation maintained of the phone’s owner, personnel that applied/oversaw application of the sticker, and written verification that the sticker was still on the camera lens when the phone was removed from the secure internal location.</t>
  </si>
  <si>
    <t xml:space="preserve">Personnel entry to Authorized Supplier facilities and secure internal locations within these facilities must be controlled and monitored as defined in Section 2.2.4 “Facility Access Security.” </t>
  </si>
  <si>
    <t xml:space="preserve">Changes in status, such as termination or a change in job function/responsibility, must result in the following:
a) Change is documented and communicated to the appropriate Authorized Supplier personnel and/or security at the time of the change. 
b) Access to the facility and to secure internal locations within the facility must be modified appropriately at the time of the change in status, and security personnel must be notified. 
c) All access devices must be collected or deactivated at the time of access termination. 
d) The documentation required per Section 2.2.5 “Secure Internal Locations” must be updated to reflect any change made to access rights due to a change in employee status. </t>
  </si>
  <si>
    <t>Temporary staff must be overseen while within locations where Microsoft product, asset, and/or IP is stored or used.</t>
  </si>
  <si>
    <t>3.2.1.1</t>
  </si>
  <si>
    <t>3.2.1.2</t>
  </si>
  <si>
    <t>3.2.1.3</t>
  </si>
  <si>
    <t>3.2.1.4</t>
  </si>
  <si>
    <t>3.2.1.5</t>
  </si>
  <si>
    <t>3.2.1.6</t>
  </si>
  <si>
    <t>3.2.1.7</t>
  </si>
  <si>
    <t>3.2.2.1</t>
  </si>
  <si>
    <t>3.2.2.2</t>
  </si>
  <si>
    <t>3.2.2.3</t>
  </si>
  <si>
    <t>3.2.2.4</t>
  </si>
  <si>
    <t>3.2.2.5</t>
  </si>
  <si>
    <t>3.2.2.6</t>
  </si>
  <si>
    <t>3.2.2.7</t>
  </si>
  <si>
    <t>3.2.2.8</t>
  </si>
  <si>
    <t>3.2.2.9</t>
  </si>
  <si>
    <t>3.2.2.10</t>
  </si>
  <si>
    <t>3.2.2.11</t>
  </si>
  <si>
    <t>3.2.2.12</t>
  </si>
  <si>
    <t xml:space="preserve">3.2.3.1 </t>
  </si>
  <si>
    <t>3.2.3.2</t>
  </si>
  <si>
    <t>3.2.3.3</t>
  </si>
  <si>
    <t>3.2.3.4</t>
  </si>
  <si>
    <t>3.2.3.5</t>
  </si>
  <si>
    <t>3.2.3.6</t>
  </si>
  <si>
    <t>3.2.3.7</t>
  </si>
  <si>
    <t>3.2.3.8</t>
  </si>
  <si>
    <t>3.2.3.9</t>
  </si>
  <si>
    <t xml:space="preserve">3.3.1.1 </t>
  </si>
  <si>
    <t>3.3.1.2</t>
  </si>
  <si>
    <t>3.3.1.3</t>
  </si>
  <si>
    <t>3.3.1.4</t>
  </si>
  <si>
    <t>3.3.1.5</t>
  </si>
  <si>
    <t>3.3.1.6</t>
  </si>
  <si>
    <t>3.3.1.7</t>
  </si>
  <si>
    <t>3.3.1.8</t>
  </si>
  <si>
    <t xml:space="preserve">3.3.2.1 </t>
  </si>
  <si>
    <t>3.3.2.2</t>
  </si>
  <si>
    <t>3.3.2.3</t>
  </si>
  <si>
    <t>3.3.2.4</t>
  </si>
  <si>
    <t>3.3.2.5</t>
  </si>
  <si>
    <t>3.3.2.6</t>
  </si>
  <si>
    <t>3.3.2.7</t>
  </si>
  <si>
    <t>3.3.2.8</t>
  </si>
  <si>
    <t>3.3.2.9</t>
  </si>
  <si>
    <t>3.3.2.10</t>
  </si>
  <si>
    <t>3.3.2.11</t>
  </si>
  <si>
    <t>3.3.3.1</t>
  </si>
  <si>
    <t>3.3.3.2</t>
  </si>
  <si>
    <t>3.3.3.3</t>
  </si>
  <si>
    <t>3.3.3.4</t>
  </si>
  <si>
    <t>3.3.3.5</t>
  </si>
  <si>
    <t>3.3.3.6</t>
  </si>
  <si>
    <t xml:space="preserve">3.4.1.1 </t>
  </si>
  <si>
    <t>3.4.1.2</t>
  </si>
  <si>
    <t>3.4.1.3</t>
  </si>
  <si>
    <t xml:space="preserve">3.4.2.1 </t>
  </si>
  <si>
    <t>3.4.2.2</t>
  </si>
  <si>
    <t>3.4.2.3</t>
  </si>
  <si>
    <t>Masters and replication IP must be transferred to a secure internal location within a secure facility building by authorized personnel upon receipt.</t>
  </si>
  <si>
    <t xml:space="preserve">The Authorized Supplier must maintain written procedures on procurement of Microsoft masters and replication IP. </t>
  </si>
  <si>
    <t>The Authorized Supplier must coordinate with Microsoft to define and update their Microsoft supplier profile and corresponding masters and/or replication IP to be provided to the Authorized Supplier.</t>
  </si>
  <si>
    <t>The Authorized Supplier must procure masters and/or replication IP only from Microsoft and/or suppliers authorized by Microsoft to provide such IP to the Authorized Supplier.</t>
  </si>
  <si>
    <t>Masters and/or replication IP provided to the Authorized Supplier that are not required to execute the agreement with Microsoft must be scrapped and destroyed in accordance with the requirements under Section 3.2.3 “Scrap and Destruction of Masters and Replication IP.”</t>
  </si>
  <si>
    <t>The Authorized Supplier must limit the ordering of masters and replication IP to authorized personnel. The Authorized Supplier must maintain a list of the personnel authorized to place such orders.</t>
  </si>
  <si>
    <t>All orders and receipts of masters and replication IP must be documented and retained for a minimum of 4 years.</t>
  </si>
  <si>
    <t xml:space="preserve">The Authorized Supplier must maintain written procedures on the storage, access to, and handling of Microsoft masters and replication IP in their control. </t>
  </si>
  <si>
    <t xml:space="preserve"> All Microsoft masters and replication IP must be stored in a secure internal location within a secure facility building when not in use. Such IP must be logged out of the secure internal location when in use, and logged in when returned to the secure internal location. </t>
  </si>
  <si>
    <t>Access to Microsoft masters and replication IP must be limited to authorized personnel. The Authorized Supplier must maintain a list of the personnel with access to Microsoft masters and replication IP.</t>
  </si>
  <si>
    <t>The Authorized Supplier must maintain an accurate record of the number and location of all masters and replication IP from receipt or creation through destruction, including all masters and replication IP transferred to and/or returned from subcontractors. IP production and records must have verifiable machine counts of all media produced and must be logged into the system by end of shift.</t>
  </si>
  <si>
    <t>Such records must be maintained in a secure internal location for at least 4 years.</t>
  </si>
  <si>
    <t>   All Microsoft masters and replication IP must be monitored by authorized personnel when outside a secure internal location. Masters and stampers must be held securely until they are set up on the next production run.</t>
  </si>
  <si>
    <t>   All Microsoft masters and replication IP are to be cycle counted on an on-going basis. The cycle counting must ensure that the total population of Microsoft masters and replication IP are counted and verified (part number and/or iteration number, description, physical quantity and location, and system quantity and location) at least twice per year. Any discrepancies must be investigated immediately and reported to the Microsoft account manager in accordance with Section 2.2.8 “Security Incidents.”</t>
  </si>
  <si>
    <t xml:space="preserve">  Computer systems used in the media mastering process must be in a secure internal location within a secure facility building. </t>
  </si>
  <si>
    <t>The Authorized Supplier must prevent the use of Microsoft masters and/or replication IP for unauthorized replication or duplication.</t>
  </si>
  <si>
    <t>The Authorized Supplier must prevent the use of Laser Beam Recorders (LBR) to create unauthorized glass masters of Microsoft Products.</t>
  </si>
  <si>
    <t>The Authorized Supplier must retain LBR system logs for at least four (4) years.</t>
  </si>
  <si>
    <t xml:space="preserve">   The Authorized Supplier must ensure that all LBRs etch the appropriate Source Identification (SID) code identifying the mastering site on all glass masters created for the mastering of Microsoft Products, in accordance with the specifications, requirements, and procedures of the International Federation of the Phonographic Industry (IFPI). </t>
  </si>
  <si>
    <t xml:space="preserve">The Authorized Supplier must maintain written procedures detailing the physical and systematic (i.e., transaction-based) disposition process and controls of Microsoft masters and replication IP. </t>
  </si>
  <si>
    <t xml:space="preserve"> Masters and/or replication IP must be removed from active inventory, documented as scrap and rendered unusable within nine (9) calendar days of one or more of the following conditions being met:
a) The items are consumed or damaged to the point they no longer meet internal Authorized Supplier and/or Microsoft quality standards
b) The items have reached their standard end-of-life per internal Authorized Supplier policy
c) The Authorized Supplier is not, or is no longer, authorized to produce the related products or provide the related services under the terms of the agreement
d) The agreement and authorization for the Authorized Supplier to provide mastering and/or replication services are terminated
e) The related Microsoft part number is discontinued and/or obsolete as of the date defined in the notification from Microsoft, and no further replication is authorized
</t>
  </si>
  <si>
    <t xml:space="preserve">The Authorized Supplier must provide on-site capability to render unusable all such Microsoft masters and replication IP. If such activity is performed outside the secure internal location where the IP is normally stored, either the IP must be logged-out of the secure internal location while being rendered unusable and logged-in when returned to the secure internal location, or authorized personnel must monitor the IP at all times, including the movement of the IP to/from the secure internal location. </t>
  </si>
  <si>
    <t xml:space="preserve">Masters and/or replication IP to be physically destroyed must be rendered unusable under supervision of a Microsoft account manager or authorized representative and by one or more of the following methods:
a) Inflicting a deep scratch across the entire diameter of the object, including the IMB
b) Metal masters/fathers/mothers/stampers/variants/shims must be destroyed by cutting the item into separate pieces across the entire diameter including the IMB or drilling holes in the table of contents (TOC) and IMB
c) Use of a device to punch or drill holes in the TOC and IMB to render the item unusable
d) Cutting and physically separating the item across the item’s diameter, including the inner mirror band
Note: Computer files containing software images associated with these masters and replication IP must be securely deleted in accordance with Section 6.5.4 “Secure File and Disk Deletion.”
e) Physical Media copies must be destroyed by use of a chipping/crushing device
f) Digital linear tapes (DLT) and/or other tapes must be incinerated, shredded, or torn into pieces
</t>
  </si>
  <si>
    <t>After masters and/or replication IP have been rendered unusable and documented as scrap, the items must be held in a secure internal location within a secure facility building pending verification of destruction.</t>
  </si>
  <si>
    <t xml:space="preserve"> The Authorized Supplier must prepare a log of all masters and replication IP to be physically destroyed, including:
a) Part numbers
b) Component descriptions
c) Quantities
d) Authorized Supplier person authorizing the scrap 
e) Any copies of masters the AS has created 
</t>
  </si>
  <si>
    <t xml:space="preserve">All masters and replication IP designated as scrap must be individually reconciled by a Microsoft Account Manager or authorized representative prior to being physically destroyed. </t>
  </si>
  <si>
    <t xml:space="preserve"> A Certificate of Destruction (COD) must be drafted, verified, and signed by both an Authorized Supplier management representative and by the authorized Microsoft witness or an authorized representative. The COD must be retained by the Authorized Supplier for a period of at least four (4) years and must contain the following (refer to Exhibit A of this document for an example):
a) Microsoft part number
b) Authorized Supplier part number (if different than Microsoft part number)
c) Part description (e.g., Windows XP Professional NA CD)
d) Component description (e.g., gold master, mother, stamper, variant, shim)
e) Quantity scrapped (in total units and/or by weight)
f) Signature of the Authorized Supplier witness 
g) Signature of the authorized Microsoft witness
h) Date of destruction
</t>
  </si>
  <si>
    <t xml:space="preserve"> The Authorized Supplier must maintain written procedures on procurement of Microsoft POAs and related IP. </t>
  </si>
  <si>
    <t>The Authorized Supplier must procure POAs from Microsoft or suppliers authorized by Microsoft to provide POAs to the AS. COAs must be purchased from an authorized Microsoft Secure Print Vendor (SPV).</t>
  </si>
  <si>
    <t xml:space="preserve"> POA materials must be shipped only to Authorized Supplier personnel authorized to procure and/or have access to POAs.</t>
  </si>
  <si>
    <t xml:space="preserve">Solid-top, hard-sided trucks or trailers are required for the shipment of COA rolls and other bulk COA shipments. </t>
  </si>
  <si>
    <t xml:space="preserve">Personnel authorized to procure and/or have access to POAs and POD equipment must be limited to those individuals with a direct business-related function. The Authorized Supplier must maintain a list of the personnel authorized to procure and/or have access to POAs and POD equipment. </t>
  </si>
  <si>
    <t xml:space="preserve">Product keys must be downloaded by authorized personnel only, and the Authorized Supplier must follow requirements for storage and controlled access to product keys as described in Section 6 “Information and Network Security.”
a) Any device that is not within an internal secure location must not be used to download Microsoft IP or product keys.
b) Remote access from a corporate network is not allowed for Microsoft IP and product keys.
</t>
  </si>
  <si>
    <t xml:space="preserve">The Authorized Supplier must monitor access logs for all computers that access Microsoft IP and product keys quarterly and must maintain those logs for a minimum of 4 years. </t>
  </si>
  <si>
    <t xml:space="preserve"> POAs must be transferred to a secure internal location within a secure facility building by authorized personnel upon receipt. </t>
  </si>
  <si>
    <t xml:space="preserve">The Authorized Supplier must maintain written procedures on inventory and tracking of Microsoft POAs. </t>
  </si>
  <si>
    <t xml:space="preserve"> All Microsoft POAs must be stored in a secure internal location within a secure facility building when not in use. POAs must be logged out of the secure internal location when issued to manufacturing, and logged in when returned to the secure internal location. </t>
  </si>
  <si>
    <t>POD equipment used to print POAs must be housed in a secure internal location within a secure facility building.</t>
  </si>
  <si>
    <t>SPV Production Masters/Tools must be housed in a secure internal location within a secure facility building when not in use.</t>
  </si>
  <si>
    <t>SPV Production Masters/Tools must be inventoried and cycle-counted no less than quarterly.</t>
  </si>
  <si>
    <t xml:space="preserve"> All Microsoft POAs must be monitored by authorized personnel when outside a secure internal location.</t>
  </si>
  <si>
    <t xml:space="preserve">A system must be employed by the Authorized Supplier to monitor precise inventory levels and locations of all POAs and product keys, from receipt, to issue to manufacturing, to return and/or destruction. 
a) Once received into the secure internal location, POAs should be counted and logged by authorized personnel. 
</t>
  </si>
  <si>
    <t xml:space="preserve">COA leaders and trailers must be secured at all times and a chain of custody established to account for and track each roll's leader and trailer from receipt to scrap, and must be destroyed per Microsoft Destruction Policy. Records of inventory cycle counting must be maintained for a minimum of 4 years.  </t>
  </si>
  <si>
    <t>All POA inventory must be cycle counted (blind count and system-generated) no less than monthly and the results recorded.</t>
  </si>
  <si>
    <t>Printed product key labels must be stored at all times in a manner such that unauthorized personnel cannot read the product keys.</t>
  </si>
  <si>
    <t xml:space="preserve"> If key codes are displayed on a monitor outside a secure internal location or in a production environment, the key codes must not be legible. Software should be deployed to shield part or all of the key codes so they can’t be copied.</t>
  </si>
  <si>
    <t xml:space="preserve">The Authorized Supplier must maintain written procedures detailing the physical and systematic (i.e., transaction-based) disposition process and control of Microsoft POAs. </t>
  </si>
  <si>
    <t xml:space="preserve">POAs must be removed from active inventory, documented as scrap, and secured for destruction within 72 hours of one or more of the following conditions being met:
a) The items are consumed or damaged to the point they no longer meet internal Authorized Supplier and/or Microsoft quality standards.
b) The items have reached their standard end-of-life per internal Authorized Supplier policy. 
c) The Authorized Supplier is not, or is no longer, authorized to produce and/or distribute the related product(s) or provide the related service(s) under the terms of the agreement.
d) Agreement and authorization for the Authorized Supplier to provide mastering and/or replication services are terminated. 
e) The related Microsoft part number is discontinued and/or obsolete as of the date defined in the notification from Microsoft, and no further production or distribution is authorized.
</t>
  </si>
  <si>
    <t xml:space="preserve">The Authorized Supplier must prepare a log of all POAs to be scrapped and destroyed, including COA’s and/or printed product key labels used as samples or damaged during the printing process. Information logged must include:
a) Part numbers
b) Component descriptions
c) Quantities
d) Authorized Supplier personnel authorizing the scrap 
</t>
  </si>
  <si>
    <t>The Authorized Supplier must segregate all scrap POAs, product keys, and printer tape.  Pending witnessed destruction, scrap POAs, product keys, and printer tape must be stored in a secure internal location within a secure facility building.</t>
  </si>
  <si>
    <t>The Authorized Supplier must maintain a list of all companies and/or individuals used to provide scrap recycling services, and must make that list available to Microsoft upon request.</t>
  </si>
  <si>
    <t xml:space="preserve"> The Authorized Supplier must maintain written procedures on use, storage, and control of Microsoft confidential information. </t>
  </si>
  <si>
    <t xml:space="preserve">The Authorized Supplier must strictly limit access to Microsoft confidential information to authorized personnel directly engaged in negotiation or management of Microsoft business, or in management, use, shipment and/or production of Microsoft Products and/or IP. </t>
  </si>
  <si>
    <t xml:space="preserve"> The Authorized Supplier must maintain a list of personnel with access to Microsoft confidential information, and must make that list available to Microsoft upon request.</t>
  </si>
  <si>
    <t xml:space="preserve">The Authorized Supplier must maintain written procedures on scrap and destruction of Microsoft confidential information. </t>
  </si>
  <si>
    <t xml:space="preserve"> The Authorized Supplier must maintain a list of all companies and/or individuals approved to provide scrap recycling services, and must make that list available to Microsoft upon request.</t>
  </si>
  <si>
    <t>The Authorized Supplier must maintain a log of all confidential Information to be scrapped and destroyed. The documentation must be retained for at least 4 years.  Digital confidential information must be securely deleted in accordance with Section 6.5.4 “Secure File and Disk Deletion.”</t>
  </si>
  <si>
    <t>4.1.1.1</t>
  </si>
  <si>
    <t xml:space="preserve">The AS will source all components use for Manufacturing from Authorized Distribution Channels.  "Gray market" sourcing is prohibited. 
a)  AS must be able to document all procurement sources.
</t>
  </si>
  <si>
    <t xml:space="preserve">4.2.1.1 </t>
  </si>
  <si>
    <t>4.2.1.2</t>
  </si>
  <si>
    <t>4.2.1.3</t>
  </si>
  <si>
    <t>4.2.1.4</t>
  </si>
  <si>
    <t>4.2.1.5</t>
  </si>
  <si>
    <t>4.2.1.6</t>
  </si>
  <si>
    <t xml:space="preserve">4.2.2.1 </t>
  </si>
  <si>
    <t>4.2.2.2</t>
  </si>
  <si>
    <t>4.2.2.3</t>
  </si>
  <si>
    <t>4.2.2.4</t>
  </si>
  <si>
    <t>4.2.3.1</t>
  </si>
  <si>
    <t>4.2.3.2</t>
  </si>
  <si>
    <t>4.2.3.3</t>
  </si>
  <si>
    <t>4.2.3.4</t>
  </si>
  <si>
    <t>4.2.3.5</t>
  </si>
  <si>
    <t>4.2.3.6</t>
  </si>
  <si>
    <t>4.2.3.7</t>
  </si>
  <si>
    <t>4.2.3.8</t>
  </si>
  <si>
    <t>4.2.3.9</t>
  </si>
  <si>
    <t>4.2.3.10</t>
  </si>
  <si>
    <t xml:space="preserve">4.2.4.1 </t>
  </si>
  <si>
    <t>4.2.4.2</t>
  </si>
  <si>
    <t>4.2.4.3</t>
  </si>
  <si>
    <t>4.2.4.4</t>
  </si>
  <si>
    <t>4.2.4.5</t>
  </si>
  <si>
    <t>4.2.4.6</t>
  </si>
  <si>
    <t>4.2.4.7</t>
  </si>
  <si>
    <t>4.2.4.8</t>
  </si>
  <si>
    <t>4.2.4.9</t>
  </si>
  <si>
    <t>4.2.4.10</t>
  </si>
  <si>
    <t>4.2.4.11</t>
  </si>
  <si>
    <t>4.2.4.12</t>
  </si>
  <si>
    <t xml:space="preserve">4.2.5.1 </t>
  </si>
  <si>
    <t>4.2.5.2</t>
  </si>
  <si>
    <t>4.2.5.3</t>
  </si>
  <si>
    <t>4.2.5.4</t>
  </si>
  <si>
    <t>4.2.5.5</t>
  </si>
  <si>
    <t>4.2.5.6</t>
  </si>
  <si>
    <t>4.2.5.7</t>
  </si>
  <si>
    <t>4.2.5.8</t>
  </si>
  <si>
    <t>4.2.5.9</t>
  </si>
  <si>
    <t>4.2.5.10</t>
  </si>
  <si>
    <t>4.2.5.11</t>
  </si>
  <si>
    <t>4.2.5.12</t>
  </si>
  <si>
    <t>The Authorized Supplier must maintain written documentation of replication production control procedures.</t>
  </si>
  <si>
    <t>2)     and/or IMBH) only from Microsoft Authorized Disk Providers (ADP) or Microsoft-authorized suppliers.</t>
  </si>
  <si>
    <t xml:space="preserve"> The Authorized Supplier must ensure that it does not replicate any Microsoft Products and their components for unauthorized third parties. The Authorized Suppliers must contact the Microsoft Account Manager (BPM/Supply Chain Manager [SCM]/VAM) immediately for confirmation when contacted by a third party. </t>
  </si>
  <si>
    <t xml:space="preserve">The Authorized Supplier must ensure that all Microsoft software CD and DVD media include an appropriate, visible SID code, in accordance with the specifications, requirements, and procedures of the IFPI. The IFPI SID codes consist of a set of codes representing the mastering site, the replication site, and IFPI master and mold numbers. 
http://www.ifpi.com/content/section_resources/optical_disc_plants.html.
Applicable to Authorized Suppliers that produce Discs at their facilities:
The Authorized Supplier must annually submit one disc from each production line (CDs/CD-Rs/DVDs/diskettes) to Microsoft for reference: 
Microsoft EOC
LCA Optical Media Forensic lab
Atrium B
Carmen hall Road
Sandyford Industrial Estate
Dublin 18
Ireland
a) Submitted media must be accompanied by documentation stating the plant name and address, their assigned IFPI SID codes, and total number of molds at that site, and must be signed by the person responsible for the submission.
b) One mold sample must be of a Microsoft product capable of being read in a drive. The remaining media do not need to be readable—the TOC can be destroyed if required—these are physical exemplars; code analysis is not required.
c) The Authorized Supplier must document and retain for a minimum of 4 years a record of all media submitted to Microsoft, including the dates of submission.
</t>
  </si>
  <si>
    <t>The Authorized Supplier must document the use of replication equipment engaged in the production of Microsoft media on daily or more frequent basis, including samples, scrap, and overages, and reconcile such use against authorized replication orders. If unauthorized use of replication equipment is discovered, the Authorized Supplier must immediately investigate the issue and report the findings to the Microsoft account manager in accordance with Section 2.2.8 “Security Incidents,” including a description of the incident and the part number(s) and volume(s) of unauthorized disks replicated.</t>
  </si>
  <si>
    <t>  All Microsoft media mastered, replicated, or duplicated by the Authorized Supplier or received from an ADP or Microsoft-authorized supplier, including samples, scrap, and overages, must be accounted for in the Authorized Supplier inventory system by the end of shift.</t>
  </si>
  <si>
    <t xml:space="preserve">The Authorized Supplier must maintain written documentation of print production control procedures. </t>
  </si>
  <si>
    <t>The Authorized Supplier must ensure that use of print and packaging component files and/or materials used in their production is limited to authorized production.</t>
  </si>
  <si>
    <t>  The Authorized Supplier must ensure that accurate records are maintained of all Microsoft components produced, including samples, scrap, and overages.
a) The records must be maintaining for a minimum of 4 years.</t>
  </si>
  <si>
    <t>In the event that print and packaging component files and/or materials used in their production are determined to have been misused, or that unauthorized production of Microsoft components has occurred, the Authorized Supplier must immediately investigate the issue and report the findings to the Microsoft account manager in accordance with Section 2.2.8 “Security Incidents,” including a description of the incident and the part number(s) and volume of component(s) produced. If misuse or theft occurs at a subcontractor site, the subcontractor must inform the Authorized Supplier within 24 hours of discovery.</t>
  </si>
  <si>
    <t xml:space="preserve"> The Authorized Supplier must maintain written documentation of inventory control procedures. </t>
  </si>
  <si>
    <t xml:space="preserve"> Microsoft Products and components, with the exception of those listed in Section 2.2.5 “Secure Internal Location,” must be stored in secure facility buildings. </t>
  </si>
  <si>
    <t xml:space="preserve">  The Microsoft Products and components listed in Section 2.2.5 “Secure Internal Location,” must be stored in secure internal locations </t>
  </si>
  <si>
    <t>  The Authorized Supplier must store and manage Microsoft Products and components in locations within the facility that are physically segregated from non-Microsoft inventory. At a minimum, segregation requires separate pallet/bin locations, identifiable both physically and within the inventory management system.</t>
  </si>
  <si>
    <t xml:space="preserve"> Upon request by Microsoft, the Authorized Supplier must provide a secure internal location for Products and/or components as defined in Section 2.2.5.3 “Secure Internal Locations.” </t>
  </si>
  <si>
    <t xml:space="preserve">The Authorized Supplier must maintain an accurate, documented record of all Microsoft:
a) Raw materials
b) Work-in-progress
c) Finished goods at the Authorized Supplier site
</t>
  </si>
  <si>
    <t xml:space="preserve"> If Microsoft Products or components are found to be missing or unaccounted for in excess of contractual guidelines, the Authorized Supplier must inform the Microsoft account manager per the procedures defined by Microsoft operations. If it is determined that any missing or unaccounted for Products or components have been stolen, the Authorized Supplier must inform the Microsoft account manager in accordance with Section 2.2.8 “Security Incidents.”</t>
  </si>
  <si>
    <t xml:space="preserve"> The Authorized Supplier must perform regular counts of such inventory with a minimum quarterly frequency or agreed to by MS and reconcile physical inventory against inventory records. </t>
  </si>
  <si>
    <t>Documentation of all Microsoft IP, Products, and components at the Authorized Supplier site must be made available to Microsoft upon request.</t>
  </si>
  <si>
    <t xml:space="preserve">The Authorized Supplier must maintain written procedures detailing the physical and systematic (i.e., transaction-based) disposition process and control of Microsoft Products and/or components. </t>
  </si>
  <si>
    <t xml:space="preserve">Microsoft Products and/or components must be removed from active inventory/use, documented scrap rendered unusable and secured for destruction. A process specifically for critical components and devices that renders them unusable prior to storing while awaiting destruction is required. This must be done within 72 hours of it being determined that one or more of the following conditions are met:
a) The items are consumed or damaged to the point they no longer meet internal Authorized Supplier and/or Microsoft quality standards.
b) The items have reached their standard end-of-life per internal Authorized Supplier policy. 
c) The Authorized Supplier is no longer authorized to produce and/or distribute the related product(s) or to provide the related service(s) under the terms of the agreement.
d) Agreement and authorization for the Authorized Supplier to provide manufacturing or other services is terminated. 
e) The related Microsoft part number is discontinued and/or obsolete Authorized Supplier of the date defined in the notification from Microsoft, and no further production or distribution is authorized.
</t>
  </si>
  <si>
    <t xml:space="preserve">The following types of scrap Microsoft Products and/or components must be destroyed in a secure manner as defined in this section (but not limited to):
a) Physical Media
b) Microsoft Devices – Definition in the appendix 
c) Retail boxes and Media case liners
d) POA
e) Security Paper 
f) Front and back covers of printed manuals
g) Other Microsoft IP including, but not limited to: 5x5, subscription cards, Live cards, tokens, security labels.
</t>
  </si>
  <si>
    <t xml:space="preserve"> Scrap Microsoft Products and/or components awaiting destruction must be documented and stored in a secure facility building.
a) The Authorized Supplier must segregate all scrap POAs, product keys, and printer tape.  Pending witnessed destruction, scrap POAs, product keys, and printer tape must be stored in a secure internal location within a secure facility building.
</t>
  </si>
  <si>
    <t xml:space="preserve">The Authorized Supplier must provide for the secure destruction of scrap Microsoft Products and/or components in one of the following manners:
a) On-site destruction at the Authorized Supplier facility, including verification of destruction by either a Microsoft employee or 2 Authorized Supplier personnel, one of whom must be authorized by the Microsoft account manager.
b) Destruction by a Microsoft Authorized Destruction Center (ADeC), Returns Turnkey Vendor (RTV), Distribution Turnkey Vendor (DTV), or COA Returns Center (CRC). The Microsoft account manager will provide a list of approved Microsoft ADeC’s, RTV’s, DTV’s, and CRC’s.  
c) Microsoft may require at its discretion an inspection of any and all facilities where destruction of scrap material is done by Microsoft employees or outside firm on their behalf.
</t>
  </si>
  <si>
    <t xml:space="preserve"> If Products and/or components are shipped to an ADeC, RTV, DTV, or CRC for destruction, all items must be shipped in security-sealed shipping containers. Carriers engaged to transport scrap Microsoft Products and/or components to an ADeC, RTV, DTV, or CRC must use fully-enclosed, hard-sided trucks. Use of open and/or soft-sided trucks or trailers is prohibited.</t>
  </si>
  <si>
    <t xml:space="preserve"> If Products and/or components are shipped to an ADeC, RTV, DTV, or CRC for destruction, refer to Section 4.2.5 “Returns Handling” for the security requirements the ADeC, RTV, DTV, or CRC must follow.</t>
  </si>
  <si>
    <t xml:space="preserve">8) The Authorized Supplier must prepare scrap and destruction reports which document the products and/or components to be scrapped and destroyed on-site. Scrap and destruction reports must be retained for a minimum of 4 years and must include the following information (refer to Exhibit C of this document for an example):
a) Microsoft part number
b) Description of the product or component
• In the case of High End Devices (e.g. Xbox, Surface, Phones) Serial numbers must be included
c) Quantity of the product or component (if shipped to an ADeC, the quantity of the product/component in the shipping container as shipped)
d) Weight of the product or component (if shipped to an ADeC, the weight of the shipping container Authorized Supplier shipped)
e) Security seal identification number of the shipping container (if shipped to an ADeC)
f) Signatures of the witnesses for the Authorized Supplier, verifying the above information
g) Date of destruction
</t>
  </si>
  <si>
    <t xml:space="preserve">Products and/or components must be destroyed as follows:
a) Full packaged product that is not broken into components must be destroyed by use of a shredder that shreds all components, including media and print materials, or by incineration, as sanctioned by individual countries.
b) Media components must be destroyed by use of a crushing/chipping device that renders the media unusable. 
c) Microsoft Devices 
d) Retail boxes, subscription cards, live cards, Point of Sale Activation (POSA), Currency Stored Value (CSV) tapes used in the printing of product key or POA such COA labels and printed manual front/back covers must be destroyed by incinerating, shredding, tearing, or cutting the materials to render them unusable.
</t>
  </si>
  <si>
    <t xml:space="preserve">The Authorized Supplier must confirm the receipt of all shipments to the ADeC, RTV, DTV, or CRC, including the following:
a) Confirmation that the shipment arrived with the shipping container and security seal intact.
b) Confirmation that the weight of all Products and components shipped agrees with the scrap report.
c) Weight discrepancies must be documented, investigated and reported to the vendor account manager via email or to the APS Supply Chain Security Team at sccg@microsoft.com
</t>
  </si>
  <si>
    <t>The Authorized Supplier and ADeC, RTV, DTV or CRC must investigate all discrepancies as defined in the SOW. any such discrepancies must be reported to the Microsoft account manager by an Authorized Supplier representative via email within 24 hours of discovery.</t>
  </si>
  <si>
    <t>  The Authorized Supplier must maintain written documentation of returns, scrap, and physical destruction control procedures must be maintained by the ADeC, RTV, DTV and CRC.</t>
  </si>
  <si>
    <t>  All products and/or components returned to the ADeC, RTV, DTV, and CRC must be stored in a secure facility building and segregated from regular inventory and non-Microsoft returns until approved for return to inventory, rework, scrap and destruction or transfer and shipment to another Authorized Supplier for scrap and destruction.</t>
  </si>
  <si>
    <t xml:space="preserve"> A Microsoft approved Returns Merchandise Authorization (RMA) must accompany the returned product. If a Microsoft-approved RMA does not accompany the returned product shipment, the ADeC, RTV, DTV and CRC must notify their Microsoft account manager. </t>
  </si>
  <si>
    <t xml:space="preserve"> Returned goods, shipping documents and reports must be reconciled to the RMA documentation. Discrepancies must be immediately investigated and reported to the Microsoft account manager. 
a) Returned product received by one Authorized Supplier, transferring/shipping to another Authorized Supplier for actual scrap and destruction or refurbishment, is to be segregated upon receipt by transferee from all other products, reconciled, weighed, and security sealed for shipment. 
b) The ADeC, RTV, DTV, and CRC must investigate all discrepancies as defined in the Statement of Work (SOW). Any such discrepancies must be reported to the Microsoft account manager via email or to the APS Supply Chain Security Team at sccg@microsoft.com within 24 hours of discovery. 
</t>
  </si>
  <si>
    <t>After returned products and/or components have been received by the ADeC, RTV, DTV or CRC, such products must be accurately recorded in the ADeC, RTV, DTV or CRC inventory system and reported to Microsoft in compliance with the Authorized Supplier’s SOW.</t>
  </si>
  <si>
    <t xml:space="preserve">Products and/or components to be reworked must be stored and reworked in a secure facility building. After rework, such products must be accurately recorded in ADeC, RTV, DTV or CRC inventory and reported to Microsoft in compliance with the Authorized Supplier’s SOW. </t>
  </si>
  <si>
    <t xml:space="preserve">Scrap products and/or components awaiting destruction must be documented, segregated from active inventory or other products pending disposition and stored in a secure facility building. </t>
  </si>
  <si>
    <t>The ADeC, RTV, DTV, or CRC must provide for the secure physical destruction of scrap Microsoft products and/or components in the following manner:
a) Full packaged product that is not broken into components must be destroyed by use of a shredder that shreds all components, including media and print materials.
b) All media components must be destroyed by use of a crushing/chipping device that renders the media unusable.
c) Retail boxes, media jewel case front/back liners, and printed manual front/back covers must be destroyed by incinerating, shredding, tearing, or cutting the materials to render them unusable.
d) Printed POAs must be destroyed by incinerating or shredding using a cross-cut shredder or grinder, thereby rendering them unusable and impossible to reverse engineer.
e) Hardware must be securely destroyed in compliance with the ADeC, RTV, or DTV contract and SOW.</t>
  </si>
  <si>
    <t>On-site destruction within the ADeC, RTV, DTV or CRC secure facility, including verification of destruction, must be completed by at least 2 ADeC, RTV, DTV or CRC personnel. At least one of the authorized personnel must be either a Microsoft employee or an ADeC, RTV, DTV, or CRC representative authorized by the Microsoft account manager.</t>
  </si>
  <si>
    <t xml:space="preserve"> The ADeC, RTV, DTV and CRC must prepare and retain scrap and destruction reports which document the products and/or components scrapped and physically destroyed. Such documentation must include the following information for each product and/or component type (refer to Exhibit C of this document for an example):
a) Microsoft part number
b) Description of the product and/or component
• In the case of High End Devices (e.g. Xbox, Surface, Phones) Serial numbers must be included
c) Quantity of the product and/or component
d) Date of physical destruction
e) Signature of the ADeC, RTV, DTV, or CRC witness verifying the above information
f) Date that the witness for the ADeC, RTV, DTV, or CRC signed the documentation
</t>
  </si>
  <si>
    <t>  Scrap and destruction reports must be retained by the ADeC, RTV, DTV and CRC for a minimum of 4 years.</t>
  </si>
  <si>
    <t>    If, at the request of Microsoft, products and/or components are to be returned to manufacturing, warehousing, or a Microsoft authorized returns or destruction center, the ADeC, RTV, DTV, and CRC must ship the products using a Microsoft-approved carrier. Only Microsoft personnel may authorize such shipments in writing, via email or letter.</t>
  </si>
  <si>
    <t xml:space="preserve">5.3.1.1 </t>
  </si>
  <si>
    <t>5.3.1.2</t>
  </si>
  <si>
    <t>5.3.1.3</t>
  </si>
  <si>
    <t>5.3.1.4</t>
  </si>
  <si>
    <t>5.3.1.5</t>
  </si>
  <si>
    <t>5.3.1.6</t>
  </si>
  <si>
    <t>5.3.1.7</t>
  </si>
  <si>
    <t>5.3.1.8</t>
  </si>
  <si>
    <t>5.3.1.9</t>
  </si>
  <si>
    <t>5.3.3.1</t>
  </si>
  <si>
    <t>5.3.2.1</t>
  </si>
  <si>
    <t>5.3.3.2</t>
  </si>
  <si>
    <t>5.3.3.3</t>
  </si>
  <si>
    <t>5.3.3.4</t>
  </si>
  <si>
    <t xml:space="preserve">5.4.1.1 </t>
  </si>
  <si>
    <t>5.4.1.2</t>
  </si>
  <si>
    <t>5.4.1.3</t>
  </si>
  <si>
    <t>5.4.1.4</t>
  </si>
  <si>
    <t>5.4.1.5</t>
  </si>
  <si>
    <t>5.4.1.6</t>
  </si>
  <si>
    <t>5.4.1.7</t>
  </si>
  <si>
    <t>5.4.1.8</t>
  </si>
  <si>
    <t>5.4.1.9</t>
  </si>
  <si>
    <t>5.4.1.10</t>
  </si>
  <si>
    <t>5.4.2.1</t>
  </si>
  <si>
    <t>5.4.2.2</t>
  </si>
  <si>
    <t>5.4.2.3</t>
  </si>
  <si>
    <t>5.4.2.4</t>
  </si>
  <si>
    <t>5.4.2.5</t>
  </si>
  <si>
    <t>5.4.2.6</t>
  </si>
  <si>
    <t>5.4.2.7</t>
  </si>
  <si>
    <t>5.4.2.8</t>
  </si>
  <si>
    <t>5.4.2.9</t>
  </si>
  <si>
    <t>5.4.2.10</t>
  </si>
  <si>
    <t>5.4.2.11</t>
  </si>
  <si>
    <t>5.4.2.12</t>
  </si>
  <si>
    <t>5.4.2.13</t>
  </si>
  <si>
    <t>5.4.2.14</t>
  </si>
  <si>
    <t>5.4.2.15</t>
  </si>
  <si>
    <t>5.4.2.16</t>
  </si>
  <si>
    <t>5.4.2.17</t>
  </si>
  <si>
    <t>5.4.2.18</t>
  </si>
  <si>
    <t>5.4.2.19</t>
  </si>
  <si>
    <t>5.4.2.20</t>
  </si>
  <si>
    <t>5.4.2.21</t>
  </si>
  <si>
    <t>5.4.2.22</t>
  </si>
  <si>
    <t>5.4.2.23</t>
  </si>
  <si>
    <t xml:space="preserve">5.4.3.1 </t>
  </si>
  <si>
    <t>5.4.3.2</t>
  </si>
  <si>
    <t>5.4.3.3</t>
  </si>
  <si>
    <t>5.4.3.4</t>
  </si>
  <si>
    <t>5.4.3.5</t>
  </si>
  <si>
    <t>5.4.3.6</t>
  </si>
  <si>
    <t>5.4.3.7</t>
  </si>
  <si>
    <t>5.4.3.8</t>
  </si>
  <si>
    <t>5.4.3.9</t>
  </si>
  <si>
    <t>5.4.3.10</t>
  </si>
  <si>
    <t>5.4.3.11</t>
  </si>
  <si>
    <t xml:space="preserve">5.4.4.1 </t>
  </si>
  <si>
    <t>5.4.4.2</t>
  </si>
  <si>
    <t>5.4.4.3</t>
  </si>
  <si>
    <t xml:space="preserve">The Authorized Supplier must maintain controlled access to all cargo and warehousing managed and/or handled by the Authorized Supplier which contains Microsoft Products and/or IP, including but not limited to all trucks, trailers, containers, rail cars, aircraft, vessels, shipping/receiving areas, and truck yards at Authorized Supplier facilities. </t>
  </si>
  <si>
    <t>  The Authorized Supplier must maintain for four (4) years electronic and/or hard copy records demonstrating that only authorized personnel were granted access to the facility.</t>
  </si>
  <si>
    <t>The number of facility vehicle gates must be kept to the minimum necessary for proper access and safety.</t>
  </si>
  <si>
    <t>  All Truck drivers are required to enter through gates manned by security officers or under video surveillance, in accordance with the requirements outlined in Section 2.2.7 “CCTV and Security Systems” at sites with fenced shipping/receiving areas or truck yards.</t>
  </si>
  <si>
    <t xml:space="preserve"> Drivers must not be accompanied by un-authorized passengers. At any point during receiving, transporting and delivering Microsoft assets. </t>
  </si>
  <si>
    <t xml:space="preserve">Where CCTV equipment permits, driver to be instructed to face camera in order to record facial image. Any driver wearing a hat which blocks video capture of facial image must be instructed to remove their hat. </t>
  </si>
  <si>
    <t>  All truck drivers must be accompanied or overseen by Authorized Supplier personnel or security personnel at all times while in receiving/shipping areas where Microsoft products, assets, and/or IP are present.</t>
  </si>
  <si>
    <t>When not in shipping/receiving areas, drivers must remain in their trucks or be confined to a designated area.</t>
  </si>
  <si>
    <t xml:space="preserve">The Authorized Supplier must verify and document driver identity prior to granting access to shipping and receiving areas where Microsoft IP and/or product is present, and must maintain for a minimum of four (4) years electronic and hard-copy documentation that only authorized drivers were granted access. The Authorized Supplier must verify and document the following information: 
a) Driver company identification, including authorization to pick up Microsoft product when pick up is the purpose for access
b) Examination of driver personal identification
• The driver’s name
• The driver’s license number
c) The vehicle license number (or trailer license number and cab number if tractor and trailer are separate units)
d) Seal serial number (when seals are used)
e) Date and time of pick-up
f) Contents being picked up
</t>
  </si>
  <si>
    <t xml:space="preserve"> Annual criminal history checks encompassing 5-year criminal history and employment checks, to the extent permitted by law, must be conducted on all drivers employed by Authorized Supplier that transport Microsoft product, assets, and/or IP.</t>
  </si>
  <si>
    <t xml:space="preserve">The Authorized Supplier must train all drivers employed by them in crime-prevention, including truck hijacking avoidance and detection. Training to include should include at a minimum: 
a) Drivers and attendants will not relate, discuss and or release any information regarding their consignment, route, and stops nor handling points to any other party or persons whilst enrooted to their destinations.
b) Driver will only use the expressway/highways for long-distance journeys to major destinations. If possible, it shall avoid the use of secondary roads and short cuts 
c) Driver may not carry un-authorized passengers or ever pick up a hitchhiker 
d) Driver shall always secure the vehicles, even when driving. Doors of the cabin must be secured and may not be unsecured whilst parking. GPS (separate devices on truck and trailer) device and mobile phone must always be in full working condition. 
e) Drivers must keep in regular contact with Authorized Supplier. Driver is to carry a mobile phone or other communication device at all times.
f) Any scheduled or unscheduled stop such as vehicle malfunction or police intervention must be reported immediately.
g) Drivers must at all times be in possession of a driver's security information card including all emergency contact numbers.
h) As a general rule, it is preferred not to have stops for the High Value deliveries, however if such a stop is needed, the vehicle may not be unattended at any time and may only be parked in approved (by Authorized Supplier) secure locations, toll plazas or at police stations in smaller towns or villages. In case of breaks, the base should be previously notified. If one driver has to leave the vehicle for any reason, the other has to stay in the secured truck. Travelling in convoys should always be done when possible. King Pin Locks must be used when the trailer is released from the truck 
i) If delivery cannot be done, then advice must be sought from base on what to do with load.
j) Home base station should proactively track all Microsoft High Value shipments (at minimum every five (5) minutes). Any deviation from the normal route/behavior should be immediately analyzed, registered and communicated to the security responsible. All the changes in the initial planning should be recorded and justified.
k) Clear and precise Point of Delivery signatures must be obtained. Driver must check the ID of the person accepting the goods on behalf of the customer prior to handing over any packages. </t>
  </si>
  <si>
    <t>The Authorized Supplier must train personnel in the risks involved in accepting unsafe or insecure goods, as well as the risks involved in accepting goods which are not registered in a logistical system.</t>
  </si>
  <si>
    <t>The Authorized Supplier must train personnel on how to conduct inspections on conveyances (e.g. trucks, flatbeds, trailers/containers).</t>
  </si>
  <si>
    <t>The Authorized Supplier must document all training—including content provided, dates, and the personnel trained—and retain that documentation for a minimum of four (4) years.</t>
  </si>
  <si>
    <r>
      <rPr>
        <sz val="12"/>
        <color theme="1"/>
        <rFont val="Calibri"/>
        <family val="2"/>
        <scheme val="minor"/>
      </rPr>
      <t xml:space="preserve"> The Authorized Supplier must document and adhere to the following procedures where seals are used:</t>
    </r>
    <r>
      <rPr>
        <sz val="11"/>
        <color theme="1"/>
        <rFont val="Calibri"/>
        <family val="2"/>
        <scheme val="minor"/>
      </rPr>
      <t xml:space="preserve">
a) The Authorized Supplier must have procedures in place for controlling, affixing, replacing, recording, tracking, and verifying seals (when used) from the point of loading containers, trucks, and trailers.
b) Prior to use, seals must be securely stored in sequence. 
c) Regular cycle counting of seals is required (no less than monthly) and must be documented. Variation in the sequence of seals must be reported and investigated. Cycle count adjustments must be documented and investigated with management signoff. History of documented cycle counts must be retained for a minimum of 4 years.
d) For integrity purposes, only designated employees are allowed to distribute truck, trailer, and container seals.
e) A high-security seal must be affixed to all containers, crossing international boarders as well as for those shipments designated by Microsoft.
f) All seals on containers, trucks, and trailers must meet or exceed the current PAS ISO 17712: current version standards for high security seals:
g) Sealing of the vehicle by warehouse personnel must be witnessed by the driver and documented. Documentation must be retained for four (4) years.
h) Prior to shipping, the Authorized Supplier must have a documented procedure for checking seals (when used).
i) At reception of the goods, the integrity of seals (when used) including but not limited to verification of matching shipping documents and seal numbers.
j) Procedures must be in place to recognize and report compromised seals (when used) to the appropriate Customs authority.
k) Truck seals may only be opened/broken by personnel at the destination, witnessed and documented by the driver.
l) Procedures must be in place to collect and securely dispose of all seals immediately after use.
m) Procedures must be in place to record, report, and investigate shortages/overages of product/cargo. 
n) Procedures must be in place to track the movement of all incoming and outgoing goods. 
o) Procedures must be in place to maintain the accuracy of information, including shipper and consignee name and address, first and second notify parties, description, weight, quantity, and units of measure (e.g., boxes, cartons, pallets). </t>
    </r>
  </si>
  <si>
    <t xml:space="preserve"> The Authorized Supplier must ensure that all information provided and used in the shipping/receiving of cargo is legible and protected against the exchange, loss, or introduction of erroneous information. </t>
  </si>
  <si>
    <t xml:space="preserve"> The Authorized Supplier must ensure that all transport documents contain the required dates, times, and signatures.</t>
  </si>
  <si>
    <t xml:space="preserve"> The Authorized Supplier must have procedures in place for ensuring manifests are accurate, complete, legible, and submitted in a timely manner to customs.</t>
  </si>
  <si>
    <t xml:space="preserve">Shipping documentation must be attached to packaging in a manner that displays the minimum information required for processing and customs handling (. do not reveal more information about contents to package handlers than necessary).
a) For long-haul shipments containing dedicated Microsoft product and/or IP shipments, driver must provide signature acknowledging they are fully fueled, fed, and allowed to drive for at least six (6) hours or 200mls/320kms. 
</t>
  </si>
  <si>
    <t xml:space="preserve">   Trucks, trailers, and containers (whether used in direct support of Microsoft business or not) must be stored in a secure area in a manner which prevents unauthorized access and/or tampering. </t>
  </si>
  <si>
    <t xml:space="preserve"> Procedures must be in place for reporting and neutralizing unauthorized entry into trucks, trailers, and containers, as well as areas where such equipment is stored (whether used in direct support of Microsoft business or not).</t>
  </si>
  <si>
    <t>The Authorized Supplier must provide segregation of duties controls between the ordering of the goods (purchase), receipt (warehouse), the entering of the goods in the system (administration) and the payment of the invoice.</t>
  </si>
  <si>
    <t>   The Authorized Supplier must restrict access to information involving cargo loading, cargo routing, cargo contents, and shipment destination points to only the Authorized Supplier staff who require such information to perform their roles.</t>
  </si>
  <si>
    <t xml:space="preserve"> The Authorized Supplier must document staff categories, identifying which staff members require access to details concerning the flow of goods, cargo routing, and shipment destination as part of performing their roles.</t>
  </si>
  <si>
    <t xml:space="preserve"> Supervisory/nominated lead personnel must oversee the introduction/removal of cargo.</t>
  </si>
  <si>
    <t xml:space="preserve"> The Authorized Supplier must have procedures in place to avoid unsupervised cargo.</t>
  </si>
  <si>
    <t xml:space="preserve"> The Authorized Supplier must appoint staff responsible for receiving the driver and the goods at arrival. </t>
  </si>
  <si>
    <t>Documented procedures must be in place to prevent the simultaneous loading and unloading of Microsoft Products onto on the same truck, trailer, or container.</t>
  </si>
  <si>
    <t xml:space="preserve"> Site bays should seal to truck so that products and IP cannot be introduced to or removed from the facility. </t>
  </si>
  <si>
    <t xml:space="preserve">The Authorized Supplier must record and retain for four (4) years the procedures for checking incoming and outgoing transport, including:
a) Registration of the transport documents and customs papers accompanying goods
b) Comparing goods with the accompanying transport documents and customs papers
c) Completion and results of the comparison between goods with the accompanying transport documents and customs papers
d) Informing the selling department and the administration on the receipt or departure of goods
</t>
  </si>
  <si>
    <t>The Authorized Supplier must register goods received or departed from stock immediately after incoming or departure checks are completed and by end of shift or per the terms of the operating procedure.</t>
  </si>
  <si>
    <t>  The Authorized Supplier must register the location of goods stored on site within their logistical administration system as soon as the goods arrive in the storage location or per the terms of the operating procedure.</t>
  </si>
  <si>
    <t xml:space="preserve">  Products must be properly marked (legible and indelible identification of contents and country of origin that is easy to find without strain are required at minimum), weighed, counted, labeled, and documented. </t>
  </si>
  <si>
    <t xml:space="preserve">Cargo weight, carton count, and documentation must be verified against manifest documents. </t>
  </si>
  <si>
    <t>When the Authorized Supplier conducts quality inspections of Microsoft product and/or IP, the Authorized Supplier must ensure the security integrity of the goods are included as part of the inspection.</t>
  </si>
  <si>
    <t xml:space="preserve"> The Authorized Supplier must have a documented process in place for ensuring all outbound shipments are destined for an authorized location.</t>
  </si>
  <si>
    <t xml:space="preserve"> All shipments are to be scheduled for delivery during regular operating business hours only, unless special receiving procedures are in place. Delivery to a freight terminal must constitute “delivery during regular business” for the purpose of this provision.</t>
  </si>
  <si>
    <t xml:space="preserve"> No pre-loading of assets in trucks, trailers, or containers is permitted without approval from the Microsoft account manager.</t>
  </si>
  <si>
    <t xml:space="preserve">Trucks, trailers, or containers containing Microsoft products, assets, and/or IP that are approved for pre-loading or are at transfer or arrival points that are not immediately unloaded must be locked and monitored by security representatives or under live monitored CCTV, in accordance with the requirements outlined in Section 2.2.7 “CCTV and Security Systems”. </t>
  </si>
  <si>
    <t>  Trucks, trailers, or containers containing Microsoft product, assets, or IP can be left unattended provided the trucks are locked and alarmed in all cases and parked in secure holding areas or rest stops (e.g., locations monitored by security representatives; parked in sight of other drivers).</t>
  </si>
  <si>
    <t xml:space="preserve"> Trucks with trailers containing Microsoft product, assets, or IP left unattended must have engines turned off and keys removed from the ignition.</t>
  </si>
  <si>
    <t>  Trucks, trailers, or containers containing Microsoft product or assets that are left unattended must be checked for tampering upon return.</t>
  </si>
  <si>
    <t>  Full and partial pallets, as well as single-shipped master cartons, must be weighed and weight documented in shipping paper work.</t>
  </si>
  <si>
    <t>When pallet or package tampering is evident, an in-coming goods inspection by the supplier receiving Microsoft product and inventory must be carried out while driver is still on premise. Damage and short-shipments must be noted on shipping documentation. The party receiving Microsoft product must report damaged shipments and short-shipments to shipping party and Microsoft within 48 hours.</t>
  </si>
  <si>
    <t xml:space="preserve">  The Authorized Supplier must assess for risk and review documentation of current routes, schedules, and planned stops. </t>
  </si>
  <si>
    <t xml:space="preserve">The following driver in-transit procedures must be adhered to and documented:
a) Actions such as arrival/departure, stops, and destination must be reported immediately to Authorized Supplier base.
b) Delays caused by detours, traffic jam, strike, etc. must be reported immediately to Authorized Supplier base.
c) Incidents like vehicle breakdown, illness, etc. must be reported to Authorized Supplier base and followed-up immediately.
d) Procedures must be in place in case of disruption of transport like vehicle breakdown, or route deviation.
e) Notification to Authorized Supplier base on every break.
f) Plans in place to take appropriate measures in event of vehicle breakdown, driver’s incapability, unforeseen stops, etc. 
g) Records must be retained for four (4) years.
</t>
  </si>
  <si>
    <t xml:space="preserve">Documented procedures in place to securely manage keys of trucks, trailers, pad locks, kingpins.
a) Spare keys must be kept separate from keys and in a secure environment. 
</t>
  </si>
  <si>
    <t xml:space="preserve"> Documented procedures must be in place to verify the physical integrity of trucks, trailers, containers, rail cars, aircraft, and vessels prior to loading Microsoft product and/or IP. </t>
  </si>
  <si>
    <t xml:space="preserve"> The Authorized Supplier must inspect trucks, trailers, containers, rail cars, aircraft, and vessels for unauthorized/unmanifested materials prior to loading with Microsoft product and/or IP. Documented procedures must be in place for conducting such inspections. </t>
  </si>
  <si>
    <t xml:space="preserve"> Truck, trailer, container, rail car, aircraft, and vessel inspections must include inspection of all readily accessible areas prior to loading with Microsoft product and/or IP by shipment personnel and witnessed by security guard, supervisor or non-shipping personnel. A 7-point inspection checklist must be completed for all containers: 
• Front wall 
• Left side 
• Right side 
• Floor 
• Ceiling/Roof 
• Inside/outside doors 
• Outside/Undercarriage
</t>
  </si>
  <si>
    <t xml:space="preserve"> Internal/external compartments and panels on trucks, trailers, containers, rail cars, aircraft, and vessels must be secured. </t>
  </si>
  <si>
    <t>Trucks, trailers, containers, rail cars, aircraft and vessels must be inspected at departure, transfer points, and arrival for tampering.</t>
  </si>
  <si>
    <t xml:space="preserve"> Documented procedures must be in place for checking the reliability of the locking mechanisms of trailers, containers, rail cars, and aircraft doors. </t>
  </si>
  <si>
    <t>The Authorized Supplier must record and retain for 4 years the following inspection documentation:  
a) Date of inspection for trucks, trailers, containers, rail cars, aircrafts, or vessels
b) Tracking information specific to the truck, trailer, container, rail car, aircraft, or vessel
c) The name of the person or persons conducting the inspection</t>
  </si>
  <si>
    <t xml:space="preserve">Truck, trailer, container, rail car, aircraft or vessel movements must be logged, showing:
a) Date/time in and out
b) Seal number (when seals are used)
c) Name of truck, trailer, container, rail car, aircraft, or vessel operator and company
d) The applicable truck, trailer, container, rail car, aircraft. or vessel identification/license number
</t>
  </si>
  <si>
    <t>Logs showing date/time in and out; seal numbers (when seals are used); name of truck/rail/vessel operator and company; and applicable truck, trailer, container, rail car, aircraft or vessel identification/license number must be retained for 4 years.</t>
  </si>
  <si>
    <t>Trucks, trailers, containers, rail cars, aircraft or vessels subject to maintenance performed by external parties (or not under supervision of Authorized Supplier personnel) must undergo a 7-point inspection upon return to the Authorized Supplier.</t>
  </si>
  <si>
    <t xml:space="preserve"> Documented procedures must be in place for recognizing and reporting compromised truck, trailer, containers, rail car, aircraft or vessel to the appropriate Customs authority when the introduction of unauthorized and/or unmanifested materials and/or persons is suspected or identified.</t>
  </si>
  <si>
    <t>When used, tamper-evident security tape, banding strips and/or security seals must be absent any Microsoft corporate name, trademark(s), or logo(s), on shipping packaging.</t>
  </si>
  <si>
    <t xml:space="preserve">6.2.1.1 </t>
  </si>
  <si>
    <t>6.2.1.2</t>
  </si>
  <si>
    <t>6.2.1.3</t>
  </si>
  <si>
    <t>6.2.1.4</t>
  </si>
  <si>
    <t>6.2.1.5</t>
  </si>
  <si>
    <t>6.2.2.1</t>
  </si>
  <si>
    <t>6.2.2.2</t>
  </si>
  <si>
    <t xml:space="preserve">6.2.3.1 </t>
  </si>
  <si>
    <t xml:space="preserve">6.2.4.1 </t>
  </si>
  <si>
    <t>6.2.4.2</t>
  </si>
  <si>
    <t>6.2.4.3</t>
  </si>
  <si>
    <t xml:space="preserve">6.3.1.1 </t>
  </si>
  <si>
    <t>6.3.1.2</t>
  </si>
  <si>
    <t>6.3.1.3</t>
  </si>
  <si>
    <t>6.3.1.4</t>
  </si>
  <si>
    <t>6.3.1.5</t>
  </si>
  <si>
    <t>6.3.1.6</t>
  </si>
  <si>
    <t>6.3.1.7</t>
  </si>
  <si>
    <t>6.3.1.8</t>
  </si>
  <si>
    <t xml:space="preserve">6.3.2.1 </t>
  </si>
  <si>
    <t>6.3.2.2</t>
  </si>
  <si>
    <t>6.3.2.3</t>
  </si>
  <si>
    <t>6.3.2.4</t>
  </si>
  <si>
    <t>6.3.2.5</t>
  </si>
  <si>
    <t>6.4.1.1</t>
  </si>
  <si>
    <t>6.4.1.2</t>
  </si>
  <si>
    <t>6.4.1.3</t>
  </si>
  <si>
    <t xml:space="preserve">6.4.3.1 </t>
  </si>
  <si>
    <t>6.4.3.2</t>
  </si>
  <si>
    <t>6.4.3.3</t>
  </si>
  <si>
    <t>6.4.3.4</t>
  </si>
  <si>
    <t>6.5.1.1</t>
  </si>
  <si>
    <t>6.5.1.2</t>
  </si>
  <si>
    <t>6.5.2.1</t>
  </si>
  <si>
    <t>6.5.2.2</t>
  </si>
  <si>
    <t>6.5.2.3</t>
  </si>
  <si>
    <t>6.5.2.4</t>
  </si>
  <si>
    <t>6.5.2.5</t>
  </si>
  <si>
    <t>6.5.2.6</t>
  </si>
  <si>
    <t xml:space="preserve">6.5.3.1 </t>
  </si>
  <si>
    <t>6.5.3.2</t>
  </si>
  <si>
    <t>6.5.3.3</t>
  </si>
  <si>
    <t xml:space="preserve">6.5.4.1 </t>
  </si>
  <si>
    <t>6.5.4.2</t>
  </si>
  <si>
    <t>6.5.4.3</t>
  </si>
  <si>
    <t>6.5.4.4</t>
  </si>
  <si>
    <t>6.5.4.5</t>
  </si>
  <si>
    <t xml:space="preserve">6.5.5.1 </t>
  </si>
  <si>
    <t xml:space="preserve">6.5.6.1 </t>
  </si>
  <si>
    <t>6.5.6.2</t>
  </si>
  <si>
    <t>6.5.6.3</t>
  </si>
  <si>
    <t>6.5.6.4</t>
  </si>
  <si>
    <t>6.5.6.5</t>
  </si>
  <si>
    <t>6.5.6.6</t>
  </si>
  <si>
    <t>6.5.6.7</t>
  </si>
  <si>
    <t>6.5.6.8</t>
  </si>
  <si>
    <t>6.5.6.9</t>
  </si>
  <si>
    <t xml:space="preserve">6.6.1.1 </t>
  </si>
  <si>
    <t>6.6.1.2</t>
  </si>
  <si>
    <t>6.6.1.3</t>
  </si>
  <si>
    <t>6.6.1.4</t>
  </si>
  <si>
    <t>6.6.1.5</t>
  </si>
  <si>
    <t>6.6.1.6</t>
  </si>
  <si>
    <t>6.6.1.7</t>
  </si>
  <si>
    <t>6.6.1.8</t>
  </si>
  <si>
    <t>6.6.1.9</t>
  </si>
  <si>
    <t>6.6.2.1</t>
  </si>
  <si>
    <t>6.6.2.2</t>
  </si>
  <si>
    <t>6.6.2.3</t>
  </si>
  <si>
    <t>6.6.2.4</t>
  </si>
  <si>
    <t>6.6.2.5</t>
  </si>
  <si>
    <t>6.6.2.6</t>
  </si>
  <si>
    <t>6.6.2.7</t>
  </si>
  <si>
    <t xml:space="preserve">6.6.3.1 </t>
  </si>
  <si>
    <t>6.6.3.2</t>
  </si>
  <si>
    <t>6.6.3.3</t>
  </si>
  <si>
    <t xml:space="preserve">6.7.1.1 </t>
  </si>
  <si>
    <t>6.7.1.2</t>
  </si>
  <si>
    <t xml:space="preserve">6.7.2.1 </t>
  </si>
  <si>
    <t>The Authorized Supplier must maintain written documentation of information security policies and procedures.</t>
  </si>
  <si>
    <t xml:space="preserve">Information security policies and procedures must support the overall business objectives of the Authorized Supplier, and must explicitly address the following areas:
a) Purpose &amp; objectives
b) Scope
c) Roles &amp; Responsibilities to include property owners responsible and accountable for protecting Microsoft’s assets
d) Penalties for non-compliance
e) Clearly defined security levels and priorities
</t>
  </si>
  <si>
    <t xml:space="preserve">Information security policies and procedures must be reviewed on a yearly basis in order to keep them up-to-date with evolving legal and business requirements.
a) The review will be conducted by the policy or procedure owners and their managers.
</t>
  </si>
  <si>
    <t>The Authorized Supplier will identify, develop, and maintain the policy to be aligned with industry standard leading practices, for example ISO 27001.</t>
  </si>
  <si>
    <t xml:space="preserve">The Authorized Supplier must clearly define acceptable use of its computer systems through a documented “Acceptable Use” policy and must retain that documentation for a minimum of 4 years. 
This policy must specify:
a) Ownership of data and electronic communications stored or transmitted through the Authorized Supplier computer systems
b) The scope of any monitoring of data and electronic communications to and from Authorized Supplier computer systems
c) Each computer user’s consent to the policy as a condition of access to company systems 
</t>
  </si>
  <si>
    <t xml:space="preserve">The Authorized Supplier must provide information security awareness training to employees. This training must reinforce the roles and responsibilities computer users play in maintaining security and emphasize the benefits of these actions. 
a) The Authorized Supplier must document the training—including content provided, dates, and the personnel trained—and retain that documentation for a minimum of 4 years.
</t>
  </si>
  <si>
    <t xml:space="preserve">Computer systems containing Microsoft assets must display a message, prior to granting access, reminding users that accessing the computer system is considered a form of consent to the “Acceptable Use” policy. </t>
  </si>
  <si>
    <t xml:space="preserve">Training must provide IT personnel with the knowledge and skills necessary to execute their day-to-day responsibilities in a secure manner and in accordance with Microsoft Policies and Requirements.
a) The Authorized Supplier must document the training—including content provided, dates, and the personnel trained—and retain that documentation for a minimum of 4 years.
</t>
  </si>
  <si>
    <t>  The Authorized Supplier must complete and document a risk assessment whenever there is a business need for an external party to have access to secure information or information processing facilities.</t>
  </si>
  <si>
    <t xml:space="preserve"> The Authorized Supplier must periodically audit third parties to ensure compliance with Microsoft information security requirements.</t>
  </si>
  <si>
    <t>The Authorized Supplier must periodically review changes to third-party agreements to ensure compliance with all requirements.</t>
  </si>
  <si>
    <t>  Critical computing resources upon which Authorized Supplier systems containing Microsoft assets depend for common services—such as domain controllers; Kerberos, DNS, DHCP servers; and LAN switches and routers—must be located in an access-controlled environment meeting the criteria of a secure internal location within a secure facility, per Section 2.2.5 “Secure Internal Location.”</t>
  </si>
  <si>
    <t xml:space="preserve"> Computer systems containing Microsoft digital IP and HBI must be located on a physically secured system in a secure internal location within a secure facility building.</t>
  </si>
  <si>
    <t xml:space="preserve"> The Authorized Supplier must establish and document procedures to identify and track all computer systems, including, but not limited to those systems which contain product keys and software. </t>
  </si>
  <si>
    <t xml:space="preserve">  If computer systems containing Microsoft assets must leave the Authorized Supplier facility for repair, data storage devices containing Microsoft assets must be removed first. </t>
  </si>
  <si>
    <t xml:space="preserve"> Drives containing Microsoft assets that fail must be removed and destroyed. Failed hard drives used to store product keys and images are not eligible for refurbishing or warranty replacement.</t>
  </si>
  <si>
    <t xml:space="preserve"> Any storage device containing Microsoft assets—such as a hard drive— that fails or is scheduled for upgrade must be retained by the Authorized Supplier until the Authorized Supplier can verify that the data has been removed using the one of the standards referred to in Section 6.5.4 “Secure File and Data Deletion.”</t>
  </si>
  <si>
    <t xml:space="preserve">Computer systems containing Microsoft digital IP and HBI must not have disk drives, writable CD-R or DVD-R disc drives, Bluetooth/wireless technology, or USB drives to which portable recording/memory media could be attached and/or must have them disabled. 
a) In the case that they can’t be physically removed or disabled, they must be tested for compliance and logs of testing kept.
b) In the event that a portable drive is required for mastering or other production-related scenarios, the Authorized Supplier must:
• Perform an anti-virus/malware/spyware scan on the device prior to entry into the secure environment 
• Create and maintain for a minimum of 4 years a log recording device contents both prior to use and after use, with differences noted and escalated to ensure assets are not removed
</t>
  </si>
  <si>
    <t xml:space="preserve">When on-site repairs are made to computer systems containing Microsoft digital IP and HBI, Authorized Supplier IT personnel should be present at all times.
a) A log must be maintained of repair details, individuals involved, disposition of disposed equipment as result of repairs. 
</t>
  </si>
  <si>
    <t xml:space="preserve"> The Authorized Supplier must ensure that clean, reliable electrical power is provided for critical computing infrastructure and computer equipment containing Microsoft assets. 
UPS’s provide clean power to computer systems, reducing the risk of system failure or data loss resulting from under- or over-voltage conditions. UPS must be capable of providing adequate power until (i) alternate power systems, such as a generator or secondary circuit, are activated, or (ii) computer systems are shut down according to manufacturer specifications. 
Systems containing digital IP or HBI must be configured to shut down before the UPS battery runs out, to prevent a “hard stop,” which results in potential data loss or system corruption.
</t>
  </si>
  <si>
    <t xml:space="preserve">The Authorized Supplier must ensure that critical computing resources and computers containing Microsoft assets do not exceed equipment manufacturer ratings for temperature, humidity and particulate operating ranges. </t>
  </si>
  <si>
    <t>  The Authorized Supplier data center or computer room must be equipped with a fire suppression mechanism, in accordance with applicable laws and regulations. Pre-action or clean agent fire suppression mechanisms are preferred over suppressant technologies as the former reduces the risk of accidental discharge of fire suppressant and minimizes disruption of service.</t>
  </si>
  <si>
    <t xml:space="preserve"> All environmental controls must be installed and operated in accordance with applicable laws, regulations, and manufacture specifications. </t>
  </si>
  <si>
    <t xml:space="preserve"> The Authorized Supplier is responsible for maintaining environmental control systems in accordance with manufacturer specifications.</t>
  </si>
  <si>
    <r>
      <t xml:space="preserve">The Authorized Supplier must build a firewall configuration that restricts connections between publicly accessible servers and any system component storing Microsoft assets, including any connections from wireless networks. This firewall configuration must include:
</t>
    </r>
    <r>
      <rPr>
        <sz val="9"/>
        <color theme="1"/>
        <rFont val="Calibri"/>
        <family val="2"/>
        <scheme val="minor"/>
      </rPr>
      <t>a) Restrictions on inbound Internet traffic to IP addresses within the DMZ (ingress filters)
b) Restrictions on inbound and outbound Internet traffic to ports 80 and 443
c) Procedures to prevent internal addresses from passing from the Internet into the DMZ (egress filters)
d) Stateful inspection, also known as dynamic packet filtering, which only allows” established” connections onto the network
e) Placement of the database in an internal network zone, segregated from the DMZ
f) Perimeter firewalls between any wireless networks and the Microsoft assets environment which are configured to deny or, if such traffic is necessary for business purposes, regulate any traffic from the wireless environment
g) Personal firewall software on any mobile and/or employee-owned computers with direct connectivity to the Internet (e.g., laptops used by employees), which are used to access the organization’s network
h) Prohibition of direct public access between external networks and any system component that stores Microsoft assets (e.g., databases)
i) A DMZ to filter and screen all traffic and to prohibit direct routes for inbound and outbound Internet traffic
j) Restrictions on outbound traffic from Microsoft assets host applications to IP addresses within the DMZ
k) Internet Protocol to prevent internal addresses from being translated and revealed on the Internet by using technologies that implement RFC 1918 address space, such as Port Address Translation (PAT) or Network Address Translation (NAT)
l) Unapproved services, or services that are typically vulnerable to attack (such as Server Message Block (SMB), NetBIOS, tftp, RPC, rlogin, rsh or rexec), should be disabled (blocked) at the boundary firewall by default.</t>
    </r>
  </si>
  <si>
    <t>The Authorized Supplier must build a firewall configuration that denies all traffic from “untrusted” networks/hosts.</t>
  </si>
  <si>
    <r>
      <t xml:space="preserve">A secure network path may be created using one or more of the following techniques (if other techniques not listed here are employed to create a secure network path, the technique must be fully documented for pre-assessment and discussed with the inspector during inspection):
</t>
    </r>
    <r>
      <rPr>
        <sz val="9"/>
        <color theme="1"/>
        <rFont val="Calibri"/>
        <family val="2"/>
        <scheme val="minor"/>
      </rPr>
      <t xml:space="preserve">a) “Air Gap.” An air gap represents complete isolation of the secure network path from the company’s general purpose network. 
b) Network Segmentation. A secure network path may be implemented by placing computer systems with Microsoft assets onto a dedicated segment of the network. 
c) Virtual Private Networking. A secure network path may be established by implementing a virtual private network (VPN). </t>
    </r>
  </si>
  <si>
    <r>
      <t xml:space="preserve">Firewall configuration rules must be documented and subject to change-control procedures, with documentation maintained for 4 years. The Authorized Supplier must periodically review the firewall configuration against the configuration of record to ensure that only approved configurations entries are in effect.
</t>
    </r>
    <r>
      <rPr>
        <sz val="10"/>
        <color theme="1"/>
        <rFont val="Calibri"/>
        <family val="2"/>
        <scheme val="minor"/>
      </rPr>
      <t>a) The Authorized Supplier must log all output and access violations, reviewing the log periodically.</t>
    </r>
    <r>
      <rPr>
        <sz val="11"/>
        <color theme="1"/>
        <rFont val="Calibri"/>
        <family val="2"/>
        <scheme val="minor"/>
      </rPr>
      <t xml:space="preserve">
</t>
    </r>
  </si>
  <si>
    <r>
      <t xml:space="preserve">The Authorized Supplier must authenticate all devices connecting to its wireless networks and must encrypt all Microsoft assets (such as e-mail, spreadsheets, documents, and other general business communication) transmitted over its wireless networks, 256 as a minimum key length.
</t>
    </r>
    <r>
      <rPr>
        <sz val="9"/>
        <color theme="1"/>
        <rFont val="Calibri"/>
        <family val="2"/>
        <scheme val="minor"/>
      </rPr>
      <t xml:space="preserve">Note: 128 WEP as well as default/manufacturer passwords on Aps or routers are not acceptable
</t>
    </r>
  </si>
  <si>
    <r>
      <t xml:space="preserve">The Authorized Supplier must: 
</t>
    </r>
    <r>
      <rPr>
        <sz val="10"/>
        <color theme="1"/>
        <rFont val="Calibri"/>
        <family val="2"/>
        <scheme val="minor"/>
      </rPr>
      <t>a) Establish usage restrictions and implementation guidance for wireless technologies
• Near field communications including but not limited to Bluetooth or infrared data transmission should be limited.
b) Document, monitor, and control wireless access to the information system
• Logs of network changes including Password Changes and Frequency must be kept.
(1) Actual Password does not need to be recorded in the logs.</t>
    </r>
    <r>
      <rPr>
        <sz val="11"/>
        <color theme="1"/>
        <rFont val="Calibri"/>
        <family val="2"/>
        <scheme val="minor"/>
      </rPr>
      <t xml:space="preserve">
</t>
    </r>
  </si>
  <si>
    <t xml:space="preserve"> Where wireless technology is deployed, the Authorized Supplier must use a wireless analyzer to identify all rogue wireless access points.
a) SSID should be hidden, not broadcast.
</t>
  </si>
  <si>
    <t>The Authorized Supplier must scan any Wireless Access Points in wireless LANs (WLANs).</t>
  </si>
  <si>
    <t>All PCs used in manufacturing should have legitimate /properly licensed software licenses.</t>
  </si>
  <si>
    <r>
      <t xml:space="preserve">The Authorized Supplier must apply and maintain documentation for the current configuration- and change-management procedures—including hot fixes and service packs—to the following systems:
</t>
    </r>
    <r>
      <rPr>
        <sz val="10"/>
        <color theme="1"/>
        <rFont val="Calibri"/>
        <family val="2"/>
        <scheme val="minor"/>
      </rPr>
      <t xml:space="preserve">a) All computer systems containing Microsoft assets 
b) The centralized computing resources upon which these systems depend
c) Firewalls, routers, or network switches that are used to control Microsoft assets 
</t>
    </r>
  </si>
  <si>
    <t xml:space="preserve"> The Authorized Supplier must operate commercially available anti-virus software. Maintenance must include routine updates of virus definition files on a daily basis, as well as installation of service packs or hot fixes for the anti-virus software. The Authorized Supplier may reference a list of Microsoft anti-virus partners here: 
http://www.microsoft.com/windows/antivirus-partners/windows-7.aspx
</t>
  </si>
  <si>
    <r>
      <t xml:space="preserve">The Authorized Supplier must operate industry-certified, commercially available anti-spyware. Maintenance must include routine updates of spyware definition files, as well as installation of service packs/hot fixes for the anti-spyware software.
Industry certification includes, but is not limited to the following:
</t>
    </r>
    <r>
      <rPr>
        <sz val="10"/>
        <color theme="1"/>
        <rFont val="Calibri"/>
        <family val="2"/>
        <scheme val="minor"/>
      </rPr>
      <t xml:space="preserve">• Virus Bulletin Certification (baseline): http://www.virusbtn.com/index
• West Coast Labs: http://westcoastlabs.org/
• LCSA Labs: https://www.icsalabs.com/
</t>
    </r>
  </si>
  <si>
    <r>
      <t xml:space="preserve">The Authorized Supplier must have a formal policy regarding commercially available anti-virus (AV), anti-spyware (ASW), and anti-malware (AM) which restricts the use of unauthorized software, files, and/or code on machines that touch Microsoft assets. The policy must cover all computers and must define enforcement for the following requirements for AV, AS, and AM:
</t>
    </r>
    <r>
      <rPr>
        <sz val="10"/>
        <color theme="1"/>
        <rFont val="Calibri"/>
        <family val="2"/>
        <scheme val="minor"/>
      </rPr>
      <t xml:space="preserve">a) The Authorized Supplier must perform complete full-system scans at least quarterly
• The Authorized Supplier must scan for untrusted content as it arrives (for example, attachments in email), and protect against risks associated with obtaining files and software either from outside corporate networks or external sources
b) The Authorized Supplier must update scanner signatures daily, or when available and must install service packs or hot fixes when available
c) The Authorized Supplier must document the software and version that will be used 
d) The Authorized Supplier must capture scanning output, logs, or quarantined files and review regularly 
</t>
    </r>
  </si>
  <si>
    <t>The Authorized Supplier must operate commercially available anti-malware. Maintenance must include routine updates of virus definition files on a daily basis, and installation of service packs or hot fixes for the anti-malware software.</t>
  </si>
  <si>
    <t xml:space="preserve">The Authorized Supplier must have documented formal process to ensure integrity of digital IP and HBI, and must maintain all relevant documentation for a minimum of 4 years.  
a) The Authorized Supplier must execute integrity checks on all Microsoft digital IP and HBI, log output, and review monthly.
b) The Authorized Supplier must formally investigate the presence of any unauthorized software, files, and/or code and must report the incident to a Microsoft Account Manager within 24 hours.
</t>
  </si>
  <si>
    <t xml:space="preserve">The Authorized Supplier must have appropriate business continuity plans for recovering from compromised system attacks, including but not limited to, all necessary data and software back-up and recovery arrangements.
a) If the Authorized Supplier finds their system has been compromised, they must delete the affected Microsoft digital IP and HBI for distribution (bits and keys) and obtain a new copy of the file(s) from the appropriate Microsoft release system. 
</t>
  </si>
  <si>
    <t xml:space="preserve"> The Authorized Supplier must define a back-up strategy that includes encrypting and testing back-up files, and must document all back-up, rotation, and restore procedures. At a minimum, access control and CCTV images must be part of the failover and back-up strategy.</t>
  </si>
  <si>
    <t xml:space="preserve"> The Authorized Supplier must use encryption on the back-up system and provide controlled access to the encryption keys. Access to encryption keys must be more restrictive than access to the data being encrypted. Back-up media, including those stored offsite, must be protected from theft and destruction.</t>
  </si>
  <si>
    <t>   Restore procedures must ensure all access controls are in place.</t>
  </si>
  <si>
    <r>
      <t xml:space="preserve">The Authorized Supplier must establish and document procedures to securely delete from computer systems any Microsoft assets that meet one or more of the following conditions:
</t>
    </r>
    <r>
      <rPr>
        <sz val="10"/>
        <color theme="1"/>
        <rFont val="Calibri"/>
        <family val="2"/>
        <scheme val="minor"/>
      </rPr>
      <t>• Computer equipment is slated for disposal or re-use
• The Authorized Supplier is not, or is no longer, authorized to produce and/or distribute the related product(s) under the terms of its agreement with Microsoft
• Agreement and authorization for the Authorized Supplier to provide manufacturing or other services is terminated
• The Microsoft part number and/or SKU is discontinued and/or obsolete as of the date defined in the notification from Microsoft, and no further production or distribution is authorized</t>
    </r>
  </si>
  <si>
    <r>
      <t xml:space="preserve">The Authorized Supplier must use one of the following methods of secure deletion for Microsoft assets that meet one or more of the conditions stated above in 5.5.4.1:
</t>
    </r>
    <r>
      <rPr>
        <sz val="10"/>
        <color theme="1"/>
        <rFont val="Calibri"/>
        <family val="2"/>
        <scheme val="minor"/>
      </rPr>
      <t>• Physical destruction of storage media
• Use of a commercial software product that uses or complies with one of the following:
o Current US Department of Defense (DoD) standard (At time of publication: 5220.22-M “National Industrial Security Program Operating Manual”) 
o Current NIST Data Sanitization Standards
o Guttmann algorithm 
 (http://www.cs.auckland.ac.nz/~pgut001/pubs/secure_del.html)
o PDWIPE is the preferred tool for doing an end-to-end wipe
 (http://www.digitalintelligence.com/software/disoftware/pdwipe/
o For sanitizing slack space, CIPHER /W is the preferred tool
 http://support.microsoft.com/kb/814599</t>
    </r>
  </si>
  <si>
    <r>
      <t xml:space="preserve">The Authorized Supplier must use the following procedures to securely delete data from a Microsoft SQL database:
</t>
    </r>
    <r>
      <rPr>
        <sz val="10"/>
        <color theme="1"/>
        <rFont val="Calibri"/>
        <family val="2"/>
        <scheme val="minor"/>
      </rPr>
      <t xml:space="preserve">a) Delete the Microsoft IP or HBI data
b) Run sp_clean_db_free_space at least monthly (recommended weekly) to clean up free space
c) If you are not running a Microsoft SQL database, use equivalent measures
</t>
    </r>
  </si>
  <si>
    <t xml:space="preserve"> The Authorized Supplier must turn off volume shadow copy for machines that touch Microsoft IP or HBI.</t>
  </si>
  <si>
    <t>The Authorized Supplier must follow secure data deletion procedures even when Microsoft IP or HBI is only in memory and is not actively stored on disk (e.g., temporary files, caches, page files, etc.).</t>
  </si>
  <si>
    <t>Digital IP and HBI—including, but not limited to Microsoft product keys, Microsoft confidential material, product builds, etc.—must not be stored on a laptop or any type of portable device (e.g. tablets, cell, PDAs, thumb drives), and must be stored in an internal secure location.</t>
  </si>
  <si>
    <t>   The Authorized Supplier must define and document the risks that mobile computing can expose in their different environments. This documentation should be retained until a new risk assessment document supersedes. Authorized Supplier must train employees and contingent staff of these risks and it must be documented in training materials.</t>
  </si>
  <si>
    <t>    The Authorized Supplier must develop, document, and implement processes and procedures to protect local corporate sites, extranets, and mobile computers. This documentation should be retained until a new process and procedures document supersedes.</t>
  </si>
  <si>
    <t>The Authorized Supplier must document and maintain documentation change control for all Mobile Access Points that have access to Microsoft assets.</t>
  </si>
  <si>
    <t xml:space="preserve"> IDS-type systems must be placed on the VPN/Remote Access Service (RAS) network to detect anomalies. </t>
  </si>
  <si>
    <t>If the Authorized Supplier only uses password-based authentication, the Authorized Supplier must enforce strong password policies on the network to mitigate dictionary-type attacks.</t>
  </si>
  <si>
    <t>  PAP, SPAP, and CHAP protocols must be disabled.</t>
  </si>
  <si>
    <t>RAS and VPN access must be part of plans in Section 6.6.1 “User Management and Access Control.”</t>
  </si>
  <si>
    <t>  Authorized Supplier corporate network users must be required to re-authenticate prior to access to Microsoft assets in a production environment.</t>
  </si>
  <si>
    <t>The Authorized Supplier must ensure confidentiality, integrity, and authentication of data communications across public networks to Microsoft assets.</t>
  </si>
  <si>
    <t>6.6.2.8</t>
  </si>
  <si>
    <t>All PC’s deployed in a secure internal location with MS IP may have only business applications installed requiring passwords that are under the authority of the Authorized Supplier. Applications requiring personal passwords that are not under Authorized Supplier authority may not be used on PC’s in these locations.</t>
  </si>
  <si>
    <t>The information system must enforce the most restrictive set of rights, privileges, or accesses needed by users for the performance of specified tasks.</t>
  </si>
  <si>
    <t>Account creation must be contingent upon the user’s explicit acceptance of the Authorized Supplier information security policies and “Acceptable Use” policy.</t>
  </si>
  <si>
    <t xml:space="preserve"> Accounts must be individually assigned to personnel. 
a) It is recommended that Privileged access rights must be allocated to users on a need-to-know basis and in accordance with the access control policy.
• Privileged access rights should be assigned to a user ID different from those used for regular business activities. Regular business activities should not be performed from privileged ID.
</t>
  </si>
  <si>
    <t>The Authorized Supplier procedures must require that newly-created user accounts meet the following conditions:
a) An initial password must be assigned to each new account at the time of creation. 
b) The initial password must be unique for each new user. Default, standard, or blank initial passwords must not be used. 
c) Initial passwords cannot contain the user’s name, identification number or otherwise follow a standard pattern based on user information.
d) Passwords will be communicated to users in a secure manner, and only after validating the identity of the user.
e) Users must be required to change passwords on initial login.</t>
  </si>
  <si>
    <t>Changes in status of an employee or temporary staff must trigger a review of their user account status. User accounts of terminated employees must be suspended at the time of termination.</t>
  </si>
  <si>
    <t xml:space="preserve">The Authorized Supplier must notify the Microsoft account manager via email of any RSM, Orion, MOO (Microsoft Original Equipment Manufacturer [OEM] Online), WAM! NET or other Microsoft System accounts that are no longer necessary within 24 hours. Where the Authorized Supplier is authorized to grant or revoke access to such accounts, the Authorized Supplier account administrator must revoke access within 24 hours.
a) System-level access, such Authorized Supplier Proof of Eligibility Distribution System (POEDS)/Just in Time (JIT), must also be revoked within 24 hours.
</t>
  </si>
  <si>
    <r>
      <t xml:space="preserve">The Authorized Supplier must ensure that access to Microsoft Systems, (such as RSM, Orion, MOO, or WAM! NET) is restricted to authorized personnel. The Authorized Supplier must comply with the following requirements:
</t>
    </r>
    <r>
      <rPr>
        <sz val="10"/>
        <color theme="1"/>
        <rFont val="Calibri"/>
        <family val="2"/>
        <scheme val="minor"/>
      </rPr>
      <t>a) The Authorized Supplier must meet all requirements for RSM as stated in the current version of the RSM Vendor Policy document.
b) The Authorized Supplier must ensure individual access passwords to the Microsoft tool are not shared among Authorized Supplier employees.
c) The Authorized Supplier must validate personnel who have access to Microsoft Systems—including, but not limited to Orion, MOO, RSM, or WAM! NET —on a monthly basis. This must only contain those Authorized Supplier employees who require access to Microsoft Systems to perform their roles and responsibilities within the program or line of business supporting Microsoft.
d) The Authorized Supplier must contact their local Microsoft System (Orion, RSM, MOO, and WAM! NET, etc.) administrator if there are any planned changes to the Authorized Supplier personnel’s access.
e) The Authorized Supplier must contact their local Microsoft System (Orion, RSM, MOO, and WAM! NET, etc.) administrator if there are any plans to remove any employee from Microsoft System (Orion, RSM, MOO, etc.) access, if the employee no longer works for the company, or if the employee no longer has need for access to Microsoft System (Orion, RSM, MOO, WAM! NET, etc.).</t>
    </r>
    <r>
      <rPr>
        <sz val="11"/>
        <color theme="1"/>
        <rFont val="Calibri"/>
        <family val="2"/>
        <scheme val="minor"/>
      </rPr>
      <t xml:space="preserve">
</t>
    </r>
  </si>
  <si>
    <t xml:space="preserve">Computer systems that use internet tools (such as RSM, WAM! NET, TEAMCENTER, or MOO) to access Microsoft IP for manufacturing purposes must not have Instant Messaging or other internet sharing protocols (e.g., peer-to-peer clients, FTP, Drobox, OneDrive, social media, etc.)
a) Whenever possible functions like cut/paste, copy files, copy/paste must be disabled as well.
</t>
  </si>
  <si>
    <r>
      <t xml:space="preserve"> The Authorized Supplier must employ Strong Passwords to authenticate users and allow access to computer systems on the Authorized Supplier network:
a) Password Complexity must be enabled on the Authorized Supplier network
</t>
    </r>
    <r>
      <rPr>
        <sz val="9"/>
        <color theme="1"/>
        <rFont val="Calibri"/>
        <family val="2"/>
        <scheme val="minor"/>
      </rPr>
      <t xml:space="preserve">i) Passwords must be a minimum of 10 characters in length
ii) Simple or easy to guess passwords may not be used
iii) Passwords must meet at least three of the four complexity requirements—uppercase letters, lowercase letters, numbers, and non-alphanumeric characters
b) Additional password requirements include the following:
i) Passwords must expire, and must not be valid for a period in excess of 70 days.
ii) Users may not re-use any of their previous 24 passwords
iii) Once a password has been changed, it cannot be changed again within 24 hours
iv) After 5 incorrect password attempts, the account must be locked for a 24-hour period or until the site administrator unlocks the account
v) Forbidding the use of group, shared, or generic accounts/passwords
vi) Requiring a user to re-enter their password to reactivate the terminal if a session has been idle for more than 15 minute
c) Account management must include the following:
i) The addition, deletion, and modification of user IDs, credentials, and other identifier objects
ii) Verify user identity before performing password resets
iii) Set first-time passwords to a unique value per user and change immediately after first use
iv) Immediately revoke accesses of terminated or transferred users
v) Remove inactive user accounts at least once every 60 days
vi) Distribute strong password procedures and policies to all users who have access to Microsoft assets 
vii) Frequent session-locks for any machines with access to Microsoft assets, preventing further access to the session until the user reestablishes access using appropriate identification and authentication procedures
</t>
    </r>
  </si>
  <si>
    <t>   Under no circumstances may user accounts and/or passwords to computer systems containing Microsoft assets or HBI be shared, posted, or otherwise distributed to more than one individual.</t>
  </si>
  <si>
    <t xml:space="preserve">    Authentication and access mechanisms must be automatically enforced by the computer system. Relying on users to self-enforce these mechanisms is not acceptable. </t>
  </si>
  <si>
    <t xml:space="preserve"> The Authorized Supplier (Tier 1, 2, or 3) must use a Microsoft-approved, secure and encrypted source to download digital IP, including but not limited to RSM, WAM! NET, SIGNET, etc.</t>
  </si>
  <si>
    <t xml:space="preserve"> Procedures must also be in place to establish and maintain authorization mechanisms to control access to Microsoft assets. All files or folders containing Microsoft assets must be protected by an Access Control List (ACL).</t>
  </si>
  <si>
    <t xml:space="preserve">  A system must be in place to identify the abuse of information systems including improper access, tampering, or the altering of Microsoft assets. </t>
  </si>
  <si>
    <t xml:space="preserve"> The Authorized Supplier must retain computer log files for at least 90 days. </t>
  </si>
  <si>
    <t xml:space="preserve"> Microsoft assets access logs must be reviewed at least every 60 days. Each review must be documented and retained for a minimum of 4 years. Any failed access attempts must be investigated. Investigations must be conducted in accordance with the incident handling policy (see Section 6.8.2 “Information Security Incident Management”).</t>
  </si>
  <si>
    <t xml:space="preserve"> The Authorized Supplier must maintain documentation of all computer system locations containing Microsoft assets and the ACL applied to these locations for at least 4 years. The documentation must identify the file or folder, path, computer, ACL, and content (type of Microsoft assets stored in the location). </t>
  </si>
  <si>
    <t xml:space="preserve"> The Authorized Supplier must review Microsoft assets files ACL’s at least every 60 days to ensure that only users with a valid business need and current management approval have access to files containing Microsoft assets. </t>
  </si>
  <si>
    <t xml:space="preserve"> If an unauthorized user obtains access to computer systems or networks containing Microsoft assets, the Authorized Supplier must immediately investigate the incident to determine if Microsoft assets have been copied, altered, or destroyed as a result of the unauthorized access. All resulting security incidents must follow the requirements for reporting in accordance with Section 2.2.8 “Security Incidents.” </t>
  </si>
  <si>
    <t>6.7.1.3</t>
  </si>
  <si>
    <r>
      <t xml:space="preserve"> Information about technical vulnerabilities of information systems containing Microsoft IP and HBI being used must be obtained in a timely fashion, the Authorized Supplier’s exposure to such vulnerabilities evaluated and appropriate measures taken to address the associated risks.
</t>
    </r>
    <r>
      <rPr>
        <sz val="10"/>
        <color theme="1"/>
        <rFont val="Calibri"/>
        <family val="2"/>
        <scheme val="minor"/>
      </rPr>
      <t>a) Vulnerability Management must be applied to all Host and Virtual Machines in the virtualized computing environments.</t>
    </r>
    <r>
      <rPr>
        <sz val="11"/>
        <color theme="1"/>
        <rFont val="Calibri"/>
        <family val="2"/>
        <scheme val="minor"/>
      </rPr>
      <t xml:space="preserve">
</t>
    </r>
  </si>
  <si>
    <r>
      <t xml:space="preserve">The Authorized Supplier must employ vulnerability scanning tools and techniques e.g. code review, static analysis, penetration testing, white/black box testing for: 
</t>
    </r>
    <r>
      <rPr>
        <sz val="10"/>
        <color theme="1"/>
        <rFont val="Calibri"/>
        <family val="2"/>
        <scheme val="minor"/>
      </rPr>
      <t>a) Enumerating platforms, software flaws, and improper configurations.
b) Measuring vulnerability impact</t>
    </r>
    <r>
      <rPr>
        <sz val="11"/>
        <color theme="1"/>
        <rFont val="Calibri"/>
        <family val="2"/>
        <scheme val="minor"/>
      </rPr>
      <t xml:space="preserve">
</t>
    </r>
  </si>
  <si>
    <r>
      <t xml:space="preserve">Once a potential technical vulnerability has been identified, the Authorized Supplier must identify the associated risks and corrective actions to be taken; such actions could involve patching of vulnerable systems and/or applying other controls.  
</t>
    </r>
    <r>
      <rPr>
        <sz val="10"/>
        <color theme="1"/>
        <rFont val="Calibri"/>
        <family val="2"/>
        <scheme val="minor"/>
      </rPr>
      <t xml:space="preserve">a) Security-relevant software updates include, for example, patches, service packs, hot fixes, and anti-virus signatures. </t>
    </r>
    <r>
      <rPr>
        <sz val="11"/>
        <color theme="1"/>
        <rFont val="Calibri"/>
        <family val="2"/>
        <scheme val="minor"/>
      </rPr>
      <t xml:space="preserve">
</t>
    </r>
  </si>
  <si>
    <t>Technical Vulnerability Management</t>
  </si>
  <si>
    <t>Patch Management</t>
  </si>
  <si>
    <r>
      <t xml:space="preserve">Software must be kept up-to-date. 
</t>
    </r>
    <r>
      <rPr>
        <sz val="10"/>
        <color theme="1"/>
        <rFont val="Calibri"/>
        <family val="2"/>
        <scheme val="minor"/>
      </rPr>
      <t xml:space="preserve">a) Software running on computers and network devices that are connected to or capable of connecting to the internet must be licensed and supported (by the software vendor or supplier of the software) to ensure security patches for known vulnerabilities are made available.
b) Updates to software (including operating system software and firmware) running on computers and network devices that are connected to or capable of connecting to the internet must be installed in a timely manner (e.g. within 30 days of release or automatically when they become available from vendors).
c) Out-of-date software (i.e. software that is no longer supported) should be removed from computer and network devices that are connected to or capable of connecting to the internet.
d) All security patches for software running on computers and network devices that are connected to or capable of connecting to the internet must be installed in a timely manner (e.g. within 14 days of release or automatically when they become available from vendors).
e) All security-related patches, fixes and updates must be tested prior to implementation. </t>
    </r>
  </si>
  <si>
    <t xml:space="preserve">6.7.3.1 </t>
  </si>
  <si>
    <t xml:space="preserve">Intrusion Detection and Prevention Systems </t>
  </si>
  <si>
    <r>
      <t xml:space="preserve">The following intrusion detection and prevention mechanisms must be implemented to monitor events occurring in a computer system or network, analyze them for signs of possible incidents and attempt to stop the detected possible incidents. 
</t>
    </r>
    <r>
      <rPr>
        <sz val="10"/>
        <color theme="1"/>
        <rFont val="Calibri"/>
        <family val="2"/>
        <scheme val="minor"/>
      </rPr>
      <t>a) A host-based IDPS must be installed where Microsoft digital IP and HBI is stored.  In addition, a network-based IDPS must be used to monitor network traffic for particular network segments or devices and analyzes network, transport, and application protocols to identify suspicious activity.  
b) Real-time detection of known attack characteristics (e.g., denial of service attacks, malware, etc.) must be enabled.
c) Detected incidents must be analyzed on a periodic basis to identify trends.
d) Logs must be continuously monitored by authorized personnel.
e) The IDPS must be tuned on a regular basis to respond to specific threats, or based on intruder profiles and patterns.
f) System and malware signature updates must be installed on a timely basis.
g) All events generated by agents of the IDPS must be stored in a centralized repository from which alerts and reports may be generated and standard alerting interfaces such as simple network management protocol (SNMP), paging, flat files and email must be supported.
h) The design of the IDPS must be reviewed periodically to ensure that system or network changes have not reduced the effectiveness of the system.</t>
    </r>
    <r>
      <rPr>
        <sz val="11"/>
        <color theme="1"/>
        <rFont val="Calibri"/>
        <family val="2"/>
        <scheme val="minor"/>
      </rPr>
      <t xml:space="preserve">
</t>
    </r>
  </si>
  <si>
    <t>6.8.2.1</t>
  </si>
  <si>
    <r>
      <t>The Authorized Supplier must log and monitor for the following types of security activity on computer systems containing Microsoft digital IP and HBI, and must maintain documentation for a minimum of 4 years:
a)</t>
    </r>
    <r>
      <rPr>
        <sz val="10"/>
        <color theme="1"/>
        <rFont val="Calibri"/>
        <family val="2"/>
        <scheme val="minor"/>
      </rPr>
      <t xml:space="preserve"> Successful and failed Login/Logoff attempts
b) Successful and failed attempts to access files and/or folders containing Microsoft digital IP and HBI
c) Successful access by an unauthorized user to Microsoft digital IP and HBI must be reported to the Microsoft account manager and Digital Supply Chain Lead  within 24 hours.</t>
    </r>
    <r>
      <rPr>
        <sz val="11"/>
        <color theme="1"/>
        <rFont val="Calibri"/>
        <family val="2"/>
        <scheme val="minor"/>
      </rPr>
      <t xml:space="preserve">
</t>
    </r>
  </si>
  <si>
    <t xml:space="preserve">6.8.1.1 </t>
  </si>
  <si>
    <t>6.8.1.2</t>
  </si>
  <si>
    <t>6.8.2.2</t>
  </si>
  <si>
    <t>6.8.2.3</t>
  </si>
  <si>
    <t>6.8.2.4</t>
  </si>
  <si>
    <t>The Authorized Supplier must review security activity reports at least every 60 days. Each review must be documented and retained for a minimum of 4 years. Any failed or unauthorized access attempts must be immediately investigated. Investigations must be conducted in accordance with the incident handling policy (see Section 6.8.2 “Information Security Incident Management” ).</t>
  </si>
  <si>
    <t>The Authorized Supplier must establish a written process for documenting, reporting, and escalating Microsoft related security events and weaknesses. The Authorized Supplier must retain documentation of actions taken and improvements made in response to the event.</t>
  </si>
  <si>
    <t>The Authorized Supplier will collect and retain a chain of evidence to support legal actions, where appropriate. Documented evidence must be retained for 4 years.</t>
  </si>
  <si>
    <t xml:space="preserve"> All information system violators must be subject to appropriate disciplinary actions for abuse.</t>
  </si>
  <si>
    <t>The Authorized Supplier will routinely—but no less than once every 12 months or after a digital IP and HBI security incident—test security controls, limitations, network connections, and restrictions to make sure they can adequately identify or stop any unauthorized access attempts. Test results must be documented and made available to MS upon request.</t>
  </si>
  <si>
    <t xml:space="preserve">7.2.1.1 </t>
  </si>
  <si>
    <t>7.2.1.2</t>
  </si>
  <si>
    <t>7.2.1.3</t>
  </si>
  <si>
    <t>7.2.1.4</t>
  </si>
  <si>
    <t>7.2.1.5</t>
  </si>
  <si>
    <t xml:space="preserve">7.2.2.1 </t>
  </si>
  <si>
    <t>7.2.2.2</t>
  </si>
  <si>
    <t xml:space="preserve">7.2.3.1 </t>
  </si>
  <si>
    <t>7.2.3.2</t>
  </si>
  <si>
    <t>7.2.3.3</t>
  </si>
  <si>
    <t>7.2.3.4</t>
  </si>
  <si>
    <t>7.2.3.5</t>
  </si>
  <si>
    <t xml:space="preserve">7.2.4.1 </t>
  </si>
  <si>
    <t>7.2.4.2</t>
  </si>
  <si>
    <t>7.2.5.1</t>
  </si>
  <si>
    <t xml:space="preserve">7.3.1.1 </t>
  </si>
  <si>
    <t>7.3.1.2</t>
  </si>
  <si>
    <t xml:space="preserve">7.3.2.1 </t>
  </si>
  <si>
    <t>7.3.2.2</t>
  </si>
  <si>
    <t>7.3.2.3</t>
  </si>
  <si>
    <t>7.3.2.4</t>
  </si>
  <si>
    <t>7.3.2.5</t>
  </si>
  <si>
    <t>7.3.2.6</t>
  </si>
  <si>
    <t xml:space="preserve">7.3.3.1 </t>
  </si>
  <si>
    <t>7.3.3.2</t>
  </si>
  <si>
    <t>7.3.3.3</t>
  </si>
  <si>
    <t>7.3.3.4</t>
  </si>
  <si>
    <t>7.3.3.5</t>
  </si>
  <si>
    <t>7.3.3.6</t>
  </si>
  <si>
    <t>7.3.3.7</t>
  </si>
  <si>
    <t>7.3.3.8</t>
  </si>
  <si>
    <t xml:space="preserve">7.4.1.1 </t>
  </si>
  <si>
    <t>7.4.1.2</t>
  </si>
  <si>
    <t>7.4.1.3</t>
  </si>
  <si>
    <t>7.4.1.4</t>
  </si>
  <si>
    <t>7.4.1.5</t>
  </si>
  <si>
    <t>7.4.1.6</t>
  </si>
  <si>
    <t>7.4.1.7</t>
  </si>
  <si>
    <t xml:space="preserve">7.4.2.1 </t>
  </si>
  <si>
    <t>7.4.2.2</t>
  </si>
  <si>
    <t>7.4.2.3</t>
  </si>
  <si>
    <t>7.4.2.4</t>
  </si>
  <si>
    <t>7.4.3.1</t>
  </si>
  <si>
    <t>7.4.3.2</t>
  </si>
  <si>
    <t>7.4.3.3</t>
  </si>
  <si>
    <t>7.4.3.4</t>
  </si>
  <si>
    <t>7.4.4.1</t>
  </si>
  <si>
    <t>7.4.5.1</t>
  </si>
  <si>
    <t>7.4.5.2</t>
  </si>
  <si>
    <t>The Authorized Supplier is not permitted to alter Microsoft digital IP and HBI without express written permission or documented policy exception from Microsoft.</t>
  </si>
  <si>
    <r>
      <t xml:space="preserve">Digital Pre-production or Staging Environments
</t>
    </r>
    <r>
      <rPr>
        <sz val="10"/>
        <color theme="1"/>
        <rFont val="Calibri"/>
        <family val="2"/>
        <scheme val="minor"/>
      </rPr>
      <t>a) The Authorized Supplier must follow the Microsoft approved documented process when unwrapping files (ISO, Box Tool or others) for publication. 
b) The Authorized Supplier must validate all Microsoft digital IP (via CRC, hash, or other) with an approved source (i.e., RSM) prior to publication.</t>
    </r>
    <r>
      <rPr>
        <sz val="11"/>
        <color theme="1"/>
        <rFont val="Calibri"/>
        <family val="2"/>
        <scheme val="minor"/>
      </rPr>
      <t xml:space="preserve">
</t>
    </r>
  </si>
  <si>
    <r>
      <t xml:space="preserve"> Digital Production and Hosting Environments 
</t>
    </r>
    <r>
      <rPr>
        <sz val="10"/>
        <color theme="1"/>
        <rFont val="Calibri"/>
        <family val="2"/>
        <scheme val="minor"/>
      </rPr>
      <t xml:space="preserve">a) If the Authorized Supplier provides a download manager for end-user bit downloading, the download manager must provide the ability to verify that the download received contains the same authorized bits intended. This can be done through hash comparison or other means.
• When providing links to Microsoft hosted content, the links must not be persistent
• The links must expire within 24 hours
• This can also be accomplished with a unique ticketing system
</t>
    </r>
    <r>
      <rPr>
        <sz val="9"/>
        <color theme="1"/>
        <rFont val="Calibri"/>
        <family val="2"/>
        <scheme val="minor"/>
      </rPr>
      <t xml:space="preserve">b) The Authorized Supplier must maintain valid encryption certificates for all secure websites hosting Microsoft digital IP and HBI. The certificate must be renewed prior to expiration, and must be issued and recognized by a trusted Certificate Authority, such as, but not limited to VeriSign, Global sign, Geotrust, GoDaddy, Commando, etc. </t>
    </r>
  </si>
  <si>
    <r>
      <t xml:space="preserve">The Authorized Supplier must document the end-to-end data flow diagram (DFD) for all Microsoft digital IP and HBI within Authorized Supplier control, as well as their tiered, third-party distributers, and must retain documentation for a minimum of 4 years.
</t>
    </r>
    <r>
      <rPr>
        <sz val="10"/>
        <color theme="1"/>
        <rFont val="Calibri"/>
        <family val="2"/>
        <scheme val="minor"/>
      </rPr>
      <t>a) The DFD must be reviewed and updated every 6 months or when the environment changes.</t>
    </r>
    <r>
      <rPr>
        <sz val="11"/>
        <color theme="1"/>
        <rFont val="Calibri"/>
        <family val="2"/>
        <scheme val="minor"/>
      </rPr>
      <t xml:space="preserve">
</t>
    </r>
  </si>
  <si>
    <r>
      <t xml:space="preserve">The Authorized Supplier must ensure a fully auditable trail for all Microsoft digital IP and HBI assets in their control and must retain the log for a minimum of 4 years, conducting quarterly log reviews to ensure accuracy and data retention. Auditable information must include:
</t>
    </r>
    <r>
      <rPr>
        <sz val="10"/>
        <color theme="1"/>
        <rFont val="Calibri"/>
        <family val="2"/>
        <scheme val="minor"/>
      </rPr>
      <t>a) Who has access to the digital IP and HBI
b) Server Logon logs with user /time stamp
c) Who downloads the IP Modifications to the IP or storage? 
d) Time and date stamps for all activity
e) The creation and destruction of VHD, per Section 6.5.4, "Secure File and Data Deletion"</t>
    </r>
    <r>
      <rPr>
        <sz val="11"/>
        <color theme="1"/>
        <rFont val="Calibri"/>
        <family val="2"/>
        <scheme val="minor"/>
      </rPr>
      <t xml:space="preserve">
</t>
    </r>
  </si>
  <si>
    <r>
      <t xml:space="preserve">The Authorized Supplier must follow written procedures on inventory and tracking of Microsoft digital IP and appropriate HBI including, but not limited to Microsoft product keys and secure images. Procedures must include, but are not limited to the following:
</t>
    </r>
    <r>
      <rPr>
        <sz val="10"/>
        <color theme="1"/>
        <rFont val="Calibri"/>
        <family val="2"/>
        <scheme val="minor"/>
      </rPr>
      <t xml:space="preserve">a) A process to monitor precise inventory levels and locations of all Microsoft digital IP and appropriate HBI—including, but not limited to product keys and software downloads—from receipt, issue, customer return, return to Microsoft, and/or destruction. 
b) Reconciliation of Microsoft IP and appropriate HBI must be maintained for a minimum of 4 years and must include, but is not limited to, quantity ordered, received, sold, destroyed, returned, and on-hand.
c) Reconciliation of Microsoft digital IP and appropriate HBI must be reported no less than monthly to Microsoft.
</t>
    </r>
  </si>
  <si>
    <t>Physical Destruction must follow Section 3.2.3 “Scrap and Destruction of Masters and Replication IP.”</t>
  </si>
  <si>
    <t xml:space="preserve">The Authorized Supplier must meet the minimum requirements of the facility access requirements stated in Section 2.2.4 “Facility Access Security,” and Section 2.2.5 “Secure Internal Locations.” </t>
  </si>
  <si>
    <t>The Authorized Supplier must ensure labs that contain Microsoft digital IP and HBI are secured within limited access locations in the facility.</t>
  </si>
  <si>
    <t>The Authorized Supplier must maintain written documentation of secure internal location procedures, per Section 2.2.2 “Security Policy and Training.”</t>
  </si>
  <si>
    <r>
      <t xml:space="preserve">The Authorized Supplier must inventory, cycle count, and document all physical media, on a monthly basis
</t>
    </r>
    <r>
      <rPr>
        <sz val="10"/>
        <color theme="1"/>
        <rFont val="Calibri"/>
        <family val="2"/>
        <scheme val="minor"/>
      </rPr>
      <t xml:space="preserve">a) Portable media transfers of IP and HBI should be kept to minimum with documentation regarding why portable media must be used compared to Ethernet (preferably encrypted) or more secure protocol transfers. 
</t>
    </r>
  </si>
  <si>
    <t xml:space="preserve">The Authorized Supplier must report all discrepancies within 24 hours, per Section 2.2.8 “Security Incidents,” and maintain documentation for a minimum of 4 years. </t>
  </si>
  <si>
    <t>  The Authorized Supplier must meet the minimum physical security of computing resources requirements stated in Section 6.3 “Physical Security of Computing Resources.”</t>
  </si>
  <si>
    <t xml:space="preserve"> All production and pre-production and shared development environments containing Microsoft digital IP must be secured in a locked server room.</t>
  </si>
  <si>
    <t>All third-party contracts must include and require adherence to the Microsoft SCS P&amp;R.</t>
  </si>
  <si>
    <t>  The information system must use frequent session time-outs that prevent further access to the session until the user reestablishes access using appropriate identification and authentication procedures.</t>
  </si>
  <si>
    <t xml:space="preserve">The information system must automatically terminate a session after 15 minutes of inactivity. </t>
  </si>
  <si>
    <t>The Authorized Supplier must assign a unique ID to each person before allowing them to access system components or Microsoft digital IP and HBI.</t>
  </si>
  <si>
    <t>  The Authorized Supplier must authenticate all access to any database or information system containing Microsoft digital IP and HBI, including access by applications, administrators and all other users.</t>
  </si>
  <si>
    <r>
      <t xml:space="preserve"> The Authorized Supplier must employ Strong Passwords, per Section 6.6.2 “Identification, Authentication, and Access,” and at least one of the methods below, to authenticate all users that have access to Microsoft digital IP and HBI:
</t>
    </r>
    <r>
      <rPr>
        <sz val="10"/>
        <color theme="1"/>
        <rFont val="Calibri"/>
        <family val="2"/>
        <scheme val="minor"/>
      </rPr>
      <t>a) Token devices (e.g., Secure ID, certificates, or public key)
b) Smartcard
c) Biometrics</t>
    </r>
    <r>
      <rPr>
        <sz val="11"/>
        <color theme="1"/>
        <rFont val="Calibri"/>
        <family val="2"/>
        <scheme val="minor"/>
      </rPr>
      <t xml:space="preserve">
</t>
    </r>
  </si>
  <si>
    <t xml:space="preserve"> The Authorized Supplier must implement two-factor authentication for remote access to the network by employees, administrators, and third parties by using technologies such as RADIUS or TACACS with tokens, or VPN with individual certificates.</t>
  </si>
  <si>
    <r>
      <t xml:space="preserve">Managing information system authenticators (e.g., tokens, PKI certificates, biometrics, passwords, and keycards) by: 
</t>
    </r>
    <r>
      <rPr>
        <sz val="10"/>
        <color theme="1"/>
        <rFont val="Calibri"/>
        <family val="2"/>
        <scheme val="minor"/>
      </rPr>
      <t xml:space="preserve">a) Defining initial authenticator content
b) Establishing administrative procedures for initial authenticator distribution for lost, compromised or damaged authenticators, and for revoking authenticators 
c) Changing default authenticators upon information system installation
</t>
    </r>
  </si>
  <si>
    <r>
      <t xml:space="preserve">The Authorized Supplier must, on all system components, encrypt all passwords during transmission and storage.
</t>
    </r>
    <r>
      <rPr>
        <sz val="10"/>
        <color theme="1"/>
        <rFont val="Calibri"/>
        <family val="2"/>
        <scheme val="minor"/>
      </rPr>
      <t xml:space="preserve">a) Limiting repeated access attempts by locking out the user ID after not more than 6 attempts
b) Setting the lockout duration to 30 minutes or until administrator enables the user ID
c) Requiring a user to re-enter their password to reactivate the terminal if a session has been idle for more than 15 minutes
</t>
    </r>
  </si>
  <si>
    <t>The Authorized Supplier must run internal and external network vulnerability scans at least quarterly and after any significant change in the network (e.g., new system component installations, changes in network topology, firewall rule modifications, product upgrades).</t>
  </si>
  <si>
    <t>    The Authorized Supplier must perform penetration testing on network infrastructure and applications at least quarterly and after any significant infrastructure or application upgrade or modification (e.g., operating system upgrade, sub-network added to environment, web server added to environment).</t>
  </si>
  <si>
    <t>    The Authorized Supplier must perform vulnerability testing on customer facing webpages, portals, or any applications accessed by a customer and/or containing customer data at least quarterly and must maintain documentation—including a list of found vulnerabilities—for a minimum of 4 years.</t>
  </si>
  <si>
    <t>  The Authorized Supplier must use network intrusion detection systems, host-based intrusion detection systems, and/or intrusion prevention systems to monitor all network traffic and alert personnel to suspected compromises. Additionally, the Authorized Supplier must regularly update all intrusion detection and prevention engines.</t>
  </si>
  <si>
    <r>
      <t xml:space="preserve">The Authorized Supplier must scan all of the following:
</t>
    </r>
    <r>
      <rPr>
        <sz val="10"/>
        <color theme="1"/>
        <rFont val="Calibri"/>
        <family val="2"/>
        <scheme val="minor"/>
      </rPr>
      <t>a) All filtering devices such as firewalls or external routers (if used to filter traffic). If using a firewall or router to establish a DMZ, these devices must also be scanned for vulnerabilities.
b) Web servers
c) Application servers if present
d) All custom Web applications
e) DNS
f) Electronic mail servers
g) All Load Balancers
h) Virtual Hosts
i) Wireless Access Points in wireless LANs (WLANs)
j) Any server storing Microsoft IP or customer PII</t>
    </r>
    <r>
      <rPr>
        <sz val="11"/>
        <color theme="1"/>
        <rFont val="Calibri"/>
        <family val="2"/>
        <scheme val="minor"/>
      </rPr>
      <t xml:space="preserve">
</t>
    </r>
  </si>
  <si>
    <t>The Authorized Supplier must ensure that any security vulnerabilities identified are mitigated immediately.</t>
  </si>
  <si>
    <t xml:space="preserve"> The Authorized Supplier must maintain a list of all externally-facing IP address and systems tested, as well as test results, and must make that list available to the scan supplier.</t>
  </si>
  <si>
    <t>The Authorized Supplier must probe the network to determine which externally-facing IP addresses and services are active and must maintain that documentation for a minimum of 4 years.</t>
  </si>
  <si>
    <t>All hosted development environments must meet the requirements for Section 2.2.5 “Secure Internal Locations.”</t>
  </si>
  <si>
    <t>The Authorized Supplier must segregate development from production servers.</t>
  </si>
  <si>
    <t>  Compilers, editors and other system utilities for development must not be accessible from production system.</t>
  </si>
  <si>
    <t xml:space="preserve"> The Authorized Supplier must use different passwords for production and test systems per Section 6.6.1 “User Account Management.”</t>
  </si>
  <si>
    <t>The Authorized Supplier must clearly identify and document the environment (development, test or production) upon user login</t>
  </si>
  <si>
    <t>Development staff must not have access to production passwords. Development staff may be granted temporary passwords to access production systems as business requires. Documented controls must ensure that such passwords are changed after use.</t>
  </si>
  <si>
    <t xml:space="preserve"> The Authorized Supplier must maintain a test environment secured from unauthorized access.</t>
  </si>
  <si>
    <t>The Authorized Supplier must maintain access control procedures which apply to both production and test when copying production data to the test environment.</t>
  </si>
  <si>
    <t xml:space="preserve"> Separate authorization must be obtained each time production information is copied to a test environment. Segregation of duties must be documented to authorize the use of production data and the transfer and acceptable use of data. (For example: The tester requests data through a manager, and the manager authorizes the production system administrator to move data to the test environment.)</t>
  </si>
  <si>
    <t xml:space="preserve">  If production information is used, it must be erased from the test environment immediately after the testing is complete. </t>
  </si>
  <si>
    <r>
      <t>The Authorized Supplier must maintain logs of the copying and use of production information to provide an audit trail for access. Logs must be retained for a minimum of 4 years and must contain information such as who had access and what data was copied. The Authorized Supplier must ensure a fully auditable trail for all Microsoft digital IP and HBI (specifically, customer data) that includes:
a</t>
    </r>
    <r>
      <rPr>
        <sz val="10"/>
        <color theme="1"/>
        <rFont val="Calibri"/>
        <family val="2"/>
        <scheme val="minor"/>
      </rPr>
      <t xml:space="preserve">) Who has access to the digital IP and HBI
b) What data was copied
c) Server Logon logs with user/time stamp
d) Time and date stamps for all activity
</t>
    </r>
  </si>
  <si>
    <t xml:space="preserve">APTCA (http://blogs.msdn.com/shawnfa/archive/2005/02/04/367390.aspx - Allow Partially Trusted Caller Attribute) assemblies are forbidden in the .Net Managed code, except where a Microsoft security review has been conducted and the inclusion of APTCA assemblies has been approved. .Net Managed code must use “strong-named” assemblies and request minimal permissions. </t>
  </si>
  <si>
    <t xml:space="preserve">  The Authorized Supplier must have a policy and process in place to ensure consistently high standards of code security according to SDL standards. This process should include, but is not limited to: code quality and security; analysis tools; thorough code reviews prior to deployment and again after any changes made; and processes to mitigate code quality issues.  The Authorized Supplier should periodically audit this process, taking appropriate action when needed, and maintain documentation for 4 years. </t>
  </si>
  <si>
    <t>The Authorized Supplier must conduct a structured threat model(s) for all new and existing code under consideration for use within the Microsoft digital delivery model, and must make the results available to Microsoft upon request.</t>
  </si>
  <si>
    <t>The Authorized Supplier must evaluate potential risks, develop a mitigation plan, and implement changes to the SDLC to ensure software security.</t>
  </si>
  <si>
    <r>
      <t xml:space="preserve">The Authorized Supplier must perform a complete code review prior to code release and maintain documentation of findings and risk mitigations for a minimum of 4 years. 
</t>
    </r>
    <r>
      <rPr>
        <sz val="10"/>
        <color theme="1"/>
        <rFont val="Calibri"/>
        <family val="2"/>
        <scheme val="minor"/>
      </rPr>
      <t xml:space="preserve">a) The Authorized Supplier must define and publish a list of approved, industry leading tools (such as FXCop or Fortify) and associated security checks to be used for all code security analysis, such as compiler/linker options and warnings. The list must be regularly updated with the latest versions of the tools. 
b) The Authorized Supplier must determine the list of banned functions and use header files, newer compliers, or code-scanning tools to check code for the existence of banned functions, and then replace those banned functions with safer alternatives.  
c) The Authorized Supplier must perform static code analysis (analysis of the source code prior to compilation) to ensure secure coding policies are being followed. </t>
    </r>
    <r>
      <rPr>
        <sz val="11"/>
        <color theme="1"/>
        <rFont val="Calibri"/>
        <family val="2"/>
        <scheme val="minor"/>
      </rPr>
      <t xml:space="preserve">
</t>
    </r>
  </si>
  <si>
    <t xml:space="preserve"> The Authorized Supplier must develop and enforce a security test plan as part of the SDLC.</t>
  </si>
  <si>
    <r>
      <t xml:space="preserve">The security test plan must address testing security features and functionality in the code, as well as how the code is resilient to unexpected/malicious data input by:
</t>
    </r>
    <r>
      <rPr>
        <sz val="10"/>
        <color theme="1"/>
        <rFont val="Calibri"/>
        <family val="2"/>
        <scheme val="minor"/>
      </rPr>
      <t xml:space="preserve">a) Verifying that features and/or functionality designed to mitigate threats function as expected, which includes making sure that they cannot be bypassed or circumvented. 
b) Conducting “penetration” testing to be performed by individuals or companies with expertise in exploiting security vulnerabilities. </t>
    </r>
    <r>
      <rPr>
        <sz val="11"/>
        <color theme="1"/>
        <rFont val="Calibri"/>
        <family val="2"/>
        <scheme val="minor"/>
      </rPr>
      <t xml:space="preserve">
</t>
    </r>
  </si>
  <si>
    <t xml:space="preserve"> A threat awareness program must be established and maintained to recognize and foster an awareness of the threat posed by terrorists and contraband smugglers at each point in the supply chain. 
a) As warranted by risk, this program must include briefings and/or other distributed information illustrating smuggling trends, seizures, and information on terrorist threats along routes or areas within the extended supply chain. 
b) The Authorized Supplier must document the threat awareness activity and/or information provided—including the activity or information provided, dates, and the personnel trained—and retain that documentation for a minimum of 4 years.
</t>
  </si>
  <si>
    <t xml:space="preserve"> The Authorized Supplier must provide and communicate a means for personnel to anonymously report illegal or suspicious activity.</t>
  </si>
  <si>
    <t xml:space="preserve"> The Authorized Supplier must document the training—including content provided, dates, and the personnel trained—and retain that documentation for a minimum of four (4) years. </t>
  </si>
  <si>
    <t xml:space="preserve"> The Authorized Supplier must provide security awareness and security policy training to employees. This training must include information on: 
a) How to recognize internal conspiracies
b) How to recognize internal theft, malfeasance, and misappropriation of Microsoft IP
c) Determining and addressing unauthorized access
d) Maintaining cargo security
</t>
  </si>
  <si>
    <t xml:space="preserve"> Individuals who have access to or manage Microsoft products, assets, and/or IP, as well as those with access to and/or knowledge of supply chain cargo routing of Microsoft products or assets, must be trained on the relevant sections of the Microsoft SCS P&amp;R pertaining to the function(s) they perform involving Microsoft products, assets, and/or IP. 
Training must be provided to:
a) Authorized Supplier personnel
b) Hiring managers
c) Subcontracted staff
</t>
  </si>
  <si>
    <t>3.3.2.12</t>
  </si>
  <si>
    <t>All product keys / codes used in the printing production process via POD or Print Server / PC must be deleted securily.  The timeframe for deletion must be agreed upon with the supplier and the Microsoft Account Manager based on specific business need for inventorying.  The product keys / codes must be securely deleted per Section 6.5.4 “Secure File and Disk Deletion.”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</si>
</sst>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24">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0"/>
      <name val="Calibri"/>
      <family val="2"/>
      <scheme val="minor"/>
    </font>
    <font>
      <sz val="11"/>
      <name val="Calibri"/>
      <family val="2"/>
      <scheme val="minor"/>
    </font>
    <font>
      <b/>
      <sz val="10"/>
      <name val="Arial"/>
      <family val="2"/>
    </font>
    <font>
      <b/>
      <sz val="11"/>
      <color rgb="FFFF0000"/>
      <name val="Calibri"/>
      <family val="2"/>
      <scheme val="minor"/>
    </font>
    <font>
      <b/>
      <sz val="11"/>
      <color theme="9" tint="-0.499984740745262"/>
      <name val="Calibri"/>
      <family val="2"/>
      <scheme val="minor"/>
    </font>
    <font>
      <b/>
      <sz val="11"/>
      <name val="Calibri"/>
      <family val="2"/>
      <scheme val="minor"/>
    </font>
    <font>
      <b/>
      <i/>
      <u/>
      <sz val="12"/>
      <color rgb="FFFF0000"/>
      <name val="Segoe WP"/>
      <family val="2"/>
    </font>
    <font>
      <b/>
      <sz val="10"/>
      <color theme="0"/>
      <name val="Arial"/>
      <family val="2"/>
    </font>
    <font>
      <sz val="10"/>
      <name val="Arial"/>
      <family val="2"/>
    </font>
    <font>
      <sz val="12"/>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rgb="FF000000"/>
      <name val="Calibri"/>
      <family val="2"/>
      <scheme val="minor"/>
    </font>
    <font>
      <b/>
      <sz val="12"/>
      <color theme="1"/>
      <name val="Calibri"/>
      <family val="2"/>
      <scheme val="minor"/>
    </font>
    <font>
      <sz val="12"/>
      <color rgb="FFFF0000"/>
      <name val="Calibri"/>
      <family val="2"/>
      <scheme val="minor"/>
    </font>
    <font>
      <b/>
      <u/>
      <sz val="12"/>
      <name val="Arial"/>
      <family val="2"/>
    </font>
    <font>
      <sz val="10.5"/>
      <color theme="1"/>
      <name val="Segoe UI"/>
      <family val="2"/>
    </font>
    <font>
      <sz val="10"/>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5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24">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0" borderId="4" xfId="0" applyFont="1" applyFill="1" applyBorder="1" applyAlignment="1"/>
    <xf numFmtId="0" fontId="0" fillId="0" borderId="0" xfId="0" applyAlignment="1">
      <alignment horizontal="left" vertical="center"/>
    </xf>
    <xf numFmtId="0" fontId="0" fillId="0" borderId="0" xfId="0" applyProtection="1">
      <protection locked="0"/>
    </xf>
    <xf numFmtId="0" fontId="0" fillId="0" borderId="0" xfId="0" applyAlignment="1" applyProtection="1">
      <alignment horizontal="left" vertical="center"/>
      <protection locked="0"/>
    </xf>
    <xf numFmtId="0" fontId="0" fillId="2" borderId="5" xfId="0" applyFont="1" applyFill="1" applyBorder="1" applyAlignment="1" applyProtection="1">
      <alignment horizontal="left" vertical="center"/>
      <protection locked="0"/>
    </xf>
    <xf numFmtId="0" fontId="0" fillId="2" borderId="6" xfId="0" applyFont="1" applyFill="1" applyBorder="1" applyAlignment="1" applyProtection="1">
      <alignment horizontal="left" vertical="center"/>
      <protection locked="0"/>
    </xf>
    <xf numFmtId="0" fontId="0" fillId="2" borderId="5" xfId="0" applyFont="1" applyFill="1" applyBorder="1" applyProtection="1">
      <protection locked="0"/>
    </xf>
    <xf numFmtId="0" fontId="0" fillId="2" borderId="19" xfId="0" applyFill="1" applyBorder="1" applyProtection="1">
      <protection locked="0"/>
    </xf>
    <xf numFmtId="0" fontId="0" fillId="2" borderId="20" xfId="0" applyFill="1" applyBorder="1" applyProtection="1">
      <protection locked="0"/>
    </xf>
    <xf numFmtId="0" fontId="0" fillId="2" borderId="21" xfId="0" applyFill="1" applyBorder="1" applyProtection="1">
      <protection locked="0"/>
    </xf>
    <xf numFmtId="0" fontId="0" fillId="2" borderId="22" xfId="0" applyFill="1" applyBorder="1" applyProtection="1">
      <protection locked="0"/>
    </xf>
    <xf numFmtId="0" fontId="0" fillId="2" borderId="6" xfId="0" applyFont="1" applyFill="1" applyBorder="1" applyAlignment="1" applyProtection="1">
      <alignment horizontal="left"/>
      <protection locked="0"/>
    </xf>
    <xf numFmtId="0" fontId="0" fillId="2" borderId="7" xfId="0" applyFont="1" applyFill="1" applyBorder="1" applyAlignment="1" applyProtection="1">
      <alignment horizontal="left"/>
      <protection locked="0"/>
    </xf>
    <xf numFmtId="0" fontId="0" fillId="2" borderId="8" xfId="0" applyFont="1" applyFill="1" applyBorder="1" applyAlignment="1" applyProtection="1">
      <alignment horizontal="left"/>
      <protection locked="0"/>
    </xf>
    <xf numFmtId="0" fontId="0" fillId="2" borderId="6" xfId="0" applyFill="1" applyBorder="1" applyAlignment="1" applyProtection="1">
      <alignment horizontal="center" vertical="center"/>
      <protection locked="0"/>
    </xf>
    <xf numFmtId="0" fontId="0" fillId="2" borderId="8" xfId="0" applyFill="1" applyBorder="1" applyAlignment="1" applyProtection="1">
      <alignment horizontal="center" vertical="center"/>
      <protection locked="0"/>
    </xf>
    <xf numFmtId="0" fontId="0" fillId="0" borderId="0" xfId="0" applyAlignment="1">
      <alignment vertical="center"/>
    </xf>
    <xf numFmtId="0" fontId="3" fillId="0" borderId="0" xfId="0" applyFont="1" applyAlignment="1">
      <alignment vertical="center"/>
    </xf>
    <xf numFmtId="0" fontId="3" fillId="0" borderId="0" xfId="0" applyFont="1"/>
    <xf numFmtId="0" fontId="3" fillId="0" borderId="0" xfId="0" applyFont="1" applyBorder="1" applyAlignment="1">
      <alignment vertical="center"/>
    </xf>
    <xf numFmtId="0" fontId="3" fillId="0" borderId="13" xfId="0" applyFont="1" applyBorder="1" applyAlignment="1">
      <alignment vertical="center"/>
    </xf>
    <xf numFmtId="0" fontId="3" fillId="0" borderId="12" xfId="0" applyFont="1" applyBorder="1"/>
    <xf numFmtId="0" fontId="0" fillId="0" borderId="12" xfId="0" applyBorder="1" applyAlignment="1">
      <alignment vertical="center"/>
    </xf>
    <xf numFmtId="0" fontId="0" fillId="0" borderId="0" xfId="0" applyBorder="1"/>
    <xf numFmtId="0" fontId="0" fillId="0" borderId="13" xfId="0" applyBorder="1"/>
    <xf numFmtId="0" fontId="0" fillId="0" borderId="14" xfId="0" applyBorder="1" applyAlignment="1">
      <alignment vertical="center"/>
    </xf>
    <xf numFmtId="0" fontId="0" fillId="0" borderId="15" xfId="0" applyBorder="1"/>
    <xf numFmtId="0" fontId="0" fillId="0" borderId="16" xfId="0" applyBorder="1"/>
    <xf numFmtId="43" fontId="3" fillId="2" borderId="5" xfId="1" applyFont="1" applyFill="1" applyBorder="1" applyAlignment="1" applyProtection="1">
      <alignment horizontal="center"/>
      <protection locked="0"/>
    </xf>
    <xf numFmtId="43" fontId="2" fillId="2" borderId="5" xfId="1" applyFont="1" applyFill="1" applyBorder="1" applyAlignment="1" applyProtection="1">
      <alignment horizontal="center"/>
      <protection locked="0"/>
    </xf>
    <xf numFmtId="0" fontId="0" fillId="0" borderId="12" xfId="0" applyBorder="1" applyProtection="1">
      <protection locked="0"/>
    </xf>
    <xf numFmtId="0" fontId="0" fillId="0" borderId="0" xfId="0" applyBorder="1" applyProtection="1">
      <protection locked="0"/>
    </xf>
    <xf numFmtId="0" fontId="0" fillId="0" borderId="0" xfId="0" applyFont="1" applyBorder="1" applyProtection="1">
      <protection locked="0"/>
    </xf>
    <xf numFmtId="0" fontId="0" fillId="0" borderId="0" xfId="0" applyFont="1" applyBorder="1" applyAlignment="1" applyProtection="1">
      <alignment horizontal="left" vertical="center"/>
      <protection locked="0"/>
    </xf>
    <xf numFmtId="0" fontId="0" fillId="0" borderId="0" xfId="0" applyBorder="1" applyAlignment="1">
      <alignment horizontal="left" vertical="center"/>
    </xf>
    <xf numFmtId="0" fontId="9" fillId="0" borderId="0" xfId="0" applyFont="1" applyAlignment="1">
      <alignment horizontal="center" vertical="center" wrapText="1"/>
    </xf>
    <xf numFmtId="0" fontId="0" fillId="0" borderId="4" xfId="0" applyBorder="1" applyAlignment="1">
      <alignment horizontal="center"/>
    </xf>
    <xf numFmtId="0" fontId="3" fillId="3" borderId="4" xfId="0" applyFont="1" applyFill="1" applyBorder="1" applyAlignment="1">
      <alignment horizontal="center" vertical="center" wrapText="1"/>
    </xf>
    <xf numFmtId="0" fontId="11" fillId="4" borderId="4" xfId="0" applyFont="1" applyFill="1" applyBorder="1" applyAlignment="1">
      <alignment horizontal="center" vertical="top" wrapText="1"/>
    </xf>
    <xf numFmtId="0" fontId="0" fillId="0" borderId="2" xfId="0" applyBorder="1" applyAlignment="1">
      <alignment horizontal="center"/>
    </xf>
    <xf numFmtId="0" fontId="12" fillId="0" borderId="4" xfId="0" applyFont="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center"/>
    </xf>
    <xf numFmtId="9" fontId="0" fillId="0" borderId="2" xfId="2" applyFont="1" applyBorder="1" applyAlignment="1">
      <alignment horizontal="center"/>
    </xf>
    <xf numFmtId="0" fontId="3" fillId="5" borderId="4" xfId="0" applyFont="1" applyFill="1" applyBorder="1" applyAlignment="1">
      <alignment horizontal="center"/>
    </xf>
    <xf numFmtId="9" fontId="0" fillId="5" borderId="4" xfId="2" applyFont="1" applyFill="1" applyBorder="1" applyAlignment="1">
      <alignment horizontal="center"/>
    </xf>
    <xf numFmtId="9" fontId="0" fillId="5" borderId="2" xfId="2" applyFont="1" applyFill="1" applyBorder="1" applyAlignment="1">
      <alignment horizontal="center"/>
    </xf>
    <xf numFmtId="0" fontId="1" fillId="5" borderId="4" xfId="0" applyFont="1" applyFill="1" applyBorder="1" applyAlignment="1">
      <alignment horizontal="center"/>
    </xf>
    <xf numFmtId="9" fontId="1" fillId="5" borderId="2" xfId="2" applyFont="1" applyFill="1" applyBorder="1" applyAlignment="1">
      <alignment horizontal="center"/>
    </xf>
    <xf numFmtId="0" fontId="0" fillId="2" borderId="6" xfId="0" applyFont="1" applyFill="1" applyBorder="1" applyProtection="1">
      <protection locked="0"/>
    </xf>
    <xf numFmtId="0" fontId="0" fillId="2" borderId="26" xfId="0" applyFill="1" applyBorder="1" applyProtection="1">
      <protection locked="0"/>
    </xf>
    <xf numFmtId="0" fontId="0" fillId="2" borderId="27" xfId="0" applyFill="1" applyBorder="1" applyProtection="1">
      <protection locked="0"/>
    </xf>
    <xf numFmtId="9" fontId="0" fillId="0" borderId="2" xfId="0" applyNumberFormat="1" applyBorder="1" applyAlignment="1">
      <alignment horizontal="center"/>
    </xf>
    <xf numFmtId="10" fontId="0" fillId="0" borderId="4" xfId="2" applyNumberFormat="1" applyFont="1" applyBorder="1" applyAlignment="1">
      <alignment horizontal="center"/>
    </xf>
    <xf numFmtId="164" fontId="0" fillId="0" borderId="0" xfId="2" applyNumberFormat="1" applyFont="1"/>
    <xf numFmtId="0" fontId="11" fillId="4" borderId="9" xfId="0" applyFont="1" applyFill="1" applyBorder="1" applyAlignment="1">
      <alignment horizontal="center" vertical="top" wrapText="1"/>
    </xf>
    <xf numFmtId="0" fontId="11" fillId="4" borderId="30" xfId="0" applyFont="1" applyFill="1" applyBorder="1" applyAlignment="1">
      <alignment horizontal="center" vertical="top" wrapText="1"/>
    </xf>
    <xf numFmtId="0" fontId="11" fillId="4" borderId="31" xfId="0" applyFont="1" applyFill="1" applyBorder="1" applyAlignment="1">
      <alignment horizontal="center" vertical="top" wrapText="1"/>
    </xf>
    <xf numFmtId="0" fontId="0" fillId="0" borderId="32" xfId="0" applyBorder="1" applyAlignment="1">
      <alignment horizontal="center"/>
    </xf>
    <xf numFmtId="9" fontId="0" fillId="0" borderId="33" xfId="2" applyFont="1" applyBorder="1" applyAlignment="1">
      <alignment horizontal="center"/>
    </xf>
    <xf numFmtId="9" fontId="0" fillId="5" borderId="34" xfId="2" applyFont="1" applyFill="1" applyBorder="1" applyAlignment="1">
      <alignment horizontal="center"/>
    </xf>
    <xf numFmtId="0" fontId="0" fillId="5" borderId="35" xfId="0" applyFill="1" applyBorder="1" applyAlignment="1">
      <alignment horizontal="center"/>
    </xf>
    <xf numFmtId="9" fontId="0" fillId="5" borderId="36" xfId="2" applyFont="1" applyFill="1" applyBorder="1" applyAlignment="1">
      <alignment horizontal="center"/>
    </xf>
    <xf numFmtId="9" fontId="0" fillId="5" borderId="37" xfId="2" applyFont="1" applyFill="1" applyBorder="1" applyAlignment="1">
      <alignment horizontal="center"/>
    </xf>
    <xf numFmtId="0" fontId="11" fillId="4" borderId="38" xfId="0" applyFont="1" applyFill="1" applyBorder="1" applyAlignment="1">
      <alignment horizontal="center" vertical="top" wrapText="1"/>
    </xf>
    <xf numFmtId="0" fontId="11" fillId="4" borderId="26" xfId="0" applyFont="1" applyFill="1" applyBorder="1" applyAlignment="1">
      <alignment horizontal="center" vertical="top" wrapText="1"/>
    </xf>
    <xf numFmtId="0" fontId="3" fillId="5" borderId="36" xfId="0" applyFont="1" applyFill="1" applyBorder="1" applyAlignment="1">
      <alignment horizontal="center"/>
    </xf>
    <xf numFmtId="10" fontId="3" fillId="5" borderId="36" xfId="2" applyNumberFormat="1" applyFont="1" applyFill="1" applyBorder="1" applyAlignment="1">
      <alignment horizontal="center"/>
    </xf>
    <xf numFmtId="9" fontId="0" fillId="0" borderId="32" xfId="2" applyFont="1" applyBorder="1" applyAlignment="1">
      <alignment horizontal="center"/>
    </xf>
    <xf numFmtId="9" fontId="0" fillId="5" borderId="35" xfId="2" applyFont="1" applyFill="1" applyBorder="1" applyAlignment="1">
      <alignment horizontal="center"/>
    </xf>
    <xf numFmtId="0" fontId="14" fillId="8" borderId="35" xfId="0" applyFont="1" applyFill="1" applyBorder="1" applyAlignment="1">
      <alignment horizontal="center"/>
    </xf>
    <xf numFmtId="0" fontId="14" fillId="7" borderId="32" xfId="0" applyFont="1" applyFill="1" applyBorder="1" applyAlignment="1">
      <alignment horizontal="center"/>
    </xf>
    <xf numFmtId="0" fontId="3" fillId="9" borderId="32" xfId="0" applyFont="1" applyFill="1" applyBorder="1" applyAlignment="1">
      <alignment horizontal="center"/>
    </xf>
    <xf numFmtId="0" fontId="3" fillId="10" borderId="32" xfId="0" applyFont="1" applyFill="1" applyBorder="1" applyAlignment="1">
      <alignment horizontal="center"/>
    </xf>
    <xf numFmtId="0" fontId="11" fillId="4" borderId="5" xfId="0" applyFont="1" applyFill="1" applyBorder="1" applyAlignment="1">
      <alignment horizontal="center" vertical="top" wrapText="1"/>
    </xf>
    <xf numFmtId="10" fontId="0" fillId="0" borderId="0" xfId="0" applyNumberFormat="1"/>
    <xf numFmtId="0" fontId="19" fillId="0" borderId="4" xfId="0" applyFont="1" applyBorder="1" applyAlignment="1">
      <alignment horizontal="center"/>
    </xf>
    <xf numFmtId="0" fontId="19" fillId="5" borderId="4" xfId="0" applyFont="1" applyFill="1" applyBorder="1" applyAlignment="1">
      <alignment horizontal="center"/>
    </xf>
    <xf numFmtId="0" fontId="19" fillId="5" borderId="2" xfId="0" applyFont="1" applyFill="1" applyBorder="1" applyAlignment="1">
      <alignment horizontal="center"/>
    </xf>
    <xf numFmtId="0" fontId="20" fillId="4" borderId="4" xfId="0" applyFont="1" applyFill="1" applyBorder="1" applyAlignment="1">
      <alignment horizontal="center" vertical="top" wrapText="1"/>
    </xf>
    <xf numFmtId="0" fontId="0" fillId="0" borderId="12" xfId="0" applyFill="1" applyBorder="1" applyAlignment="1">
      <alignment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9"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3" fillId="0" borderId="4" xfId="0" applyFont="1" applyBorder="1" applyAlignment="1">
      <alignment vertical="center" wrapText="1"/>
    </xf>
    <xf numFmtId="0" fontId="0" fillId="0" borderId="4" xfId="0" applyBorder="1" applyAlignment="1">
      <alignment vertical="center" wrapText="1"/>
    </xf>
    <xf numFmtId="0" fontId="8" fillId="0" borderId="4" xfId="0" applyFont="1" applyBorder="1" applyAlignment="1">
      <alignment horizontal="center" vertical="center" wrapText="1"/>
    </xf>
    <xf numFmtId="0" fontId="7" fillId="0" borderId="4" xfId="0" applyFont="1" applyBorder="1" applyAlignment="1">
      <alignment horizontal="center" vertical="center" wrapText="1"/>
    </xf>
    <xf numFmtId="0" fontId="3" fillId="0" borderId="0" xfId="0" applyFont="1" applyBorder="1" applyAlignment="1">
      <alignment vertical="center" wrapText="1"/>
    </xf>
    <xf numFmtId="0" fontId="0" fillId="0" borderId="0" xfId="0" applyBorder="1" applyAlignment="1">
      <alignment vertical="center" wrapText="1"/>
    </xf>
    <xf numFmtId="0" fontId="0" fillId="0" borderId="4" xfId="0" applyBorder="1" applyAlignment="1">
      <alignment horizontal="center" vertical="center" wrapText="1"/>
    </xf>
    <xf numFmtId="0" fontId="3" fillId="9" borderId="4" xfId="0" applyFont="1" applyFill="1" applyBorder="1" applyAlignment="1">
      <alignment vertical="center" wrapText="1"/>
    </xf>
    <xf numFmtId="0" fontId="1" fillId="0" borderId="0" xfId="0" applyFont="1" applyAlignment="1">
      <alignment vertical="center" wrapText="1"/>
    </xf>
    <xf numFmtId="0" fontId="0" fillId="2" borderId="9" xfId="0" applyFont="1" applyFill="1" applyBorder="1" applyAlignment="1" applyProtection="1">
      <alignment horizontal="center" vertical="center" wrapText="1"/>
      <protection locked="0"/>
    </xf>
    <xf numFmtId="0" fontId="0" fillId="2" borderId="10" xfId="0" applyFont="1" applyFill="1" applyBorder="1" applyAlignment="1" applyProtection="1">
      <alignment horizontal="center" vertical="center" wrapText="1"/>
      <protection locked="0"/>
    </xf>
    <xf numFmtId="0" fontId="0" fillId="2" borderId="11" xfId="0" applyFont="1" applyFill="1" applyBorder="1" applyAlignment="1" applyProtection="1">
      <alignment horizontal="center" vertical="center" wrapText="1"/>
      <protection locked="0"/>
    </xf>
    <xf numFmtId="0" fontId="0" fillId="2" borderId="6" xfId="0" applyFont="1" applyFill="1" applyBorder="1" applyAlignment="1" applyProtection="1">
      <alignment horizontal="center" vertical="center" wrapText="1"/>
      <protection locked="0"/>
    </xf>
    <xf numFmtId="0" fontId="0" fillId="2" borderId="7" xfId="0" applyFont="1" applyFill="1" applyBorder="1" applyAlignment="1" applyProtection="1">
      <alignment horizontal="center" vertical="center" wrapText="1"/>
      <protection locked="0"/>
    </xf>
    <xf numFmtId="0" fontId="0" fillId="2" borderId="8" xfId="0" applyFont="1" applyFill="1" applyBorder="1" applyAlignment="1" applyProtection="1">
      <alignment horizontal="center" vertical="center" wrapText="1"/>
      <protection locked="0"/>
    </xf>
    <xf numFmtId="0" fontId="0" fillId="2" borderId="23" xfId="0" applyFill="1" applyBorder="1" applyAlignment="1" applyProtection="1">
      <alignment horizontal="center" vertical="center"/>
      <protection locked="0"/>
    </xf>
    <xf numFmtId="0" fontId="0" fillId="2" borderId="2" xfId="0" applyFill="1" applyBorder="1" applyAlignment="1" applyProtection="1">
      <alignment horizontal="center" vertical="center"/>
      <protection locked="0"/>
    </xf>
    <xf numFmtId="43" fontId="2" fillId="2" borderId="9" xfId="1" applyFont="1" applyFill="1" applyBorder="1" applyAlignment="1" applyProtection="1">
      <alignment horizontal="center"/>
      <protection locked="0"/>
    </xf>
    <xf numFmtId="43" fontId="2" fillId="2" borderId="10" xfId="1" applyFont="1" applyFill="1" applyBorder="1" applyAlignment="1" applyProtection="1">
      <alignment horizontal="center"/>
      <protection locked="0"/>
    </xf>
    <xf numFmtId="43" fontId="2" fillId="2" borderId="11" xfId="1" applyFont="1" applyFill="1" applyBorder="1" applyAlignment="1" applyProtection="1">
      <alignment horizontal="center"/>
      <protection locked="0"/>
    </xf>
    <xf numFmtId="43" fontId="2" fillId="2" borderId="14" xfId="1" applyFont="1" applyFill="1" applyBorder="1" applyAlignment="1" applyProtection="1">
      <alignment horizontal="center"/>
      <protection locked="0"/>
    </xf>
    <xf numFmtId="43" fontId="2" fillId="2" borderId="15" xfId="1" applyFont="1" applyFill="1" applyBorder="1" applyAlignment="1" applyProtection="1">
      <alignment horizontal="center"/>
      <protection locked="0"/>
    </xf>
    <xf numFmtId="43" fontId="2" fillId="2" borderId="16" xfId="1" applyFont="1" applyFill="1" applyBorder="1" applyAlignment="1" applyProtection="1">
      <alignment horizontal="center"/>
      <protection locked="0"/>
    </xf>
    <xf numFmtId="0" fontId="0" fillId="2" borderId="6" xfId="0" applyFont="1" applyFill="1" applyBorder="1" applyAlignment="1" applyProtection="1">
      <alignment horizontal="center"/>
      <protection locked="0"/>
    </xf>
    <xf numFmtId="0" fontId="0" fillId="2" borderId="7" xfId="0" applyFont="1" applyFill="1" applyBorder="1" applyAlignment="1" applyProtection="1">
      <alignment horizontal="center"/>
      <protection locked="0"/>
    </xf>
    <xf numFmtId="0" fontId="0" fillId="2" borderId="8" xfId="0" applyFont="1" applyFill="1" applyBorder="1" applyAlignment="1" applyProtection="1">
      <alignment horizontal="center"/>
      <protection locked="0"/>
    </xf>
    <xf numFmtId="0" fontId="0" fillId="2" borderId="24" xfId="0" applyFill="1" applyBorder="1" applyAlignment="1" applyProtection="1">
      <alignment horizontal="center" vertical="center"/>
      <protection locked="0"/>
    </xf>
    <xf numFmtId="0" fontId="0" fillId="2" borderId="25" xfId="0" applyFill="1" applyBorder="1" applyAlignment="1" applyProtection="1">
      <alignment horizontal="center" vertical="center"/>
      <protection locked="0"/>
    </xf>
    <xf numFmtId="43" fontId="2" fillId="2" borderId="12" xfId="1" applyFont="1" applyFill="1" applyBorder="1" applyAlignment="1" applyProtection="1">
      <alignment horizontal="center"/>
      <protection locked="0"/>
    </xf>
    <xf numFmtId="43" fontId="2" fillId="2" borderId="0" xfId="1" applyFont="1" applyFill="1" applyBorder="1" applyAlignment="1" applyProtection="1">
      <alignment horizontal="center"/>
      <protection locked="0"/>
    </xf>
    <xf numFmtId="43" fontId="2" fillId="2" borderId="13" xfId="1" applyFont="1" applyFill="1" applyBorder="1" applyAlignment="1" applyProtection="1">
      <alignment horizontal="center"/>
      <protection locked="0"/>
    </xf>
    <xf numFmtId="0" fontId="0" fillId="2" borderId="28" xfId="0" applyFill="1" applyBorder="1" applyAlignment="1" applyProtection="1">
      <alignment horizontal="center" vertical="center"/>
      <protection locked="0"/>
    </xf>
    <xf numFmtId="0" fontId="0" fillId="2" borderId="29" xfId="0" applyFill="1" applyBorder="1" applyAlignment="1" applyProtection="1">
      <alignment horizontal="center" vertical="center"/>
      <protection locked="0"/>
    </xf>
    <xf numFmtId="0" fontId="0" fillId="2" borderId="6" xfId="0" applyFont="1" applyFill="1" applyBorder="1" applyAlignment="1" applyProtection="1">
      <alignment horizontal="left"/>
      <protection locked="0"/>
    </xf>
    <xf numFmtId="0" fontId="0" fillId="2" borderId="7" xfId="0" applyFont="1" applyFill="1" applyBorder="1" applyAlignment="1" applyProtection="1">
      <alignment horizontal="left"/>
      <protection locked="0"/>
    </xf>
    <xf numFmtId="0" fontId="0" fillId="2" borderId="8" xfId="0" applyFont="1" applyFill="1" applyBorder="1" applyAlignment="1" applyProtection="1">
      <alignment horizontal="left"/>
      <protection locked="0"/>
    </xf>
    <xf numFmtId="0" fontId="0" fillId="2" borderId="17" xfId="0" applyFont="1" applyFill="1" applyBorder="1" applyAlignment="1" applyProtection="1">
      <alignment horizontal="center"/>
      <protection locked="0"/>
    </xf>
    <xf numFmtId="0" fontId="0" fillId="2" borderId="18" xfId="0" applyFont="1" applyFill="1" applyBorder="1" applyAlignment="1" applyProtection="1">
      <alignment horizontal="center"/>
      <protection locked="0"/>
    </xf>
    <xf numFmtId="0" fontId="0" fillId="2" borderId="9" xfId="0" applyFont="1" applyFill="1" applyBorder="1" applyAlignment="1" applyProtection="1">
      <alignment horizontal="left" vertical="center" wrapText="1"/>
      <protection locked="0"/>
    </xf>
    <xf numFmtId="0" fontId="0" fillId="2" borderId="10" xfId="0" applyFont="1" applyFill="1" applyBorder="1" applyAlignment="1" applyProtection="1">
      <alignment horizontal="left" vertical="center" wrapText="1"/>
      <protection locked="0"/>
    </xf>
    <xf numFmtId="0" fontId="0" fillId="2" borderId="11" xfId="0" applyFont="1" applyFill="1" applyBorder="1" applyAlignment="1" applyProtection="1">
      <alignment horizontal="left" vertical="center" wrapText="1"/>
      <protection locked="0"/>
    </xf>
    <xf numFmtId="0" fontId="0" fillId="2" borderId="14" xfId="0" applyFont="1" applyFill="1" applyBorder="1" applyAlignment="1" applyProtection="1">
      <alignment horizontal="left" vertical="center" wrapText="1"/>
      <protection locked="0"/>
    </xf>
    <xf numFmtId="0" fontId="0" fillId="2" borderId="15" xfId="0" applyFont="1" applyFill="1" applyBorder="1" applyAlignment="1" applyProtection="1">
      <alignment horizontal="left" vertical="center" wrapText="1"/>
      <protection locked="0"/>
    </xf>
    <xf numFmtId="0" fontId="0" fillId="2" borderId="16" xfId="0" applyFont="1" applyFill="1" applyBorder="1" applyAlignment="1" applyProtection="1">
      <alignment horizontal="left" vertical="center" wrapText="1"/>
      <protection locked="0"/>
    </xf>
    <xf numFmtId="43" fontId="3" fillId="2" borderId="6" xfId="1" applyFont="1" applyFill="1" applyBorder="1" applyAlignment="1" applyProtection="1">
      <alignment horizontal="center"/>
      <protection locked="0"/>
    </xf>
    <xf numFmtId="43" fontId="3" fillId="2" borderId="8" xfId="1" applyFont="1" applyFill="1" applyBorder="1" applyAlignment="1" applyProtection="1">
      <alignment horizontal="center"/>
      <protection locked="0"/>
    </xf>
    <xf numFmtId="0" fontId="5" fillId="2" borderId="17" xfId="0" applyFont="1" applyFill="1" applyBorder="1" applyAlignment="1" applyProtection="1">
      <alignment horizontal="center" wrapText="1"/>
      <protection locked="0"/>
    </xf>
    <xf numFmtId="0" fontId="5" fillId="2" borderId="18" xfId="0" applyFont="1" applyFill="1" applyBorder="1" applyAlignment="1" applyProtection="1">
      <alignment horizontal="center" wrapText="1"/>
      <protection locked="0"/>
    </xf>
    <xf numFmtId="0" fontId="0" fillId="2" borderId="9" xfId="0" applyFont="1" applyFill="1" applyBorder="1" applyAlignment="1" applyProtection="1">
      <alignment horizontal="center"/>
      <protection locked="0"/>
    </xf>
    <xf numFmtId="0" fontId="0" fillId="2" borderId="10" xfId="0" applyFont="1" applyFill="1" applyBorder="1" applyAlignment="1" applyProtection="1">
      <alignment horizontal="center"/>
      <protection locked="0"/>
    </xf>
    <xf numFmtId="0" fontId="0" fillId="2" borderId="11" xfId="0" applyFont="1" applyFill="1" applyBorder="1" applyAlignment="1" applyProtection="1">
      <alignment horizontal="center"/>
      <protection locked="0"/>
    </xf>
    <xf numFmtId="0" fontId="0" fillId="2" borderId="12" xfId="0" applyFont="1" applyFill="1" applyBorder="1" applyAlignment="1" applyProtection="1">
      <alignment horizontal="center"/>
      <protection locked="0"/>
    </xf>
    <xf numFmtId="0" fontId="0" fillId="2" borderId="0" xfId="0" applyFont="1" applyFill="1" applyBorder="1" applyAlignment="1" applyProtection="1">
      <alignment horizontal="center"/>
      <protection locked="0"/>
    </xf>
    <xf numFmtId="0" fontId="0" fillId="2" borderId="13" xfId="0" applyFont="1" applyFill="1" applyBorder="1" applyAlignment="1" applyProtection="1">
      <alignment horizontal="center"/>
      <protection locked="0"/>
    </xf>
    <xf numFmtId="0" fontId="0" fillId="2" borderId="14" xfId="0" applyFont="1" applyFill="1" applyBorder="1" applyAlignment="1" applyProtection="1">
      <alignment horizontal="center"/>
      <protection locked="0"/>
    </xf>
    <xf numFmtId="0" fontId="0" fillId="2" borderId="15" xfId="0" applyFont="1" applyFill="1" applyBorder="1" applyAlignment="1" applyProtection="1">
      <alignment horizontal="center"/>
      <protection locked="0"/>
    </xf>
    <xf numFmtId="0" fontId="0" fillId="2" borderId="16" xfId="0" applyFont="1" applyFill="1" applyBorder="1" applyAlignment="1" applyProtection="1">
      <alignment horizontal="center"/>
      <protection locked="0"/>
    </xf>
    <xf numFmtId="0" fontId="5" fillId="2" borderId="17" xfId="0" applyFont="1" applyFill="1" applyBorder="1" applyAlignment="1" applyProtection="1">
      <alignment horizontal="left" wrapText="1"/>
      <protection locked="0"/>
    </xf>
    <xf numFmtId="0" fontId="5" fillId="2" borderId="18" xfId="0" applyFont="1" applyFill="1" applyBorder="1" applyAlignment="1" applyProtection="1">
      <alignment horizontal="left" wrapText="1"/>
      <protection locked="0"/>
    </xf>
    <xf numFmtId="0" fontId="13" fillId="2" borderId="6" xfId="0" applyFont="1" applyFill="1" applyBorder="1" applyAlignment="1" applyProtection="1">
      <alignment horizontal="center"/>
      <protection locked="0"/>
    </xf>
    <xf numFmtId="0" fontId="13" fillId="2" borderId="7" xfId="0" applyFont="1" applyFill="1" applyBorder="1" applyAlignment="1" applyProtection="1">
      <alignment horizontal="center"/>
      <protection locked="0"/>
    </xf>
    <xf numFmtId="0" fontId="13" fillId="2" borderId="8" xfId="0" applyFont="1" applyFill="1" applyBorder="1" applyAlignment="1" applyProtection="1">
      <alignment horizontal="center"/>
      <protection locked="0"/>
    </xf>
    <xf numFmtId="14" fontId="13" fillId="2" borderId="6" xfId="0" applyNumberFormat="1" applyFont="1" applyFill="1" applyBorder="1" applyAlignment="1" applyProtection="1">
      <alignment horizontal="center"/>
      <protection locked="0"/>
    </xf>
    <xf numFmtId="0" fontId="3" fillId="0" borderId="4"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19" xfId="0" applyFont="1" applyBorder="1" applyAlignment="1">
      <alignment horizontal="center" vertical="center" wrapText="1"/>
    </xf>
    <xf numFmtId="0" fontId="0" fillId="0" borderId="4" xfId="0" applyBorder="1" applyAlignment="1">
      <alignment horizontal="center" vertical="center" wrapText="1"/>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51" xfId="0" applyFont="1" applyBorder="1" applyAlignment="1">
      <alignment horizontal="center" vertical="center" wrapText="1"/>
    </xf>
    <xf numFmtId="0" fontId="0" fillId="6" borderId="4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17" fillId="11" borderId="9" xfId="0" applyFont="1" applyFill="1" applyBorder="1" applyAlignment="1">
      <alignment horizontal="center" vertical="top" wrapText="1"/>
    </xf>
    <xf numFmtId="0" fontId="17" fillId="11" borderId="10" xfId="0" applyFont="1" applyFill="1" applyBorder="1" applyAlignment="1">
      <alignment horizontal="center" vertical="top" wrapText="1"/>
    </xf>
    <xf numFmtId="0" fontId="17" fillId="11" borderId="11" xfId="0" applyFont="1" applyFill="1" applyBorder="1" applyAlignment="1">
      <alignment horizontal="center" vertical="top" wrapText="1"/>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0" fillId="6" borderId="6" xfId="0" applyFill="1" applyBorder="1" applyAlignment="1">
      <alignment horizontal="center"/>
    </xf>
    <xf numFmtId="0" fontId="0" fillId="6" borderId="45" xfId="0" applyFill="1" applyBorder="1" applyAlignment="1">
      <alignment horizontal="center"/>
    </xf>
    <xf numFmtId="0" fontId="0" fillId="6" borderId="42" xfId="0" applyFill="1" applyBorder="1" applyAlignment="1">
      <alignment horizontal="center"/>
    </xf>
    <xf numFmtId="0" fontId="0" fillId="6" borderId="43" xfId="0" applyFill="1" applyBorder="1" applyAlignment="1">
      <alignment horizontal="center"/>
    </xf>
    <xf numFmtId="0" fontId="0" fillId="6" borderId="44" xfId="0" applyFill="1" applyBorder="1" applyAlignment="1">
      <alignment horizontal="center"/>
    </xf>
    <xf numFmtId="0" fontId="0" fillId="6" borderId="24" xfId="0" applyFill="1" applyBorder="1" applyAlignment="1">
      <alignment horizontal="center"/>
    </xf>
    <xf numFmtId="0" fontId="0" fillId="6" borderId="25" xfId="0" applyFill="1" applyBorder="1" applyAlignment="1">
      <alignment horizont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17" fillId="11" borderId="12"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7" fillId="11" borderId="13" xfId="0" applyFont="1" applyFill="1" applyBorder="1" applyAlignment="1">
      <alignment horizontal="center" vertical="center"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18" fillId="0" borderId="17" xfId="0" applyFont="1" applyBorder="1" applyAlignment="1" applyProtection="1">
      <alignment horizontal="center"/>
      <protection locked="0"/>
    </xf>
    <xf numFmtId="0" fontId="18" fillId="0" borderId="18" xfId="0" applyFont="1" applyBorder="1" applyAlignment="1" applyProtection="1">
      <alignment horizontal="center"/>
      <protection locked="0"/>
    </xf>
    <xf numFmtId="0" fontId="11" fillId="4" borderId="42" xfId="0" applyFont="1" applyFill="1" applyBorder="1" applyAlignment="1">
      <alignment horizontal="center" vertical="top" wrapText="1"/>
    </xf>
    <xf numFmtId="0" fontId="11" fillId="4" borderId="43" xfId="0" applyFont="1" applyFill="1" applyBorder="1" applyAlignment="1">
      <alignment horizontal="center" vertical="top" wrapText="1"/>
    </xf>
    <xf numFmtId="0" fontId="11" fillId="4" borderId="44" xfId="0" applyFont="1" applyFill="1" applyBorder="1" applyAlignment="1">
      <alignment horizontal="center" vertical="top" wrapText="1"/>
    </xf>
    <xf numFmtId="9" fontId="0" fillId="0" borderId="1" xfId="2" applyFont="1" applyBorder="1" applyAlignment="1">
      <alignment horizontal="left" vertical="center" wrapText="1"/>
    </xf>
    <xf numFmtId="9" fontId="0" fillId="0" borderId="3" xfId="2" applyFont="1" applyBorder="1" applyAlignment="1">
      <alignment horizontal="left" vertical="center" wrapText="1"/>
    </xf>
    <xf numFmtId="9" fontId="0" fillId="0" borderId="33" xfId="2" applyFont="1" applyBorder="1" applyAlignment="1">
      <alignment horizontal="left" vertical="center" wrapText="1"/>
    </xf>
    <xf numFmtId="10" fontId="0" fillId="0" borderId="34" xfId="2" applyNumberFormat="1" applyFont="1" applyBorder="1" applyAlignment="1">
      <alignment horizontal="center" vertical="center"/>
    </xf>
    <xf numFmtId="10" fontId="0" fillId="0" borderId="37" xfId="2" applyNumberFormat="1" applyFont="1" applyBorder="1" applyAlignment="1">
      <alignment horizontal="center" vertical="center"/>
    </xf>
    <xf numFmtId="9" fontId="0" fillId="5" borderId="39" xfId="2" applyFont="1" applyFill="1" applyBorder="1" applyAlignment="1">
      <alignment horizontal="left" vertical="center" wrapText="1"/>
    </xf>
    <xf numFmtId="9" fontId="0" fillId="5" borderId="40" xfId="2" applyFont="1" applyFill="1" applyBorder="1" applyAlignment="1">
      <alignment horizontal="left" vertical="center" wrapText="1"/>
    </xf>
    <xf numFmtId="9" fontId="0" fillId="5" borderId="41" xfId="2" applyFont="1" applyFill="1" applyBorder="1" applyAlignment="1">
      <alignment horizontal="left" vertical="center" wrapText="1"/>
    </xf>
    <xf numFmtId="9" fontId="0" fillId="5" borderId="1" xfId="2" applyFont="1" applyFill="1" applyBorder="1" applyAlignment="1">
      <alignment horizontal="left" vertical="center" wrapText="1"/>
    </xf>
    <xf numFmtId="9" fontId="0" fillId="5" borderId="3" xfId="2" applyFont="1" applyFill="1" applyBorder="1" applyAlignment="1">
      <alignment horizontal="left" vertical="center" wrapText="1"/>
    </xf>
    <xf numFmtId="9" fontId="0" fillId="5" borderId="33" xfId="2" applyFont="1" applyFill="1" applyBorder="1" applyAlignment="1">
      <alignment horizontal="left" vertical="center" wrapText="1"/>
    </xf>
    <xf numFmtId="0" fontId="11" fillId="4" borderId="6" xfId="0" applyFont="1" applyFill="1" applyBorder="1" applyAlignment="1">
      <alignment horizontal="center" vertical="top" wrapText="1"/>
    </xf>
    <xf numFmtId="0" fontId="11" fillId="4" borderId="7" xfId="0" applyFont="1" applyFill="1" applyBorder="1" applyAlignment="1">
      <alignment horizontal="center" vertical="top" wrapText="1"/>
    </xf>
    <xf numFmtId="0" fontId="11" fillId="4" borderId="8" xfId="0" applyFont="1" applyFill="1" applyBorder="1" applyAlignment="1">
      <alignment horizontal="center"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12" borderId="4" xfId="0" applyFont="1" applyFill="1" applyBorder="1" applyAlignment="1">
      <alignment horizontal="center" vertical="center" wrapText="1"/>
    </xf>
    <xf numFmtId="0" fontId="3" fillId="12" borderId="4" xfId="0" applyFont="1" applyFill="1" applyBorder="1" applyAlignment="1">
      <alignment vertical="center" wrapText="1"/>
    </xf>
    <xf numFmtId="0" fontId="3" fillId="12" borderId="0" xfId="0" applyFont="1" applyFill="1" applyBorder="1" applyAlignment="1">
      <alignment vertical="center" wrapText="1"/>
    </xf>
  </cellXfs>
  <cellStyles count="3">
    <cellStyle name="Comma" xfId="1" builtinId="3"/>
    <cellStyle name="Normal" xfId="0" builtinId="0"/>
    <cellStyle name="Percent" xfId="2" builtinId="5"/>
  </cellStyles>
  <dxfs count="4">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internal\Questionnaires%20Final%20Copies\P+R%20FY15%20Questionnair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pplier Info"/>
      <sheetName val="Questionnaire"/>
      <sheetName val="Report"/>
      <sheetName val="Calculation"/>
      <sheetName val="Scorecard"/>
    </sheetNames>
    <sheetDataSet>
      <sheetData sheetId="0" refreshError="1"/>
      <sheetData sheetId="1" refreshError="1"/>
      <sheetData sheetId="2">
        <row r="9">
          <cell r="C9" t="str">
            <v>Does NOT Meet Requirement</v>
          </cell>
          <cell r="D9" t="str">
            <v>High</v>
          </cell>
        </row>
        <row r="10">
          <cell r="C10" t="str">
            <v>Does NOT Meet Requirement</v>
          </cell>
          <cell r="D10" t="str">
            <v>High</v>
          </cell>
        </row>
        <row r="11">
          <cell r="C11" t="str">
            <v>Does NOT Meet Requirement</v>
          </cell>
          <cell r="D11" t="str">
            <v>High</v>
          </cell>
        </row>
        <row r="14">
          <cell r="C14" t="str">
            <v>Does NOT Meet Requirement</v>
          </cell>
          <cell r="D14" t="str">
            <v>High</v>
          </cell>
        </row>
        <row r="15">
          <cell r="C15" t="str">
            <v>Does NOT Meet Requirement</v>
          </cell>
          <cell r="D15" t="str">
            <v>High</v>
          </cell>
        </row>
        <row r="16">
          <cell r="C16" t="str">
            <v>Does NOT Meet Requirement</v>
          </cell>
          <cell r="D16" t="str">
            <v>Medium</v>
          </cell>
        </row>
        <row r="17">
          <cell r="C17" t="str">
            <v>Does NOT Meet Requirement</v>
          </cell>
          <cell r="D17" t="str">
            <v>Medium</v>
          </cell>
        </row>
        <row r="20">
          <cell r="C20" t="str">
            <v>Does NOT Meet Requirement</v>
          </cell>
          <cell r="D20" t="str">
            <v>Urgent</v>
          </cell>
        </row>
        <row r="21">
          <cell r="C21" t="str">
            <v>Does NOT Meet Requirement</v>
          </cell>
          <cell r="D21" t="str">
            <v>High</v>
          </cell>
        </row>
        <row r="28">
          <cell r="C28" t="str">
            <v>Does NOT Meet Requirement</v>
          </cell>
          <cell r="D28" t="str">
            <v>Medium</v>
          </cell>
        </row>
        <row r="29">
          <cell r="C29" t="str">
            <v>Does NOT Meet Requirement</v>
          </cell>
          <cell r="D29" t="str">
            <v xml:space="preserve">High </v>
          </cell>
        </row>
        <row r="32">
          <cell r="C32" t="str">
            <v>Does NOT Meet Requirement</v>
          </cell>
          <cell r="D32" t="str">
            <v>Medium</v>
          </cell>
        </row>
        <row r="33">
          <cell r="C33" t="str">
            <v>Does NOT Meet Requirement</v>
          </cell>
          <cell r="D33" t="str">
            <v>High</v>
          </cell>
        </row>
        <row r="34">
          <cell r="C34" t="str">
            <v>Does NOT Meet Requirement</v>
          </cell>
          <cell r="D34" t="str">
            <v>Medium</v>
          </cell>
        </row>
        <row r="35">
          <cell r="C35" t="str">
            <v>Does NOT Meet Requirement</v>
          </cell>
          <cell r="D35" t="str">
            <v>Low</v>
          </cell>
        </row>
        <row r="36">
          <cell r="C36" t="str">
            <v>Does NOT Meet Requirement</v>
          </cell>
          <cell r="D36" t="str">
            <v>Medium</v>
          </cell>
        </row>
        <row r="37">
          <cell r="C37" t="str">
            <v>Does NOT Meet Requirement</v>
          </cell>
          <cell r="D37" t="str">
            <v>Low</v>
          </cell>
        </row>
        <row r="38">
          <cell r="C38" t="str">
            <v>Does NOT Meet Requirement</v>
          </cell>
          <cell r="D38" t="str">
            <v>Low</v>
          </cell>
        </row>
        <row r="41">
          <cell r="C41" t="str">
            <v>Does NOT Meet Requirement</v>
          </cell>
          <cell r="D41" t="str">
            <v>Medium</v>
          </cell>
        </row>
        <row r="42">
          <cell r="C42" t="str">
            <v>Does NOT Meet Requirement</v>
          </cell>
          <cell r="D42" t="str">
            <v>Medium</v>
          </cell>
        </row>
        <row r="43">
          <cell r="C43" t="str">
            <v>Does NOT Meet Requirement</v>
          </cell>
          <cell r="D43" t="str">
            <v>Medium</v>
          </cell>
        </row>
        <row r="44">
          <cell r="C44" t="str">
            <v>Does NOT Meet Requirement</v>
          </cell>
          <cell r="D44" t="str">
            <v>Medium</v>
          </cell>
        </row>
        <row r="45">
          <cell r="C45" t="str">
            <v>Does NOT Meet Requirement</v>
          </cell>
          <cell r="D45" t="str">
            <v>Medium</v>
          </cell>
        </row>
        <row r="46">
          <cell r="C46" t="str">
            <v>Does NOT Meet Requirement</v>
          </cell>
          <cell r="D46" t="str">
            <v>Low</v>
          </cell>
        </row>
        <row r="47">
          <cell r="C47" t="str">
            <v>Does NOT Meet Requirement</v>
          </cell>
          <cell r="D47" t="str">
            <v>Medium</v>
          </cell>
        </row>
        <row r="48">
          <cell r="C48" t="str">
            <v>Does NOT Meet Requirement</v>
          </cell>
          <cell r="D48" t="str">
            <v>Medium</v>
          </cell>
        </row>
        <row r="49">
          <cell r="C49" t="str">
            <v>Does NOT Meet Requirement</v>
          </cell>
          <cell r="D49" t="str">
            <v>High</v>
          </cell>
        </row>
        <row r="50">
          <cell r="C50" t="str">
            <v>Does NOT Meet Requirement</v>
          </cell>
          <cell r="D50" t="str">
            <v>Medium</v>
          </cell>
        </row>
        <row r="51">
          <cell r="C51" t="str">
            <v>Does NOT Meet Requirement</v>
          </cell>
          <cell r="D51" t="str">
            <v>Low</v>
          </cell>
        </row>
        <row r="52">
          <cell r="C52" t="str">
            <v>Does NOT Meet Requirement</v>
          </cell>
          <cell r="D52" t="str">
            <v>Low</v>
          </cell>
        </row>
        <row r="54">
          <cell r="C54" t="str">
            <v>Does NOT Meet Requirement</v>
          </cell>
        </row>
        <row r="55">
          <cell r="C55" t="str">
            <v>Does NOT Meet Requirement</v>
          </cell>
        </row>
        <row r="58">
          <cell r="C58" t="str">
            <v>Does NOT Meet Requirement</v>
          </cell>
          <cell r="D58" t="str">
            <v>Medium</v>
          </cell>
        </row>
        <row r="59">
          <cell r="C59" t="str">
            <v>Does NOT Meet Requirement</v>
          </cell>
          <cell r="D59" t="str">
            <v>High</v>
          </cell>
        </row>
        <row r="60">
          <cell r="C60" t="str">
            <v>Does NOT Meet Requirement</v>
          </cell>
          <cell r="D60" t="str">
            <v>High</v>
          </cell>
        </row>
        <row r="61">
          <cell r="C61" t="str">
            <v>Does NOT Meet Requirement</v>
          </cell>
          <cell r="D61" t="str">
            <v>Medium</v>
          </cell>
        </row>
        <row r="62">
          <cell r="C62" t="str">
            <v>Does NOT Meet Requirement</v>
          </cell>
          <cell r="D62" t="str">
            <v>Medium</v>
          </cell>
        </row>
        <row r="63">
          <cell r="C63" t="str">
            <v>Does NOT Meet Requirement</v>
          </cell>
          <cell r="D63" t="str">
            <v>High</v>
          </cell>
        </row>
        <row r="64">
          <cell r="C64" t="str">
            <v>Does NOT Meet Requirement</v>
          </cell>
          <cell r="D64" t="str">
            <v>High</v>
          </cell>
        </row>
        <row r="65">
          <cell r="C65" t="str">
            <v>Does NOT Meet Requirement</v>
          </cell>
          <cell r="D65" t="str">
            <v>High</v>
          </cell>
        </row>
        <row r="66">
          <cell r="C66" t="str">
            <v>Does NOT Meet Requirement</v>
          </cell>
          <cell r="D66" t="str">
            <v>High</v>
          </cell>
        </row>
        <row r="67">
          <cell r="C67" t="str">
            <v>Does NOT Meet Requirement</v>
          </cell>
          <cell r="D67" t="str">
            <v>High</v>
          </cell>
        </row>
        <row r="68">
          <cell r="C68" t="str">
            <v>Does NOT Meet Requirement</v>
          </cell>
          <cell r="D68" t="str">
            <v>High</v>
          </cell>
        </row>
        <row r="69">
          <cell r="C69" t="str">
            <v>Does NOT Meet Requirement</v>
          </cell>
          <cell r="D69" t="str">
            <v>High</v>
          </cell>
        </row>
        <row r="70">
          <cell r="C70" t="str">
            <v>Does NOT Meet Requirement</v>
          </cell>
          <cell r="D70" t="str">
            <v>High</v>
          </cell>
        </row>
        <row r="71">
          <cell r="C71" t="str">
            <v>Does NOT Meet Requirement</v>
          </cell>
          <cell r="D71" t="str">
            <v>Low</v>
          </cell>
        </row>
        <row r="72">
          <cell r="C72" t="str">
            <v>Does NOT Meet Requirement</v>
          </cell>
          <cell r="D72" t="str">
            <v>Low</v>
          </cell>
        </row>
        <row r="73">
          <cell r="C73" t="str">
            <v>Does NOT Meet Requirement</v>
          </cell>
          <cell r="D73" t="str">
            <v>Low</v>
          </cell>
        </row>
        <row r="74">
          <cell r="C74" t="str">
            <v>Does NOT Meet Requirement</v>
          </cell>
          <cell r="D74" t="str">
            <v>Low</v>
          </cell>
        </row>
        <row r="76">
          <cell r="C76" t="str">
            <v>Does NOT Meet Requirement</v>
          </cell>
        </row>
        <row r="79">
          <cell r="C79" t="str">
            <v>Does NOT Meet Requirement</v>
          </cell>
          <cell r="D79" t="str">
            <v>High</v>
          </cell>
        </row>
        <row r="80">
          <cell r="C80" t="str">
            <v>Does NOT Meet Requirement</v>
          </cell>
          <cell r="D80" t="str">
            <v>Medium</v>
          </cell>
        </row>
        <row r="81">
          <cell r="C81" t="str">
            <v>Does NOT Meet Requirement</v>
          </cell>
          <cell r="D81" t="str">
            <v>High</v>
          </cell>
        </row>
        <row r="82">
          <cell r="C82" t="str">
            <v>Does NOT Meet Requirement</v>
          </cell>
          <cell r="D82" t="str">
            <v>High</v>
          </cell>
        </row>
        <row r="83">
          <cell r="C83" t="str">
            <v>Does NOT Meet Requirement</v>
          </cell>
          <cell r="D83" t="str">
            <v>High</v>
          </cell>
        </row>
        <row r="84">
          <cell r="C84" t="str">
            <v>Does NOT Meet Requirement</v>
          </cell>
          <cell r="D84" t="str">
            <v>Medium</v>
          </cell>
        </row>
        <row r="85">
          <cell r="C85" t="str">
            <v>Does NOT Meet Requirement</v>
          </cell>
          <cell r="D85" t="str">
            <v>High</v>
          </cell>
        </row>
        <row r="86">
          <cell r="C86" t="str">
            <v>Does NOT Meet Requirement</v>
          </cell>
          <cell r="D86" t="str">
            <v>Medium</v>
          </cell>
        </row>
        <row r="87">
          <cell r="C87" t="str">
            <v>Does NOT Meet Requirement</v>
          </cell>
          <cell r="D87" t="str">
            <v>High</v>
          </cell>
        </row>
        <row r="90">
          <cell r="C90" t="str">
            <v>Does NOT Meet Requirement</v>
          </cell>
          <cell r="D90" t="str">
            <v>Medium</v>
          </cell>
        </row>
        <row r="91">
          <cell r="C91" t="str">
            <v>Does NOT Meet Requirement</v>
          </cell>
          <cell r="D91" t="str">
            <v>Medium</v>
          </cell>
        </row>
        <row r="92">
          <cell r="C92" t="str">
            <v>Does NOT Meet Requirement</v>
          </cell>
          <cell r="D92" t="str">
            <v>Medium</v>
          </cell>
        </row>
        <row r="94">
          <cell r="C94" t="str">
            <v>Does NOT Meet Requirement</v>
          </cell>
        </row>
        <row r="97">
          <cell r="C97" t="str">
            <v>Does NOT Meet Requirement</v>
          </cell>
          <cell r="D97" t="str">
            <v>Medium</v>
          </cell>
        </row>
        <row r="98">
          <cell r="C98" t="str">
            <v>Does NOT Meet Requirement</v>
          </cell>
          <cell r="D98" t="str">
            <v>Medium</v>
          </cell>
        </row>
        <row r="99">
          <cell r="C99" t="str">
            <v>Does NOT Meet Requirement</v>
          </cell>
          <cell r="D99" t="str">
            <v>High</v>
          </cell>
        </row>
        <row r="100">
          <cell r="C100" t="str">
            <v>Does NOT Meet Requirement</v>
          </cell>
          <cell r="D100" t="str">
            <v>High</v>
          </cell>
        </row>
        <row r="101">
          <cell r="C101" t="str">
            <v>Does NOT Meet Requirement</v>
          </cell>
          <cell r="D101" t="str">
            <v>Low</v>
          </cell>
        </row>
        <row r="102">
          <cell r="C102" t="str">
            <v>Does NOT Meet Requirement</v>
          </cell>
          <cell r="D102" t="str">
            <v>Medium</v>
          </cell>
        </row>
        <row r="103">
          <cell r="C103" t="str">
            <v>Does NOT Meet Requirement</v>
          </cell>
          <cell r="D103" t="str">
            <v>Medium</v>
          </cell>
        </row>
        <row r="104">
          <cell r="C104" t="str">
            <v>Does NOT Meet Requirement</v>
          </cell>
          <cell r="D104" t="str">
            <v>High</v>
          </cell>
        </row>
        <row r="105">
          <cell r="C105" t="str">
            <v>Does NOT Meet Requirement</v>
          </cell>
          <cell r="D105" t="str">
            <v>Low</v>
          </cell>
        </row>
        <row r="106">
          <cell r="C106" t="str">
            <v>Does NOT Meet Requirement</v>
          </cell>
          <cell r="D106" t="str">
            <v>Low</v>
          </cell>
        </row>
        <row r="107">
          <cell r="C107" t="str">
            <v>Does NOT Meet Requirement</v>
          </cell>
          <cell r="D107" t="str">
            <v>Medium</v>
          </cell>
        </row>
        <row r="108">
          <cell r="C108" t="str">
            <v>Does NOT Meet Requirement</v>
          </cell>
          <cell r="D108" t="str">
            <v>Medium</v>
          </cell>
        </row>
        <row r="109">
          <cell r="C109" t="str">
            <v>Does NOT Meet Requirement</v>
          </cell>
          <cell r="D109" t="str">
            <v>Medium</v>
          </cell>
        </row>
        <row r="110">
          <cell r="C110" t="str">
            <v>Does NOT Meet Requirement</v>
          </cell>
          <cell r="D110" t="str">
            <v>Medium</v>
          </cell>
        </row>
        <row r="111">
          <cell r="C111" t="str">
            <v>Does NOT Meet Requirement</v>
          </cell>
          <cell r="D111" t="str">
            <v>Medium</v>
          </cell>
        </row>
        <row r="112">
          <cell r="C112" t="str">
            <v>Does NOT Meet Requirement</v>
          </cell>
          <cell r="D112" t="str">
            <v>Medium</v>
          </cell>
        </row>
        <row r="113">
          <cell r="C113" t="str">
            <v>Does NOT Meet Requirement</v>
          </cell>
          <cell r="D113" t="str">
            <v>High</v>
          </cell>
        </row>
        <row r="114">
          <cell r="C114" t="str">
            <v>Does NOT Meet Requirement</v>
          </cell>
          <cell r="D114" t="str">
            <v>High</v>
          </cell>
        </row>
        <row r="116">
          <cell r="C116" t="str">
            <v>Does NOT Meet Requirement</v>
          </cell>
        </row>
        <row r="117">
          <cell r="C117" t="str">
            <v>Does NOT Meet Requirement</v>
          </cell>
        </row>
        <row r="118">
          <cell r="C118" t="str">
            <v>Does NOT Meet Requirement</v>
          </cell>
        </row>
        <row r="119">
          <cell r="C119" t="str">
            <v>Does NOT Meet Requirement</v>
          </cell>
        </row>
        <row r="120">
          <cell r="C120" t="str">
            <v>Does NOT Meet Requirement</v>
          </cell>
        </row>
        <row r="121">
          <cell r="C121" t="str">
            <v>Does NOT Meet Requirement</v>
          </cell>
        </row>
        <row r="122">
          <cell r="C122" t="str">
            <v>Does NOT Meet Requirement</v>
          </cell>
        </row>
        <row r="126">
          <cell r="C126" t="str">
            <v>Does NOT Meet Requirement</v>
          </cell>
          <cell r="D126" t="str">
            <v>Medium</v>
          </cell>
        </row>
        <row r="127">
          <cell r="C127" t="str">
            <v>Does NOT Meet Requirement</v>
          </cell>
          <cell r="D127" t="str">
            <v>Medium</v>
          </cell>
        </row>
        <row r="128">
          <cell r="C128" t="str">
            <v>Does NOT Meet Requirement</v>
          </cell>
          <cell r="D128" t="str">
            <v>Medium</v>
          </cell>
        </row>
        <row r="129">
          <cell r="C129" t="str">
            <v>Does NOT Meet Requirement</v>
          </cell>
          <cell r="D129" t="str">
            <v>Medium</v>
          </cell>
        </row>
        <row r="130">
          <cell r="C130" t="str">
            <v>Does NOT Meet Requirement</v>
          </cell>
          <cell r="D130" t="str">
            <v>Medium</v>
          </cell>
        </row>
        <row r="131">
          <cell r="C131" t="str">
            <v>Does NOT Meet Requirement</v>
          </cell>
          <cell r="D131" t="str">
            <v>Medium</v>
          </cell>
        </row>
        <row r="134">
          <cell r="C134" t="str">
            <v>Does NOT Meet Requirement</v>
          </cell>
          <cell r="D134" t="str">
            <v>Medium</v>
          </cell>
        </row>
        <row r="135">
          <cell r="C135" t="str">
            <v>Does NOT Meet Requirement</v>
          </cell>
          <cell r="D135" t="str">
            <v>Medium</v>
          </cell>
        </row>
        <row r="140">
          <cell r="C140" t="str">
            <v>Does NOT Meet Requirement</v>
          </cell>
          <cell r="D140" t="str">
            <v>High</v>
          </cell>
        </row>
        <row r="141">
          <cell r="C141" t="str">
            <v>Does NOT Meet Requirement</v>
          </cell>
          <cell r="D141" t="str">
            <v>High</v>
          </cell>
        </row>
        <row r="142">
          <cell r="C142" t="str">
            <v>Does NOT Meet Requirement</v>
          </cell>
          <cell r="D142" t="str">
            <v>Medium</v>
          </cell>
        </row>
        <row r="143">
          <cell r="C143" t="str">
            <v>Does NOT Meet Requirement</v>
          </cell>
          <cell r="D143" t="str">
            <v>Low</v>
          </cell>
        </row>
        <row r="144">
          <cell r="C144" t="str">
            <v>Does NOT Meet Requirement</v>
          </cell>
          <cell r="D144" t="str">
            <v>Low</v>
          </cell>
        </row>
        <row r="145">
          <cell r="C145" t="str">
            <v>Does NOT Meet Requirement</v>
          </cell>
          <cell r="D145" t="str">
            <v>Medium</v>
          </cell>
        </row>
        <row r="146">
          <cell r="C146" t="str">
            <v>Does NOT Meet Requirement</v>
          </cell>
          <cell r="D146" t="str">
            <v>Low</v>
          </cell>
        </row>
        <row r="147">
          <cell r="C147" t="str">
            <v>Does NOT Meet Requirement</v>
          </cell>
          <cell r="D147" t="str">
            <v>Medium</v>
          </cell>
        </row>
        <row r="148">
          <cell r="C148" t="str">
            <v>Does NOT Meet Requirement</v>
          </cell>
          <cell r="D148" t="str">
            <v>Medium</v>
          </cell>
        </row>
        <row r="149">
          <cell r="C149" t="str">
            <v>Does NOT Meet Requirement</v>
          </cell>
          <cell r="D149" t="str">
            <v>Medium</v>
          </cell>
        </row>
        <row r="150">
          <cell r="C150" t="str">
            <v>Does NOT Meet Requirement</v>
          </cell>
          <cell r="D150" t="str">
            <v>Low</v>
          </cell>
        </row>
        <row r="151">
          <cell r="C151" t="str">
            <v>Does NOT Meet Requirement</v>
          </cell>
          <cell r="D151" t="str">
            <v>High</v>
          </cell>
        </row>
        <row r="152">
          <cell r="C152" t="str">
            <v>Does NOT Meet Requirement</v>
          </cell>
          <cell r="D152" t="str">
            <v>Low</v>
          </cell>
        </row>
        <row r="153">
          <cell r="C153" t="str">
            <v>Does NOT Meet Requirement</v>
          </cell>
          <cell r="D153" t="str">
            <v>High</v>
          </cell>
        </row>
        <row r="154">
          <cell r="C154" t="str">
            <v>Does NOT Meet Requirement</v>
          </cell>
          <cell r="D154" t="str">
            <v>High</v>
          </cell>
        </row>
        <row r="155">
          <cell r="C155" t="str">
            <v>Does NOT Meet Requirement</v>
          </cell>
          <cell r="D155" t="str">
            <v>Medium</v>
          </cell>
        </row>
        <row r="160">
          <cell r="C160" t="str">
            <v>Does NOT Meet Requirement</v>
          </cell>
          <cell r="D160" t="str">
            <v>Medium</v>
          </cell>
        </row>
        <row r="161">
          <cell r="C161" t="str">
            <v>Does NOT Meet Requirement</v>
          </cell>
          <cell r="D161" t="str">
            <v>High</v>
          </cell>
        </row>
        <row r="162">
          <cell r="C162" t="str">
            <v>Does NOT Meet Requirement</v>
          </cell>
          <cell r="D162" t="str">
            <v>High</v>
          </cell>
        </row>
        <row r="163">
          <cell r="C163" t="str">
            <v>Does NOT Meet Requirement</v>
          </cell>
          <cell r="D163" t="str">
            <v>High</v>
          </cell>
        </row>
        <row r="164">
          <cell r="C164" t="str">
            <v>Does NOT Meet Requirement</v>
          </cell>
          <cell r="D164" t="str">
            <v>High</v>
          </cell>
        </row>
        <row r="165">
          <cell r="C165" t="str">
            <v>Does NOT Meet Requirement</v>
          </cell>
          <cell r="D165" t="str">
            <v>High</v>
          </cell>
        </row>
        <row r="166">
          <cell r="C166" t="str">
            <v>Does NOT Meet Requirement</v>
          </cell>
          <cell r="D166" t="str">
            <v>High</v>
          </cell>
        </row>
        <row r="167">
          <cell r="C167" t="str">
            <v>Does NOT Meet Requirement</v>
          </cell>
          <cell r="D167" t="str">
            <v>Medium</v>
          </cell>
        </row>
        <row r="168">
          <cell r="C168" t="str">
            <v>Does NOT Meet Requirement</v>
          </cell>
          <cell r="D168" t="str">
            <v>Low</v>
          </cell>
        </row>
        <row r="169">
          <cell r="C169" t="str">
            <v>Does NOT Meet Requirement</v>
          </cell>
          <cell r="D169" t="str">
            <v>Low</v>
          </cell>
        </row>
        <row r="170">
          <cell r="C170" t="str">
            <v>Does NOT Meet Requirement</v>
          </cell>
          <cell r="D170" t="str">
            <v>Medium</v>
          </cell>
        </row>
        <row r="171">
          <cell r="C171" t="str">
            <v>Does NOT Meet Requirement</v>
          </cell>
          <cell r="D171" t="str">
            <v>High</v>
          </cell>
        </row>
        <row r="172">
          <cell r="C172" t="str">
            <v>Does NOT Meet Requirement</v>
          </cell>
          <cell r="D172" t="str">
            <v>High</v>
          </cell>
        </row>
        <row r="173">
          <cell r="C173" t="str">
            <v>Does NOT Meet Requirement</v>
          </cell>
          <cell r="D173" t="str">
            <v>Medium</v>
          </cell>
        </row>
        <row r="174">
          <cell r="C174" t="str">
            <v>Does NOT Meet Requirement</v>
          </cell>
          <cell r="D174" t="str">
            <v>Medium</v>
          </cell>
        </row>
        <row r="175">
          <cell r="C175" t="str">
            <v>Does NOT Meet Requirement</v>
          </cell>
          <cell r="D175" t="str">
            <v>Medium</v>
          </cell>
        </row>
        <row r="176">
          <cell r="C176" t="str">
            <v>Does NOT Meet Requirement</v>
          </cell>
          <cell r="D176" t="str">
            <v>Medium</v>
          </cell>
        </row>
        <row r="181">
          <cell r="C181" t="str">
            <v>Does NOT Meet Requirement</v>
          </cell>
          <cell r="D181" t="str">
            <v>High</v>
          </cell>
        </row>
        <row r="182">
          <cell r="C182" t="str">
            <v>Does NOT Meet Requirement</v>
          </cell>
          <cell r="D182" t="str">
            <v>High</v>
          </cell>
        </row>
        <row r="186">
          <cell r="C186" t="str">
            <v>Does NOT Meet Requirement</v>
          </cell>
          <cell r="D186" t="str">
            <v>Low</v>
          </cell>
        </row>
        <row r="187">
          <cell r="C187" t="str">
            <v>Does NOT Meet Requirement</v>
          </cell>
          <cell r="D187" t="str">
            <v>Medium</v>
          </cell>
        </row>
        <row r="188">
          <cell r="C188" t="str">
            <v>Does NOT Meet Requirement</v>
          </cell>
          <cell r="D188" t="str">
            <v>Medium</v>
          </cell>
        </row>
        <row r="189">
          <cell r="C189" t="str">
            <v>Does NOT Meet Requirement</v>
          </cell>
          <cell r="D189" t="str">
            <v>Medium</v>
          </cell>
        </row>
        <row r="190">
          <cell r="C190" t="str">
            <v>Does NOT Meet Requirement</v>
          </cell>
          <cell r="D190" t="str">
            <v>Medium</v>
          </cell>
        </row>
        <row r="191">
          <cell r="C191" t="str">
            <v>Does NOT Meet Requirement</v>
          </cell>
          <cell r="D191" t="str">
            <v>Medium</v>
          </cell>
        </row>
        <row r="192">
          <cell r="C192" t="str">
            <v>Does NOT Meet Requirement</v>
          </cell>
          <cell r="D192" t="str">
            <v>Low</v>
          </cell>
        </row>
        <row r="193">
          <cell r="C193" t="str">
            <v>Does NOT Meet Requirement</v>
          </cell>
          <cell r="D193" t="str">
            <v>High</v>
          </cell>
        </row>
        <row r="196">
          <cell r="C196" t="str">
            <v>Does NOT Meet Requirement</v>
          </cell>
          <cell r="D196" t="str">
            <v>Medium</v>
          </cell>
        </row>
        <row r="197">
          <cell r="C197" t="str">
            <v>Does NOT Meet Requirement</v>
          </cell>
          <cell r="D197" t="str">
            <v>High</v>
          </cell>
        </row>
        <row r="198">
          <cell r="C198" t="str">
            <v>Does NOT Meet Requirement</v>
          </cell>
          <cell r="D198" t="str">
            <v>High</v>
          </cell>
        </row>
        <row r="199">
          <cell r="C199" t="str">
            <v>Does NOT Meet Requirement</v>
          </cell>
          <cell r="D199" t="str">
            <v>High</v>
          </cell>
        </row>
        <row r="200">
          <cell r="C200" t="str">
            <v>Does NOT Meet Requirement</v>
          </cell>
          <cell r="D200" t="str">
            <v>Medium</v>
          </cell>
        </row>
        <row r="201">
          <cell r="C201" t="str">
            <v>Does NOT Meet Requirement</v>
          </cell>
          <cell r="D201" t="str">
            <v>Medium</v>
          </cell>
        </row>
        <row r="202">
          <cell r="C202" t="str">
            <v>Does NOT Meet Requirement</v>
          </cell>
          <cell r="D202" t="str">
            <v>High</v>
          </cell>
        </row>
        <row r="203">
          <cell r="C203" t="str">
            <v>Does NOT Meet Requirement</v>
          </cell>
          <cell r="D203" t="str">
            <v>Medium</v>
          </cell>
        </row>
        <row r="204">
          <cell r="C204" t="str">
            <v>Does NOT Meet Requirement</v>
          </cell>
          <cell r="D204" t="str">
            <v>Medium</v>
          </cell>
        </row>
        <row r="205">
          <cell r="C205" t="str">
            <v>Does NOT Meet Requirement</v>
          </cell>
          <cell r="D205" t="str">
            <v>Medium</v>
          </cell>
        </row>
        <row r="206">
          <cell r="C206" t="str">
            <v>Does NOT Meet Requirement</v>
          </cell>
          <cell r="D206" t="str">
            <v>Medium</v>
          </cell>
        </row>
        <row r="207">
          <cell r="C207" t="str">
            <v>Does NOT Meet Requirement</v>
          </cell>
          <cell r="D207" t="str">
            <v>Medium</v>
          </cell>
        </row>
        <row r="208">
          <cell r="C208" t="str">
            <v>Does NOT Meet Requirement</v>
          </cell>
          <cell r="D208" t="str">
            <v>Medium</v>
          </cell>
        </row>
        <row r="211">
          <cell r="C211" t="str">
            <v>Does NOT Meet Requirement</v>
          </cell>
          <cell r="D211" t="str">
            <v>Medium</v>
          </cell>
        </row>
        <row r="212">
          <cell r="C212" t="str">
            <v>Does NOT Meet Requirement</v>
          </cell>
          <cell r="D212" t="str">
            <v>Medium</v>
          </cell>
        </row>
        <row r="213">
          <cell r="C213" t="str">
            <v>Does NOT Meet Requirement</v>
          </cell>
          <cell r="D213" t="str">
            <v>Medium</v>
          </cell>
        </row>
        <row r="214">
          <cell r="C214" t="str">
            <v>Does NOT Meet Requirement</v>
          </cell>
          <cell r="D214" t="str">
            <v>Medium</v>
          </cell>
        </row>
        <row r="215">
          <cell r="C215" t="str">
            <v>Does NOT Meet Requirement</v>
          </cell>
          <cell r="D215" t="str">
            <v>Low</v>
          </cell>
        </row>
        <row r="216">
          <cell r="C216" t="str">
            <v>Does NOT Meet Requirement</v>
          </cell>
          <cell r="D216" t="str">
            <v>Medium</v>
          </cell>
        </row>
        <row r="217">
          <cell r="C217" t="str">
            <v>Does NOT Meet Requirement</v>
          </cell>
          <cell r="D217" t="str">
            <v>Medium</v>
          </cell>
        </row>
        <row r="218">
          <cell r="C218" t="str">
            <v>Does NOT Meet Requirement</v>
          </cell>
          <cell r="D218" t="str">
            <v>Medium</v>
          </cell>
        </row>
        <row r="219">
          <cell r="C219" t="str">
            <v>Does NOT Meet Requirement</v>
          </cell>
          <cell r="D219" t="str">
            <v>Medium</v>
          </cell>
        </row>
        <row r="223">
          <cell r="C223" t="str">
            <v>Does NOT Meet Requirement</v>
          </cell>
          <cell r="D223" t="str">
            <v>Medium</v>
          </cell>
        </row>
        <row r="224">
          <cell r="C224" t="str">
            <v>Does NOT Meet Requirement</v>
          </cell>
          <cell r="D224" t="str">
            <v>Medium</v>
          </cell>
        </row>
        <row r="225">
          <cell r="C225" t="str">
            <v>Does NOT Meet Requirement</v>
          </cell>
          <cell r="D225" t="str">
            <v>High</v>
          </cell>
        </row>
        <row r="226">
          <cell r="C226" t="str">
            <v>Does NOT Meet Requirement</v>
          </cell>
          <cell r="D226" t="str">
            <v>Medium</v>
          </cell>
        </row>
        <row r="227">
          <cell r="C227" t="str">
            <v>Does NOT Meet Requirement</v>
          </cell>
          <cell r="D227" t="str">
            <v>High</v>
          </cell>
        </row>
        <row r="228">
          <cell r="C228" t="str">
            <v>Does NOT Meet Requirement</v>
          </cell>
          <cell r="D228" t="str">
            <v>Low</v>
          </cell>
        </row>
        <row r="229">
          <cell r="C229" t="str">
            <v>Does NOT Meet Requirement</v>
          </cell>
          <cell r="D229" t="str">
            <v>Medium</v>
          </cell>
        </row>
        <row r="230">
          <cell r="C230" t="str">
            <v>Does NOT Meet Requirement</v>
          </cell>
          <cell r="D230" t="str">
            <v>Medium</v>
          </cell>
        </row>
        <row r="231">
          <cell r="C231" t="str">
            <v>Does NOT Meet Requirement</v>
          </cell>
          <cell r="D231" t="str">
            <v>Medium</v>
          </cell>
        </row>
        <row r="232">
          <cell r="C232" t="str">
            <v>Does NOT Meet Requirement</v>
          </cell>
          <cell r="D232" t="str">
            <v>Medium</v>
          </cell>
        </row>
        <row r="233">
          <cell r="C233" t="str">
            <v>Does NOT Meet Requirement</v>
          </cell>
          <cell r="D233" t="str">
            <v>Low</v>
          </cell>
        </row>
        <row r="234">
          <cell r="C234" t="str">
            <v>Does NOT Meet Requirement</v>
          </cell>
          <cell r="D234" t="str">
            <v>High</v>
          </cell>
        </row>
        <row r="236">
          <cell r="C236" t="str">
            <v>Does NOT Meet Requirement</v>
          </cell>
        </row>
        <row r="239">
          <cell r="C239" t="str">
            <v>Does NOT Meet Requirement</v>
          </cell>
          <cell r="D239" t="str">
            <v>High</v>
          </cell>
        </row>
        <row r="240">
          <cell r="C240" t="str">
            <v>Does NOT Meet Requirement</v>
          </cell>
          <cell r="D240" t="str">
            <v>High</v>
          </cell>
        </row>
        <row r="241">
          <cell r="C241" t="str">
            <v>Does NOT Meet Requirement</v>
          </cell>
          <cell r="D241" t="str">
            <v>High</v>
          </cell>
        </row>
        <row r="242">
          <cell r="C242" t="str">
            <v>Does NOT Meet Requirement</v>
          </cell>
          <cell r="D242" t="str">
            <v>High</v>
          </cell>
        </row>
        <row r="243">
          <cell r="C243" t="str">
            <v>Does NOT Meet Requirement</v>
          </cell>
          <cell r="D243" t="str">
            <v>High</v>
          </cell>
        </row>
        <row r="244">
          <cell r="C244" t="str">
            <v>Does NOT Meet Requirement</v>
          </cell>
          <cell r="D244" t="str">
            <v>High</v>
          </cell>
        </row>
        <row r="245">
          <cell r="C245" t="str">
            <v>Does NOT Meet Requirement</v>
          </cell>
          <cell r="D245" t="str">
            <v>High</v>
          </cell>
        </row>
        <row r="246">
          <cell r="C246" t="str">
            <v>Does NOT Meet Requirement</v>
          </cell>
          <cell r="D246" t="str">
            <v>High</v>
          </cell>
        </row>
        <row r="247">
          <cell r="C247" t="str">
            <v>Does NOT Meet Requirement</v>
          </cell>
          <cell r="D247" t="str">
            <v>Medium</v>
          </cell>
        </row>
        <row r="248">
          <cell r="C248" t="str">
            <v>Does NOT Meet Requirement</v>
          </cell>
          <cell r="D248" t="str">
            <v>Low</v>
          </cell>
        </row>
        <row r="249">
          <cell r="C249" t="str">
            <v>Does NOT Meet Requirement</v>
          </cell>
          <cell r="D249" t="str">
            <v>Medium</v>
          </cell>
        </row>
        <row r="250">
          <cell r="C250" t="str">
            <v>Does NOT Meet Requirement</v>
          </cell>
          <cell r="D250" t="str">
            <v>Medium</v>
          </cell>
        </row>
        <row r="251">
          <cell r="C251" t="str">
            <v>Does NOT Meet Requirement</v>
          </cell>
          <cell r="D251" t="str">
            <v>High</v>
          </cell>
        </row>
        <row r="255">
          <cell r="C255" t="str">
            <v>Does NOT Meet Requirement</v>
          </cell>
          <cell r="D255" t="str">
            <v>High</v>
          </cell>
        </row>
        <row r="256">
          <cell r="C256" t="str">
            <v>Does NOT Meet Requirement</v>
          </cell>
          <cell r="D256" t="str">
            <v>High</v>
          </cell>
        </row>
        <row r="257">
          <cell r="C257" t="str">
            <v>Does NOT Meet Requirement</v>
          </cell>
          <cell r="D257" t="str">
            <v>Medium</v>
          </cell>
        </row>
        <row r="258">
          <cell r="C258" t="str">
            <v>Does NOT Meet Requirement</v>
          </cell>
          <cell r="D258" t="str">
            <v>Medium</v>
          </cell>
        </row>
        <row r="259">
          <cell r="C259" t="str">
            <v>Does NOT Meet Requirement</v>
          </cell>
          <cell r="D259" t="str">
            <v>High</v>
          </cell>
        </row>
        <row r="260">
          <cell r="C260" t="str">
            <v>Does NOT Meet Requirement</v>
          </cell>
          <cell r="D260" t="str">
            <v>Medium</v>
          </cell>
        </row>
        <row r="264">
          <cell r="C264" t="str">
            <v>Does NOT Meet Requirement</v>
          </cell>
          <cell r="D264" t="str">
            <v>Medium</v>
          </cell>
        </row>
        <row r="265">
          <cell r="C265" t="str">
            <v>Does NOT Meet Requirement</v>
          </cell>
          <cell r="D265" t="str">
            <v>Medium</v>
          </cell>
        </row>
        <row r="266">
          <cell r="C266" t="str">
            <v>Does NOT Meet Requirement</v>
          </cell>
          <cell r="D266" t="str">
            <v>Medium</v>
          </cell>
        </row>
        <row r="269">
          <cell r="C269" t="str">
            <v>Does NOT Meet Requirement</v>
          </cell>
          <cell r="D269" t="str">
            <v>Low</v>
          </cell>
        </row>
        <row r="270">
          <cell r="C270" t="str">
            <v>Does NOT Meet Requirement</v>
          </cell>
          <cell r="D270" t="str">
            <v>Low</v>
          </cell>
        </row>
        <row r="271">
          <cell r="C271" t="str">
            <v>Does NOT Meet Requirement</v>
          </cell>
          <cell r="D271" t="str">
            <v>High</v>
          </cell>
        </row>
        <row r="281">
          <cell r="C281" t="str">
            <v>Does NOT Meet Requirement</v>
          </cell>
          <cell r="D281" t="str">
            <v>Medium</v>
          </cell>
        </row>
        <row r="282">
          <cell r="C282" t="str">
            <v>Does NOT Meet Requirement</v>
          </cell>
          <cell r="D282" t="str">
            <v>High</v>
          </cell>
        </row>
        <row r="283">
          <cell r="C283" t="str">
            <v>Does NOT Meet Requirement</v>
          </cell>
          <cell r="D283" t="str">
            <v>Medium</v>
          </cell>
        </row>
        <row r="284">
          <cell r="C284" t="str">
            <v>Does NOT Meet Requirement</v>
          </cell>
          <cell r="D284" t="str">
            <v>Medium</v>
          </cell>
        </row>
        <row r="285">
          <cell r="C285" t="str">
            <v>Does NOT Meet Requirement</v>
          </cell>
          <cell r="D285" t="str">
            <v>Medium</v>
          </cell>
        </row>
        <row r="286">
          <cell r="C286" t="str">
            <v>Does NOT Meet Requirement</v>
          </cell>
          <cell r="D286" t="str">
            <v>Medium</v>
          </cell>
        </row>
        <row r="287">
          <cell r="C287" t="str">
            <v>Does NOT Meet Requirement</v>
          </cell>
          <cell r="D287" t="str">
            <v>Medium</v>
          </cell>
        </row>
        <row r="288">
          <cell r="C288" t="str">
            <v>Does NOT Meet Requirement</v>
          </cell>
          <cell r="D288" t="str">
            <v>Medium</v>
          </cell>
        </row>
        <row r="289">
          <cell r="C289" t="str">
            <v>Does NOT Meet Requirement</v>
          </cell>
          <cell r="D289" t="str">
            <v>Medium</v>
          </cell>
        </row>
        <row r="292">
          <cell r="C292" t="str">
            <v>Does NOT Meet Requirement</v>
          </cell>
          <cell r="D292" t="str">
            <v>Medium</v>
          </cell>
        </row>
        <row r="293">
          <cell r="C293" t="str">
            <v>Does NOT Meet Requirement</v>
          </cell>
          <cell r="D293" t="str">
            <v>Medium</v>
          </cell>
        </row>
        <row r="294">
          <cell r="C294" t="str">
            <v>Does NOT Meet Requirement</v>
          </cell>
          <cell r="D294" t="str">
            <v>Medium</v>
          </cell>
        </row>
        <row r="295">
          <cell r="C295" t="str">
            <v>Does NOT Meet Requirement</v>
          </cell>
          <cell r="D295" t="str">
            <v>Medium</v>
          </cell>
        </row>
        <row r="298">
          <cell r="C298" t="str">
            <v>Does NOT Meet Requirement</v>
          </cell>
          <cell r="D298" t="str">
            <v>Medium</v>
          </cell>
        </row>
        <row r="299">
          <cell r="C299" t="str">
            <v>Does NOT Meet Requirement</v>
          </cell>
          <cell r="D299" t="str">
            <v>Medium</v>
          </cell>
        </row>
        <row r="300">
          <cell r="C300" t="str">
            <v>Does NOT Meet Requirement</v>
          </cell>
          <cell r="D300" t="str">
            <v>High</v>
          </cell>
        </row>
        <row r="301">
          <cell r="C301" t="str">
            <v>Does NOT Meet Requirement</v>
          </cell>
          <cell r="D301" t="str">
            <v>Low</v>
          </cell>
        </row>
        <row r="302">
          <cell r="C302" t="str">
            <v>Does NOT Meet Requirement</v>
          </cell>
          <cell r="D302" t="str">
            <v>Low</v>
          </cell>
        </row>
        <row r="303">
          <cell r="C303" t="str">
            <v>Does NOT Meet Requirement</v>
          </cell>
          <cell r="D303" t="str">
            <v>Medium</v>
          </cell>
        </row>
        <row r="304">
          <cell r="C304" t="str">
            <v>Does NOT Meet Requirement</v>
          </cell>
          <cell r="D304" t="str">
            <v>Medium</v>
          </cell>
        </row>
        <row r="305">
          <cell r="C305" t="str">
            <v>Does NOT Meet Requirement</v>
          </cell>
          <cell r="D305" t="str">
            <v>Medium</v>
          </cell>
        </row>
        <row r="306">
          <cell r="C306" t="str">
            <v>Does NOT Meet Requirement</v>
          </cell>
          <cell r="D306" t="str">
            <v>Medium</v>
          </cell>
        </row>
        <row r="307">
          <cell r="C307" t="str">
            <v>Does NOT Meet Requirement</v>
          </cell>
          <cell r="D307" t="str">
            <v>High</v>
          </cell>
        </row>
        <row r="310">
          <cell r="C310" t="str">
            <v>Does NOT Meet Requirement</v>
          </cell>
          <cell r="D310" t="str">
            <v>Medium</v>
          </cell>
        </row>
        <row r="311">
          <cell r="C311" t="str">
            <v>Does NOT Meet Requirement</v>
          </cell>
          <cell r="D311" t="str">
            <v>Medium</v>
          </cell>
        </row>
        <row r="312">
          <cell r="C312" t="str">
            <v>Does NOT Meet Requirement</v>
          </cell>
          <cell r="D312" t="str">
            <v>High</v>
          </cell>
        </row>
        <row r="313">
          <cell r="C313" t="str">
            <v>Does NOT Meet Requirement</v>
          </cell>
          <cell r="D313" t="str">
            <v>Medium</v>
          </cell>
        </row>
        <row r="314">
          <cell r="C314" t="str">
            <v>Does NOT Meet Requirement</v>
          </cell>
          <cell r="D314" t="str">
            <v>High</v>
          </cell>
        </row>
        <row r="315">
          <cell r="C315" t="str">
            <v>Does NOT Meet Requirement</v>
          </cell>
          <cell r="D315" t="str">
            <v>Medium</v>
          </cell>
        </row>
        <row r="316">
          <cell r="C316" t="str">
            <v>Does NOT Meet Requirement</v>
          </cell>
          <cell r="D316" t="str">
            <v>Medium</v>
          </cell>
        </row>
        <row r="317">
          <cell r="C317" t="str">
            <v>Does NOT Meet Requirement</v>
          </cell>
          <cell r="D317" t="str">
            <v>Medium</v>
          </cell>
        </row>
        <row r="318">
          <cell r="C318" t="str">
            <v>Does NOT Meet Requirement</v>
          </cell>
          <cell r="D318" t="str">
            <v>Low</v>
          </cell>
        </row>
        <row r="319">
          <cell r="C319" t="str">
            <v>Does NOT Meet Requirement</v>
          </cell>
          <cell r="D319" t="str">
            <v>Medium</v>
          </cell>
        </row>
        <row r="320">
          <cell r="C320" t="str">
            <v>Does NOT Meet Requirement</v>
          </cell>
          <cell r="D320" t="str">
            <v>Medium</v>
          </cell>
        </row>
        <row r="321">
          <cell r="C321" t="str">
            <v>Does NOT Meet Requirement</v>
          </cell>
          <cell r="D321" t="str">
            <v>Medium</v>
          </cell>
        </row>
        <row r="322">
          <cell r="C322" t="str">
            <v>Does NOT Meet Requirement</v>
          </cell>
          <cell r="D322" t="str">
            <v>Low</v>
          </cell>
        </row>
        <row r="326">
          <cell r="C326" t="str">
            <v>Does NOT Meet Requirement</v>
          </cell>
          <cell r="D326" t="str">
            <v>Medium</v>
          </cell>
        </row>
        <row r="327">
          <cell r="C327" t="str">
            <v>Does NOT Meet Requirement</v>
          </cell>
          <cell r="D327" t="str">
            <v>High</v>
          </cell>
        </row>
        <row r="328">
          <cell r="C328" t="str">
            <v>Does NOT Meet Requirement</v>
          </cell>
          <cell r="D328" t="str">
            <v>Medium</v>
          </cell>
        </row>
        <row r="329">
          <cell r="C329" t="str">
            <v>Does NOT Meet Requirement</v>
          </cell>
          <cell r="D329" t="str">
            <v>Medium</v>
          </cell>
        </row>
        <row r="330">
          <cell r="C330" t="str">
            <v>Does NOT Meet Requirement</v>
          </cell>
          <cell r="D330" t="str">
            <v>Medium</v>
          </cell>
        </row>
        <row r="331">
          <cell r="C331" t="str">
            <v>Does NOT Meet Requirement</v>
          </cell>
          <cell r="D331" t="str">
            <v>Medium</v>
          </cell>
        </row>
        <row r="332">
          <cell r="C332" t="str">
            <v>Does NOT Meet Requirement</v>
          </cell>
          <cell r="D332" t="str">
            <v>Medium</v>
          </cell>
        </row>
        <row r="333">
          <cell r="C333" t="str">
            <v>Does NOT Meet Requirement</v>
          </cell>
          <cell r="D333" t="str">
            <v>Medium</v>
          </cell>
        </row>
        <row r="334">
          <cell r="C334" t="str">
            <v>Does NOT Meet Requirement</v>
          </cell>
          <cell r="D334" t="str">
            <v>High</v>
          </cell>
        </row>
        <row r="335">
          <cell r="C335" t="str">
            <v>Does NOT Meet Requirement</v>
          </cell>
          <cell r="D335" t="str">
            <v>Medium</v>
          </cell>
        </row>
        <row r="336">
          <cell r="C336" t="str">
            <v>Does NOT Meet Requirement</v>
          </cell>
          <cell r="D336" t="str">
            <v>Medium</v>
          </cell>
        </row>
        <row r="337">
          <cell r="C337" t="str">
            <v>Does NOT Meet Requirement</v>
          </cell>
          <cell r="D337" t="str">
            <v>Low</v>
          </cell>
        </row>
        <row r="338">
          <cell r="C338" t="str">
            <v>Does NOT Meet Requirement</v>
          </cell>
          <cell r="D338" t="str">
            <v>Low</v>
          </cell>
        </row>
        <row r="339">
          <cell r="C339" t="str">
            <v>Does NOT Meet Requirement</v>
          </cell>
          <cell r="D339" t="str">
            <v>Medium</v>
          </cell>
        </row>
        <row r="346">
          <cell r="C346" t="str">
            <v>Does NOT Meet Requirement</v>
          </cell>
          <cell r="D346" t="str">
            <v>Medium</v>
          </cell>
        </row>
        <row r="347">
          <cell r="C347" t="str">
            <v>Does NOT Meet Requirement</v>
          </cell>
          <cell r="D347" t="str">
            <v>Medium</v>
          </cell>
        </row>
        <row r="348">
          <cell r="C348" t="str">
            <v>Does NOT Meet Requirement</v>
          </cell>
          <cell r="D348" t="str">
            <v>Medium</v>
          </cell>
        </row>
        <row r="352">
          <cell r="C352" t="str">
            <v>Does NOT Meet Requirement</v>
          </cell>
          <cell r="D352" t="str">
            <v>High</v>
          </cell>
        </row>
        <row r="353">
          <cell r="C353" t="str">
            <v>Does NOT Meet Requirement</v>
          </cell>
          <cell r="D353" t="str">
            <v>Medium</v>
          </cell>
        </row>
        <row r="354">
          <cell r="C354" t="str">
            <v>Does NOT Meet Requirement</v>
          </cell>
          <cell r="D354" t="str">
            <v>Medium</v>
          </cell>
        </row>
        <row r="355">
          <cell r="C355" t="str">
            <v>Does NOT Meet Requirement</v>
          </cell>
          <cell r="D355" t="str">
            <v>Medium</v>
          </cell>
        </row>
        <row r="356">
          <cell r="C356" t="str">
            <v>Does NOT Meet Requirement</v>
          </cell>
          <cell r="D356" t="str">
            <v>High</v>
          </cell>
        </row>
        <row r="357">
          <cell r="C357" t="str">
            <v>Does NOT Meet Requirement</v>
          </cell>
          <cell r="D357" t="str">
            <v>Low</v>
          </cell>
        </row>
        <row r="360">
          <cell r="C360" t="str">
            <v>Does NOT Meet Requirement</v>
          </cell>
          <cell r="D360" t="str">
            <v>High</v>
          </cell>
        </row>
        <row r="361">
          <cell r="C361" t="str">
            <v>Does NOT Meet Requirement</v>
          </cell>
          <cell r="D361" t="str">
            <v>Low</v>
          </cell>
        </row>
        <row r="362">
          <cell r="C362" t="str">
            <v>Does NOT Meet Requirement</v>
          </cell>
          <cell r="D362" t="str">
            <v>Medium</v>
          </cell>
        </row>
        <row r="365">
          <cell r="C365" t="str">
            <v>Does NOT Meet Requirement</v>
          </cell>
          <cell r="D365" t="str">
            <v>High</v>
          </cell>
        </row>
        <row r="366">
          <cell r="C366" t="str">
            <v>Does NOT Meet Requirement</v>
          </cell>
          <cell r="D366" t="str">
            <v>Low</v>
          </cell>
        </row>
        <row r="369">
          <cell r="C369" t="str">
            <v>Does NOT Meet Requirement</v>
          </cell>
          <cell r="D369" t="str">
            <v>Medium</v>
          </cell>
        </row>
        <row r="370">
          <cell r="C370" t="str">
            <v>Does NOT Meet Requirement</v>
          </cell>
          <cell r="D370" t="str">
            <v>Medium</v>
          </cell>
        </row>
        <row r="371">
          <cell r="C371" t="str">
            <v>Does NOT Meet Requirement</v>
          </cell>
          <cell r="D371" t="str">
            <v>High</v>
          </cell>
        </row>
        <row r="375">
          <cell r="C375" t="str">
            <v>Does NOT Meet Requirement</v>
          </cell>
          <cell r="D375" t="str">
            <v>High</v>
          </cell>
        </row>
        <row r="376">
          <cell r="C376" t="str">
            <v>Does NOT Meet Requirement</v>
          </cell>
          <cell r="D376" t="str">
            <v>Urgent</v>
          </cell>
        </row>
        <row r="377">
          <cell r="C377" t="str">
            <v>Does NOT Meet Requirement</v>
          </cell>
          <cell r="D377" t="str">
            <v>Medium</v>
          </cell>
        </row>
        <row r="378">
          <cell r="C378" t="str">
            <v>Does NOT Meet Requirement</v>
          </cell>
          <cell r="D378" t="str">
            <v>High</v>
          </cell>
        </row>
        <row r="379">
          <cell r="C379" t="str">
            <v>Does NOT Meet Requirement</v>
          </cell>
          <cell r="D379" t="str">
            <v>High</v>
          </cell>
        </row>
        <row r="380">
          <cell r="C380" t="str">
            <v>Does NOT Meet Requirement</v>
          </cell>
          <cell r="D380" t="str">
            <v>High</v>
          </cell>
        </row>
        <row r="381">
          <cell r="C381" t="str">
            <v>Does NOT Meet Requirement</v>
          </cell>
          <cell r="D381" t="str">
            <v>Urgent</v>
          </cell>
        </row>
        <row r="382">
          <cell r="C382" t="str">
            <v>Does NOT Meet Requirement</v>
          </cell>
          <cell r="D382" t="str">
            <v>High</v>
          </cell>
        </row>
        <row r="383">
          <cell r="C383" t="str">
            <v>Does NOT Meet Requirement</v>
          </cell>
          <cell r="D383" t="str">
            <v>Urgent</v>
          </cell>
        </row>
        <row r="386">
          <cell r="C386" t="str">
            <v>Does NOT Meet Requirement</v>
          </cell>
          <cell r="D386" t="str">
            <v>Medium</v>
          </cell>
        </row>
        <row r="387">
          <cell r="C387" t="str">
            <v>Does NOT Meet Requirement</v>
          </cell>
          <cell r="D387" t="str">
            <v>Low</v>
          </cell>
        </row>
        <row r="388">
          <cell r="C388" t="str">
            <v>Does NOT Meet Requirement</v>
          </cell>
          <cell r="D388" t="str">
            <v>Low</v>
          </cell>
        </row>
        <row r="389">
          <cell r="C389" t="str">
            <v>Does NOT Meet Requirement</v>
          </cell>
          <cell r="D389" t="str">
            <v>Low</v>
          </cell>
        </row>
        <row r="390">
          <cell r="C390" t="str">
            <v>Does NOT Meet Requirement</v>
          </cell>
          <cell r="D390" t="str">
            <v>Low</v>
          </cell>
        </row>
        <row r="392">
          <cell r="C392" t="str">
            <v>Does NOT Meet Requirement</v>
          </cell>
        </row>
        <row r="393">
          <cell r="C393" t="str">
            <v>Does NOT Meet Requirement</v>
          </cell>
        </row>
        <row r="397">
          <cell r="C397" t="str">
            <v>Does NOT Meet Requirement</v>
          </cell>
          <cell r="D397" t="str">
            <v>High</v>
          </cell>
        </row>
        <row r="400">
          <cell r="C400" t="str">
            <v>Does NOT Meet Requirement</v>
          </cell>
          <cell r="D400" t="str">
            <v>High</v>
          </cell>
        </row>
        <row r="401">
          <cell r="C401" t="str">
            <v>Does NOT Meet Requirement</v>
          </cell>
          <cell r="D401" t="str">
            <v>High</v>
          </cell>
        </row>
        <row r="402">
          <cell r="C402" t="str">
            <v>Does NOT Meet Requirement</v>
          </cell>
          <cell r="D402" t="str">
            <v>Medium</v>
          </cell>
        </row>
        <row r="403">
          <cell r="C403" t="str">
            <v>Does NOT Meet Requirement</v>
          </cell>
          <cell r="D403" t="str">
            <v>Medium</v>
          </cell>
        </row>
        <row r="406">
          <cell r="C406" t="str">
            <v>Does NOT Meet Requirement</v>
          </cell>
          <cell r="D406" t="str">
            <v>Urgent</v>
          </cell>
        </row>
        <row r="407">
          <cell r="C407" t="str">
            <v>Does NOT Meet Requirement</v>
          </cell>
          <cell r="D407" t="str">
            <v>High</v>
          </cell>
        </row>
        <row r="408">
          <cell r="C408" t="str">
            <v>Does NOT Meet Requirement</v>
          </cell>
          <cell r="D408" t="str">
            <v>Medium</v>
          </cell>
        </row>
        <row r="409">
          <cell r="C409" t="str">
            <v>Does NOT Meet Requirement</v>
          </cell>
          <cell r="D409" t="str">
            <v>Medium</v>
          </cell>
        </row>
        <row r="410">
          <cell r="C410" t="str">
            <v>Does NOT Meet Requirement</v>
          </cell>
          <cell r="D410" t="str">
            <v>Urgent</v>
          </cell>
        </row>
        <row r="414">
          <cell r="C414" t="str">
            <v>Does NOT Meet Requirement</v>
          </cell>
          <cell r="D414" t="str">
            <v>Medium</v>
          </cell>
        </row>
        <row r="415">
          <cell r="C415" t="str">
            <v>Does NOT Meet Requirement</v>
          </cell>
          <cell r="D415" t="str">
            <v>High</v>
          </cell>
        </row>
        <row r="416">
          <cell r="C416" t="str">
            <v>Does NOT Meet Requirement</v>
          </cell>
          <cell r="D416" t="str">
            <v>Low</v>
          </cell>
        </row>
        <row r="419">
          <cell r="C419" t="str">
            <v>Does NOT Meet Requirement</v>
          </cell>
          <cell r="D419" t="str">
            <v>High</v>
          </cell>
        </row>
        <row r="420">
          <cell r="C420" t="str">
            <v>Does NOT Meet Requirement</v>
          </cell>
          <cell r="D420" t="str">
            <v>High</v>
          </cell>
        </row>
        <row r="421">
          <cell r="C421" t="str">
            <v>Does NOT Meet Requirement</v>
          </cell>
          <cell r="D421" t="str">
            <v>High</v>
          </cell>
        </row>
        <row r="422">
          <cell r="C422" t="str">
            <v>Does NOT Meet Requirement</v>
          </cell>
          <cell r="D422" t="str">
            <v>High</v>
          </cell>
        </row>
        <row r="423">
          <cell r="C423" t="str">
            <v>Does NOT Meet Requirement</v>
          </cell>
          <cell r="D423" t="str">
            <v>High</v>
          </cell>
        </row>
        <row r="424">
          <cell r="C424" t="str">
            <v>Does NOT Meet Requirement</v>
          </cell>
          <cell r="D424" t="str">
            <v>High</v>
          </cell>
        </row>
        <row r="425">
          <cell r="C425" t="str">
            <v>Does NOT Meet Requirement</v>
          </cell>
          <cell r="D425" t="str">
            <v>High</v>
          </cell>
        </row>
        <row r="426">
          <cell r="C426" t="str">
            <v>Does NOT Meet Requirement</v>
          </cell>
          <cell r="D426" t="str">
            <v>High</v>
          </cell>
        </row>
        <row r="427">
          <cell r="C427" t="str">
            <v>Does NOT Meet Requirement</v>
          </cell>
          <cell r="D427" t="str">
            <v>High</v>
          </cell>
        </row>
        <row r="428">
          <cell r="C428" t="str">
            <v>Does NOT Meet Requirement</v>
          </cell>
          <cell r="D428" t="str">
            <v>High</v>
          </cell>
        </row>
        <row r="429">
          <cell r="C429" t="str">
            <v>Does NOT Meet Requirement</v>
          </cell>
          <cell r="D429" t="str">
            <v>High</v>
          </cell>
        </row>
        <row r="430">
          <cell r="C430" t="str">
            <v>Does NOT Meet Requirement</v>
          </cell>
          <cell r="D430" t="str">
            <v>High</v>
          </cell>
        </row>
        <row r="431">
          <cell r="C431" t="str">
            <v>Does NOT Meet Requirement</v>
          </cell>
          <cell r="D431" t="str">
            <v>High</v>
          </cell>
        </row>
        <row r="432">
          <cell r="C432" t="str">
            <v>Does NOT Meet Requirement</v>
          </cell>
          <cell r="D432" t="str">
            <v>High</v>
          </cell>
        </row>
        <row r="434">
          <cell r="C434" t="str">
            <v>Does NOT Meet Requirement</v>
          </cell>
        </row>
        <row r="438">
          <cell r="C438" t="str">
            <v>Does NOT Meet Requirement</v>
          </cell>
          <cell r="D438" t="str">
            <v>High</v>
          </cell>
        </row>
        <row r="439">
          <cell r="C439" t="str">
            <v>Does NOT Meet Requirement</v>
          </cell>
          <cell r="D439" t="str">
            <v>Medium</v>
          </cell>
        </row>
        <row r="440">
          <cell r="C440" t="str">
            <v>Does NOT Meet Requirement</v>
          </cell>
          <cell r="D440" t="str">
            <v>High</v>
          </cell>
        </row>
        <row r="441">
          <cell r="C441" t="str">
            <v>Does NOT Meet Requirement</v>
          </cell>
          <cell r="D441" t="str">
            <v>High</v>
          </cell>
        </row>
        <row r="444">
          <cell r="C444" t="str">
            <v>Does NOT Meet Requirement</v>
          </cell>
          <cell r="D444" t="str">
            <v>High</v>
          </cell>
        </row>
        <row r="445">
          <cell r="C445" t="str">
            <v>Does NOT Meet Requirement</v>
          </cell>
          <cell r="D445" t="str">
            <v>Medium</v>
          </cell>
        </row>
        <row r="446">
          <cell r="C446" t="str">
            <v>Does NOT Meet Requirement</v>
          </cell>
          <cell r="D446" t="str">
            <v>Medium</v>
          </cell>
        </row>
        <row r="447">
          <cell r="C447" t="str">
            <v>Does NOT Meet Requirement</v>
          </cell>
          <cell r="D447" t="str">
            <v>Medium</v>
          </cell>
        </row>
        <row r="448">
          <cell r="C448" t="str">
            <v>Does NOT Meet Requirement</v>
          </cell>
          <cell r="D448" t="str">
            <v>High</v>
          </cell>
        </row>
        <row r="450">
          <cell r="C450" t="str">
            <v>Does NOT Meet Requirement</v>
          </cell>
          <cell r="D450" t="str">
            <v>Urgent</v>
          </cell>
        </row>
        <row r="454">
          <cell r="C454" t="str">
            <v>Does NOT Meet Requirement</v>
          </cell>
          <cell r="D454" t="str">
            <v>Medium</v>
          </cell>
        </row>
        <row r="455">
          <cell r="C455" t="str">
            <v>Does NOT Meet Requirement</v>
          </cell>
          <cell r="D455" t="str">
            <v>Low</v>
          </cell>
        </row>
        <row r="456">
          <cell r="C456" t="str">
            <v>Does NOT Meet Requirement</v>
          </cell>
          <cell r="D456" t="str">
            <v>Medium</v>
          </cell>
        </row>
        <row r="457">
          <cell r="C457" t="str">
            <v>Does NOT Meet Requirement</v>
          </cell>
          <cell r="D457" t="str">
            <v>Medium</v>
          </cell>
        </row>
        <row r="458">
          <cell r="C458" t="str">
            <v>Does NOT Meet Requirement</v>
          </cell>
          <cell r="D458" t="str">
            <v>High</v>
          </cell>
        </row>
        <row r="459">
          <cell r="C459" t="str">
            <v>Does NOT Meet Requirement</v>
          </cell>
          <cell r="D459" t="str">
            <v>Low</v>
          </cell>
        </row>
        <row r="460">
          <cell r="C460" t="str">
            <v>Does NOT Meet Requirement</v>
          </cell>
          <cell r="D460" t="str">
            <v>High</v>
          </cell>
        </row>
        <row r="461">
          <cell r="C461" t="str">
            <v>Does NOT Meet Requirement</v>
          </cell>
          <cell r="D461" t="str">
            <v>High</v>
          </cell>
        </row>
        <row r="462">
          <cell r="C462" t="str">
            <v>Does NOT Meet Requirement</v>
          </cell>
          <cell r="D462" t="str">
            <v>Urgent</v>
          </cell>
        </row>
        <row r="466">
          <cell r="C466" t="str">
            <v>Does NOT Meet Requirement</v>
          </cell>
          <cell r="D466" t="str">
            <v>Medium</v>
          </cell>
        </row>
        <row r="467">
          <cell r="C467" t="str">
            <v>Does NOT Meet Requirement</v>
          </cell>
          <cell r="D467" t="str">
            <v>High</v>
          </cell>
        </row>
        <row r="468">
          <cell r="C468" t="str">
            <v>Does NOT Meet Requirement</v>
          </cell>
          <cell r="D468" t="str">
            <v>Medium</v>
          </cell>
        </row>
        <row r="469">
          <cell r="C469" t="str">
            <v>Does NOT Meet Requirement</v>
          </cell>
          <cell r="D469" t="str">
            <v>Urgent</v>
          </cell>
        </row>
        <row r="470">
          <cell r="C470" t="str">
            <v>Does NOT Meet Requirement</v>
          </cell>
          <cell r="D470" t="str">
            <v>Urgent</v>
          </cell>
        </row>
        <row r="471">
          <cell r="C471" t="str">
            <v>Does NOT Meet Requirement</v>
          </cell>
          <cell r="D471" t="str">
            <v>Medium</v>
          </cell>
        </row>
        <row r="472">
          <cell r="C472" t="str">
            <v>Does NOT Meet Requirement</v>
          </cell>
          <cell r="D472" t="str">
            <v>Low</v>
          </cell>
        </row>
        <row r="473">
          <cell r="C473" t="str">
            <v>Does NOT Meet Requirement</v>
          </cell>
          <cell r="D473" t="str">
            <v>Low</v>
          </cell>
        </row>
        <row r="474">
          <cell r="C474" t="str">
            <v>Does NOT Meet Requirement</v>
          </cell>
          <cell r="D474" t="str">
            <v>Low</v>
          </cell>
        </row>
        <row r="475">
          <cell r="C475" t="str">
            <v>Does NOT Meet Requirement</v>
          </cell>
          <cell r="D475" t="str">
            <v>High</v>
          </cell>
        </row>
        <row r="479">
          <cell r="C479" t="str">
            <v>Does NOT Meet Requirement</v>
          </cell>
          <cell r="D479" t="str">
            <v>Medium</v>
          </cell>
        </row>
        <row r="480">
          <cell r="C480" t="str">
            <v>Does NOT Meet Requirement</v>
          </cell>
          <cell r="D480" t="str">
            <v>Medium</v>
          </cell>
        </row>
        <row r="481">
          <cell r="C481" t="str">
            <v>Does NOT Meet Requirement</v>
          </cell>
          <cell r="D481" t="str">
            <v>Medium</v>
          </cell>
        </row>
        <row r="482">
          <cell r="C482" t="str">
            <v>Does NOT Meet Requirement</v>
          </cell>
          <cell r="D482" t="str">
            <v>Medium</v>
          </cell>
        </row>
        <row r="483">
          <cell r="C483" t="str">
            <v>Does NOT Meet Requirement</v>
          </cell>
          <cell r="D483" t="str">
            <v>Medium</v>
          </cell>
        </row>
        <row r="484">
          <cell r="C484" t="str">
            <v>Does NOT Meet Requirement</v>
          </cell>
          <cell r="D484" t="str">
            <v>Medium</v>
          </cell>
        </row>
        <row r="485">
          <cell r="C485" t="str">
            <v>Does NOT Meet Requirement</v>
          </cell>
          <cell r="D485" t="str">
            <v>High</v>
          </cell>
        </row>
        <row r="486">
          <cell r="C486" t="str">
            <v>Does NOT Meet Requirement</v>
          </cell>
          <cell r="D486" t="str">
            <v>Medium</v>
          </cell>
        </row>
        <row r="487">
          <cell r="C487" t="str">
            <v>Does NOT Meet Requirement</v>
          </cell>
          <cell r="D487" t="str">
            <v>Medium</v>
          </cell>
        </row>
        <row r="488">
          <cell r="C488" t="str">
            <v>Does NOT Meet Requirement</v>
          </cell>
          <cell r="D488" t="str">
            <v>Low</v>
          </cell>
        </row>
        <row r="489">
          <cell r="C489" t="str">
            <v>Does NOT Meet Requirement</v>
          </cell>
          <cell r="D489" t="str">
            <v>Medium</v>
          </cell>
        </row>
        <row r="490">
          <cell r="C490" t="str">
            <v>Does NOT Meet Requirement</v>
          </cell>
          <cell r="D490" t="str">
            <v>Medium</v>
          </cell>
        </row>
        <row r="492">
          <cell r="C492" t="str">
            <v>Does NOT Meet Requirement</v>
          </cell>
        </row>
        <row r="495">
          <cell r="C495" t="str">
            <v>Does NOT Meet Requirement</v>
          </cell>
          <cell r="D495" t="str">
            <v>Low</v>
          </cell>
        </row>
        <row r="496">
          <cell r="C496" t="str">
            <v>Does NOT Meet Requirement</v>
          </cell>
          <cell r="D496" t="str">
            <v>Low</v>
          </cell>
        </row>
        <row r="497">
          <cell r="C497" t="str">
            <v>Does NOT Meet Requirement</v>
          </cell>
          <cell r="D497" t="str">
            <v>High</v>
          </cell>
        </row>
        <row r="501">
          <cell r="C501" t="str">
            <v>Does NOT Meet Requirement</v>
          </cell>
          <cell r="D501" t="str">
            <v>Low</v>
          </cell>
        </row>
        <row r="502">
          <cell r="C502" t="str">
            <v>Does NOT Meet Requirement</v>
          </cell>
          <cell r="D502" t="str">
            <v>Low</v>
          </cell>
        </row>
        <row r="503">
          <cell r="C503" t="str">
            <v>Does NOT Meet Requirement</v>
          </cell>
          <cell r="D503" t="str">
            <v>Medium</v>
          </cell>
        </row>
        <row r="504">
          <cell r="C504" t="str">
            <v>Does NOT Meet Requirement</v>
          </cell>
          <cell r="D504" t="str">
            <v>Low</v>
          </cell>
        </row>
        <row r="507">
          <cell r="C507" t="str">
            <v>Does NOT Meet Requirement</v>
          </cell>
          <cell r="D507" t="str">
            <v>High</v>
          </cell>
        </row>
        <row r="508">
          <cell r="C508" t="str">
            <v>Does NOT Meet Requirement</v>
          </cell>
          <cell r="D508" t="str">
            <v>Medium</v>
          </cell>
        </row>
        <row r="509">
          <cell r="C509" t="str">
            <v>Does NOT Meet Requirement</v>
          </cell>
          <cell r="D509" t="str">
            <v>Medium</v>
          </cell>
        </row>
        <row r="510">
          <cell r="C510" t="str">
            <v>Does NOT Meet Requirement</v>
          </cell>
          <cell r="D510" t="str">
            <v>Medium</v>
          </cell>
        </row>
        <row r="511">
          <cell r="C511" t="str">
            <v>Does NOT Meet Requirement</v>
          </cell>
          <cell r="D511" t="str">
            <v>High</v>
          </cell>
        </row>
        <row r="512">
          <cell r="C512" t="str">
            <v>Does NOT Meet Requirement</v>
          </cell>
          <cell r="D512" t="str">
            <v>Medium</v>
          </cell>
        </row>
        <row r="521">
          <cell r="C521" t="str">
            <v>Does NOT Meet Requirement</v>
          </cell>
          <cell r="D521" t="str">
            <v>High</v>
          </cell>
        </row>
        <row r="522">
          <cell r="C522" t="str">
            <v>Does NOT Meet Requirement</v>
          </cell>
          <cell r="D522" t="str">
            <v>Medium</v>
          </cell>
        </row>
        <row r="523">
          <cell r="C523" t="str">
            <v>Does NOT Meet Requirement</v>
          </cell>
          <cell r="D523" t="str">
            <v>Medium</v>
          </cell>
        </row>
        <row r="524">
          <cell r="C524" t="str">
            <v>Does NOT Meet Requirement</v>
          </cell>
          <cell r="D524" t="str">
            <v>Medium</v>
          </cell>
        </row>
        <row r="525">
          <cell r="C525" t="str">
            <v>Does NOT Meet Requirement</v>
          </cell>
          <cell r="D525" t="str">
            <v>High</v>
          </cell>
        </row>
        <row r="526">
          <cell r="C526" t="str">
            <v>Does NOT Meet Requirement</v>
          </cell>
          <cell r="D526" t="str">
            <v>Medium</v>
          </cell>
        </row>
        <row r="527">
          <cell r="C527" t="str">
            <v>Does NOT Meet Requirement</v>
          </cell>
          <cell r="D527" t="str">
            <v>Low</v>
          </cell>
        </row>
        <row r="528">
          <cell r="C528" t="str">
            <v>Does NOT Meet Requirement</v>
          </cell>
          <cell r="D528" t="str">
            <v>Medium</v>
          </cell>
        </row>
        <row r="529">
          <cell r="C529" t="str">
            <v>Does NOT Meet Requirement</v>
          </cell>
          <cell r="D529" t="str">
            <v>Medium</v>
          </cell>
        </row>
        <row r="531">
          <cell r="C531" t="str">
            <v>Does NOT Meet Requirement</v>
          </cell>
        </row>
        <row r="532">
          <cell r="C532" t="str">
            <v>Does NOT Meet Requirement</v>
          </cell>
        </row>
        <row r="535">
          <cell r="C535" t="str">
            <v>Does NOT Meet Requirement</v>
          </cell>
          <cell r="D535" t="str">
            <v>High</v>
          </cell>
        </row>
        <row r="537">
          <cell r="C537" t="str">
            <v>Does NOT Meet Requirement</v>
          </cell>
        </row>
        <row r="540">
          <cell r="C540" t="str">
            <v>Does NOT Meet Requirement</v>
          </cell>
          <cell r="D540" t="str">
            <v>High</v>
          </cell>
        </row>
        <row r="541">
          <cell r="C541" t="str">
            <v>Does NOT Meet Requirement</v>
          </cell>
          <cell r="D541" t="str">
            <v>Low</v>
          </cell>
        </row>
        <row r="542">
          <cell r="C542" t="str">
            <v>Does NOT Meet Requirement</v>
          </cell>
          <cell r="D542" t="str">
            <v>Low</v>
          </cell>
        </row>
        <row r="543">
          <cell r="C543" t="str">
            <v>Does NOT Meet Requirement</v>
          </cell>
          <cell r="D543" t="str">
            <v>Low</v>
          </cell>
        </row>
        <row r="544">
          <cell r="C544" t="str">
            <v>Does NOT Meet Requirement</v>
          </cell>
          <cell r="D544" t="str">
            <v>Low</v>
          </cell>
        </row>
        <row r="546">
          <cell r="C546" t="str">
            <v>Does NOT Meet Requirement</v>
          </cell>
        </row>
        <row r="547">
          <cell r="C547" t="str">
            <v>Does NOT Meet Requirement</v>
          </cell>
        </row>
        <row r="551">
          <cell r="C551" t="str">
            <v>Does NOT Meet Requirement</v>
          </cell>
          <cell r="D551" t="str">
            <v>Medium</v>
          </cell>
        </row>
        <row r="552">
          <cell r="C552" t="str">
            <v>Does NOT Meet Requirement</v>
          </cell>
          <cell r="D552" t="str">
            <v>High</v>
          </cell>
        </row>
        <row r="553">
          <cell r="C553" t="str">
            <v>Does NOT Meet Requirement</v>
          </cell>
          <cell r="D553" t="str">
            <v>High</v>
          </cell>
        </row>
        <row r="554">
          <cell r="C554" t="str">
            <v>Does NOT Meet Requirement</v>
          </cell>
          <cell r="D554" t="str">
            <v>High</v>
          </cell>
        </row>
        <row r="555">
          <cell r="C555" t="str">
            <v>Does NOT Meet Requirement</v>
          </cell>
          <cell r="D555" t="str">
            <v>High</v>
          </cell>
        </row>
        <row r="556">
          <cell r="C556" t="str">
            <v>Does NOT Meet Requirement</v>
          </cell>
          <cell r="D556" t="str">
            <v>Urgent</v>
          </cell>
        </row>
        <row r="557">
          <cell r="C557" t="str">
            <v>Does NOT Meet Requirement</v>
          </cell>
          <cell r="D557" t="str">
            <v>Urgent</v>
          </cell>
        </row>
        <row r="558">
          <cell r="C558" t="str">
            <v>Does NOT Meet Requirement</v>
          </cell>
          <cell r="D558" t="str">
            <v>High</v>
          </cell>
        </row>
        <row r="559">
          <cell r="C559" t="str">
            <v>Does NOT Meet Requirement</v>
          </cell>
          <cell r="D559" t="str">
            <v>High</v>
          </cell>
        </row>
        <row r="560">
          <cell r="C560" t="str">
            <v>Does NOT Meet Requirement</v>
          </cell>
          <cell r="D560" t="str">
            <v>High</v>
          </cell>
        </row>
        <row r="561">
          <cell r="C561" t="str">
            <v>Does NOT Meet Requirement</v>
          </cell>
          <cell r="D561" t="str">
            <v>High</v>
          </cell>
        </row>
        <row r="562">
          <cell r="C562" t="str">
            <v>Does NOT Meet Requirement</v>
          </cell>
          <cell r="D562" t="str">
            <v>High</v>
          </cell>
        </row>
        <row r="563">
          <cell r="C563" t="str">
            <v>Does NOT Meet Requirement</v>
          </cell>
          <cell r="D563" t="str">
            <v>Medium</v>
          </cell>
        </row>
        <row r="564">
          <cell r="C564" t="str">
            <v>Does NOT Meet Requirement</v>
          </cell>
          <cell r="D564" t="str">
            <v>Medium</v>
          </cell>
        </row>
        <row r="565">
          <cell r="C565" t="str">
            <v>Does NOT Meet Requirement</v>
          </cell>
          <cell r="D565" t="str">
            <v>Medium</v>
          </cell>
        </row>
        <row r="566">
          <cell r="C566" t="str">
            <v>Does NOT Meet Requirement</v>
          </cell>
          <cell r="D566" t="str">
            <v>Medium</v>
          </cell>
        </row>
        <row r="567">
          <cell r="C567" t="str">
            <v>Does NOT Meet Requirement</v>
          </cell>
          <cell r="D567" t="str">
            <v>Medium</v>
          </cell>
        </row>
        <row r="568">
          <cell r="C568" t="str">
            <v>Does NOT Meet Requirement</v>
          </cell>
          <cell r="D568" t="str">
            <v>Medium</v>
          </cell>
        </row>
        <row r="569">
          <cell r="C569" t="str">
            <v>Does NOT Meet Requirement</v>
          </cell>
          <cell r="D569" t="str">
            <v>Medium</v>
          </cell>
        </row>
        <row r="570">
          <cell r="C570" t="str">
            <v>Does NOT Meet Requirement</v>
          </cell>
          <cell r="D570" t="str">
            <v>Medium</v>
          </cell>
        </row>
        <row r="571">
          <cell r="C571" t="str">
            <v>Does NOT Meet Requirement</v>
          </cell>
          <cell r="D571" t="str">
            <v>Medium</v>
          </cell>
        </row>
        <row r="572">
          <cell r="C572" t="str">
            <v>Does NOT Meet Requirement</v>
          </cell>
          <cell r="D572" t="str">
            <v>Medium</v>
          </cell>
        </row>
        <row r="573">
          <cell r="C573" t="str">
            <v>Does NOT Meet Requirement</v>
          </cell>
          <cell r="D573" t="str">
            <v>Medium</v>
          </cell>
        </row>
        <row r="574">
          <cell r="C574" t="str">
            <v>Does NOT Meet Requirement</v>
          </cell>
          <cell r="D574" t="str">
            <v>Medium</v>
          </cell>
        </row>
        <row r="575">
          <cell r="C575" t="str">
            <v>Does NOT Meet Requirement</v>
          </cell>
          <cell r="D575" t="str">
            <v>Medium</v>
          </cell>
        </row>
        <row r="576">
          <cell r="C576" t="str">
            <v>Does NOT Meet Requirement</v>
          </cell>
          <cell r="D576" t="str">
            <v>Medium</v>
          </cell>
        </row>
        <row r="577">
          <cell r="C577" t="str">
            <v>Does NOT Meet Requirement</v>
          </cell>
          <cell r="D577" t="str">
            <v>Medium</v>
          </cell>
        </row>
        <row r="579">
          <cell r="C579" t="str">
            <v>Does NOT Meet Requirement</v>
          </cell>
        </row>
        <row r="580">
          <cell r="C580" t="str">
            <v>Does NOT Meet Requirement</v>
          </cell>
        </row>
        <row r="581">
          <cell r="C581" t="str">
            <v>Does NOT Meet Requirement</v>
          </cell>
        </row>
        <row r="584">
          <cell r="C584" t="str">
            <v>Does NOT Meet Requirement</v>
          </cell>
          <cell r="D584" t="str">
            <v>Medium</v>
          </cell>
        </row>
        <row r="585">
          <cell r="C585" t="str">
            <v>Does NOT Meet Requirement</v>
          </cell>
          <cell r="D585" t="str">
            <v>Low</v>
          </cell>
        </row>
        <row r="586">
          <cell r="C586" t="str">
            <v>Does NOT Meet Requirement</v>
          </cell>
          <cell r="D586" t="str">
            <v>Low</v>
          </cell>
        </row>
        <row r="587">
          <cell r="C587" t="str">
            <v>Does NOT Meet Requirement</v>
          </cell>
          <cell r="D587" t="str">
            <v>Medium</v>
          </cell>
        </row>
        <row r="588">
          <cell r="C588" t="str">
            <v>Does NOT Meet Requirement</v>
          </cell>
          <cell r="D588" t="str">
            <v>Medium</v>
          </cell>
        </row>
        <row r="589">
          <cell r="C589" t="str">
            <v>Does NOT Meet Requirement</v>
          </cell>
          <cell r="D589" t="str">
            <v>High</v>
          </cell>
        </row>
        <row r="590">
          <cell r="C590" t="str">
            <v>Does NOT Meet Requirement</v>
          </cell>
          <cell r="D590" t="str">
            <v>High</v>
          </cell>
        </row>
        <row r="591">
          <cell r="C591" t="str">
            <v>Does NOT Meet Requirement</v>
          </cell>
          <cell r="D591" t="str">
            <v>High</v>
          </cell>
        </row>
        <row r="592">
          <cell r="C592" t="str">
            <v>Does NOT Meet Requirement</v>
          </cell>
          <cell r="D592" t="str">
            <v>Medium</v>
          </cell>
        </row>
        <row r="593">
          <cell r="C593" t="str">
            <v>Does NOT Meet Requirement</v>
          </cell>
          <cell r="D593" t="str">
            <v>High</v>
          </cell>
        </row>
        <row r="594">
          <cell r="C594" t="str">
            <v>Does NOT Meet Requirement</v>
          </cell>
          <cell r="D594" t="str">
            <v>High</v>
          </cell>
        </row>
        <row r="595">
          <cell r="C595" t="str">
            <v>Does NOT Meet Requirement</v>
          </cell>
          <cell r="D595" t="str">
            <v>Medium</v>
          </cell>
        </row>
        <row r="596">
          <cell r="C596" t="str">
            <v>Does NOT Meet Requirement</v>
          </cell>
          <cell r="D596" t="str">
            <v>Medium</v>
          </cell>
        </row>
        <row r="597">
          <cell r="C597" t="str">
            <v>Does NOT Meet Requirement</v>
          </cell>
          <cell r="D597" t="str">
            <v>High</v>
          </cell>
        </row>
        <row r="598">
          <cell r="C598" t="str">
            <v>Does NOT Meet Requirement</v>
          </cell>
          <cell r="D598" t="str">
            <v>Low</v>
          </cell>
        </row>
        <row r="599">
          <cell r="C599" t="str">
            <v>Does NOT Meet Requirement</v>
          </cell>
          <cell r="D599" t="str">
            <v>Medium</v>
          </cell>
        </row>
        <row r="600">
          <cell r="C600" t="str">
            <v>Does NOT Meet Requirement</v>
          </cell>
          <cell r="D600" t="str">
            <v>Urgent</v>
          </cell>
        </row>
        <row r="601">
          <cell r="C601" t="str">
            <v>Does NOT Meet Requirement</v>
          </cell>
          <cell r="D601" t="str">
            <v>Urgent</v>
          </cell>
        </row>
        <row r="602">
          <cell r="C602" t="str">
            <v>Does NOT Meet Requirement</v>
          </cell>
          <cell r="D602" t="str">
            <v>High</v>
          </cell>
        </row>
        <row r="603">
          <cell r="C603" t="str">
            <v>Does NOT Meet Requirement</v>
          </cell>
          <cell r="D603" t="str">
            <v>Medium</v>
          </cell>
        </row>
        <row r="604">
          <cell r="C604" t="str">
            <v>Does NOT Meet Requirement</v>
          </cell>
          <cell r="D604" t="str">
            <v>Urgent</v>
          </cell>
        </row>
        <row r="605">
          <cell r="C605" t="str">
            <v>Does NOT Meet Requirement</v>
          </cell>
          <cell r="D605" t="str">
            <v>Low</v>
          </cell>
        </row>
        <row r="606">
          <cell r="C606" t="str">
            <v>Does NOT Meet Requirement</v>
          </cell>
          <cell r="D606" t="str">
            <v>Medium</v>
          </cell>
        </row>
        <row r="607">
          <cell r="C607" t="str">
            <v>Does NOT Meet Requirement</v>
          </cell>
          <cell r="D607" t="str">
            <v>Medium</v>
          </cell>
        </row>
        <row r="608">
          <cell r="C608" t="str">
            <v>Does NOT Meet Requirement</v>
          </cell>
          <cell r="D608" t="str">
            <v>Medium</v>
          </cell>
        </row>
        <row r="610">
          <cell r="C610" t="str">
            <v>Does NOT Meet Requirement</v>
          </cell>
        </row>
        <row r="611">
          <cell r="C611" t="str">
            <v>Does NOT Meet Requirement</v>
          </cell>
        </row>
        <row r="612">
          <cell r="C612" t="str">
            <v>Does NOT Meet Requirement</v>
          </cell>
        </row>
        <row r="613">
          <cell r="C613" t="str">
            <v>Does NOT Meet Requirement</v>
          </cell>
        </row>
        <row r="614">
          <cell r="C614" t="str">
            <v>Does NOT Meet Requirement</v>
          </cell>
        </row>
        <row r="618">
          <cell r="C618" t="str">
            <v>Does NOT Meet Requirement</v>
          </cell>
          <cell r="D618" t="str">
            <v>Medium</v>
          </cell>
        </row>
        <row r="619">
          <cell r="C619" t="str">
            <v>Does NOT Meet Requirement</v>
          </cell>
          <cell r="D619" t="str">
            <v>Medium</v>
          </cell>
        </row>
        <row r="620">
          <cell r="C620" t="str">
            <v>Does NOT Meet Requirement</v>
          </cell>
          <cell r="D620" t="str">
            <v>Urgent</v>
          </cell>
        </row>
        <row r="621">
          <cell r="C621" t="str">
            <v>Does NOT Meet Requirement</v>
          </cell>
          <cell r="D621" t="str">
            <v>Medium</v>
          </cell>
        </row>
        <row r="622">
          <cell r="C622" t="str">
            <v>Does NOT Meet Requirement</v>
          </cell>
          <cell r="D622" t="str">
            <v>Urgent</v>
          </cell>
        </row>
        <row r="623">
          <cell r="C623" t="str">
            <v>Does NOT Meet Requirement</v>
          </cell>
          <cell r="D623" t="str">
            <v>Medium</v>
          </cell>
        </row>
        <row r="624">
          <cell r="C624" t="str">
            <v>Does NOT Meet Requirement</v>
          </cell>
          <cell r="D624" t="str">
            <v>High</v>
          </cell>
        </row>
        <row r="625">
          <cell r="C625" t="str">
            <v>Does NOT Meet Requirement</v>
          </cell>
          <cell r="D625" t="str">
            <v>High</v>
          </cell>
        </row>
        <row r="626">
          <cell r="C626" t="str">
            <v>Does NOT Meet Requirement</v>
          </cell>
          <cell r="D626" t="str">
            <v>Medium</v>
          </cell>
        </row>
        <row r="627">
          <cell r="C627" t="str">
            <v>Does NOT Meet Requirement</v>
          </cell>
          <cell r="D627" t="str">
            <v>Medium</v>
          </cell>
        </row>
        <row r="628">
          <cell r="C628" t="str">
            <v>Does NOT Meet Requirement</v>
          </cell>
          <cell r="D628" t="str">
            <v>Medium</v>
          </cell>
        </row>
        <row r="629">
          <cell r="C629" t="str">
            <v>Does NOT Meet Requirement</v>
          </cell>
          <cell r="D629" t="str">
            <v>Medium</v>
          </cell>
        </row>
        <row r="630">
          <cell r="C630" t="str">
            <v>Does NOT Meet Requirement</v>
          </cell>
          <cell r="D630" t="str">
            <v>Medium</v>
          </cell>
        </row>
        <row r="632">
          <cell r="C632" t="str">
            <v>Does NOT Meet Requirement</v>
          </cell>
        </row>
        <row r="633">
          <cell r="C633" t="str">
            <v>Does NOT Meet Requirement</v>
          </cell>
        </row>
        <row r="636">
          <cell r="C636" t="str">
            <v>Does NOT Meet Requirement</v>
          </cell>
          <cell r="D636" t="str">
            <v>Low</v>
          </cell>
        </row>
        <row r="637">
          <cell r="C637" t="str">
            <v>Does NOT Meet Requirement</v>
          </cell>
          <cell r="D637" t="str">
            <v>Low</v>
          </cell>
        </row>
        <row r="638">
          <cell r="C638" t="str">
            <v>Does NOT Meet Requirement</v>
          </cell>
          <cell r="D638" t="str">
            <v>Low</v>
          </cell>
        </row>
        <row r="647">
          <cell r="C647" t="str">
            <v>Does NOT Meet Requirement</v>
          </cell>
          <cell r="D647" t="str">
            <v>High</v>
          </cell>
        </row>
        <row r="648">
          <cell r="C648" t="str">
            <v>Does NOT Meet Requirement</v>
          </cell>
          <cell r="D648" t="str">
            <v>High</v>
          </cell>
        </row>
        <row r="649">
          <cell r="C649" t="str">
            <v>Does NOT Meet Requirement</v>
          </cell>
          <cell r="D649" t="str">
            <v>High</v>
          </cell>
        </row>
        <row r="650">
          <cell r="C650" t="str">
            <v>Does NOT Meet Requirement</v>
          </cell>
          <cell r="D650" t="str">
            <v>Medium</v>
          </cell>
        </row>
        <row r="651">
          <cell r="C651" t="str">
            <v>Does NOT Meet Requirement</v>
          </cell>
          <cell r="D651" t="str">
            <v>Urgent</v>
          </cell>
        </row>
        <row r="652">
          <cell r="C652" t="str">
            <v>Does NOT Meet Requirement</v>
          </cell>
          <cell r="D652" t="str">
            <v>Medium</v>
          </cell>
        </row>
        <row r="653">
          <cell r="C653" t="str">
            <v>Does NOT Meet Requirement</v>
          </cell>
          <cell r="D653" t="str">
            <v>Medium</v>
          </cell>
        </row>
        <row r="654">
          <cell r="C654" t="str">
            <v>Does NOT Meet Requirement</v>
          </cell>
          <cell r="D654" t="str">
            <v>Low</v>
          </cell>
        </row>
        <row r="655">
          <cell r="C655" t="str">
            <v>Does NOT Meet Requirement</v>
          </cell>
          <cell r="D655" t="str">
            <v>High</v>
          </cell>
        </row>
        <row r="656">
          <cell r="C656" t="str">
            <v>Does NOT Meet Requirement</v>
          </cell>
          <cell r="D656" t="str">
            <v>Low</v>
          </cell>
        </row>
        <row r="659">
          <cell r="C659" t="str">
            <v>Does NOT Meet Requirement</v>
          </cell>
          <cell r="D659" t="str">
            <v>Medium</v>
          </cell>
        </row>
        <row r="660">
          <cell r="C660" t="str">
            <v>Does NOT Meet Requirement</v>
          </cell>
          <cell r="D660" t="str">
            <v>Medium</v>
          </cell>
        </row>
        <row r="661">
          <cell r="C661" t="str">
            <v>Does NOT Meet Requirement</v>
          </cell>
          <cell r="D661" t="str">
            <v>Medium</v>
          </cell>
        </row>
        <row r="662">
          <cell r="C662" t="str">
            <v>Does NOT Meet Requirement</v>
          </cell>
          <cell r="D662" t="str">
            <v>Medium</v>
          </cell>
        </row>
        <row r="663">
          <cell r="C663" t="str">
            <v>Does NOT Meet Requirement</v>
          </cell>
          <cell r="D663" t="str">
            <v>Medium</v>
          </cell>
        </row>
        <row r="664">
          <cell r="C664" t="str">
            <v>Does NOT Meet Requirement</v>
          </cell>
          <cell r="D664" t="str">
            <v>Medium</v>
          </cell>
        </row>
        <row r="667">
          <cell r="C667" t="str">
            <v>Does NOT Meet Requirement</v>
          </cell>
          <cell r="D667" t="str">
            <v>Medium</v>
          </cell>
        </row>
        <row r="668">
          <cell r="C668" t="str">
            <v>Does NOT Meet Requirement</v>
          </cell>
          <cell r="D668" t="str">
            <v>High</v>
          </cell>
        </row>
        <row r="669">
          <cell r="C669" t="str">
            <v>Does NOT Meet Requirement</v>
          </cell>
          <cell r="D669" t="str">
            <v>Low</v>
          </cell>
        </row>
        <row r="670">
          <cell r="C670" t="str">
            <v>Does NOT Meet Requirement</v>
          </cell>
          <cell r="D670" t="str">
            <v>Medium</v>
          </cell>
        </row>
        <row r="671">
          <cell r="C671" t="str">
            <v>Does NOT Meet Requirement</v>
          </cell>
          <cell r="D671" t="str">
            <v>High</v>
          </cell>
        </row>
        <row r="672">
          <cell r="C672" t="str">
            <v>Does NOT Meet Requirement</v>
          </cell>
          <cell r="D672" t="str">
            <v>Low</v>
          </cell>
        </row>
        <row r="675">
          <cell r="C675" t="str">
            <v>Does NOT Meet Requirement</v>
          </cell>
          <cell r="D675" t="str">
            <v>Medium</v>
          </cell>
        </row>
        <row r="676">
          <cell r="C676" t="str">
            <v>Does NOT Meet Requirement</v>
          </cell>
          <cell r="D676" t="str">
            <v>Medium</v>
          </cell>
        </row>
        <row r="678">
          <cell r="C678" t="str">
            <v>Does NOT Meet Requirement</v>
          </cell>
        </row>
        <row r="679">
          <cell r="C679" t="str">
            <v>Does NOT Meet Requirement</v>
          </cell>
        </row>
        <row r="682">
          <cell r="C682" t="str">
            <v>Does NOT Meet Requirement</v>
          </cell>
          <cell r="D682" t="str">
            <v>High</v>
          </cell>
        </row>
        <row r="687">
          <cell r="C687" t="str">
            <v>Does NOT Meet Requirement</v>
          </cell>
          <cell r="D687" t="str">
            <v>Medium</v>
          </cell>
        </row>
        <row r="688">
          <cell r="C688" t="str">
            <v>Does NOT Meet Requirement</v>
          </cell>
          <cell r="D688" t="str">
            <v>Medium</v>
          </cell>
        </row>
        <row r="692">
          <cell r="C692" t="str">
            <v>Does NOT Meet Requirement</v>
          </cell>
          <cell r="D692" t="str">
            <v>High</v>
          </cell>
        </row>
        <row r="693">
          <cell r="C693" t="str">
            <v>Does NOT Meet Requirement</v>
          </cell>
          <cell r="D693" t="str">
            <v>High</v>
          </cell>
        </row>
        <row r="694">
          <cell r="C694" t="str">
            <v>Does NOT Meet Requirement</v>
          </cell>
          <cell r="D694" t="str">
            <v>High</v>
          </cell>
        </row>
        <row r="695">
          <cell r="C695" t="str">
            <v>Does NOT Meet Requirement</v>
          </cell>
          <cell r="D695" t="str">
            <v>Medium</v>
          </cell>
        </row>
        <row r="696">
          <cell r="C696" t="str">
            <v>Does NOT Meet Requirement</v>
          </cell>
          <cell r="D696" t="str">
            <v>Medium</v>
          </cell>
        </row>
        <row r="697">
          <cell r="C697" t="str">
            <v>Does NOT Meet Requirement</v>
          </cell>
          <cell r="D697" t="str">
            <v>Medium</v>
          </cell>
        </row>
        <row r="699">
          <cell r="C699" t="str">
            <v>Does NOT Meet Requirement</v>
          </cell>
        </row>
        <row r="700">
          <cell r="C700" t="str">
            <v>Does NOT Meet Requirement</v>
          </cell>
        </row>
        <row r="704">
          <cell r="C704" t="str">
            <v>Does NOT Meet Requirement</v>
          </cell>
          <cell r="D704" t="str">
            <v>High</v>
          </cell>
        </row>
        <row r="705">
          <cell r="C705" t="str">
            <v>Does NOT Meet Requirement</v>
          </cell>
          <cell r="D705" t="str">
            <v>High</v>
          </cell>
        </row>
        <row r="706">
          <cell r="C706" t="str">
            <v>Does NOT Meet Requirement</v>
          </cell>
          <cell r="D706" t="str">
            <v>High</v>
          </cell>
        </row>
        <row r="707">
          <cell r="C707" t="str">
            <v>Does NOT Meet Requirement</v>
          </cell>
          <cell r="D707" t="str">
            <v>High</v>
          </cell>
        </row>
        <row r="708">
          <cell r="C708" t="str">
            <v>Does NOT Meet Requirement</v>
          </cell>
          <cell r="D708" t="str">
            <v>High</v>
          </cell>
        </row>
        <row r="709">
          <cell r="C709" t="str">
            <v>Does NOT Meet Requirement</v>
          </cell>
          <cell r="D709" t="str">
            <v>High</v>
          </cell>
        </row>
        <row r="710">
          <cell r="C710" t="str">
            <v>Does NOT Meet Requirement</v>
          </cell>
          <cell r="D710" t="str">
            <v>High</v>
          </cell>
        </row>
        <row r="711">
          <cell r="C711" t="str">
            <v>Does NOT Meet Requirement</v>
          </cell>
          <cell r="D711" t="str">
            <v>High</v>
          </cell>
        </row>
        <row r="712">
          <cell r="C712" t="str">
            <v>Does NOT Meet Requirement</v>
          </cell>
          <cell r="D712" t="str">
            <v>High</v>
          </cell>
        </row>
        <row r="713">
          <cell r="C713" t="str">
            <v>Does NOT Meet Requirement</v>
          </cell>
          <cell r="D713" t="str">
            <v>High</v>
          </cell>
        </row>
        <row r="715">
          <cell r="C715" t="str">
            <v>Does NOT Meet Requirement</v>
          </cell>
        </row>
        <row r="719">
          <cell r="C719" t="str">
            <v>Does NOT Meet Requirement</v>
          </cell>
          <cell r="D719" t="str">
            <v>High</v>
          </cell>
        </row>
        <row r="720">
          <cell r="C720" t="str">
            <v>Does NOT Meet Requirement</v>
          </cell>
          <cell r="D720" t="str">
            <v>High</v>
          </cell>
        </row>
        <row r="721">
          <cell r="C721" t="str">
            <v>Does NOT Meet Requirement</v>
          </cell>
          <cell r="D721" t="str">
            <v>High</v>
          </cell>
        </row>
        <row r="722">
          <cell r="C722" t="str">
            <v>Does NOT Meet Requirement</v>
          </cell>
          <cell r="D722" t="str">
            <v>High</v>
          </cell>
        </row>
        <row r="723">
          <cell r="C723" t="str">
            <v>Does NOT Meet Requirement</v>
          </cell>
          <cell r="D723" t="str">
            <v>Medium</v>
          </cell>
        </row>
        <row r="724">
          <cell r="C724" t="str">
            <v>Does NOT Meet Requirement</v>
          </cell>
          <cell r="D724" t="str">
            <v>Medium</v>
          </cell>
        </row>
        <row r="725">
          <cell r="C725" t="str">
            <v>Does NOT Meet Requirement</v>
          </cell>
          <cell r="D725" t="str">
            <v>High</v>
          </cell>
        </row>
        <row r="728">
          <cell r="C728" t="str">
            <v>Does NOT Meet Requirement</v>
          </cell>
          <cell r="D728" t="str">
            <v>High</v>
          </cell>
        </row>
        <row r="729">
          <cell r="C729" t="str">
            <v>Does NOT Meet Requirement</v>
          </cell>
          <cell r="D729" t="str">
            <v>High</v>
          </cell>
        </row>
        <row r="730">
          <cell r="C730" t="str">
            <v>Does NOT Meet Requirement</v>
          </cell>
          <cell r="D730" t="str">
            <v>High</v>
          </cell>
        </row>
        <row r="731">
          <cell r="C731" t="str">
            <v>Does NOT Meet Requirement</v>
          </cell>
          <cell r="D731" t="str">
            <v>Medium</v>
          </cell>
        </row>
        <row r="732">
          <cell r="C732" t="str">
            <v>Does NOT Meet Requirement</v>
          </cell>
          <cell r="D732" t="str">
            <v>Low</v>
          </cell>
        </row>
        <row r="736">
          <cell r="C736" t="str">
            <v>Does NOT Meet Requirement</v>
          </cell>
          <cell r="D736" t="str">
            <v>High</v>
          </cell>
        </row>
        <row r="737">
          <cell r="C737" t="str">
            <v>Does NOT Meet Requirement</v>
          </cell>
          <cell r="D737" t="str">
            <v>High</v>
          </cell>
        </row>
        <row r="738">
          <cell r="C738" t="str">
            <v>Does NOT Meet Requirement</v>
          </cell>
          <cell r="D738" t="str">
            <v>Low</v>
          </cell>
        </row>
        <row r="739">
          <cell r="C739" t="str">
            <v>Does NOT Meet Requirement</v>
          </cell>
          <cell r="D739" t="str">
            <v>High</v>
          </cell>
        </row>
        <row r="740">
          <cell r="C740" t="str">
            <v>Does NOT Meet Requirement</v>
          </cell>
          <cell r="D740" t="str">
            <v>High</v>
          </cell>
        </row>
        <row r="741">
          <cell r="C741" t="str">
            <v>Does NOT Meet Requirement</v>
          </cell>
          <cell r="D741" t="str">
            <v>Urgent</v>
          </cell>
        </row>
        <row r="742">
          <cell r="C742" t="str">
            <v>Does NOT Meet Requirement</v>
          </cell>
          <cell r="D742" t="str">
            <v>Low</v>
          </cell>
        </row>
        <row r="743">
          <cell r="C743" t="str">
            <v>Does NOT Meet Requirement</v>
          </cell>
          <cell r="D743" t="str">
            <v>Medium</v>
          </cell>
        </row>
        <row r="744">
          <cell r="C744" t="str">
            <v>Does NOT Meet Requirement</v>
          </cell>
          <cell r="D744" t="str">
            <v>Medium</v>
          </cell>
        </row>
        <row r="745">
          <cell r="C745" t="str">
            <v>Does NOT Meet Requirement</v>
          </cell>
          <cell r="D745" t="str">
            <v>High</v>
          </cell>
        </row>
        <row r="746">
          <cell r="C746" t="str">
            <v>Does NOT Meet Requirement</v>
          </cell>
          <cell r="D746" t="str">
            <v>High</v>
          </cell>
        </row>
        <row r="747">
          <cell r="C747" t="str">
            <v>Does NOT Meet Requirement</v>
          </cell>
          <cell r="D747" t="str">
            <v>Urgent</v>
          </cell>
        </row>
        <row r="749">
          <cell r="C749" t="str">
            <v>Does NOT Meet Requirement</v>
          </cell>
        </row>
        <row r="750">
          <cell r="C750" t="str">
            <v>Does NOT Meet Requirement</v>
          </cell>
        </row>
        <row r="751">
          <cell r="C751" t="str">
            <v>Does NOT Meet Requirement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1.bin"/><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48"/>
  <sheetViews>
    <sheetView showGridLines="0" tabSelected="1" zoomScaleNormal="100" workbookViewId="0">
      <selection activeCell="C14" sqref="C14"/>
    </sheetView>
  </sheetViews>
  <sheetFormatPr defaultRowHeight="14.5"/>
  <cols>
    <col min="1" max="1" width="10.6328125" customWidth="1"/>
    <col min="2" max="2" width="15.81640625" style="6" customWidth="1"/>
    <col min="3" max="5" width="15.81640625" customWidth="1"/>
    <col min="6" max="6" width="5.81640625" customWidth="1"/>
    <col min="7" max="10" width="15.81640625" customWidth="1"/>
    <col min="11" max="11" width="5.81640625" customWidth="1"/>
    <col min="12" max="15" width="15.81640625" customWidth="1"/>
    <col min="16" max="16" width="10.6328125" customWidth="1"/>
    <col min="17" max="20" width="15.81640625" customWidth="1"/>
  </cols>
  <sheetData>
    <row r="1" spans="1:15" ht="15" thickBot="1"/>
    <row r="2" spans="1:15" ht="15" customHeight="1" thickBot="1">
      <c r="A2" s="35"/>
      <c r="B2" s="9" t="s">
        <v>93</v>
      </c>
      <c r="C2" s="153"/>
      <c r="D2" s="151"/>
      <c r="E2" s="152"/>
      <c r="F2" s="37"/>
      <c r="G2" s="10" t="s">
        <v>96</v>
      </c>
      <c r="H2" s="33" t="s">
        <v>190</v>
      </c>
      <c r="I2" s="135" t="s">
        <v>149</v>
      </c>
      <c r="J2" s="136"/>
      <c r="K2" s="36"/>
      <c r="L2" s="129" t="s">
        <v>146</v>
      </c>
      <c r="M2" s="130"/>
      <c r="N2" s="131"/>
      <c r="O2" s="127"/>
    </row>
    <row r="3" spans="1:15" ht="15" customHeight="1" thickBot="1">
      <c r="A3" s="35"/>
      <c r="B3" s="38"/>
      <c r="C3" s="37"/>
      <c r="D3" s="37"/>
      <c r="E3" s="37"/>
      <c r="F3" s="37"/>
      <c r="G3" s="37"/>
      <c r="H3" s="34"/>
      <c r="I3" s="135"/>
      <c r="J3" s="136"/>
      <c r="K3" s="36"/>
      <c r="L3" s="132"/>
      <c r="M3" s="133"/>
      <c r="N3" s="134"/>
      <c r="O3" s="128"/>
    </row>
    <row r="4" spans="1:15" ht="15" customHeight="1" thickBot="1">
      <c r="A4" s="35"/>
      <c r="B4" s="9" t="s">
        <v>94</v>
      </c>
      <c r="C4" s="150"/>
      <c r="D4" s="151"/>
      <c r="E4" s="152"/>
      <c r="F4" s="37"/>
      <c r="G4" s="37"/>
      <c r="H4" s="34"/>
      <c r="I4" s="135"/>
      <c r="J4" s="136"/>
      <c r="K4" s="36"/>
    </row>
    <row r="5" spans="1:15" ht="15" customHeight="1" thickBot="1">
      <c r="A5" s="35"/>
      <c r="B5" s="39"/>
      <c r="F5" s="37"/>
      <c r="G5" s="37"/>
      <c r="H5" s="34"/>
      <c r="I5" s="135"/>
      <c r="J5" s="136"/>
      <c r="K5" s="36"/>
    </row>
    <row r="6" spans="1:15" ht="15" customHeight="1" thickBot="1">
      <c r="A6" s="35"/>
      <c r="B6" s="10" t="s">
        <v>95</v>
      </c>
      <c r="C6" s="139"/>
      <c r="D6" s="140"/>
      <c r="E6" s="141"/>
      <c r="F6" s="37"/>
      <c r="G6" s="37"/>
      <c r="H6" s="34"/>
      <c r="I6" s="135"/>
      <c r="J6" s="136"/>
      <c r="K6" s="36"/>
      <c r="L6" s="11" t="s">
        <v>139</v>
      </c>
      <c r="M6" s="108"/>
      <c r="N6" s="109"/>
      <c r="O6" s="110"/>
    </row>
    <row r="7" spans="1:15" ht="15" customHeight="1" thickBot="1">
      <c r="A7" s="35"/>
      <c r="B7" s="38"/>
      <c r="C7" s="142"/>
      <c r="D7" s="143"/>
      <c r="E7" s="144"/>
      <c r="F7" s="37"/>
      <c r="G7" s="37"/>
      <c r="H7" s="34"/>
      <c r="I7" s="135"/>
      <c r="J7" s="136"/>
      <c r="K7" s="36"/>
      <c r="M7" s="111"/>
      <c r="N7" s="112"/>
      <c r="O7" s="113"/>
    </row>
    <row r="8" spans="1:15" ht="15" customHeight="1" thickBot="1">
      <c r="A8" s="35"/>
      <c r="B8" s="38"/>
      <c r="C8" s="142"/>
      <c r="D8" s="143"/>
      <c r="E8" s="144"/>
      <c r="F8" s="37"/>
      <c r="G8" s="28"/>
      <c r="H8" s="28"/>
      <c r="I8" s="28"/>
      <c r="J8" s="28"/>
      <c r="K8" s="36"/>
    </row>
    <row r="9" spans="1:15" ht="15" customHeight="1" thickBot="1">
      <c r="A9" s="35"/>
      <c r="B9" s="38"/>
      <c r="C9" s="145"/>
      <c r="D9" s="146"/>
      <c r="E9" s="147"/>
      <c r="F9" s="37"/>
      <c r="G9" s="148" t="s">
        <v>141</v>
      </c>
      <c r="H9" s="108"/>
      <c r="I9" s="109"/>
      <c r="J9" s="110"/>
      <c r="K9" s="36"/>
      <c r="L9" s="137" t="s">
        <v>140</v>
      </c>
      <c r="M9" s="108"/>
      <c r="N9" s="109"/>
      <c r="O9" s="110"/>
    </row>
    <row r="10" spans="1:15" ht="15" customHeight="1" thickBot="1">
      <c r="A10" s="35"/>
      <c r="F10" s="37"/>
      <c r="G10" s="149"/>
      <c r="H10" s="111"/>
      <c r="I10" s="112"/>
      <c r="J10" s="113"/>
      <c r="K10" s="36"/>
      <c r="L10" s="138"/>
      <c r="M10" s="111"/>
      <c r="N10" s="112"/>
      <c r="O10" s="113"/>
    </row>
    <row r="11" spans="1:15" ht="15" customHeight="1" thickBot="1">
      <c r="A11" s="35"/>
      <c r="B11" s="124" t="s">
        <v>144</v>
      </c>
      <c r="C11" s="125"/>
      <c r="D11" s="126"/>
      <c r="E11" s="11"/>
      <c r="F11" s="37"/>
      <c r="G11" s="28"/>
      <c r="H11" s="28"/>
      <c r="I11" s="28"/>
      <c r="J11" s="28"/>
      <c r="K11" s="36"/>
    </row>
    <row r="12" spans="1:15" ht="15" customHeight="1" thickBot="1">
      <c r="A12" s="35"/>
      <c r="F12" s="37"/>
      <c r="G12" s="137" t="s">
        <v>142</v>
      </c>
      <c r="H12" s="108"/>
      <c r="I12" s="109"/>
      <c r="J12" s="110"/>
      <c r="K12" s="36"/>
      <c r="L12" s="124" t="s">
        <v>143</v>
      </c>
      <c r="M12" s="125"/>
      <c r="N12" s="126"/>
      <c r="O12" s="11"/>
    </row>
    <row r="13" spans="1:15" ht="15" customHeight="1" thickBot="1">
      <c r="A13" s="35"/>
      <c r="B13" s="16" t="s">
        <v>145</v>
      </c>
      <c r="C13" s="17"/>
      <c r="D13" s="18"/>
      <c r="E13" s="11"/>
      <c r="F13" s="37"/>
      <c r="G13" s="138"/>
      <c r="H13" s="111"/>
      <c r="I13" s="112"/>
      <c r="J13" s="113"/>
      <c r="K13" s="36"/>
    </row>
    <row r="14" spans="1:15" ht="15" customHeight="1" thickBot="1">
      <c r="A14" s="35"/>
      <c r="F14" s="37"/>
      <c r="G14" s="28"/>
      <c r="H14" s="28"/>
      <c r="I14" s="28"/>
      <c r="J14" s="28"/>
      <c r="K14" s="36"/>
      <c r="L14" s="114" t="s">
        <v>148</v>
      </c>
      <c r="M14" s="115"/>
      <c r="N14" s="116"/>
      <c r="O14" s="11"/>
    </row>
    <row r="15" spans="1:15" ht="15" customHeight="1" thickBot="1">
      <c r="A15" s="35"/>
      <c r="F15" s="37"/>
      <c r="K15" s="36"/>
    </row>
    <row r="16" spans="1:15" ht="15" customHeight="1" thickBot="1">
      <c r="A16" s="35"/>
      <c r="B16" s="10" t="s">
        <v>97</v>
      </c>
      <c r="C16" s="100"/>
      <c r="D16" s="101"/>
      <c r="E16" s="102"/>
      <c r="F16" s="37"/>
      <c r="G16" s="114" t="s">
        <v>147</v>
      </c>
      <c r="H16" s="115"/>
      <c r="I16" s="116"/>
      <c r="J16" s="11"/>
      <c r="K16" s="36"/>
      <c r="L16" s="114" t="s">
        <v>191</v>
      </c>
      <c r="M16" s="115"/>
      <c r="N16" s="116"/>
      <c r="O16" s="11"/>
    </row>
    <row r="17" spans="1:15" ht="15" customHeight="1" thickBot="1">
      <c r="A17" s="35"/>
      <c r="B17" s="38"/>
      <c r="C17" s="100"/>
      <c r="D17" s="101"/>
      <c r="E17" s="102"/>
      <c r="F17" s="37"/>
      <c r="H17" s="114" t="s">
        <v>246</v>
      </c>
      <c r="I17" s="116"/>
      <c r="J17" s="11"/>
      <c r="K17" s="36"/>
    </row>
    <row r="18" spans="1:15" ht="15" customHeight="1" thickBot="1">
      <c r="A18" s="35"/>
      <c r="B18" s="38"/>
      <c r="C18" s="100"/>
      <c r="D18" s="101"/>
      <c r="E18" s="102"/>
      <c r="F18" s="37"/>
      <c r="K18" s="36"/>
      <c r="L18" s="19" t="s">
        <v>149</v>
      </c>
      <c r="M18" s="20"/>
      <c r="N18" s="11" t="s">
        <v>150</v>
      </c>
      <c r="O18" s="11" t="s">
        <v>151</v>
      </c>
    </row>
    <row r="19" spans="1:15" ht="15" customHeight="1" thickBot="1">
      <c r="A19" s="35"/>
      <c r="B19" s="38"/>
      <c r="C19" s="103"/>
      <c r="D19" s="104"/>
      <c r="E19" s="105"/>
      <c r="F19" s="37"/>
      <c r="G19" s="54" t="s">
        <v>112</v>
      </c>
      <c r="H19" s="108"/>
      <c r="I19" s="109"/>
      <c r="J19" s="110"/>
      <c r="K19" s="36"/>
      <c r="L19" s="117"/>
      <c r="M19" s="118"/>
      <c r="N19" s="55"/>
      <c r="O19" s="56"/>
    </row>
    <row r="20" spans="1:15" ht="15" customHeight="1" thickBot="1">
      <c r="A20" s="35"/>
      <c r="F20" s="37"/>
      <c r="G20" s="37"/>
      <c r="H20" s="119"/>
      <c r="I20" s="120"/>
      <c r="J20" s="121"/>
      <c r="K20" s="36"/>
      <c r="L20" s="106"/>
      <c r="M20" s="107"/>
      <c r="N20" s="12"/>
      <c r="O20" s="13"/>
    </row>
    <row r="21" spans="1:15" ht="15" customHeight="1" thickBot="1">
      <c r="A21" s="35"/>
      <c r="B21" s="10" t="s">
        <v>113</v>
      </c>
      <c r="C21" s="100"/>
      <c r="D21" s="101"/>
      <c r="E21" s="102"/>
      <c r="F21" s="37"/>
      <c r="G21" s="37"/>
      <c r="H21" s="119"/>
      <c r="I21" s="120"/>
      <c r="J21" s="121"/>
      <c r="K21" s="36"/>
      <c r="L21" s="106"/>
      <c r="M21" s="107"/>
      <c r="N21" s="12"/>
      <c r="O21" s="13"/>
    </row>
    <row r="22" spans="1:15" ht="15" customHeight="1" thickBot="1">
      <c r="A22" s="35"/>
      <c r="B22" s="38"/>
      <c r="C22" s="100"/>
      <c r="D22" s="101"/>
      <c r="E22" s="102"/>
      <c r="F22" s="37"/>
      <c r="G22" s="37"/>
      <c r="H22" s="119"/>
      <c r="I22" s="120"/>
      <c r="J22" s="121"/>
      <c r="K22" s="36"/>
      <c r="L22" s="106"/>
      <c r="M22" s="107"/>
      <c r="N22" s="12"/>
      <c r="O22" s="13"/>
    </row>
    <row r="23" spans="1:15" ht="15" customHeight="1" thickBot="1">
      <c r="A23" s="35"/>
      <c r="B23" s="38"/>
      <c r="C23" s="100"/>
      <c r="D23" s="101"/>
      <c r="E23" s="102"/>
      <c r="F23" s="37"/>
      <c r="G23" s="38"/>
      <c r="H23" s="119"/>
      <c r="I23" s="120"/>
      <c r="J23" s="121"/>
      <c r="K23" s="36"/>
      <c r="L23" s="106"/>
      <c r="M23" s="107"/>
      <c r="N23" s="12"/>
      <c r="O23" s="13"/>
    </row>
    <row r="24" spans="1:15" ht="15" customHeight="1" thickBot="1">
      <c r="A24" s="35"/>
      <c r="B24" s="38"/>
      <c r="C24" s="103"/>
      <c r="D24" s="104"/>
      <c r="E24" s="105"/>
      <c r="F24" s="37"/>
      <c r="G24" s="39"/>
      <c r="H24" s="119"/>
      <c r="I24" s="120"/>
      <c r="J24" s="121"/>
      <c r="K24" s="36"/>
      <c r="L24" s="106"/>
      <c r="M24" s="107"/>
      <c r="N24" s="12"/>
      <c r="O24" s="13"/>
    </row>
    <row r="25" spans="1:15" ht="15" customHeight="1" thickBot="1">
      <c r="A25" s="35"/>
      <c r="F25" s="37"/>
      <c r="G25" s="39"/>
      <c r="H25" s="119"/>
      <c r="I25" s="120"/>
      <c r="J25" s="121"/>
      <c r="K25" s="36"/>
      <c r="L25" s="106"/>
      <c r="M25" s="107"/>
      <c r="N25" s="12"/>
      <c r="O25" s="13"/>
    </row>
    <row r="26" spans="1:15" ht="15" customHeight="1" thickBot="1">
      <c r="A26" s="35"/>
      <c r="B26" s="10" t="s">
        <v>128</v>
      </c>
      <c r="C26" s="100"/>
      <c r="D26" s="101"/>
      <c r="E26" s="102"/>
      <c r="F26" s="37"/>
      <c r="G26" s="39"/>
      <c r="H26" s="119"/>
      <c r="I26" s="120"/>
      <c r="J26" s="121"/>
      <c r="K26" s="36"/>
      <c r="L26" s="106"/>
      <c r="M26" s="107"/>
      <c r="N26" s="12"/>
      <c r="O26" s="13"/>
    </row>
    <row r="27" spans="1:15" ht="15" customHeight="1" thickBot="1">
      <c r="A27" s="35"/>
      <c r="B27" s="38"/>
      <c r="C27" s="100"/>
      <c r="D27" s="101"/>
      <c r="E27" s="102"/>
      <c r="F27" s="37"/>
      <c r="H27" s="119"/>
      <c r="I27" s="120"/>
      <c r="J27" s="121"/>
      <c r="K27" s="36"/>
      <c r="L27" s="106"/>
      <c r="M27" s="107"/>
      <c r="N27" s="12"/>
      <c r="O27" s="13"/>
    </row>
    <row r="28" spans="1:15" ht="15" customHeight="1" thickBot="1">
      <c r="A28" s="35"/>
      <c r="B28" s="38"/>
      <c r="C28" s="100"/>
      <c r="D28" s="101"/>
      <c r="E28" s="102"/>
      <c r="F28" s="37"/>
      <c r="H28" s="119"/>
      <c r="I28" s="120"/>
      <c r="J28" s="121"/>
      <c r="K28" s="36"/>
      <c r="L28" s="106"/>
      <c r="M28" s="107"/>
      <c r="N28" s="12"/>
      <c r="O28" s="13"/>
    </row>
    <row r="29" spans="1:15" ht="15" customHeight="1" thickBot="1">
      <c r="A29" s="35"/>
      <c r="B29" s="38"/>
      <c r="C29" s="103"/>
      <c r="D29" s="104"/>
      <c r="E29" s="105"/>
      <c r="F29" s="37"/>
      <c r="H29" s="111"/>
      <c r="I29" s="112"/>
      <c r="J29" s="113"/>
      <c r="K29" s="36"/>
      <c r="L29" s="122"/>
      <c r="M29" s="123"/>
      <c r="N29" s="14"/>
      <c r="O29" s="15"/>
    </row>
    <row r="30" spans="1:15" ht="15" customHeight="1">
      <c r="A30" s="35"/>
      <c r="F30" s="37"/>
      <c r="K30" s="36"/>
    </row>
    <row r="31" spans="1:15" ht="15" customHeight="1">
      <c r="A31" s="7"/>
      <c r="F31" s="7"/>
    </row>
    <row r="32" spans="1:15">
      <c r="A32" s="7"/>
      <c r="F32" s="7"/>
    </row>
    <row r="33" spans="1:6">
      <c r="A33" s="7"/>
      <c r="F33" s="7"/>
    </row>
    <row r="34" spans="1:6">
      <c r="A34" s="7"/>
      <c r="F34" s="7"/>
    </row>
    <row r="35" spans="1:6">
      <c r="A35" s="7"/>
      <c r="F35" s="7"/>
    </row>
    <row r="36" spans="1:6">
      <c r="A36" s="7"/>
      <c r="F36" s="7"/>
    </row>
    <row r="37" spans="1:6">
      <c r="A37" s="7"/>
      <c r="F37" s="7"/>
    </row>
    <row r="38" spans="1:6">
      <c r="A38" s="7"/>
      <c r="F38" s="7"/>
    </row>
    <row r="39" spans="1:6">
      <c r="A39" s="7"/>
      <c r="B39" s="8"/>
      <c r="C39" s="7"/>
      <c r="D39" s="7"/>
      <c r="E39" s="7"/>
      <c r="F39" s="7"/>
    </row>
    <row r="40" spans="1:6">
      <c r="A40" s="7"/>
      <c r="B40" s="8"/>
      <c r="C40" s="7"/>
      <c r="D40" s="7"/>
      <c r="E40" s="7"/>
      <c r="F40" s="7"/>
    </row>
    <row r="41" spans="1:6">
      <c r="A41" s="7"/>
      <c r="B41" s="8"/>
      <c r="C41" s="7"/>
      <c r="D41" s="7"/>
      <c r="E41" s="7"/>
      <c r="F41" s="7"/>
    </row>
    <row r="42" spans="1:6">
      <c r="A42" s="7"/>
      <c r="B42" s="8"/>
      <c r="C42" s="7"/>
      <c r="D42" s="7"/>
      <c r="E42" s="7"/>
      <c r="F42" s="7"/>
    </row>
    <row r="43" spans="1:6">
      <c r="A43" s="7"/>
      <c r="B43" s="8"/>
      <c r="C43" s="7"/>
      <c r="D43" s="7"/>
      <c r="E43" s="7"/>
      <c r="F43" s="7"/>
    </row>
    <row r="44" spans="1:6">
      <c r="A44" s="7"/>
      <c r="B44" s="8"/>
      <c r="C44" s="7"/>
      <c r="D44" s="7"/>
      <c r="E44" s="7"/>
      <c r="F44" s="7"/>
    </row>
    <row r="45" spans="1:6">
      <c r="A45" s="7"/>
      <c r="B45" s="8"/>
      <c r="C45" s="7"/>
      <c r="D45" s="7"/>
      <c r="E45" s="7"/>
      <c r="F45" s="7"/>
    </row>
    <row r="46" spans="1:6">
      <c r="A46" s="7"/>
      <c r="B46" s="8"/>
      <c r="C46" s="7"/>
      <c r="D46" s="7"/>
      <c r="E46" s="7"/>
      <c r="F46" s="7"/>
    </row>
    <row r="47" spans="1:6">
      <c r="A47" s="7"/>
      <c r="B47" s="8"/>
      <c r="C47" s="7"/>
      <c r="D47" s="7"/>
      <c r="E47" s="7"/>
      <c r="F47" s="7"/>
    </row>
    <row r="48" spans="1:6">
      <c r="A48" s="7"/>
      <c r="B48" s="8"/>
      <c r="C48" s="7"/>
      <c r="D48" s="7"/>
      <c r="E48" s="7"/>
      <c r="F48" s="7"/>
    </row>
  </sheetData>
  <sheetProtection sort="0" autoFilter="0" pivotTables="0"/>
  <protectedRanges>
    <protectedRange algorithmName="SHA-512" hashValue="FdOyEpHU7fTuiwUygJrHEHjEkFLeG3FLxB5lkqfcda6GIbhQei1pK4r4H6e2LZdWja3iD7MlUstI78Dx4jpDew==" saltValue="fxsSdp/iwYtkW/nl/MgVqw==" spinCount="100000" sqref="C4:E4 C6:E9 E11 E13 C16:E19 C21:E24 C26:E29 H3:H7 I3:J5 C2:E2" name="Range1"/>
  </protectedRanges>
  <mergeCells count="48">
    <mergeCell ref="C6:E9"/>
    <mergeCell ref="G9:G10"/>
    <mergeCell ref="C4:E4"/>
    <mergeCell ref="C2:E2"/>
    <mergeCell ref="I4:J4"/>
    <mergeCell ref="I2:J2"/>
    <mergeCell ref="I3:J3"/>
    <mergeCell ref="O2:O3"/>
    <mergeCell ref="G16:I16"/>
    <mergeCell ref="L2:N3"/>
    <mergeCell ref="I5:J5"/>
    <mergeCell ref="G12:G13"/>
    <mergeCell ref="H9:J10"/>
    <mergeCell ref="L9:L10"/>
    <mergeCell ref="L12:N12"/>
    <mergeCell ref="I6:J6"/>
    <mergeCell ref="I7:J7"/>
    <mergeCell ref="M6:O7"/>
    <mergeCell ref="L25:M25"/>
    <mergeCell ref="L26:M26"/>
    <mergeCell ref="L24:M24"/>
    <mergeCell ref="L21:M21"/>
    <mergeCell ref="L23:M23"/>
    <mergeCell ref="L22:M22"/>
    <mergeCell ref="L20:M20"/>
    <mergeCell ref="M9:O10"/>
    <mergeCell ref="C16:E16"/>
    <mergeCell ref="C17:E17"/>
    <mergeCell ref="C18:E18"/>
    <mergeCell ref="C19:E19"/>
    <mergeCell ref="L14:N14"/>
    <mergeCell ref="L16:N16"/>
    <mergeCell ref="L19:M19"/>
    <mergeCell ref="H12:J13"/>
    <mergeCell ref="H17:I17"/>
    <mergeCell ref="H19:J29"/>
    <mergeCell ref="L27:M27"/>
    <mergeCell ref="L28:M28"/>
    <mergeCell ref="L29:M29"/>
    <mergeCell ref="B11:D11"/>
    <mergeCell ref="C21:E21"/>
    <mergeCell ref="C28:E28"/>
    <mergeCell ref="C29:E29"/>
    <mergeCell ref="C22:E22"/>
    <mergeCell ref="C23:E23"/>
    <mergeCell ref="C24:E24"/>
    <mergeCell ref="C26:E26"/>
    <mergeCell ref="C27:E27"/>
  </mergeCells>
  <dataValidations count="7">
    <dataValidation type="list" allowBlank="1" showInputMessage="1" showErrorMessage="1" sqref="C16:C19">
      <formula1>ASType</formula1>
    </dataValidation>
    <dataValidation type="list" allowBlank="1" showInputMessage="1" showErrorMessage="1" sqref="C21:E24">
      <formula1>LOBs</formula1>
    </dataValidation>
    <dataValidation type="list" allowBlank="1" showInputMessage="1" showErrorMessage="1" sqref="C26:E29">
      <formula1>Process</formula1>
    </dataValidation>
    <dataValidation type="list" allowBlank="1" showInputMessage="1" showErrorMessage="1" sqref="J16">
      <formula1>YN</formula1>
    </dataValidation>
    <dataValidation type="list" allowBlank="1" showInputMessage="1" showErrorMessage="1" sqref="H3:H7">
      <formula1>InsFirm</formula1>
    </dataValidation>
    <dataValidation type="list" allowBlank="1" showInputMessage="1" showErrorMessage="1" sqref="I3:J7">
      <formula1>INDIRECT(H3)</formula1>
    </dataValidation>
    <dataValidation type="list" allowBlank="1" showInputMessage="1" showErrorMessage="1" sqref="O19:O26">
      <formula1>Access</formula1>
    </dataValidation>
  </dataValidations>
  <pageMargins left="0.25" right="0.25" top="0.75" bottom="0.75" header="0.3" footer="0.3"/>
  <pageSetup paperSize="5" scale="77" orientation="landscape" r:id="rId1"/>
  <customProperties>
    <customPr name="LastActive"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B1:P54"/>
  <sheetViews>
    <sheetView showGridLines="0" zoomScale="90" zoomScaleNormal="90" workbookViewId="0">
      <pane ySplit="1" topLeftCell="A2" activePane="bottomLeft" state="frozen"/>
      <selection activeCell="C12" sqref="C12"/>
      <selection pane="bottomLeft" sqref="A1:XFD7"/>
    </sheetView>
  </sheetViews>
  <sheetFormatPr defaultRowHeight="14.5"/>
  <cols>
    <col min="1" max="1" width="5.81640625" customWidth="1"/>
    <col min="2" max="2" width="17" bestFit="1" customWidth="1"/>
    <col min="3" max="4" width="15.81640625" customWidth="1"/>
    <col min="5" max="5" width="14.1796875" customWidth="1"/>
    <col min="6" max="6" width="12.453125" bestFit="1" customWidth="1"/>
    <col min="7" max="7" width="20.36328125" customWidth="1"/>
    <col min="8" max="10" width="15.81640625" customWidth="1"/>
    <col min="11" max="11" width="5.81640625" customWidth="1"/>
    <col min="12" max="21" width="15.81640625" customWidth="1"/>
  </cols>
  <sheetData>
    <row r="1" spans="2:16" ht="15" thickBot="1"/>
    <row r="2" spans="2:16">
      <c r="B2" s="60" t="s">
        <v>249</v>
      </c>
      <c r="C2" s="61" t="str">
        <f>Results!T15</f>
        <v>High</v>
      </c>
      <c r="D2" s="62" t="str">
        <f>Results!U15</f>
        <v>Low</v>
      </c>
      <c r="F2" s="60" t="s">
        <v>152</v>
      </c>
      <c r="G2" s="195" t="s">
        <v>153</v>
      </c>
      <c r="H2" s="196"/>
      <c r="I2" s="196"/>
      <c r="J2" s="196"/>
      <c r="K2" s="196"/>
      <c r="L2" s="196"/>
      <c r="M2" s="196"/>
      <c r="N2" s="196"/>
      <c r="O2" s="196"/>
      <c r="P2" s="197"/>
    </row>
    <row r="3" spans="2:16">
      <c r="B3" s="78" t="str">
        <f>Results!S16</f>
        <v>Low Risk</v>
      </c>
      <c r="C3" s="48">
        <f>Results!T16</f>
        <v>1</v>
      </c>
      <c r="D3" s="64">
        <f>Results!U16</f>
        <v>0.9</v>
      </c>
      <c r="F3" s="78" t="s">
        <v>157</v>
      </c>
      <c r="G3" s="198" t="s">
        <v>257</v>
      </c>
      <c r="H3" s="199"/>
      <c r="I3" s="199"/>
      <c r="J3" s="199"/>
      <c r="K3" s="199"/>
      <c r="L3" s="199"/>
      <c r="M3" s="199"/>
      <c r="N3" s="199"/>
      <c r="O3" s="199"/>
      <c r="P3" s="200"/>
    </row>
    <row r="4" spans="2:16" ht="14.4" customHeight="1">
      <c r="B4" s="77" t="str">
        <f>Results!S17</f>
        <v>Medium Risk</v>
      </c>
      <c r="C4" s="50">
        <f>Results!T17</f>
        <v>0.89</v>
      </c>
      <c r="D4" s="65">
        <f>Results!U17</f>
        <v>0.75</v>
      </c>
      <c r="F4" s="77" t="s">
        <v>156</v>
      </c>
      <c r="G4" s="206" t="s">
        <v>258</v>
      </c>
      <c r="H4" s="207"/>
      <c r="I4" s="207"/>
      <c r="J4" s="207"/>
      <c r="K4" s="207"/>
      <c r="L4" s="207"/>
      <c r="M4" s="207"/>
      <c r="N4" s="207"/>
      <c r="O4" s="207"/>
      <c r="P4" s="208"/>
    </row>
    <row r="5" spans="2:16" ht="14.4" customHeight="1">
      <c r="B5" s="76" t="str">
        <f>Results!S18</f>
        <v>High Risk</v>
      </c>
      <c r="C5" s="48">
        <f>Results!T18</f>
        <v>0.74</v>
      </c>
      <c r="D5" s="64">
        <f>Results!U18</f>
        <v>0.6</v>
      </c>
      <c r="F5" s="76" t="s">
        <v>155</v>
      </c>
      <c r="G5" s="198" t="s">
        <v>259</v>
      </c>
      <c r="H5" s="199"/>
      <c r="I5" s="199"/>
      <c r="J5" s="199"/>
      <c r="K5" s="199"/>
      <c r="L5" s="199"/>
      <c r="M5" s="199"/>
      <c r="N5" s="199"/>
      <c r="O5" s="199"/>
      <c r="P5" s="200"/>
    </row>
    <row r="6" spans="2:16" ht="15" thickBot="1">
      <c r="B6" s="75" t="str">
        <f>Results!S19</f>
        <v>Eminent Risk</v>
      </c>
      <c r="C6" s="67">
        <f>Results!T19</f>
        <v>0.59</v>
      </c>
      <c r="D6" s="68">
        <f>Results!U19</f>
        <v>0</v>
      </c>
      <c r="F6" s="75" t="str">
        <f>B6</f>
        <v>Eminent Risk</v>
      </c>
      <c r="G6" s="203" t="s">
        <v>235</v>
      </c>
      <c r="H6" s="204"/>
      <c r="I6" s="204"/>
      <c r="J6" s="204"/>
      <c r="K6" s="204"/>
      <c r="L6" s="204"/>
      <c r="M6" s="204"/>
      <c r="N6" s="204"/>
      <c r="O6" s="204"/>
      <c r="P6" s="205"/>
    </row>
    <row r="7" spans="2:16" ht="15" thickBot="1"/>
    <row r="8" spans="2:16" ht="15" thickBot="1">
      <c r="B8" s="69" t="s">
        <v>208</v>
      </c>
      <c r="C8" s="70" t="str">
        <f>Results!T23</f>
        <v>Expected</v>
      </c>
      <c r="D8" s="70" t="str">
        <f>Results!U23</f>
        <v xml:space="preserve">Required </v>
      </c>
      <c r="E8" s="70" t="str">
        <f>Results!V23</f>
        <v>Accumulated</v>
      </c>
      <c r="F8" s="70" t="str">
        <f>Results!W23</f>
        <v>%</v>
      </c>
      <c r="G8" s="62" t="s">
        <v>247</v>
      </c>
      <c r="J8" s="209" t="s">
        <v>248</v>
      </c>
      <c r="K8" s="210"/>
      <c r="L8" s="210"/>
      <c r="M8" s="210"/>
      <c r="N8" s="210"/>
      <c r="O8" s="211"/>
      <c r="P8" s="79" t="s">
        <v>250</v>
      </c>
    </row>
    <row r="9" spans="2:16" ht="14.4" customHeight="1">
      <c r="B9" s="63" t="str">
        <f>Results!S24</f>
        <v>P&amp;R Requirements</v>
      </c>
      <c r="C9" s="41">
        <f>Results!T24</f>
        <v>390</v>
      </c>
      <c r="D9" s="41">
        <f>Results!U24</f>
        <v>0</v>
      </c>
      <c r="E9" s="41">
        <f>Results!V24</f>
        <v>0</v>
      </c>
      <c r="F9" s="58">
        <f>Results!W24</f>
        <v>0</v>
      </c>
      <c r="G9" s="201">
        <f>Results!X24</f>
        <v>0</v>
      </c>
      <c r="J9" s="212" t="s">
        <v>260</v>
      </c>
      <c r="K9" s="213"/>
      <c r="L9" s="213"/>
      <c r="M9" s="213"/>
      <c r="N9" s="213"/>
      <c r="O9" s="214"/>
      <c r="P9" s="193"/>
    </row>
    <row r="10" spans="2:16" ht="15" thickBot="1">
      <c r="B10" s="66" t="str">
        <f>Results!S25</f>
        <v>P&amp;R Score</v>
      </c>
      <c r="C10" s="71">
        <f>Results!T25</f>
        <v>1282</v>
      </c>
      <c r="D10" s="71">
        <f>Results!U25</f>
        <v>0</v>
      </c>
      <c r="E10" s="71">
        <f>Results!V25</f>
        <v>0</v>
      </c>
      <c r="F10" s="72">
        <f>Results!W25</f>
        <v>0</v>
      </c>
      <c r="G10" s="202">
        <f>Results!X25</f>
        <v>0</v>
      </c>
      <c r="J10" s="215"/>
      <c r="K10" s="216"/>
      <c r="L10" s="216"/>
      <c r="M10" s="216"/>
      <c r="N10" s="216"/>
      <c r="O10" s="217"/>
      <c r="P10" s="194"/>
    </row>
    <row r="12" spans="2:16" ht="15" thickBot="1"/>
    <row r="13" spans="2:16" ht="15" thickBot="1">
      <c r="B13" s="178" t="s">
        <v>158</v>
      </c>
      <c r="C13" s="179"/>
      <c r="D13" s="179"/>
      <c r="E13" s="179"/>
      <c r="F13" s="179"/>
      <c r="G13" s="179"/>
      <c r="H13" s="180"/>
      <c r="J13" s="178" t="s">
        <v>240</v>
      </c>
      <c r="K13" s="179"/>
      <c r="L13" s="179"/>
      <c r="M13" s="179"/>
      <c r="N13" s="179"/>
      <c r="O13" s="179"/>
      <c r="P13" s="180"/>
    </row>
    <row r="14" spans="2:16" ht="14.4" customHeight="1">
      <c r="B14" s="181" t="s">
        <v>237</v>
      </c>
      <c r="C14" s="182"/>
      <c r="D14" s="182"/>
      <c r="E14" s="182"/>
      <c r="F14" s="182"/>
      <c r="G14" s="182"/>
      <c r="H14" s="183"/>
      <c r="J14" s="181" t="s">
        <v>238</v>
      </c>
      <c r="K14" s="182"/>
      <c r="L14" s="182"/>
      <c r="M14" s="182"/>
      <c r="N14" s="182"/>
      <c r="O14" s="182"/>
      <c r="P14" s="183"/>
    </row>
    <row r="15" spans="2:16" ht="15" thickBot="1">
      <c r="B15" s="181"/>
      <c r="C15" s="182"/>
      <c r="D15" s="182"/>
      <c r="E15" s="182"/>
      <c r="F15" s="182"/>
      <c r="G15" s="182"/>
      <c r="H15" s="183"/>
      <c r="J15" s="181"/>
      <c r="K15" s="182"/>
      <c r="L15" s="182"/>
      <c r="M15" s="182"/>
      <c r="N15" s="182"/>
      <c r="O15" s="182"/>
      <c r="P15" s="183"/>
    </row>
    <row r="16" spans="2:16">
      <c r="B16" s="184"/>
      <c r="C16" s="185"/>
      <c r="D16" s="185"/>
      <c r="E16" s="185"/>
      <c r="F16" s="185"/>
      <c r="G16" s="185"/>
      <c r="H16" s="186"/>
      <c r="J16" s="184"/>
      <c r="K16" s="185"/>
      <c r="L16" s="185"/>
      <c r="M16" s="185"/>
      <c r="N16" s="185"/>
      <c r="O16" s="185"/>
      <c r="P16" s="186"/>
    </row>
    <row r="17" spans="2:16" ht="14.4" customHeight="1">
      <c r="B17" s="187"/>
      <c r="C17" s="188"/>
      <c r="D17" s="188"/>
      <c r="E17" s="188"/>
      <c r="F17" s="188"/>
      <c r="G17" s="188"/>
      <c r="H17" s="189"/>
      <c r="J17" s="187"/>
      <c r="K17" s="188"/>
      <c r="L17" s="188"/>
      <c r="M17" s="188"/>
      <c r="N17" s="188"/>
      <c r="O17" s="188"/>
      <c r="P17" s="189"/>
    </row>
    <row r="18" spans="2:16">
      <c r="B18" s="187"/>
      <c r="C18" s="188"/>
      <c r="D18" s="188"/>
      <c r="E18" s="188"/>
      <c r="F18" s="188"/>
      <c r="G18" s="188"/>
      <c r="H18" s="189"/>
      <c r="J18" s="187"/>
      <c r="K18" s="188"/>
      <c r="L18" s="188"/>
      <c r="M18" s="188"/>
      <c r="N18" s="188"/>
      <c r="O18" s="188"/>
      <c r="P18" s="189"/>
    </row>
    <row r="19" spans="2:16" ht="14.4" customHeight="1">
      <c r="B19" s="187"/>
      <c r="C19" s="188"/>
      <c r="D19" s="188"/>
      <c r="E19" s="188"/>
      <c r="F19" s="188"/>
      <c r="G19" s="188"/>
      <c r="H19" s="189"/>
      <c r="J19" s="187"/>
      <c r="K19" s="188"/>
      <c r="L19" s="188"/>
      <c r="M19" s="188"/>
      <c r="N19" s="188"/>
      <c r="O19" s="188"/>
      <c r="P19" s="189"/>
    </row>
    <row r="20" spans="2:16">
      <c r="B20" s="187"/>
      <c r="C20" s="188"/>
      <c r="D20" s="188"/>
      <c r="E20" s="188"/>
      <c r="F20" s="188"/>
      <c r="G20" s="188"/>
      <c r="H20" s="189"/>
      <c r="J20" s="187"/>
      <c r="K20" s="188"/>
      <c r="L20" s="188"/>
      <c r="M20" s="188"/>
      <c r="N20" s="188"/>
      <c r="O20" s="188"/>
      <c r="P20" s="189"/>
    </row>
    <row r="21" spans="2:16" ht="14.4" customHeight="1">
      <c r="B21" s="187"/>
      <c r="C21" s="188"/>
      <c r="D21" s="188"/>
      <c r="E21" s="188"/>
      <c r="F21" s="188"/>
      <c r="G21" s="188"/>
      <c r="H21" s="189"/>
      <c r="J21" s="187"/>
      <c r="K21" s="188"/>
      <c r="L21" s="188"/>
      <c r="M21" s="188"/>
      <c r="N21" s="188"/>
      <c r="O21" s="188"/>
      <c r="P21" s="189"/>
    </row>
    <row r="22" spans="2:16">
      <c r="B22" s="187"/>
      <c r="C22" s="188"/>
      <c r="D22" s="188"/>
      <c r="E22" s="188"/>
      <c r="F22" s="188"/>
      <c r="G22" s="188"/>
      <c r="H22" s="189"/>
      <c r="J22" s="187"/>
      <c r="K22" s="188"/>
      <c r="L22" s="188"/>
      <c r="M22" s="188"/>
      <c r="N22" s="188"/>
      <c r="O22" s="188"/>
      <c r="P22" s="189"/>
    </row>
    <row r="23" spans="2:16">
      <c r="B23" s="187"/>
      <c r="C23" s="188"/>
      <c r="D23" s="188"/>
      <c r="E23" s="188"/>
      <c r="F23" s="188"/>
      <c r="G23" s="188"/>
      <c r="H23" s="189"/>
      <c r="J23" s="187"/>
      <c r="K23" s="188"/>
      <c r="L23" s="188"/>
      <c r="M23" s="188"/>
      <c r="N23" s="188"/>
      <c r="O23" s="188"/>
      <c r="P23" s="189"/>
    </row>
    <row r="24" spans="2:16">
      <c r="B24" s="187"/>
      <c r="C24" s="188"/>
      <c r="D24" s="188"/>
      <c r="E24" s="188"/>
      <c r="F24" s="188"/>
      <c r="G24" s="188"/>
      <c r="H24" s="189"/>
      <c r="J24" s="187"/>
      <c r="K24" s="188"/>
      <c r="L24" s="188"/>
      <c r="M24" s="188"/>
      <c r="N24" s="188"/>
      <c r="O24" s="188"/>
      <c r="P24" s="189"/>
    </row>
    <row r="25" spans="2:16">
      <c r="B25" s="187"/>
      <c r="C25" s="188"/>
      <c r="D25" s="188"/>
      <c r="E25" s="188"/>
      <c r="F25" s="188"/>
      <c r="G25" s="188"/>
      <c r="H25" s="189"/>
      <c r="J25" s="187"/>
      <c r="K25" s="188"/>
      <c r="L25" s="188"/>
      <c r="M25" s="188"/>
      <c r="N25" s="188"/>
      <c r="O25" s="188"/>
      <c r="P25" s="189"/>
    </row>
    <row r="26" spans="2:16">
      <c r="B26" s="187"/>
      <c r="C26" s="188"/>
      <c r="D26" s="188"/>
      <c r="E26" s="188"/>
      <c r="F26" s="188"/>
      <c r="G26" s="188"/>
      <c r="H26" s="189"/>
      <c r="J26" s="187"/>
      <c r="K26" s="188"/>
      <c r="L26" s="188"/>
      <c r="M26" s="188"/>
      <c r="N26" s="188"/>
      <c r="O26" s="188"/>
      <c r="P26" s="189"/>
    </row>
    <row r="27" spans="2:16">
      <c r="B27" s="187"/>
      <c r="C27" s="188"/>
      <c r="D27" s="188"/>
      <c r="E27" s="188"/>
      <c r="F27" s="188"/>
      <c r="G27" s="188"/>
      <c r="H27" s="189"/>
      <c r="J27" s="187"/>
      <c r="K27" s="188"/>
      <c r="L27" s="188"/>
      <c r="M27" s="188"/>
      <c r="N27" s="188"/>
      <c r="O27" s="188"/>
      <c r="P27" s="189"/>
    </row>
    <row r="28" spans="2:16">
      <c r="B28" s="187"/>
      <c r="C28" s="188"/>
      <c r="D28" s="188"/>
      <c r="E28" s="188"/>
      <c r="F28" s="188"/>
      <c r="G28" s="188"/>
      <c r="H28" s="189"/>
      <c r="J28" s="187"/>
      <c r="K28" s="188"/>
      <c r="L28" s="188"/>
      <c r="M28" s="188"/>
      <c r="N28" s="188"/>
      <c r="O28" s="188"/>
      <c r="P28" s="189"/>
    </row>
    <row r="29" spans="2:16">
      <c r="B29" s="187"/>
      <c r="C29" s="188"/>
      <c r="D29" s="188"/>
      <c r="E29" s="188"/>
      <c r="F29" s="188"/>
      <c r="G29" s="188"/>
      <c r="H29" s="189"/>
      <c r="J29" s="187"/>
      <c r="K29" s="188"/>
      <c r="L29" s="188"/>
      <c r="M29" s="188"/>
      <c r="N29" s="188"/>
      <c r="O29" s="188"/>
      <c r="P29" s="189"/>
    </row>
    <row r="30" spans="2:16">
      <c r="B30" s="187"/>
      <c r="C30" s="188"/>
      <c r="D30" s="188"/>
      <c r="E30" s="188"/>
      <c r="F30" s="188"/>
      <c r="G30" s="188"/>
      <c r="H30" s="189"/>
      <c r="J30" s="187"/>
      <c r="K30" s="188"/>
      <c r="L30" s="188"/>
      <c r="M30" s="188"/>
      <c r="N30" s="188"/>
      <c r="O30" s="188"/>
      <c r="P30" s="189"/>
    </row>
    <row r="31" spans="2:16">
      <c r="B31" s="187"/>
      <c r="C31" s="188"/>
      <c r="D31" s="188"/>
      <c r="E31" s="188"/>
      <c r="F31" s="188"/>
      <c r="G31" s="188"/>
      <c r="H31" s="189"/>
      <c r="J31" s="187"/>
      <c r="K31" s="188"/>
      <c r="L31" s="188"/>
      <c r="M31" s="188"/>
      <c r="N31" s="188"/>
      <c r="O31" s="188"/>
      <c r="P31" s="189"/>
    </row>
    <row r="32" spans="2:16" ht="15" thickBot="1">
      <c r="B32" s="190"/>
      <c r="C32" s="191"/>
      <c r="D32" s="191"/>
      <c r="E32" s="191"/>
      <c r="F32" s="191"/>
      <c r="G32" s="191"/>
      <c r="H32" s="192"/>
      <c r="J32" s="190"/>
      <c r="K32" s="191"/>
      <c r="L32" s="191"/>
      <c r="M32" s="191"/>
      <c r="N32" s="191"/>
      <c r="O32" s="191"/>
      <c r="P32" s="192"/>
    </row>
    <row r="34" spans="2:16" ht="15" thickBot="1"/>
    <row r="35" spans="2:16" ht="15" thickBot="1">
      <c r="B35" s="178" t="s">
        <v>158</v>
      </c>
      <c r="C35" s="179"/>
      <c r="D35" s="179"/>
      <c r="E35" s="179"/>
      <c r="F35" s="179"/>
      <c r="G35" s="179"/>
      <c r="H35" s="180"/>
      <c r="J35" s="178" t="s">
        <v>158</v>
      </c>
      <c r="K35" s="179"/>
      <c r="L35" s="179"/>
      <c r="M35" s="179"/>
      <c r="N35" s="179"/>
      <c r="O35" s="179"/>
      <c r="P35" s="180"/>
    </row>
    <row r="36" spans="2:16" ht="14.4" customHeight="1" thickBot="1">
      <c r="B36" s="181" t="s">
        <v>239</v>
      </c>
      <c r="C36" s="182"/>
      <c r="D36" s="182"/>
      <c r="E36" s="182"/>
      <c r="F36" s="182"/>
      <c r="G36" s="182"/>
      <c r="H36" s="183"/>
      <c r="J36" s="165" t="s">
        <v>256</v>
      </c>
      <c r="K36" s="166"/>
      <c r="L36" s="166"/>
      <c r="M36" s="166"/>
      <c r="N36" s="166"/>
      <c r="O36" s="166"/>
      <c r="P36" s="167"/>
    </row>
    <row r="37" spans="2:16" ht="15" thickBot="1">
      <c r="B37" s="181"/>
      <c r="C37" s="182"/>
      <c r="D37" s="182"/>
      <c r="E37" s="182"/>
      <c r="F37" s="182"/>
      <c r="G37" s="182"/>
      <c r="H37" s="183"/>
      <c r="J37" s="168" t="s">
        <v>149</v>
      </c>
      <c r="K37" s="169"/>
      <c r="L37" s="169"/>
      <c r="M37" s="169"/>
      <c r="N37" s="168" t="s">
        <v>241</v>
      </c>
      <c r="O37" s="169"/>
      <c r="P37" s="170"/>
    </row>
    <row r="38" spans="2:16" ht="15" thickBot="1">
      <c r="B38" s="184"/>
      <c r="C38" s="185"/>
      <c r="D38" s="185"/>
      <c r="E38" s="185"/>
      <c r="F38" s="185"/>
      <c r="G38" s="185"/>
      <c r="H38" s="186"/>
      <c r="J38" s="176"/>
      <c r="K38" s="174"/>
      <c r="L38" s="174"/>
      <c r="M38" s="177"/>
      <c r="N38" s="173"/>
      <c r="O38" s="174"/>
      <c r="P38" s="175"/>
    </row>
    <row r="39" spans="2:16" ht="15" thickBot="1">
      <c r="B39" s="187"/>
      <c r="C39" s="188"/>
      <c r="D39" s="188"/>
      <c r="E39" s="188"/>
      <c r="F39" s="188"/>
      <c r="G39" s="188"/>
      <c r="H39" s="189"/>
      <c r="J39" s="168"/>
      <c r="K39" s="169"/>
      <c r="L39" s="169"/>
      <c r="M39" s="169"/>
      <c r="N39" s="168"/>
      <c r="O39" s="169"/>
      <c r="P39" s="170"/>
    </row>
    <row r="40" spans="2:16" ht="15" thickBot="1">
      <c r="B40" s="187"/>
      <c r="C40" s="188"/>
      <c r="D40" s="188"/>
      <c r="E40" s="188"/>
      <c r="F40" s="188"/>
      <c r="G40" s="188"/>
      <c r="H40" s="189"/>
      <c r="J40" s="176"/>
      <c r="K40" s="174"/>
      <c r="L40" s="174"/>
      <c r="M40" s="177"/>
      <c r="N40" s="173"/>
      <c r="O40" s="174"/>
      <c r="P40" s="175"/>
    </row>
    <row r="41" spans="2:16" ht="15" thickBot="1">
      <c r="B41" s="187"/>
      <c r="C41" s="188"/>
      <c r="D41" s="188"/>
      <c r="E41" s="188"/>
      <c r="F41" s="188"/>
      <c r="G41" s="188"/>
      <c r="H41" s="189"/>
      <c r="J41" s="168"/>
      <c r="K41" s="169"/>
      <c r="L41" s="169"/>
      <c r="M41" s="169"/>
      <c r="N41" s="168"/>
      <c r="O41" s="169"/>
      <c r="P41" s="170"/>
    </row>
    <row r="42" spans="2:16" ht="15" thickBot="1">
      <c r="B42" s="187"/>
      <c r="C42" s="188"/>
      <c r="D42" s="188"/>
      <c r="E42" s="188"/>
      <c r="F42" s="188"/>
      <c r="G42" s="188"/>
      <c r="H42" s="189"/>
      <c r="J42" s="176"/>
      <c r="K42" s="174"/>
      <c r="L42" s="174"/>
      <c r="M42" s="177"/>
      <c r="N42" s="173"/>
      <c r="O42" s="174"/>
      <c r="P42" s="175"/>
    </row>
    <row r="43" spans="2:16" ht="15" thickBot="1">
      <c r="B43" s="187"/>
      <c r="C43" s="188"/>
      <c r="D43" s="188"/>
      <c r="E43" s="188"/>
      <c r="F43" s="188"/>
      <c r="G43" s="188"/>
      <c r="H43" s="189"/>
      <c r="J43" s="168"/>
      <c r="K43" s="169"/>
      <c r="L43" s="169"/>
      <c r="M43" s="169"/>
      <c r="N43" s="168"/>
      <c r="O43" s="169"/>
      <c r="P43" s="170"/>
    </row>
    <row r="44" spans="2:16" ht="15" thickBot="1">
      <c r="B44" s="187"/>
      <c r="C44" s="188"/>
      <c r="D44" s="188"/>
      <c r="E44" s="188"/>
      <c r="F44" s="188"/>
      <c r="G44" s="188"/>
      <c r="H44" s="189"/>
      <c r="J44" s="176"/>
      <c r="K44" s="174"/>
      <c r="L44" s="174"/>
      <c r="M44" s="177"/>
      <c r="N44" s="173"/>
      <c r="O44" s="174"/>
      <c r="P44" s="175"/>
    </row>
    <row r="45" spans="2:16" ht="15" thickBot="1">
      <c r="B45" s="187"/>
      <c r="C45" s="188"/>
      <c r="D45" s="188"/>
      <c r="E45" s="188"/>
      <c r="F45" s="188"/>
      <c r="G45" s="188"/>
      <c r="H45" s="189"/>
      <c r="J45" s="168"/>
      <c r="K45" s="169"/>
      <c r="L45" s="169"/>
      <c r="M45" s="169"/>
      <c r="N45" s="168"/>
      <c r="O45" s="169"/>
      <c r="P45" s="170"/>
    </row>
    <row r="46" spans="2:16" ht="15" thickBot="1">
      <c r="B46" s="187"/>
      <c r="C46" s="188"/>
      <c r="D46" s="188"/>
      <c r="E46" s="188"/>
      <c r="F46" s="188"/>
      <c r="G46" s="188"/>
      <c r="H46" s="189"/>
      <c r="J46" s="176"/>
      <c r="K46" s="174"/>
      <c r="L46" s="174"/>
      <c r="M46" s="177"/>
      <c r="N46" s="173"/>
      <c r="O46" s="174"/>
      <c r="P46" s="175"/>
    </row>
    <row r="47" spans="2:16" ht="15" thickBot="1">
      <c r="B47" s="187"/>
      <c r="C47" s="188"/>
      <c r="D47" s="188"/>
      <c r="E47" s="188"/>
      <c r="F47" s="188"/>
      <c r="G47" s="188"/>
      <c r="H47" s="189"/>
      <c r="J47" s="168"/>
      <c r="K47" s="169"/>
      <c r="L47" s="169"/>
      <c r="M47" s="169"/>
      <c r="N47" s="168"/>
      <c r="O47" s="169"/>
      <c r="P47" s="170"/>
    </row>
    <row r="48" spans="2:16" ht="15" thickBot="1">
      <c r="B48" s="187"/>
      <c r="C48" s="188"/>
      <c r="D48" s="188"/>
      <c r="E48" s="188"/>
      <c r="F48" s="188"/>
      <c r="G48" s="188"/>
      <c r="H48" s="189"/>
      <c r="J48" s="176"/>
      <c r="K48" s="174"/>
      <c r="L48" s="174"/>
      <c r="M48" s="177"/>
      <c r="N48" s="173"/>
      <c r="O48" s="174"/>
      <c r="P48" s="175"/>
    </row>
    <row r="49" spans="2:16" ht="15" thickBot="1">
      <c r="B49" s="187"/>
      <c r="C49" s="188"/>
      <c r="D49" s="188"/>
      <c r="E49" s="188"/>
      <c r="F49" s="188"/>
      <c r="G49" s="188"/>
      <c r="H49" s="189"/>
      <c r="J49" s="168"/>
      <c r="K49" s="169"/>
      <c r="L49" s="169"/>
      <c r="M49" s="169"/>
      <c r="N49" s="168"/>
      <c r="O49" s="169"/>
      <c r="P49" s="170"/>
    </row>
    <row r="50" spans="2:16" ht="15" thickBot="1">
      <c r="B50" s="187"/>
      <c r="C50" s="188"/>
      <c r="D50" s="188"/>
      <c r="E50" s="188"/>
      <c r="F50" s="188"/>
      <c r="G50" s="188"/>
      <c r="H50" s="189"/>
      <c r="J50" s="176"/>
      <c r="K50" s="174"/>
      <c r="L50" s="174"/>
      <c r="M50" s="177"/>
      <c r="N50" s="173"/>
      <c r="O50" s="174"/>
      <c r="P50" s="175"/>
    </row>
    <row r="51" spans="2:16" ht="15" thickBot="1">
      <c r="B51" s="187"/>
      <c r="C51" s="188"/>
      <c r="D51" s="188"/>
      <c r="E51" s="188"/>
      <c r="F51" s="188"/>
      <c r="G51" s="188"/>
      <c r="H51" s="189"/>
      <c r="J51" s="168"/>
      <c r="K51" s="169"/>
      <c r="L51" s="169"/>
      <c r="M51" s="169"/>
      <c r="N51" s="168"/>
      <c r="O51" s="169"/>
      <c r="P51" s="170"/>
    </row>
    <row r="52" spans="2:16" ht="15" thickBot="1">
      <c r="B52" s="187"/>
      <c r="C52" s="188"/>
      <c r="D52" s="188"/>
      <c r="E52" s="188"/>
      <c r="F52" s="188"/>
      <c r="G52" s="188"/>
      <c r="H52" s="189"/>
      <c r="J52" s="176"/>
      <c r="K52" s="174"/>
      <c r="L52" s="174"/>
      <c r="M52" s="177"/>
      <c r="N52" s="173"/>
      <c r="O52" s="174"/>
      <c r="P52" s="175"/>
    </row>
    <row r="53" spans="2:16" ht="15" thickBot="1">
      <c r="B53" s="187"/>
      <c r="C53" s="188"/>
      <c r="D53" s="188"/>
      <c r="E53" s="188"/>
      <c r="F53" s="188"/>
      <c r="G53" s="188"/>
      <c r="H53" s="189"/>
      <c r="J53" s="168"/>
      <c r="K53" s="169"/>
      <c r="L53" s="169"/>
      <c r="M53" s="169"/>
      <c r="N53" s="168"/>
      <c r="O53" s="169"/>
      <c r="P53" s="170"/>
    </row>
    <row r="54" spans="2:16" ht="15" thickBot="1">
      <c r="B54" s="190"/>
      <c r="C54" s="191"/>
      <c r="D54" s="191"/>
      <c r="E54" s="191"/>
      <c r="F54" s="191"/>
      <c r="G54" s="191"/>
      <c r="H54" s="192"/>
      <c r="J54" s="171"/>
      <c r="K54" s="163"/>
      <c r="L54" s="163"/>
      <c r="M54" s="172"/>
      <c r="N54" s="162"/>
      <c r="O54" s="163"/>
      <c r="P54" s="164"/>
    </row>
  </sheetData>
  <sheetProtection sort="0" autoFilter="0" pivotTables="0"/>
  <protectedRanges>
    <protectedRange sqref="B16 J16 B38 J38:P54" name="Range2"/>
    <protectedRange sqref="P9" name="Range1"/>
  </protectedRanges>
  <mergeCells count="56">
    <mergeCell ref="P9:P10"/>
    <mergeCell ref="G2:P2"/>
    <mergeCell ref="G3:P3"/>
    <mergeCell ref="G9:G10"/>
    <mergeCell ref="B16:H32"/>
    <mergeCell ref="B14:H15"/>
    <mergeCell ref="J14:P15"/>
    <mergeCell ref="J16:P32"/>
    <mergeCell ref="B13:H13"/>
    <mergeCell ref="J13:P13"/>
    <mergeCell ref="G5:P5"/>
    <mergeCell ref="G6:P6"/>
    <mergeCell ref="G4:P4"/>
    <mergeCell ref="J8:O8"/>
    <mergeCell ref="J9:O10"/>
    <mergeCell ref="B35:H35"/>
    <mergeCell ref="B36:H37"/>
    <mergeCell ref="B38:H54"/>
    <mergeCell ref="J35:P35"/>
    <mergeCell ref="J38:M38"/>
    <mergeCell ref="J39:M39"/>
    <mergeCell ref="J40:M40"/>
    <mergeCell ref="J41:M41"/>
    <mergeCell ref="J42:M42"/>
    <mergeCell ref="J43:M43"/>
    <mergeCell ref="J44:M44"/>
    <mergeCell ref="J45:M45"/>
    <mergeCell ref="J46:M46"/>
    <mergeCell ref="J47:M47"/>
    <mergeCell ref="J48:M48"/>
    <mergeCell ref="J49:M49"/>
    <mergeCell ref="J51:M51"/>
    <mergeCell ref="J52:M52"/>
    <mergeCell ref="J53:M53"/>
    <mergeCell ref="N48:P48"/>
    <mergeCell ref="N49:P49"/>
    <mergeCell ref="N50:P50"/>
    <mergeCell ref="N51:P51"/>
    <mergeCell ref="N52:P52"/>
    <mergeCell ref="N53:P53"/>
    <mergeCell ref="N54:P54"/>
    <mergeCell ref="J36:P36"/>
    <mergeCell ref="J37:M37"/>
    <mergeCell ref="N37:P37"/>
    <mergeCell ref="J54:M54"/>
    <mergeCell ref="N38:P38"/>
    <mergeCell ref="N39:P39"/>
    <mergeCell ref="N40:P40"/>
    <mergeCell ref="N41:P41"/>
    <mergeCell ref="N42:P42"/>
    <mergeCell ref="N43:P43"/>
    <mergeCell ref="N44:P44"/>
    <mergeCell ref="N45:P45"/>
    <mergeCell ref="N46:P46"/>
    <mergeCell ref="N47:P47"/>
    <mergeCell ref="J50:M50"/>
  </mergeCells>
  <conditionalFormatting sqref="G9:G10">
    <cfRule type="iconSet" priority="6">
      <iconSet iconSet="4TrafficLights">
        <cfvo type="percent" val="0"/>
        <cfvo type="num" val="0.6"/>
        <cfvo type="num" val="0.75"/>
        <cfvo type="num" val="0.9"/>
      </iconSet>
    </cfRule>
  </conditionalFormatting>
  <conditionalFormatting sqref="P9:P10">
    <cfRule type="cellIs" dxfId="3" priority="1" operator="equal">
      <formula>$B$6</formula>
    </cfRule>
    <cfRule type="cellIs" dxfId="2" priority="2" operator="equal">
      <formula>$B$5</formula>
    </cfRule>
    <cfRule type="cellIs" dxfId="1" priority="3" operator="equal">
      <formula>$B$4</formula>
    </cfRule>
    <cfRule type="cellIs" dxfId="0" priority="4" operator="equal">
      <formula>$B$3</formula>
    </cfRule>
    <cfRule type="iconSet" priority="5">
      <iconSet iconSet="4TrafficLights">
        <cfvo type="percent" val="0"/>
        <cfvo type="percent" val="25"/>
        <cfvo type="percent" val="50"/>
        <cfvo type="percent" val="75"/>
      </iconSet>
    </cfRule>
  </conditionalFormatting>
  <pageMargins left="0.25" right="0.25" top="0.75" bottom="0.75" header="0.3" footer="0.3"/>
  <pageSetup paperSize="5" scale="73" fitToHeight="0" orientation="landscape" r:id="rId1"/>
  <rowBreaks count="1" manualBreakCount="1">
    <brk id="32" max="15" man="1"/>
  </rowBreaks>
  <customProperties>
    <customPr name="LastActive"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14:formula1>
            <xm:f>Results!$S$16:$S$19</xm:f>
          </x14:formula1>
          <xm:sqref>P9:P10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3:X49"/>
  <sheetViews>
    <sheetView topLeftCell="I1" zoomScaleNormal="100" workbookViewId="0">
      <pane ySplit="1" topLeftCell="A2" activePane="bottomLeft" state="frozen"/>
      <selection activeCell="C12" sqref="C12"/>
      <selection pane="bottomLeft" activeCell="I1" sqref="A1:XFD7"/>
    </sheetView>
  </sheetViews>
  <sheetFormatPr defaultRowHeight="14.5"/>
  <cols>
    <col min="1" max="5" width="15.81640625" customWidth="1"/>
    <col min="6" max="6" width="5.81640625" customWidth="1"/>
    <col min="7" max="11" width="15.81640625" customWidth="1"/>
    <col min="12" max="12" width="5.81640625" customWidth="1"/>
    <col min="13" max="18" width="15.81640625" customWidth="1"/>
    <col min="19" max="19" width="20.90625" bestFit="1" customWidth="1"/>
    <col min="20" max="32" width="15.81640625" customWidth="1"/>
  </cols>
  <sheetData>
    <row r="3" spans="1:23" ht="31">
      <c r="A3" s="43" t="s">
        <v>207</v>
      </c>
      <c r="B3" s="43" t="s">
        <v>154</v>
      </c>
      <c r="C3" s="43" t="s">
        <v>155</v>
      </c>
      <c r="D3" s="43" t="s">
        <v>156</v>
      </c>
      <c r="E3" s="43" t="s">
        <v>157</v>
      </c>
      <c r="G3" s="43" t="s">
        <v>217</v>
      </c>
      <c r="H3" s="43" t="s">
        <v>214</v>
      </c>
      <c r="I3" s="43" t="s">
        <v>213</v>
      </c>
      <c r="J3" s="43" t="s">
        <v>212</v>
      </c>
      <c r="K3" s="43" t="s">
        <v>211</v>
      </c>
      <c r="M3" s="43" t="s">
        <v>236</v>
      </c>
      <c r="N3" s="43" t="s">
        <v>243</v>
      </c>
      <c r="O3" s="43" t="s">
        <v>244</v>
      </c>
      <c r="P3" s="43" t="s">
        <v>245</v>
      </c>
      <c r="Q3" s="84" t="s">
        <v>253</v>
      </c>
      <c r="S3" s="43" t="s">
        <v>208</v>
      </c>
      <c r="T3" s="43" t="s">
        <v>154</v>
      </c>
      <c r="U3" s="43" t="s">
        <v>155</v>
      </c>
      <c r="V3" s="43" t="s">
        <v>156</v>
      </c>
      <c r="W3" s="43" t="s">
        <v>157</v>
      </c>
    </row>
    <row r="4" spans="1:23" ht="15.5">
      <c r="A4" s="41" t="s">
        <v>197</v>
      </c>
      <c r="B4" s="44"/>
      <c r="C4" s="44">
        <f>COUNTA(SIHigh)</f>
        <v>1</v>
      </c>
      <c r="D4" s="41">
        <v>0</v>
      </c>
      <c r="E4" s="41">
        <v>0</v>
      </c>
      <c r="G4" s="41" t="s">
        <v>197</v>
      </c>
      <c r="H4" s="44">
        <f t="shared" ref="H4:H13" si="0">B4*10</f>
        <v>0</v>
      </c>
      <c r="I4" s="45">
        <f t="shared" ref="I4:I12" si="1">C4*5</f>
        <v>5</v>
      </c>
      <c r="J4" s="41">
        <f t="shared" ref="J4:J12" si="2">D4*2</f>
        <v>0</v>
      </c>
      <c r="K4" s="41">
        <f t="shared" ref="K4:K12" si="3">E4</f>
        <v>0</v>
      </c>
      <c r="M4" s="41" t="s">
        <v>56</v>
      </c>
      <c r="N4" s="41">
        <f>SUM(B4:E4)</f>
        <v>1</v>
      </c>
      <c r="O4" s="41">
        <f>SUM(B16:E16,B28:E28)</f>
        <v>0</v>
      </c>
      <c r="P4" s="41">
        <f>SUM(B16:E16)</f>
        <v>0</v>
      </c>
      <c r="Q4" s="81">
        <f>O4-P4</f>
        <v>0</v>
      </c>
      <c r="S4" s="41" t="str">
        <f>N3</f>
        <v>Expected Requirements</v>
      </c>
      <c r="T4" s="41">
        <f>B13</f>
        <v>18</v>
      </c>
      <c r="U4" s="41">
        <f>C13</f>
        <v>135</v>
      </c>
      <c r="V4" s="41">
        <f>D13</f>
        <v>190</v>
      </c>
      <c r="W4" s="41">
        <f>E13</f>
        <v>47</v>
      </c>
    </row>
    <row r="5" spans="1:23" ht="15.5">
      <c r="A5" s="46" t="s">
        <v>198</v>
      </c>
      <c r="B5" s="46">
        <f>COUNTIF(Seve1,B3)</f>
        <v>1</v>
      </c>
      <c r="C5" s="46">
        <f>COUNTIF(Seve1,C3)</f>
        <v>6</v>
      </c>
      <c r="D5" s="46">
        <f>COUNTIF(Seve1,D3)</f>
        <v>2</v>
      </c>
      <c r="E5" s="46">
        <f>COUNTIF(Seve1,E3)</f>
        <v>0</v>
      </c>
      <c r="G5" s="46" t="s">
        <v>198</v>
      </c>
      <c r="H5" s="46">
        <f t="shared" si="0"/>
        <v>10</v>
      </c>
      <c r="I5" s="46">
        <f t="shared" si="1"/>
        <v>30</v>
      </c>
      <c r="J5" s="46">
        <f t="shared" si="2"/>
        <v>4</v>
      </c>
      <c r="K5" s="46">
        <f t="shared" si="3"/>
        <v>0</v>
      </c>
      <c r="M5" s="46" t="s">
        <v>198</v>
      </c>
      <c r="N5" s="46">
        <f t="shared" ref="N5:N11" si="4">SUM(B5:E5)</f>
        <v>9</v>
      </c>
      <c r="O5" s="46">
        <f t="shared" ref="O5:O11" si="5">SUM(B17:E17,B29:E29)</f>
        <v>0</v>
      </c>
      <c r="P5" s="46">
        <f t="shared" ref="P5:P11" si="6">SUM(B17:E17)</f>
        <v>0</v>
      </c>
      <c r="Q5" s="82">
        <f t="shared" ref="Q5:Q12" si="7">O5-P5</f>
        <v>0</v>
      </c>
      <c r="S5" s="46" t="str">
        <f>O3</f>
        <v>Actual Requirements</v>
      </c>
      <c r="T5" s="49">
        <f>T4-B49</f>
        <v>0</v>
      </c>
      <c r="U5" s="49">
        <f>U4-C49</f>
        <v>0</v>
      </c>
      <c r="V5" s="49">
        <f>V4-D49</f>
        <v>0</v>
      </c>
      <c r="W5" s="49">
        <f>W4-E49</f>
        <v>0</v>
      </c>
    </row>
    <row r="6" spans="1:23" ht="15.5">
      <c r="A6" s="41" t="s">
        <v>199</v>
      </c>
      <c r="B6" s="44">
        <f>COUNTIF(SEVE2,B3)</f>
        <v>0</v>
      </c>
      <c r="C6" s="44">
        <f>COUNTIF(SEVE2,C3)</f>
        <v>22</v>
      </c>
      <c r="D6" s="44">
        <f>COUNTIF(SEVE2,D3)</f>
        <v>41</v>
      </c>
      <c r="E6" s="44">
        <f>COUNTIF(SEVE2,E3)</f>
        <v>12</v>
      </c>
      <c r="G6" s="41" t="s">
        <v>199</v>
      </c>
      <c r="H6" s="44">
        <f t="shared" si="0"/>
        <v>0</v>
      </c>
      <c r="I6" s="44">
        <f t="shared" si="1"/>
        <v>110</v>
      </c>
      <c r="J6" s="44">
        <f t="shared" si="2"/>
        <v>82</v>
      </c>
      <c r="K6" s="44">
        <f t="shared" si="3"/>
        <v>12</v>
      </c>
      <c r="M6" s="41" t="s">
        <v>199</v>
      </c>
      <c r="N6" s="41">
        <f t="shared" si="4"/>
        <v>75</v>
      </c>
      <c r="O6" s="41">
        <f t="shared" si="5"/>
        <v>0</v>
      </c>
      <c r="P6" s="41">
        <f t="shared" si="6"/>
        <v>0</v>
      </c>
      <c r="Q6" s="81">
        <f t="shared" si="7"/>
        <v>0</v>
      </c>
      <c r="S6" s="41" t="s">
        <v>215</v>
      </c>
      <c r="T6" s="57">
        <f>H49</f>
        <v>0</v>
      </c>
      <c r="U6" s="57">
        <f>I49</f>
        <v>0</v>
      </c>
      <c r="V6" s="57">
        <f>J49</f>
        <v>0</v>
      </c>
      <c r="W6" s="57">
        <f>K49</f>
        <v>0</v>
      </c>
    </row>
    <row r="7" spans="1:23" ht="15.5">
      <c r="A7" s="46" t="s">
        <v>200</v>
      </c>
      <c r="B7" s="47">
        <f>COUNTIF(SEVE3,B3)</f>
        <v>0</v>
      </c>
      <c r="C7" s="47">
        <f>COUNTIF(SEVE3,C3)</f>
        <v>19</v>
      </c>
      <c r="D7" s="47">
        <f>COUNTIF(SEVE3,D3)</f>
        <v>35</v>
      </c>
      <c r="E7" s="47">
        <f>COUNTIF(SEVE3,E3)</f>
        <v>6</v>
      </c>
      <c r="G7" s="46" t="s">
        <v>200</v>
      </c>
      <c r="H7" s="47">
        <f t="shared" si="0"/>
        <v>0</v>
      </c>
      <c r="I7" s="47">
        <f t="shared" si="1"/>
        <v>95</v>
      </c>
      <c r="J7" s="47">
        <f t="shared" si="2"/>
        <v>70</v>
      </c>
      <c r="K7" s="47">
        <f t="shared" si="3"/>
        <v>6</v>
      </c>
      <c r="M7" s="46" t="s">
        <v>200</v>
      </c>
      <c r="N7" s="46">
        <f t="shared" si="4"/>
        <v>60</v>
      </c>
      <c r="O7" s="46">
        <f t="shared" si="5"/>
        <v>0</v>
      </c>
      <c r="P7" s="46">
        <f t="shared" si="6"/>
        <v>0</v>
      </c>
      <c r="Q7" s="82">
        <f t="shared" si="7"/>
        <v>0</v>
      </c>
      <c r="S7" s="46" t="s">
        <v>220</v>
      </c>
      <c r="T7" s="46">
        <f>H25</f>
        <v>0</v>
      </c>
      <c r="U7" s="46">
        <f>I25</f>
        <v>0</v>
      </c>
      <c r="V7" s="46">
        <f>J25</f>
        <v>0</v>
      </c>
      <c r="W7" s="46">
        <f>K25</f>
        <v>0</v>
      </c>
    </row>
    <row r="8" spans="1:23" ht="15.5">
      <c r="A8" s="41" t="s">
        <v>201</v>
      </c>
      <c r="B8" s="44">
        <f>COUNTIF(SEVE4,B3)</f>
        <v>0</v>
      </c>
      <c r="C8" s="44">
        <f>COUNTIF(SEVE4,C3)</f>
        <v>8</v>
      </c>
      <c r="D8" s="44">
        <f>COUNTIF(SEVE4,D3)</f>
        <v>32</v>
      </c>
      <c r="E8" s="44">
        <f>COUNTIF(SEVE4,E3)</f>
        <v>5</v>
      </c>
      <c r="G8" s="41" t="s">
        <v>201</v>
      </c>
      <c r="H8" s="44">
        <f t="shared" si="0"/>
        <v>0</v>
      </c>
      <c r="I8" s="44">
        <f t="shared" si="1"/>
        <v>40</v>
      </c>
      <c r="J8" s="44">
        <f t="shared" si="2"/>
        <v>64</v>
      </c>
      <c r="K8" s="44">
        <f t="shared" si="3"/>
        <v>5</v>
      </c>
      <c r="M8" s="41" t="s">
        <v>201</v>
      </c>
      <c r="N8" s="41">
        <f t="shared" si="4"/>
        <v>45</v>
      </c>
      <c r="O8" s="41">
        <f t="shared" si="5"/>
        <v>0</v>
      </c>
      <c r="P8" s="41">
        <f t="shared" si="6"/>
        <v>0</v>
      </c>
      <c r="Q8" s="81">
        <f t="shared" si="7"/>
        <v>0</v>
      </c>
      <c r="S8" s="41" t="s">
        <v>218</v>
      </c>
      <c r="T8" s="41">
        <f>B25*10</f>
        <v>0</v>
      </c>
      <c r="U8" s="41">
        <f>C25*5</f>
        <v>0</v>
      </c>
      <c r="V8" s="41">
        <f>D25*2</f>
        <v>0</v>
      </c>
      <c r="W8" s="41">
        <f>E25</f>
        <v>0</v>
      </c>
    </row>
    <row r="9" spans="1:23" ht="15.5">
      <c r="A9" s="46" t="s">
        <v>202</v>
      </c>
      <c r="B9" s="47">
        <f>COUNTIF(SEVE5,B3)</f>
        <v>5</v>
      </c>
      <c r="C9" s="47">
        <f>COUNTIF(SEVE5,C3)</f>
        <v>12</v>
      </c>
      <c r="D9" s="47">
        <f>COUNTIF(SEVE5,D3)</f>
        <v>34</v>
      </c>
      <c r="E9" s="47">
        <f>COUNTIF(SEVE5,E3)</f>
        <v>11</v>
      </c>
      <c r="G9" s="46" t="s">
        <v>202</v>
      </c>
      <c r="H9" s="47">
        <f t="shared" si="0"/>
        <v>50</v>
      </c>
      <c r="I9" s="47">
        <f t="shared" si="1"/>
        <v>60</v>
      </c>
      <c r="J9" s="47">
        <f t="shared" si="2"/>
        <v>68</v>
      </c>
      <c r="K9" s="47">
        <f t="shared" si="3"/>
        <v>11</v>
      </c>
      <c r="M9" s="46" t="s">
        <v>202</v>
      </c>
      <c r="N9" s="46">
        <f t="shared" si="4"/>
        <v>62</v>
      </c>
      <c r="O9" s="46">
        <f t="shared" si="5"/>
        <v>0</v>
      </c>
      <c r="P9" s="46">
        <f t="shared" si="6"/>
        <v>0</v>
      </c>
      <c r="Q9" s="82">
        <f t="shared" si="7"/>
        <v>0</v>
      </c>
    </row>
    <row r="10" spans="1:23" ht="16" thickBot="1">
      <c r="A10" s="41" t="s">
        <v>203</v>
      </c>
      <c r="B10" s="44">
        <f>COUNTIF(SEVE6,B3)</f>
        <v>9</v>
      </c>
      <c r="C10" s="44">
        <f>COUNTIF(SEVE6,C3)</f>
        <v>37</v>
      </c>
      <c r="D10" s="44">
        <f>COUNTIF(SEVE6,D3)</f>
        <v>31</v>
      </c>
      <c r="E10" s="44">
        <f>COUNTIF(SEVE6,E3)</f>
        <v>12</v>
      </c>
      <c r="G10" s="41" t="s">
        <v>203</v>
      </c>
      <c r="H10" s="44">
        <f t="shared" si="0"/>
        <v>90</v>
      </c>
      <c r="I10" s="44">
        <f t="shared" si="1"/>
        <v>185</v>
      </c>
      <c r="J10" s="44">
        <f t="shared" si="2"/>
        <v>62</v>
      </c>
      <c r="K10" s="44">
        <f t="shared" si="3"/>
        <v>12</v>
      </c>
      <c r="M10" s="41" t="s">
        <v>203</v>
      </c>
      <c r="N10" s="41">
        <f t="shared" si="4"/>
        <v>89</v>
      </c>
      <c r="O10" s="41">
        <f t="shared" si="5"/>
        <v>0</v>
      </c>
      <c r="P10" s="41">
        <f t="shared" si="6"/>
        <v>0</v>
      </c>
      <c r="Q10" s="81">
        <f t="shared" si="7"/>
        <v>0</v>
      </c>
    </row>
    <row r="11" spans="1:23" ht="15.5">
      <c r="A11" s="46" t="s">
        <v>204</v>
      </c>
      <c r="B11" s="47">
        <f>COUNTIF(SEVE7,$B$3)</f>
        <v>3</v>
      </c>
      <c r="C11" s="47">
        <f>COUNTIF(SEVE7,$C$3)</f>
        <v>30</v>
      </c>
      <c r="D11" s="47">
        <f>COUNTIF(SEVE7,$D$3)</f>
        <v>15</v>
      </c>
      <c r="E11" s="47">
        <f>COUNTIF(SEVE7,$E$3)</f>
        <v>1</v>
      </c>
      <c r="G11" s="46" t="s">
        <v>204</v>
      </c>
      <c r="H11" s="47">
        <f t="shared" si="0"/>
        <v>30</v>
      </c>
      <c r="I11" s="47">
        <f t="shared" si="1"/>
        <v>150</v>
      </c>
      <c r="J11" s="47">
        <f t="shared" si="2"/>
        <v>30</v>
      </c>
      <c r="K11" s="47">
        <f t="shared" si="3"/>
        <v>1</v>
      </c>
      <c r="M11" s="46" t="s">
        <v>204</v>
      </c>
      <c r="N11" s="46">
        <f t="shared" si="4"/>
        <v>49</v>
      </c>
      <c r="O11" s="46">
        <f t="shared" si="5"/>
        <v>0</v>
      </c>
      <c r="P11" s="46">
        <f t="shared" si="6"/>
        <v>0</v>
      </c>
      <c r="Q11" s="82">
        <f t="shared" si="7"/>
        <v>0</v>
      </c>
      <c r="S11" s="69" t="s">
        <v>234</v>
      </c>
      <c r="T11" s="69" t="s">
        <v>210</v>
      </c>
    </row>
    <row r="12" spans="1:23" ht="15.5">
      <c r="A12" s="41" t="s">
        <v>205</v>
      </c>
      <c r="B12" s="41"/>
      <c r="C12" s="41"/>
      <c r="D12" s="41"/>
      <c r="E12" s="41"/>
      <c r="G12" s="41" t="s">
        <v>205</v>
      </c>
      <c r="H12" s="41">
        <f t="shared" si="0"/>
        <v>0</v>
      </c>
      <c r="I12" s="41">
        <f t="shared" si="1"/>
        <v>0</v>
      </c>
      <c r="J12" s="41">
        <f t="shared" si="2"/>
        <v>0</v>
      </c>
      <c r="K12" s="41">
        <f t="shared" si="3"/>
        <v>0</v>
      </c>
      <c r="M12" s="41" t="s">
        <v>205</v>
      </c>
      <c r="N12" s="41"/>
      <c r="O12" s="41"/>
      <c r="P12" s="41"/>
      <c r="Q12" s="81">
        <f t="shared" si="7"/>
        <v>0</v>
      </c>
      <c r="S12" s="63" t="s">
        <v>225</v>
      </c>
      <c r="T12" s="73">
        <v>0.5</v>
      </c>
    </row>
    <row r="13" spans="1:23" ht="16" thickBot="1">
      <c r="A13" s="46" t="s">
        <v>206</v>
      </c>
      <c r="B13" s="47">
        <f>SUM(B4:B12)</f>
        <v>18</v>
      </c>
      <c r="C13" s="47">
        <f>SUM(C4:C12)</f>
        <v>135</v>
      </c>
      <c r="D13" s="47">
        <f>SUM(D4:D12)</f>
        <v>190</v>
      </c>
      <c r="E13" s="47">
        <f>SUM(E4:E12)</f>
        <v>47</v>
      </c>
      <c r="G13" s="46" t="s">
        <v>206</v>
      </c>
      <c r="H13" s="47">
        <f t="shared" si="0"/>
        <v>180</v>
      </c>
      <c r="I13" s="47">
        <f>SUM(I4:I12)</f>
        <v>675</v>
      </c>
      <c r="J13" s="47">
        <f>SUM(J4:J12)</f>
        <v>380</v>
      </c>
      <c r="K13" s="47">
        <f>SUM(K4:K12)</f>
        <v>47</v>
      </c>
      <c r="M13" s="46" t="s">
        <v>206</v>
      </c>
      <c r="N13" s="47">
        <f>SUM(N4:N12)</f>
        <v>390</v>
      </c>
      <c r="O13" s="47">
        <f>SUM(O4:O12)</f>
        <v>0</v>
      </c>
      <c r="P13" s="47">
        <f>SUM(P4:P12)</f>
        <v>0</v>
      </c>
      <c r="Q13" s="83">
        <f>O13-P13</f>
        <v>0</v>
      </c>
      <c r="S13" s="66" t="s">
        <v>226</v>
      </c>
      <c r="T13" s="74">
        <v>0.5</v>
      </c>
    </row>
    <row r="14" spans="1:23" ht="15" thickBot="1">
      <c r="B14" s="59">
        <f>B13/SUM($B$13:$E$13)</f>
        <v>4.6153846153846156E-2</v>
      </c>
      <c r="C14" s="59">
        <f>C13/SUM($B$13:$E$13)</f>
        <v>0.34615384615384615</v>
      </c>
      <c r="D14" s="59">
        <f>D13/SUM($B$13:$E$13)</f>
        <v>0.48717948717948717</v>
      </c>
      <c r="E14" s="59">
        <f>E13/SUM($B$13:$E$13)</f>
        <v>0.12051282051282051</v>
      </c>
      <c r="H14" s="59">
        <f>H13/SUM($H$13:$K$13)</f>
        <v>0.14040561622464898</v>
      </c>
      <c r="I14" s="59">
        <f>I13/SUM($H$13:$K$13)</f>
        <v>0.52652106084243366</v>
      </c>
      <c r="J14" s="59">
        <f>J13/SUM($H$13:$K$13)</f>
        <v>0.29641185647425899</v>
      </c>
      <c r="K14" s="59">
        <f>K13/SUM($H$13:$K$13)</f>
        <v>3.6661466458658344E-2</v>
      </c>
    </row>
    <row r="15" spans="1:23" ht="15.65" customHeight="1">
      <c r="A15" s="43" t="s">
        <v>82</v>
      </c>
      <c r="B15" s="43" t="s">
        <v>154</v>
      </c>
      <c r="C15" s="43" t="s">
        <v>155</v>
      </c>
      <c r="D15" s="43" t="s">
        <v>156</v>
      </c>
      <c r="E15" s="43" t="s">
        <v>157</v>
      </c>
      <c r="G15" s="43" t="s">
        <v>219</v>
      </c>
      <c r="H15" s="43" t="s">
        <v>154</v>
      </c>
      <c r="I15" s="43" t="s">
        <v>155</v>
      </c>
      <c r="J15" s="43" t="s">
        <v>156</v>
      </c>
      <c r="K15" s="43" t="s">
        <v>157</v>
      </c>
      <c r="M15" s="43" t="s">
        <v>208</v>
      </c>
      <c r="N15" s="43" t="s">
        <v>217</v>
      </c>
      <c r="O15" s="43" t="s">
        <v>219</v>
      </c>
      <c r="P15" s="43" t="s">
        <v>216</v>
      </c>
      <c r="S15" s="60" t="s">
        <v>227</v>
      </c>
      <c r="T15" s="61" t="s">
        <v>155</v>
      </c>
      <c r="U15" s="62" t="s">
        <v>157</v>
      </c>
    </row>
    <row r="16" spans="1:23">
      <c r="A16" s="41" t="s">
        <v>197</v>
      </c>
      <c r="B16" s="44"/>
      <c r="C16" s="44">
        <f>COUNTIFS(SIHigh,C15,RI,$A$15)</f>
        <v>0</v>
      </c>
      <c r="D16" s="44"/>
      <c r="E16" s="44"/>
      <c r="G16" s="41" t="s">
        <v>197</v>
      </c>
      <c r="H16" s="44">
        <f t="shared" ref="H16:H24" si="8">(B16+B28)*10</f>
        <v>0</v>
      </c>
      <c r="I16" s="45">
        <f>(C28+C16)*5</f>
        <v>0</v>
      </c>
      <c r="J16" s="41">
        <f>(D28+D16)*2</f>
        <v>0</v>
      </c>
      <c r="K16" s="41">
        <f>E16+E28</f>
        <v>0</v>
      </c>
      <c r="M16" s="41" t="s">
        <v>197</v>
      </c>
      <c r="N16" s="41">
        <f t="shared" ref="N16:N23" si="9">SUM(H4:K4)</f>
        <v>5</v>
      </c>
      <c r="O16" s="41">
        <f>N16-(B40*10+C40*5+D40*2+E40)</f>
        <v>0</v>
      </c>
      <c r="P16" s="41">
        <f>SUM(H28:K28)</f>
        <v>0</v>
      </c>
      <c r="S16" s="78" t="s">
        <v>228</v>
      </c>
      <c r="T16" s="48">
        <v>1</v>
      </c>
      <c r="U16" s="64">
        <v>0.9</v>
      </c>
    </row>
    <row r="17" spans="1:24">
      <c r="A17" s="46" t="s">
        <v>198</v>
      </c>
      <c r="B17" s="46">
        <f>COUNTIFS(Seve1,B15,Resp1,$A$15)</f>
        <v>0</v>
      </c>
      <c r="C17" s="46">
        <f>COUNTIFS(Seve1,C15,Resp1,$A$15)</f>
        <v>0</v>
      </c>
      <c r="D17" s="46">
        <f>COUNTIFS(Seve1,D15,Resp1,$A$15)</f>
        <v>0</v>
      </c>
      <c r="E17" s="46">
        <f>COUNTIFS(Seve1,E15,Resp1,$A$15)</f>
        <v>0</v>
      </c>
      <c r="G17" s="46" t="s">
        <v>198</v>
      </c>
      <c r="H17" s="46">
        <f t="shared" si="8"/>
        <v>0</v>
      </c>
      <c r="I17" s="46">
        <f t="shared" ref="I17:I24" si="10">(C29+C17)*5</f>
        <v>0</v>
      </c>
      <c r="J17" s="46">
        <f t="shared" ref="J17:J24" si="11">(D29+D17)*2</f>
        <v>0</v>
      </c>
      <c r="K17" s="46">
        <f t="shared" ref="K17:K24" si="12">E17+E29</f>
        <v>0</v>
      </c>
      <c r="M17" s="46" t="s">
        <v>198</v>
      </c>
      <c r="N17" s="46">
        <f t="shared" si="9"/>
        <v>44</v>
      </c>
      <c r="O17" s="46">
        <f t="shared" ref="O17:O23" si="13">N17-(B41*10+C41*5+D41*2+E41)</f>
        <v>0</v>
      </c>
      <c r="P17" s="46">
        <f t="shared" ref="P17:P23" si="14">SUM(H29:K29)</f>
        <v>0</v>
      </c>
      <c r="S17" s="77" t="s">
        <v>229</v>
      </c>
      <c r="T17" s="50">
        <v>0.89</v>
      </c>
      <c r="U17" s="65">
        <v>0.75</v>
      </c>
    </row>
    <row r="18" spans="1:24">
      <c r="A18" s="41" t="s">
        <v>199</v>
      </c>
      <c r="B18" s="44">
        <f>COUNTIFS(SEVE2,B15,Resp2,$A$15)</f>
        <v>0</v>
      </c>
      <c r="C18" s="44">
        <f>COUNTIFS(SEVE2,C15,Resp2,$A$15)</f>
        <v>0</v>
      </c>
      <c r="D18" s="44">
        <f>COUNTIFS(SEVE2,D15,Resp2,$A$15)</f>
        <v>0</v>
      </c>
      <c r="E18" s="44">
        <f>COUNTIFS(SEVE2,E15,Resp2,$A$15)</f>
        <v>0</v>
      </c>
      <c r="G18" s="41" t="s">
        <v>199</v>
      </c>
      <c r="H18" s="44">
        <f t="shared" si="8"/>
        <v>0</v>
      </c>
      <c r="I18" s="44">
        <f t="shared" si="10"/>
        <v>0</v>
      </c>
      <c r="J18" s="44">
        <f t="shared" si="11"/>
        <v>0</v>
      </c>
      <c r="K18" s="44">
        <f t="shared" si="12"/>
        <v>0</v>
      </c>
      <c r="M18" s="41" t="s">
        <v>199</v>
      </c>
      <c r="N18" s="41">
        <f t="shared" si="9"/>
        <v>204</v>
      </c>
      <c r="O18" s="41">
        <f t="shared" si="13"/>
        <v>0</v>
      </c>
      <c r="P18" s="41">
        <f t="shared" si="14"/>
        <v>0</v>
      </c>
      <c r="S18" s="76" t="s">
        <v>230</v>
      </c>
      <c r="T18" s="48">
        <v>0.74</v>
      </c>
      <c r="U18" s="64">
        <v>0.6</v>
      </c>
    </row>
    <row r="19" spans="1:24" ht="15" thickBot="1">
      <c r="A19" s="46" t="s">
        <v>200</v>
      </c>
      <c r="B19" s="46">
        <f>COUNTIFS(SEVE3,B15,Resp3,$A$15)</f>
        <v>0</v>
      </c>
      <c r="C19" s="46">
        <f>COUNTIFS(SEVE3,C15,Resp3,$A$15)</f>
        <v>0</v>
      </c>
      <c r="D19" s="46">
        <f>COUNTIFS(SEVE3,D15,Resp3,$A$15)</f>
        <v>0</v>
      </c>
      <c r="E19" s="46">
        <f>COUNTIFS(SEVE3,E15,Resp3,$A$15)</f>
        <v>0</v>
      </c>
      <c r="G19" s="46" t="s">
        <v>200</v>
      </c>
      <c r="H19" s="47">
        <f t="shared" si="8"/>
        <v>0</v>
      </c>
      <c r="I19" s="47">
        <f t="shared" si="10"/>
        <v>0</v>
      </c>
      <c r="J19" s="47">
        <f t="shared" si="11"/>
        <v>0</v>
      </c>
      <c r="K19" s="47">
        <f t="shared" si="12"/>
        <v>0</v>
      </c>
      <c r="M19" s="46" t="s">
        <v>200</v>
      </c>
      <c r="N19" s="46">
        <f t="shared" si="9"/>
        <v>171</v>
      </c>
      <c r="O19" s="46">
        <f t="shared" si="13"/>
        <v>0</v>
      </c>
      <c r="P19" s="46">
        <f t="shared" si="14"/>
        <v>0</v>
      </c>
      <c r="S19" s="75" t="s">
        <v>232</v>
      </c>
      <c r="T19" s="67">
        <v>0.59</v>
      </c>
      <c r="U19" s="68">
        <v>0</v>
      </c>
    </row>
    <row r="20" spans="1:24">
      <c r="A20" s="41" t="s">
        <v>201</v>
      </c>
      <c r="B20" s="41">
        <f>COUNTIFS(SEVE4,B15,Resp4,$A$15)</f>
        <v>0</v>
      </c>
      <c r="C20" s="41">
        <f>COUNTIFS(SEVE4,C15,Resp4,$A$15)</f>
        <v>0</v>
      </c>
      <c r="D20" s="41">
        <f>COUNTIFS(SEVE4,D15,Resp4,$A$15)</f>
        <v>0</v>
      </c>
      <c r="E20" s="41">
        <f>COUNTIFS(SEVE4,E15,Resp4,$A$15)</f>
        <v>0</v>
      </c>
      <c r="G20" s="41" t="s">
        <v>201</v>
      </c>
      <c r="H20" s="44">
        <f t="shared" si="8"/>
        <v>0</v>
      </c>
      <c r="I20" s="44">
        <f t="shared" si="10"/>
        <v>0</v>
      </c>
      <c r="J20" s="44">
        <f t="shared" si="11"/>
        <v>0</v>
      </c>
      <c r="K20" s="44">
        <f t="shared" si="12"/>
        <v>0</v>
      </c>
      <c r="M20" s="41" t="s">
        <v>201</v>
      </c>
      <c r="N20" s="41">
        <f t="shared" si="9"/>
        <v>109</v>
      </c>
      <c r="O20" s="41">
        <f t="shared" si="13"/>
        <v>0</v>
      </c>
      <c r="P20" s="41">
        <f t="shared" si="14"/>
        <v>0</v>
      </c>
    </row>
    <row r="21" spans="1:24">
      <c r="A21" s="46" t="s">
        <v>202</v>
      </c>
      <c r="B21" s="46">
        <f>COUNTIFS(SEVE5,B15,Resp5,$A$15)</f>
        <v>0</v>
      </c>
      <c r="C21" s="46">
        <f>COUNTIFS(SEVE5,C15,Resp5,$A$15)</f>
        <v>0</v>
      </c>
      <c r="D21" s="46">
        <f>COUNTIFS(SEVE5,D15,Resp5,$A$15)</f>
        <v>0</v>
      </c>
      <c r="E21" s="46">
        <f>COUNTIFS(SEVE5,E15,Resp5,$A$15)</f>
        <v>0</v>
      </c>
      <c r="G21" s="46" t="s">
        <v>202</v>
      </c>
      <c r="H21" s="47">
        <f t="shared" si="8"/>
        <v>0</v>
      </c>
      <c r="I21" s="47">
        <f t="shared" si="10"/>
        <v>0</v>
      </c>
      <c r="J21" s="47">
        <f t="shared" si="11"/>
        <v>0</v>
      </c>
      <c r="K21" s="47">
        <f t="shared" si="12"/>
        <v>0</v>
      </c>
      <c r="M21" s="46" t="s">
        <v>202</v>
      </c>
      <c r="N21" s="46">
        <f t="shared" si="9"/>
        <v>189</v>
      </c>
      <c r="O21" s="46">
        <f t="shared" si="13"/>
        <v>0</v>
      </c>
      <c r="P21" s="46">
        <f t="shared" si="14"/>
        <v>0</v>
      </c>
    </row>
    <row r="22" spans="1:24" ht="15" thickBot="1">
      <c r="A22" s="41" t="s">
        <v>203</v>
      </c>
      <c r="B22" s="41">
        <f>COUNTIFS(SEVE6,B15,Resp6,$A$15)</f>
        <v>0</v>
      </c>
      <c r="C22" s="41">
        <f>COUNTIFS(SEVE6,C15,Resp6,$A$15)</f>
        <v>0</v>
      </c>
      <c r="D22" s="41">
        <f>COUNTIFS(SEVE6,D15,Resp6,$A$15)</f>
        <v>0</v>
      </c>
      <c r="E22" s="41">
        <f>COUNTIFS(SEVE6,E15,Resp6,$A$15)</f>
        <v>0</v>
      </c>
      <c r="G22" s="41" t="s">
        <v>203</v>
      </c>
      <c r="H22" s="44">
        <f t="shared" si="8"/>
        <v>0</v>
      </c>
      <c r="I22" s="44">
        <f t="shared" si="10"/>
        <v>0</v>
      </c>
      <c r="J22" s="44">
        <f t="shared" si="11"/>
        <v>0</v>
      </c>
      <c r="K22" s="44">
        <f t="shared" si="12"/>
        <v>0</v>
      </c>
      <c r="M22" s="41" t="s">
        <v>203</v>
      </c>
      <c r="N22" s="41">
        <f t="shared" si="9"/>
        <v>349</v>
      </c>
      <c r="O22" s="41">
        <f t="shared" si="13"/>
        <v>0</v>
      </c>
      <c r="P22" s="41">
        <f t="shared" si="14"/>
        <v>0</v>
      </c>
    </row>
    <row r="23" spans="1:24">
      <c r="A23" s="46" t="s">
        <v>204</v>
      </c>
      <c r="B23" s="46">
        <f>COUNTIFS(SEVE7,B15,Resp7,$A$15)</f>
        <v>0</v>
      </c>
      <c r="C23" s="46">
        <f>COUNTIFS(SEVE7,C15,Resp7,$A$15)</f>
        <v>0</v>
      </c>
      <c r="D23" s="46">
        <f>COUNTIFS(SEVE7,D15,Resp7,$A$15)</f>
        <v>0</v>
      </c>
      <c r="E23" s="46">
        <f>COUNTIFS(SEVE7,E15,Resp7,$A$15)</f>
        <v>0</v>
      </c>
      <c r="G23" s="46" t="s">
        <v>204</v>
      </c>
      <c r="H23" s="47">
        <f t="shared" si="8"/>
        <v>0</v>
      </c>
      <c r="I23" s="47">
        <f t="shared" si="10"/>
        <v>0</v>
      </c>
      <c r="J23" s="47">
        <f t="shared" si="11"/>
        <v>0</v>
      </c>
      <c r="K23" s="47">
        <f t="shared" si="12"/>
        <v>0</v>
      </c>
      <c r="M23" s="46" t="s">
        <v>204</v>
      </c>
      <c r="N23" s="46">
        <f t="shared" si="9"/>
        <v>211</v>
      </c>
      <c r="O23" s="46">
        <f t="shared" si="13"/>
        <v>0</v>
      </c>
      <c r="P23" s="46">
        <f t="shared" si="14"/>
        <v>0</v>
      </c>
      <c r="S23" s="69" t="s">
        <v>221</v>
      </c>
      <c r="T23" s="70" t="s">
        <v>222</v>
      </c>
      <c r="U23" s="70" t="s">
        <v>223</v>
      </c>
      <c r="V23" s="70" t="s">
        <v>224</v>
      </c>
      <c r="W23" s="70" t="s">
        <v>210</v>
      </c>
      <c r="X23" s="62" t="s">
        <v>231</v>
      </c>
    </row>
    <row r="24" spans="1:24">
      <c r="A24" s="41" t="s">
        <v>205</v>
      </c>
      <c r="B24" s="41"/>
      <c r="C24" s="41"/>
      <c r="D24" s="41"/>
      <c r="E24" s="41"/>
      <c r="G24" s="41" t="s">
        <v>205</v>
      </c>
      <c r="H24" s="41">
        <f t="shared" si="8"/>
        <v>0</v>
      </c>
      <c r="I24" s="41">
        <f t="shared" si="10"/>
        <v>0</v>
      </c>
      <c r="J24" s="41">
        <f t="shared" si="11"/>
        <v>0</v>
      </c>
      <c r="K24" s="41">
        <f t="shared" si="12"/>
        <v>0</v>
      </c>
      <c r="M24" s="41" t="s">
        <v>205</v>
      </c>
      <c r="N24" s="41"/>
      <c r="O24" s="41"/>
      <c r="P24" s="41"/>
      <c r="S24" s="63" t="s">
        <v>242</v>
      </c>
      <c r="T24" s="41">
        <f>N13</f>
        <v>390</v>
      </c>
      <c r="U24" s="41">
        <f>O13</f>
        <v>0</v>
      </c>
      <c r="V24" s="41">
        <f>SUM(B25:E25)</f>
        <v>0</v>
      </c>
      <c r="W24" s="58">
        <f>IFERROR(P13/O13,0)</f>
        <v>0</v>
      </c>
      <c r="X24" s="201">
        <f>(W24*T12+W25*T13)</f>
        <v>0</v>
      </c>
    </row>
    <row r="25" spans="1:24" ht="15" thickBot="1">
      <c r="A25" s="46" t="s">
        <v>206</v>
      </c>
      <c r="B25" s="47">
        <f>SUM(B16:B24)</f>
        <v>0</v>
      </c>
      <c r="C25" s="47">
        <f>SUM(C16:C24)</f>
        <v>0</v>
      </c>
      <c r="D25" s="47">
        <f>SUM(D16:D24)</f>
        <v>0</v>
      </c>
      <c r="E25" s="47">
        <f>SUM(E16:E24)</f>
        <v>0</v>
      </c>
      <c r="G25" s="46" t="s">
        <v>206</v>
      </c>
      <c r="H25" s="47">
        <f>SUM(H16:H24)</f>
        <v>0</v>
      </c>
      <c r="I25" s="47">
        <f>SUM(I16:I24)</f>
        <v>0</v>
      </c>
      <c r="J25" s="47">
        <f>SUM(J16:J24)</f>
        <v>0</v>
      </c>
      <c r="K25" s="47">
        <f>SUM(K16:K24)</f>
        <v>0</v>
      </c>
      <c r="M25" s="46" t="s">
        <v>206</v>
      </c>
      <c r="N25" s="47">
        <f>SUM(N16:N24)</f>
        <v>1282</v>
      </c>
      <c r="O25" s="47">
        <f>SUM(O16:O24)</f>
        <v>0</v>
      </c>
      <c r="P25" s="47">
        <f>SUM(P16:P24)</f>
        <v>0</v>
      </c>
      <c r="S25" s="66" t="s">
        <v>226</v>
      </c>
      <c r="T25" s="71">
        <f>N25</f>
        <v>1282</v>
      </c>
      <c r="U25" s="71">
        <f>O25</f>
        <v>0</v>
      </c>
      <c r="V25" s="71">
        <f>P25</f>
        <v>0</v>
      </c>
      <c r="W25" s="72">
        <f>IFERROR(P25/O25,0)</f>
        <v>0</v>
      </c>
      <c r="X25" s="202"/>
    </row>
    <row r="27" spans="1:24" ht="26">
      <c r="A27" s="43" t="s">
        <v>209</v>
      </c>
      <c r="B27" s="43" t="s">
        <v>154</v>
      </c>
      <c r="C27" s="43" t="s">
        <v>155</v>
      </c>
      <c r="D27" s="43" t="s">
        <v>156</v>
      </c>
      <c r="E27" s="43" t="s">
        <v>157</v>
      </c>
      <c r="G27" s="43" t="s">
        <v>233</v>
      </c>
      <c r="H27" s="43" t="s">
        <v>154</v>
      </c>
      <c r="I27" s="43" t="s">
        <v>155</v>
      </c>
      <c r="J27" s="43" t="s">
        <v>156</v>
      </c>
      <c r="K27" s="43" t="s">
        <v>157</v>
      </c>
    </row>
    <row r="28" spans="1:24">
      <c r="A28" s="41" t="s">
        <v>197</v>
      </c>
      <c r="B28" s="44"/>
      <c r="C28" s="44">
        <f>COUNTIFS(SIHigh,C27,RI,$A$27)</f>
        <v>0</v>
      </c>
      <c r="D28" s="44"/>
      <c r="E28" s="44"/>
      <c r="G28" s="41" t="s">
        <v>197</v>
      </c>
      <c r="H28" s="44">
        <f>B16*10</f>
        <v>0</v>
      </c>
      <c r="I28" s="45">
        <f>C16*5</f>
        <v>0</v>
      </c>
      <c r="J28" s="41">
        <f>D16*2</f>
        <v>0</v>
      </c>
      <c r="K28" s="41">
        <f>E16</f>
        <v>0</v>
      </c>
    </row>
    <row r="29" spans="1:24">
      <c r="A29" s="46" t="s">
        <v>198</v>
      </c>
      <c r="B29" s="46">
        <f>COUNTIFS(Seve1,B27,Resp1,$A$27)</f>
        <v>0</v>
      </c>
      <c r="C29" s="46">
        <f>COUNTIFS(Seve1,C27,Resp1,$A$27)</f>
        <v>0</v>
      </c>
      <c r="D29" s="46">
        <f>COUNTIFS(Seve1,D27,Resp1,$A$27)</f>
        <v>0</v>
      </c>
      <c r="E29" s="46">
        <f>COUNTIFS(Seve1,E27,Resp1,$A$27)</f>
        <v>0</v>
      </c>
      <c r="G29" s="46" t="s">
        <v>198</v>
      </c>
      <c r="H29" s="46">
        <f t="shared" ref="H29:H36" si="15">B17*10</f>
        <v>0</v>
      </c>
      <c r="I29" s="46">
        <f t="shared" ref="I29:I36" si="16">C17*5</f>
        <v>0</v>
      </c>
      <c r="J29" s="46">
        <f t="shared" ref="J29:J36" si="17">D17*2</f>
        <v>0</v>
      </c>
      <c r="K29" s="46">
        <f t="shared" ref="K29:K36" si="18">E17</f>
        <v>0</v>
      </c>
    </row>
    <row r="30" spans="1:24">
      <c r="A30" s="41" t="s">
        <v>199</v>
      </c>
      <c r="B30" s="44">
        <f>COUNTIFS(SEVE2,B27,Resp2,$A$27)</f>
        <v>0</v>
      </c>
      <c r="C30" s="44">
        <f>COUNTIFS(SEVE2,C27,Resp2,$A$27)</f>
        <v>0</v>
      </c>
      <c r="D30" s="44">
        <f>COUNTIFS(SEVE2,D27,Resp2,$A$27)</f>
        <v>0</v>
      </c>
      <c r="E30" s="44">
        <f>COUNTIFS(SEVE2,E27,Resp2,$A$27)</f>
        <v>0</v>
      </c>
      <c r="G30" s="41" t="s">
        <v>199</v>
      </c>
      <c r="H30" s="44">
        <f t="shared" si="15"/>
        <v>0</v>
      </c>
      <c r="I30" s="44">
        <f t="shared" si="16"/>
        <v>0</v>
      </c>
      <c r="J30" s="44">
        <f t="shared" si="17"/>
        <v>0</v>
      </c>
      <c r="K30" s="44">
        <f t="shared" si="18"/>
        <v>0</v>
      </c>
    </row>
    <row r="31" spans="1:24">
      <c r="A31" s="46" t="s">
        <v>200</v>
      </c>
      <c r="B31" s="46">
        <f>COUNTIFS(SEVE3,B27,Resp3,$A$27)</f>
        <v>0</v>
      </c>
      <c r="C31" s="46">
        <f>COUNTIFS(SEVE3,C27,Resp3,$A$27)</f>
        <v>0</v>
      </c>
      <c r="D31" s="46">
        <f>COUNTIFS(SEVE3,D27,Resp3,$A$27)</f>
        <v>0</v>
      </c>
      <c r="E31" s="46">
        <f>COUNTIFS(SEVE3,E27,Resp3,$A$27)</f>
        <v>0</v>
      </c>
      <c r="G31" s="46" t="s">
        <v>200</v>
      </c>
      <c r="H31" s="47">
        <f t="shared" si="15"/>
        <v>0</v>
      </c>
      <c r="I31" s="47">
        <f t="shared" si="16"/>
        <v>0</v>
      </c>
      <c r="J31" s="47">
        <f t="shared" si="17"/>
        <v>0</v>
      </c>
      <c r="K31" s="47">
        <f t="shared" si="18"/>
        <v>0</v>
      </c>
    </row>
    <row r="32" spans="1:24">
      <c r="A32" s="41" t="s">
        <v>201</v>
      </c>
      <c r="B32" s="41">
        <f>COUNTIFS(SEVE4,B27,Resp4,$A$27)</f>
        <v>0</v>
      </c>
      <c r="C32" s="41">
        <f>COUNTIFS(SEVE4,C27,Resp4,$A$27)</f>
        <v>0</v>
      </c>
      <c r="D32" s="41">
        <f>COUNTIFS(SEVE4,D27,Resp4,$A$27)</f>
        <v>0</v>
      </c>
      <c r="E32" s="41">
        <f>COUNTIFS(SEVE4,E27,Resp4,$A$27)</f>
        <v>0</v>
      </c>
      <c r="G32" s="41" t="s">
        <v>201</v>
      </c>
      <c r="H32" s="44">
        <f t="shared" si="15"/>
        <v>0</v>
      </c>
      <c r="I32" s="44">
        <f t="shared" si="16"/>
        <v>0</v>
      </c>
      <c r="J32" s="44">
        <f t="shared" si="17"/>
        <v>0</v>
      </c>
      <c r="K32" s="44">
        <f t="shared" si="18"/>
        <v>0</v>
      </c>
    </row>
    <row r="33" spans="1:11">
      <c r="A33" s="46" t="s">
        <v>202</v>
      </c>
      <c r="B33" s="46">
        <f>COUNTIFS(SEVE5,B27,Resp5,$A$27)</f>
        <v>0</v>
      </c>
      <c r="C33" s="46">
        <f>COUNTIFS(SEVE5,C27,Resp5,$A$27)</f>
        <v>0</v>
      </c>
      <c r="D33" s="46">
        <f>COUNTIFS(SEVE5,D27,Resp5,$A$27)</f>
        <v>0</v>
      </c>
      <c r="E33" s="46">
        <f>COUNTIFS(SEVE5,E27,Resp5,$A$27)</f>
        <v>0</v>
      </c>
      <c r="G33" s="46" t="s">
        <v>202</v>
      </c>
      <c r="H33" s="47">
        <f t="shared" si="15"/>
        <v>0</v>
      </c>
      <c r="I33" s="47">
        <f t="shared" si="16"/>
        <v>0</v>
      </c>
      <c r="J33" s="47">
        <f t="shared" si="17"/>
        <v>0</v>
      </c>
      <c r="K33" s="47">
        <f t="shared" si="18"/>
        <v>0</v>
      </c>
    </row>
    <row r="34" spans="1:11">
      <c r="A34" s="41" t="s">
        <v>203</v>
      </c>
      <c r="B34" s="41">
        <f>COUNTIFS(SEVE6,B27,Resp6,$A$27)</f>
        <v>0</v>
      </c>
      <c r="C34" s="41">
        <f>COUNTIFS(SEVE6,C27,Resp6,$A$27)</f>
        <v>0</v>
      </c>
      <c r="D34" s="41">
        <f>COUNTIFS(SEVE6,D27,Resp6,$A$27)</f>
        <v>0</v>
      </c>
      <c r="E34" s="41">
        <f>COUNTIFS(SEVE6,E27,Resp6,$A$27)</f>
        <v>0</v>
      </c>
      <c r="G34" s="41" t="s">
        <v>203</v>
      </c>
      <c r="H34" s="44">
        <f t="shared" si="15"/>
        <v>0</v>
      </c>
      <c r="I34" s="44">
        <f t="shared" si="16"/>
        <v>0</v>
      </c>
      <c r="J34" s="44">
        <f t="shared" si="17"/>
        <v>0</v>
      </c>
      <c r="K34" s="44">
        <f t="shared" si="18"/>
        <v>0</v>
      </c>
    </row>
    <row r="35" spans="1:11">
      <c r="A35" s="46" t="s">
        <v>204</v>
      </c>
      <c r="B35" s="46">
        <f>COUNTIFS(SEVE7,$B$27,Resp7,$A$27)</f>
        <v>0</v>
      </c>
      <c r="C35" s="46">
        <f>COUNTIFS(SEVE7,$C$27,Resp7,$A$27)</f>
        <v>0</v>
      </c>
      <c r="D35" s="46">
        <f>COUNTIFS(SEVE7,$D$27,Resp7,$A$27)</f>
        <v>0</v>
      </c>
      <c r="E35" s="46">
        <f>COUNTIFS(SEVE7,$E$27,Resp7,$A$27)</f>
        <v>0</v>
      </c>
      <c r="G35" s="46" t="s">
        <v>204</v>
      </c>
      <c r="H35" s="47">
        <f t="shared" si="15"/>
        <v>0</v>
      </c>
      <c r="I35" s="47">
        <f t="shared" si="16"/>
        <v>0</v>
      </c>
      <c r="J35" s="47">
        <f t="shared" si="17"/>
        <v>0</v>
      </c>
      <c r="K35" s="47">
        <f t="shared" si="18"/>
        <v>0</v>
      </c>
    </row>
    <row r="36" spans="1:11">
      <c r="A36" s="41" t="s">
        <v>205</v>
      </c>
      <c r="B36" s="41"/>
      <c r="C36" s="41"/>
      <c r="D36" s="41"/>
      <c r="E36" s="41"/>
      <c r="G36" s="41" t="s">
        <v>205</v>
      </c>
      <c r="H36" s="41">
        <f t="shared" si="15"/>
        <v>0</v>
      </c>
      <c r="I36" s="41">
        <f t="shared" si="16"/>
        <v>0</v>
      </c>
      <c r="J36" s="41">
        <f t="shared" si="17"/>
        <v>0</v>
      </c>
      <c r="K36" s="41">
        <f t="shared" si="18"/>
        <v>0</v>
      </c>
    </row>
    <row r="37" spans="1:11">
      <c r="A37" s="46" t="s">
        <v>206</v>
      </c>
      <c r="B37" s="47">
        <f>SUM(B28:B36)</f>
        <v>0</v>
      </c>
      <c r="C37" s="47">
        <f>SUM(C28:C36)</f>
        <v>0</v>
      </c>
      <c r="D37" s="47">
        <f>SUM(D28:D36)</f>
        <v>0</v>
      </c>
      <c r="E37" s="47">
        <f>SUM(E28:E36)</f>
        <v>0</v>
      </c>
      <c r="G37" s="46" t="s">
        <v>206</v>
      </c>
      <c r="H37" s="47">
        <f>SUM(H28:H36)</f>
        <v>0</v>
      </c>
      <c r="I37" s="47">
        <f>SUM(I28:I36)</f>
        <v>0</v>
      </c>
      <c r="J37" s="47">
        <f>SUM(J28:J36)</f>
        <v>0</v>
      </c>
      <c r="K37" s="47">
        <f>SUM(K28:K36)</f>
        <v>0</v>
      </c>
    </row>
    <row r="39" spans="1:11">
      <c r="A39" s="43" t="s">
        <v>84</v>
      </c>
      <c r="B39" s="43" t="s">
        <v>154</v>
      </c>
      <c r="C39" s="43" t="s">
        <v>155</v>
      </c>
      <c r="D39" s="43" t="s">
        <v>156</v>
      </c>
      <c r="E39" s="43" t="s">
        <v>157</v>
      </c>
      <c r="G39" s="43" t="s">
        <v>207</v>
      </c>
      <c r="H39" s="43" t="s">
        <v>154</v>
      </c>
      <c r="I39" s="43" t="s">
        <v>155</v>
      </c>
      <c r="J39" s="43" t="s">
        <v>156</v>
      </c>
      <c r="K39" s="43" t="s">
        <v>157</v>
      </c>
    </row>
    <row r="40" spans="1:11">
      <c r="A40" s="41" t="s">
        <v>197</v>
      </c>
      <c r="B40" s="44"/>
      <c r="C40" s="44">
        <f>COUNTIFS(SIHigh,C39,RI,$A$39)+COUNTIFS(SIHigh,C39,RI,"")</f>
        <v>1</v>
      </c>
      <c r="D40" s="44"/>
      <c r="E40" s="44"/>
      <c r="G40" s="41" t="s">
        <v>197</v>
      </c>
      <c r="H40" s="48">
        <f>IFERROR(B16/$O$4,0)</f>
        <v>0</v>
      </c>
      <c r="I40" s="48">
        <f>IFERROR(C16/$O$4,0)</f>
        <v>0</v>
      </c>
      <c r="J40" s="48">
        <f>IFERROR(D16/$O$4,0)</f>
        <v>0</v>
      </c>
      <c r="K40" s="48">
        <f>IFERROR(E16/$O$4,0)</f>
        <v>0</v>
      </c>
    </row>
    <row r="41" spans="1:11">
      <c r="A41" s="46" t="s">
        <v>198</v>
      </c>
      <c r="B41" s="46">
        <f>COUNTIFS(Seve1,$B$39,Resp1,$A$39)+COUNTIFS(Seve1,$B$39,Resp1,"")</f>
        <v>1</v>
      </c>
      <c r="C41" s="46">
        <f>COUNTIFS(Seve1,$C$39,Resp1,$A$39)+COUNTIFS(Seve1,$C$39,Resp1,"")</f>
        <v>6</v>
      </c>
      <c r="D41" s="46">
        <f>COUNTIFS(Seve1,$D$39,Resp1,$A$39)+COUNTIFS(Seve1,$D$39,Resp1,"")</f>
        <v>2</v>
      </c>
      <c r="E41" s="46">
        <f>COUNTIFS(Seve1,$E$39,Resp1,$A$39)+COUNTIFS(Seve1,$E$39,Resp1,"")</f>
        <v>0</v>
      </c>
      <c r="G41" s="46" t="s">
        <v>198</v>
      </c>
      <c r="H41" s="50">
        <f>IFERROR(B17/$O$5,0)</f>
        <v>0</v>
      </c>
      <c r="I41" s="50">
        <f>IFERROR(C17/$O$5,0)</f>
        <v>0</v>
      </c>
      <c r="J41" s="50">
        <f>IFERROR(D17/$O$5,0)</f>
        <v>0</v>
      </c>
      <c r="K41" s="50">
        <f>IFERROR(E17/$O$5,0)</f>
        <v>0</v>
      </c>
    </row>
    <row r="42" spans="1:11">
      <c r="A42" s="41" t="s">
        <v>199</v>
      </c>
      <c r="B42" s="44">
        <f>COUNTIFS(SEVE2,B39,Resp2,$A$39)+COUNTIFS(SEVE2,B39,Resp2,"")</f>
        <v>0</v>
      </c>
      <c r="C42" s="44">
        <f>COUNTIFS(SEVE2,C39,Resp2,$A$39)+COUNTIFS(SEVE2,C39,Resp2,"")</f>
        <v>22</v>
      </c>
      <c r="D42" s="44">
        <f>COUNTIFS(SEVE2,D39,Resp2,$A$39)+COUNTIFS(SEVE2,D39,Resp2,"")</f>
        <v>41</v>
      </c>
      <c r="E42" s="44">
        <f>COUNTIFS(SEVE2,E39,Resp2,$A$39)+COUNTIFS(SEVE2,E39,Resp2,"")</f>
        <v>12</v>
      </c>
      <c r="G42" s="41" t="s">
        <v>199</v>
      </c>
      <c r="H42" s="48">
        <f>IFERROR(B18/$O$6,0)</f>
        <v>0</v>
      </c>
      <c r="I42" s="48">
        <f>IFERROR(C18/$O$6,0)</f>
        <v>0</v>
      </c>
      <c r="J42" s="48">
        <f>IFERROR(D18/$O$6,0)</f>
        <v>0</v>
      </c>
      <c r="K42" s="48">
        <f>IFERROR(E18/$O$6,0)</f>
        <v>0</v>
      </c>
    </row>
    <row r="43" spans="1:11">
      <c r="A43" s="46" t="s">
        <v>200</v>
      </c>
      <c r="B43" s="46">
        <f>COUNTIFS(SEVE3,B39,Resp3,$A$39)+COUNTIFS(SEVE3,B39,Resp3,"")</f>
        <v>0</v>
      </c>
      <c r="C43" s="46">
        <f>COUNTIFS(SEVE3,C39,Resp3,$A$39)+COUNTIFS(SEVE3,C39,Resp3,"")</f>
        <v>19</v>
      </c>
      <c r="D43" s="46">
        <f>COUNTIFS(SEVE3,D39,Resp3,$A$39)+COUNTIFS(SEVE3,D39,Resp3,"")</f>
        <v>35</v>
      </c>
      <c r="E43" s="46">
        <f>COUNTIFS(SEVE3,E39,Resp3,$A$39)+COUNTIFS(SEVE3,E39,Resp3,"")</f>
        <v>6</v>
      </c>
      <c r="G43" s="46" t="s">
        <v>200</v>
      </c>
      <c r="H43" s="51">
        <f>IFERROR(B19/$O$7,0)</f>
        <v>0</v>
      </c>
      <c r="I43" s="51">
        <f>IFERROR(C19/$O$7,0)</f>
        <v>0</v>
      </c>
      <c r="J43" s="51">
        <f>IFERROR(D19/$O$7,0)</f>
        <v>0</v>
      </c>
      <c r="K43" s="51">
        <f>IFERROR(E19/$O$7,0)</f>
        <v>0</v>
      </c>
    </row>
    <row r="44" spans="1:11">
      <c r="A44" s="41" t="s">
        <v>201</v>
      </c>
      <c r="B44" s="41">
        <f>COUNTIFS(SEVE4,B39,Resp4,$A$39)+COUNTIFS(SEVE4,B39,Resp4,"")</f>
        <v>0</v>
      </c>
      <c r="C44" s="41">
        <f>COUNTIFS(SEVE4,C39,Resp4,$A$39)+COUNTIFS(SEVE4,C39,Resp4,"")</f>
        <v>8</v>
      </c>
      <c r="D44" s="41">
        <f>COUNTIFS(SEVE4,D39,Resp4,$A$39)+COUNTIFS(SEVE4,D39,Resp4,"")</f>
        <v>32</v>
      </c>
      <c r="E44" s="41">
        <f>COUNTIFS(SEVE4,E39,Resp4,$A$39)+COUNTIFS(SEVE4,E39,Resp4,"")</f>
        <v>5</v>
      </c>
      <c r="G44" s="41" t="s">
        <v>201</v>
      </c>
      <c r="H44" s="48">
        <f>IFERROR(B20/$O$8,0)</f>
        <v>0</v>
      </c>
      <c r="I44" s="48">
        <f>IFERROR(C20/$O$8,0)</f>
        <v>0</v>
      </c>
      <c r="J44" s="48">
        <f>IFERROR(D20/$O$8,0)</f>
        <v>0</v>
      </c>
      <c r="K44" s="48">
        <f>IFERROR(E20/$O$8,0)</f>
        <v>0</v>
      </c>
    </row>
    <row r="45" spans="1:11">
      <c r="A45" s="46" t="s">
        <v>202</v>
      </c>
      <c r="B45" s="46">
        <f>COUNTIFS(SEVE5,B39,Resp5,$A$39)+COUNTIFS(SEVE5,B39,Resp5,"")</f>
        <v>5</v>
      </c>
      <c r="C45" s="46">
        <f>COUNTIFS(SEVE5,C39,Resp5,$A$39)+COUNTIFS(SEVE5,C39,Resp5,"")</f>
        <v>12</v>
      </c>
      <c r="D45" s="46">
        <f>COUNTIFS(SEVE5,D39,Resp5,$A$39)+COUNTIFS(SEVE5,D39,Resp5,"")</f>
        <v>34</v>
      </c>
      <c r="E45" s="46">
        <f>COUNTIFS(SEVE5,E39,Resp5,$A$39)+COUNTIFS(SEVE5,E39,Resp5,"")</f>
        <v>11</v>
      </c>
      <c r="G45" s="46" t="s">
        <v>202</v>
      </c>
      <c r="H45" s="51">
        <f>IFERROR(B21/$O$9,0)</f>
        <v>0</v>
      </c>
      <c r="I45" s="51">
        <f>IFERROR(C21/$O$9,0)</f>
        <v>0</v>
      </c>
      <c r="J45" s="51">
        <f>IFERROR(D21/$O$9,0)</f>
        <v>0</v>
      </c>
      <c r="K45" s="51">
        <f>IFERROR(E21/$O$9,0)</f>
        <v>0</v>
      </c>
    </row>
    <row r="46" spans="1:11">
      <c r="A46" s="41" t="s">
        <v>203</v>
      </c>
      <c r="B46" s="41">
        <f>COUNTIFS(SEVE6,B39,Resp6,$A$39)+COUNTIFS(SEVE6,B39,Resp6,"")</f>
        <v>9</v>
      </c>
      <c r="C46" s="41">
        <f>COUNTIFS(SEVE6,C39,Resp6,$A$39)+COUNTIFS(SEVE6,C39,Resp6,"")</f>
        <v>37</v>
      </c>
      <c r="D46" s="41">
        <f>COUNTIFS(SEVE6,D39,Resp6,$A$39)+COUNTIFS(SEVE6,D39,Resp6,"")</f>
        <v>31</v>
      </c>
      <c r="E46" s="41">
        <f>COUNTIFS(SEVE6,E39,Resp6,$A$39)+COUNTIFS(SEVE6,E39,Resp6,"")</f>
        <v>12</v>
      </c>
      <c r="G46" s="41" t="s">
        <v>203</v>
      </c>
      <c r="H46" s="48">
        <f>IFERROR(B22/$O$10,0)</f>
        <v>0</v>
      </c>
      <c r="I46" s="48">
        <f>IFERROR(C22/$O$10,0)</f>
        <v>0</v>
      </c>
      <c r="J46" s="48">
        <f>IFERROR(D22/$O$10,0)</f>
        <v>0</v>
      </c>
      <c r="K46" s="48">
        <f>IFERROR(E22/$O$10,0)</f>
        <v>0</v>
      </c>
    </row>
    <row r="47" spans="1:11">
      <c r="A47" s="46" t="s">
        <v>204</v>
      </c>
      <c r="B47" s="41">
        <f>COUNTIFS(SEVE7,B39,Resp7,$A$39)+COUNTIFS(SEVE7,B39,Resp7,"")</f>
        <v>3</v>
      </c>
      <c r="C47" s="41">
        <f>COUNTIFS(SEVE7,C39,Resp7,$A$39)+COUNTIFS(SEVE7,C39,Resp7,"")</f>
        <v>30</v>
      </c>
      <c r="D47" s="41">
        <f>COUNTIFS(SEVE7,D39,Resp7,$A$39)+COUNTIFS(SEVE7,D39,Resp7,"")</f>
        <v>15</v>
      </c>
      <c r="E47" s="41">
        <f>COUNTIFS(SEVE7,E39,Resp7,$A$39)+COUNTIFS(SEVE7,E39,Resp7,"")</f>
        <v>1</v>
      </c>
      <c r="G47" s="46" t="s">
        <v>204</v>
      </c>
      <c r="H47" s="51">
        <f>IFERROR(B23/$O$11,0)</f>
        <v>0</v>
      </c>
      <c r="I47" s="51">
        <f>IFERROR(C23/$O$11,0)</f>
        <v>0</v>
      </c>
      <c r="J47" s="51">
        <f>IFERROR(D23/$O$11,0)</f>
        <v>0</v>
      </c>
      <c r="K47" s="51">
        <f>IFERROR(E23/$O$11,0)</f>
        <v>0</v>
      </c>
    </row>
    <row r="48" spans="1:11">
      <c r="A48" s="41" t="s">
        <v>205</v>
      </c>
      <c r="B48" s="41"/>
      <c r="C48" s="41"/>
      <c r="D48" s="41"/>
      <c r="E48" s="41"/>
      <c r="G48" s="41" t="s">
        <v>205</v>
      </c>
      <c r="H48" s="48">
        <f>IFERROR(B24/$O$12,0)</f>
        <v>0</v>
      </c>
      <c r="I48" s="48">
        <f>IFERROR(C24/$O$12,0)</f>
        <v>0</v>
      </c>
      <c r="J48" s="48">
        <f>IFERROR(D24/$O$12,0)</f>
        <v>0</v>
      </c>
      <c r="K48" s="48">
        <f>IFERROR(E24/$O$12,0)</f>
        <v>0</v>
      </c>
    </row>
    <row r="49" spans="1:11">
      <c r="A49" s="46" t="s">
        <v>206</v>
      </c>
      <c r="B49" s="47">
        <f>SUM(B40:B48)</f>
        <v>18</v>
      </c>
      <c r="C49" s="47">
        <f>SUM(C40:C48)</f>
        <v>135</v>
      </c>
      <c r="D49" s="47">
        <f>SUM(D40:D48)</f>
        <v>190</v>
      </c>
      <c r="E49" s="47">
        <f>SUM(E40:E48)</f>
        <v>47</v>
      </c>
      <c r="G49" s="52" t="s">
        <v>210</v>
      </c>
      <c r="H49" s="53">
        <f>SUM(H40:H48)</f>
        <v>0</v>
      </c>
      <c r="I49" s="53">
        <f>SUM(I40:I48)</f>
        <v>0</v>
      </c>
      <c r="J49" s="53">
        <f>SUM(J40:J48)</f>
        <v>0</v>
      </c>
      <c r="K49" s="53">
        <f>SUM(K40:K48)</f>
        <v>0</v>
      </c>
    </row>
  </sheetData>
  <sheetProtection sort="0" autoFilter="0" pivotTables="0"/>
  <mergeCells count="1">
    <mergeCell ref="X24:X25"/>
  </mergeCells>
  <conditionalFormatting sqref="X24:X25">
    <cfRule type="iconSet" priority="1">
      <iconSet iconSet="4TrafficLights">
        <cfvo type="percent" val="0"/>
        <cfvo type="num" val="0.6"/>
        <cfvo type="num" val="0.75"/>
        <cfvo type="num" val="0.9"/>
      </iconSet>
    </cfRule>
  </conditionalFormatting>
  <pageMargins left="0.7" right="0.7" top="0.75" bottom="0.75" header="0.3" footer="0.3"/>
  <pageSetup orientation="portrait" r:id="rId1"/>
  <customProperties>
    <customPr name="LastActive" r:id="rId2"/>
  </customProperties>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58"/>
  <sheetViews>
    <sheetView workbookViewId="0">
      <selection activeCell="G27" sqref="G27"/>
    </sheetView>
  </sheetViews>
  <sheetFormatPr defaultRowHeight="14.5"/>
  <cols>
    <col min="1" max="1" width="23.90625" customWidth="1"/>
    <col min="2" max="2" width="24.81640625" bestFit="1" customWidth="1"/>
    <col min="3" max="3" width="16.453125" customWidth="1"/>
    <col min="4" max="4" width="14.54296875" bestFit="1" customWidth="1"/>
    <col min="5" max="5" width="41.1796875" customWidth="1"/>
    <col min="7" max="7" width="50.36328125" customWidth="1"/>
    <col min="9" max="9" width="36.1796875" customWidth="1"/>
  </cols>
  <sheetData>
    <row r="1" spans="1:9">
      <c r="A1" t="s">
        <v>81</v>
      </c>
      <c r="C1" t="s">
        <v>87</v>
      </c>
      <c r="E1" t="s">
        <v>97</v>
      </c>
      <c r="G1" t="s">
        <v>114</v>
      </c>
      <c r="I1" t="s">
        <v>138</v>
      </c>
    </row>
    <row r="3" spans="1:9">
      <c r="A3" t="s">
        <v>82</v>
      </c>
      <c r="C3" t="s">
        <v>90</v>
      </c>
      <c r="E3" s="5" t="s">
        <v>98</v>
      </c>
      <c r="G3" t="s">
        <v>115</v>
      </c>
      <c r="I3" t="s">
        <v>129</v>
      </c>
    </row>
    <row r="4" spans="1:9">
      <c r="A4" t="s">
        <v>83</v>
      </c>
      <c r="C4" t="s">
        <v>91</v>
      </c>
      <c r="E4" s="5" t="s">
        <v>99</v>
      </c>
      <c r="G4" t="s">
        <v>116</v>
      </c>
      <c r="I4" t="s">
        <v>130</v>
      </c>
    </row>
    <row r="5" spans="1:9">
      <c r="A5" t="s">
        <v>84</v>
      </c>
      <c r="E5" s="5" t="s">
        <v>100</v>
      </c>
      <c r="G5" t="s">
        <v>117</v>
      </c>
      <c r="I5" t="s">
        <v>131</v>
      </c>
    </row>
    <row r="6" spans="1:9">
      <c r="E6" s="5" t="s">
        <v>101</v>
      </c>
      <c r="G6" t="s">
        <v>118</v>
      </c>
      <c r="I6" t="s">
        <v>132</v>
      </c>
    </row>
    <row r="7" spans="1:9">
      <c r="E7" s="5" t="s">
        <v>102</v>
      </c>
      <c r="G7" t="s">
        <v>119</v>
      </c>
      <c r="I7" t="s">
        <v>133</v>
      </c>
    </row>
    <row r="8" spans="1:9">
      <c r="E8" s="5" t="s">
        <v>103</v>
      </c>
      <c r="G8" t="s">
        <v>120</v>
      </c>
      <c r="I8" t="s">
        <v>134</v>
      </c>
    </row>
    <row r="9" spans="1:9">
      <c r="E9" s="5" t="s">
        <v>104</v>
      </c>
      <c r="G9" t="s">
        <v>121</v>
      </c>
      <c r="I9" t="s">
        <v>135</v>
      </c>
    </row>
    <row r="10" spans="1:9">
      <c r="E10" s="5" t="s">
        <v>105</v>
      </c>
      <c r="G10" t="s">
        <v>122</v>
      </c>
      <c r="I10" t="s">
        <v>136</v>
      </c>
    </row>
    <row r="11" spans="1:9">
      <c r="E11" s="5" t="s">
        <v>106</v>
      </c>
      <c r="G11" t="s">
        <v>123</v>
      </c>
      <c r="I11" t="s">
        <v>137</v>
      </c>
    </row>
    <row r="12" spans="1:9">
      <c r="E12" s="5" t="s">
        <v>107</v>
      </c>
      <c r="G12" t="s">
        <v>124</v>
      </c>
      <c r="I12" t="s">
        <v>111</v>
      </c>
    </row>
    <row r="13" spans="1:9">
      <c r="E13" s="5" t="s">
        <v>108</v>
      </c>
      <c r="G13" t="s">
        <v>125</v>
      </c>
    </row>
    <row r="14" spans="1:9">
      <c r="E14" s="5" t="s">
        <v>109</v>
      </c>
      <c r="G14" t="s">
        <v>126</v>
      </c>
    </row>
    <row r="15" spans="1:9">
      <c r="E15" s="5" t="s">
        <v>110</v>
      </c>
      <c r="G15" t="s">
        <v>127</v>
      </c>
    </row>
    <row r="16" spans="1:9">
      <c r="E16" s="5" t="s">
        <v>111</v>
      </c>
      <c r="G16" t="s">
        <v>111</v>
      </c>
    </row>
    <row r="20" spans="1:5">
      <c r="B20" s="22"/>
    </row>
    <row r="24" spans="1:5">
      <c r="A24" s="22" t="s">
        <v>162</v>
      </c>
      <c r="B24" s="23" t="s">
        <v>192</v>
      </c>
    </row>
    <row r="25" spans="1:5">
      <c r="A25" t="s">
        <v>173</v>
      </c>
      <c r="B25" t="s">
        <v>193</v>
      </c>
      <c r="E25" s="80"/>
    </row>
    <row r="26" spans="1:5">
      <c r="A26" s="21" t="s">
        <v>163</v>
      </c>
      <c r="B26" t="s">
        <v>194</v>
      </c>
    </row>
    <row r="27" spans="1:5">
      <c r="A27" s="21" t="s">
        <v>164</v>
      </c>
      <c r="B27" t="s">
        <v>159</v>
      </c>
    </row>
    <row r="28" spans="1:5">
      <c r="A28" s="21" t="s">
        <v>165</v>
      </c>
      <c r="B28" t="s">
        <v>160</v>
      </c>
    </row>
    <row r="29" spans="1:5">
      <c r="A29" s="21" t="s">
        <v>166</v>
      </c>
      <c r="B29" t="s">
        <v>161</v>
      </c>
    </row>
    <row r="30" spans="1:5">
      <c r="A30" s="21"/>
    </row>
    <row r="39" spans="1:5" ht="15" thickBot="1"/>
    <row r="40" spans="1:5">
      <c r="A40" s="218" t="s">
        <v>162</v>
      </c>
      <c r="B40" s="219"/>
      <c r="C40" s="219"/>
      <c r="D40" s="219"/>
      <c r="E40" s="220"/>
    </row>
    <row r="41" spans="1:5">
      <c r="A41" s="26" t="s">
        <v>173</v>
      </c>
      <c r="B41" s="24" t="s">
        <v>163</v>
      </c>
      <c r="C41" s="24" t="s">
        <v>164</v>
      </c>
      <c r="D41" s="24" t="s">
        <v>165</v>
      </c>
      <c r="E41" s="25" t="s">
        <v>166</v>
      </c>
    </row>
    <row r="42" spans="1:5">
      <c r="A42" s="27" t="s">
        <v>174</v>
      </c>
      <c r="B42" s="28"/>
      <c r="C42" s="28"/>
      <c r="D42" s="28"/>
      <c r="E42" s="29"/>
    </row>
    <row r="43" spans="1:5">
      <c r="A43" s="27" t="s">
        <v>175</v>
      </c>
      <c r="B43" s="28" t="s">
        <v>167</v>
      </c>
      <c r="C43" s="28" t="s">
        <v>168</v>
      </c>
      <c r="D43" s="28" t="s">
        <v>170</v>
      </c>
      <c r="E43" s="29" t="s">
        <v>172</v>
      </c>
    </row>
    <row r="44" spans="1:5">
      <c r="A44" s="27" t="s">
        <v>176</v>
      </c>
      <c r="B44" s="28"/>
      <c r="C44" s="28" t="s">
        <v>169</v>
      </c>
      <c r="D44" s="28" t="s">
        <v>171</v>
      </c>
      <c r="E44" s="29"/>
    </row>
    <row r="45" spans="1:5">
      <c r="A45" s="27" t="s">
        <v>177</v>
      </c>
      <c r="B45" s="28"/>
      <c r="C45" s="28"/>
      <c r="D45" s="28"/>
      <c r="E45" s="29"/>
    </row>
    <row r="46" spans="1:5">
      <c r="A46" s="27" t="s">
        <v>178</v>
      </c>
      <c r="B46" s="28"/>
      <c r="C46" s="28"/>
      <c r="D46" s="28"/>
      <c r="E46" s="29"/>
    </row>
    <row r="47" spans="1:5">
      <c r="A47" s="27" t="s">
        <v>179</v>
      </c>
      <c r="B47" s="28"/>
      <c r="C47" s="28"/>
      <c r="D47" s="28"/>
      <c r="E47" s="29"/>
    </row>
    <row r="48" spans="1:5">
      <c r="A48" s="27" t="s">
        <v>180</v>
      </c>
      <c r="B48" s="28"/>
      <c r="C48" s="28"/>
      <c r="D48" s="28"/>
      <c r="E48" s="29"/>
    </row>
    <row r="49" spans="1:5">
      <c r="A49" s="27" t="s">
        <v>181</v>
      </c>
      <c r="B49" s="28"/>
      <c r="C49" s="28"/>
      <c r="D49" s="28"/>
      <c r="E49" s="29"/>
    </row>
    <row r="50" spans="1:5">
      <c r="A50" s="27" t="s">
        <v>182</v>
      </c>
      <c r="B50" s="28"/>
      <c r="C50" s="28"/>
      <c r="D50" s="28"/>
      <c r="E50" s="29"/>
    </row>
    <row r="51" spans="1:5">
      <c r="A51" s="27" t="s">
        <v>183</v>
      </c>
      <c r="B51" s="28"/>
      <c r="C51" s="28"/>
      <c r="D51" s="28"/>
      <c r="E51" s="29"/>
    </row>
    <row r="52" spans="1:5">
      <c r="A52" s="27" t="s">
        <v>184</v>
      </c>
      <c r="B52" s="28"/>
      <c r="C52" s="28"/>
      <c r="D52" s="28"/>
      <c r="E52" s="29"/>
    </row>
    <row r="53" spans="1:5">
      <c r="A53" s="27" t="s">
        <v>185</v>
      </c>
      <c r="B53" s="28"/>
      <c r="C53" s="28"/>
      <c r="D53" s="28"/>
      <c r="E53" s="29"/>
    </row>
    <row r="54" spans="1:5">
      <c r="A54" s="27" t="s">
        <v>186</v>
      </c>
      <c r="B54" s="28"/>
      <c r="C54" s="28"/>
      <c r="D54" s="28"/>
      <c r="E54" s="29"/>
    </row>
    <row r="55" spans="1:5">
      <c r="A55" s="27" t="s">
        <v>187</v>
      </c>
      <c r="B55" s="28"/>
      <c r="C55" s="28"/>
      <c r="D55" s="28"/>
      <c r="E55" s="29"/>
    </row>
    <row r="56" spans="1:5">
      <c r="A56" s="27" t="s">
        <v>188</v>
      </c>
      <c r="B56" s="28"/>
      <c r="C56" s="28"/>
      <c r="D56" s="28"/>
      <c r="E56" s="29"/>
    </row>
    <row r="57" spans="1:5" ht="15" thickBot="1">
      <c r="A57" s="30" t="s">
        <v>189</v>
      </c>
      <c r="B57" s="31"/>
      <c r="C57" s="31"/>
      <c r="D57" s="31"/>
      <c r="E57" s="32"/>
    </row>
    <row r="58" spans="1:5">
      <c r="A58" s="85" t="s">
        <v>254</v>
      </c>
    </row>
  </sheetData>
  <mergeCells count="1">
    <mergeCell ref="A40:E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4"/>
  <sheetViews>
    <sheetView zoomScaleNormal="100" workbookViewId="0">
      <selection activeCell="B8" sqref="B8"/>
    </sheetView>
  </sheetViews>
  <sheetFormatPr defaultColWidth="8.90625" defaultRowHeight="14.5"/>
  <cols>
    <col min="1" max="1" width="10.81640625" style="4" customWidth="1"/>
    <col min="2" max="2" width="75.81640625" style="1" customWidth="1"/>
    <col min="3" max="3" width="10.81640625" style="1" customWidth="1"/>
    <col min="4" max="5" width="15.81640625" style="1" customWidth="1"/>
    <col min="6" max="7" width="50.81640625" style="1" customWidth="1"/>
    <col min="8" max="16384" width="8.90625" style="1"/>
  </cols>
  <sheetData>
    <row r="1" spans="1:8">
      <c r="A1" s="95"/>
      <c r="B1" s="96"/>
      <c r="C1" s="96"/>
      <c r="D1" s="96"/>
      <c r="E1" s="96"/>
      <c r="F1" s="96"/>
      <c r="G1" s="96"/>
      <c r="H1" s="96"/>
    </row>
    <row r="2" spans="1:8" ht="29">
      <c r="A2" s="42" t="s">
        <v>80</v>
      </c>
      <c r="B2" s="42" t="s">
        <v>79</v>
      </c>
      <c r="C2" s="42" t="s">
        <v>86</v>
      </c>
      <c r="D2" s="42" t="s">
        <v>85</v>
      </c>
      <c r="E2" s="42" t="s">
        <v>87</v>
      </c>
      <c r="F2" s="42" t="s">
        <v>88</v>
      </c>
      <c r="G2" s="42" t="s">
        <v>89</v>
      </c>
      <c r="H2" s="96"/>
    </row>
    <row r="3" spans="1:8" ht="261">
      <c r="A3" s="91" t="s">
        <v>56</v>
      </c>
      <c r="B3" s="87" t="s">
        <v>261</v>
      </c>
      <c r="C3" s="88" t="s">
        <v>155</v>
      </c>
      <c r="D3" s="92"/>
      <c r="E3" s="92"/>
      <c r="F3" s="92"/>
      <c r="G3" s="92"/>
      <c r="H3" s="96"/>
    </row>
    <row r="4" spans="1:8">
      <c r="C4" s="40"/>
    </row>
  </sheetData>
  <sheetProtection sort="0" autoFilter="0" pivotTables="0"/>
  <protectedRanges>
    <protectedRange sqref="D3:G3" name="Range1"/>
  </protectedRanges>
  <dataConsolidate/>
  <pageMargins left="0.25" right="0.25" top="0.75" bottom="0.75" header="0.3" footer="0.3"/>
  <pageSetup paperSize="5" scale="74" fitToHeight="0"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D3</xm:sqref>
        </x14:dataValidation>
        <x14:dataValidation type="list" showInputMessage="1" showErrorMessage="1">
          <x14:formula1>
            <xm:f>'Drop Down Lists'!$C$2:$C$4</xm:f>
          </x14:formula1>
          <xm:sqref>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H11"/>
  <sheetViews>
    <sheetView workbookViewId="0">
      <selection activeCell="C11" sqref="C11"/>
    </sheetView>
  </sheetViews>
  <sheetFormatPr defaultColWidth="8.90625" defaultRowHeight="14.5"/>
  <cols>
    <col min="1" max="1" width="15.81640625" style="3" customWidth="1"/>
    <col min="2" max="2" width="10.81640625" style="2" customWidth="1"/>
    <col min="3" max="3" width="75.81640625" style="2" customWidth="1"/>
    <col min="4" max="6" width="15.81640625" style="2" customWidth="1"/>
    <col min="7" max="8" width="50.81640625" style="2" customWidth="1"/>
    <col min="9" max="16384" width="8.90625" style="2"/>
  </cols>
  <sheetData>
    <row r="2" spans="1:8" ht="40" customHeight="1">
      <c r="A2" s="42" t="s">
        <v>92</v>
      </c>
      <c r="B2" s="42" t="s">
        <v>255</v>
      </c>
      <c r="C2" s="42" t="s">
        <v>79</v>
      </c>
      <c r="D2" s="42" t="s">
        <v>86</v>
      </c>
      <c r="E2" s="42" t="s">
        <v>85</v>
      </c>
      <c r="F2" s="42" t="s">
        <v>87</v>
      </c>
      <c r="G2" s="42" t="s">
        <v>88</v>
      </c>
      <c r="H2" s="42" t="s">
        <v>89</v>
      </c>
    </row>
    <row r="3" spans="1:8" ht="29">
      <c r="A3" s="154" t="s">
        <v>0</v>
      </c>
      <c r="B3" s="86" t="s">
        <v>57</v>
      </c>
      <c r="C3" s="87" t="s">
        <v>267</v>
      </c>
      <c r="D3" s="88" t="s">
        <v>155</v>
      </c>
      <c r="E3" s="86"/>
      <c r="F3" s="86"/>
      <c r="G3" s="86"/>
      <c r="H3" s="86"/>
    </row>
    <row r="4" spans="1:8" ht="43.5">
      <c r="A4" s="154"/>
      <c r="B4" s="86" t="s">
        <v>58</v>
      </c>
      <c r="C4" s="87" t="s">
        <v>60</v>
      </c>
      <c r="D4" s="88" t="s">
        <v>155</v>
      </c>
      <c r="E4" s="86"/>
      <c r="F4" s="86"/>
      <c r="G4" s="86"/>
      <c r="H4" s="86"/>
    </row>
    <row r="5" spans="1:8" ht="43.5">
      <c r="A5" s="154"/>
      <c r="B5" s="86" t="s">
        <v>59</v>
      </c>
      <c r="C5" s="87" t="s">
        <v>61</v>
      </c>
      <c r="D5" s="88" t="s">
        <v>155</v>
      </c>
      <c r="E5" s="86"/>
      <c r="F5" s="86"/>
      <c r="G5" s="86"/>
      <c r="H5" s="86"/>
    </row>
    <row r="6" spans="1:8" ht="155" customHeight="1">
      <c r="A6" s="155" t="s">
        <v>1</v>
      </c>
      <c r="B6" s="86" t="s">
        <v>262</v>
      </c>
      <c r="C6" s="87" t="s">
        <v>266</v>
      </c>
      <c r="D6" s="88" t="s">
        <v>155</v>
      </c>
      <c r="E6" s="86"/>
      <c r="F6" s="86"/>
      <c r="G6" s="86"/>
      <c r="H6" s="86"/>
    </row>
    <row r="7" spans="1:8" ht="29">
      <c r="A7" s="156"/>
      <c r="B7" s="97" t="s">
        <v>263</v>
      </c>
      <c r="C7" s="87" t="s">
        <v>268</v>
      </c>
      <c r="D7" s="88" t="s">
        <v>155</v>
      </c>
      <c r="E7" s="86"/>
      <c r="F7" s="86"/>
      <c r="G7" s="86"/>
      <c r="H7" s="86"/>
    </row>
    <row r="8" spans="1:8" ht="43.5">
      <c r="A8" s="156"/>
      <c r="B8" s="97" t="s">
        <v>264</v>
      </c>
      <c r="C8" s="87" t="s">
        <v>269</v>
      </c>
      <c r="D8" s="88" t="s">
        <v>156</v>
      </c>
      <c r="E8" s="86"/>
      <c r="F8" s="86"/>
      <c r="G8" s="86"/>
      <c r="H8" s="86"/>
    </row>
    <row r="9" spans="1:8" ht="29">
      <c r="A9" s="157"/>
      <c r="B9" s="97" t="s">
        <v>265</v>
      </c>
      <c r="C9" s="87" t="s">
        <v>270</v>
      </c>
      <c r="D9" s="88" t="s">
        <v>156</v>
      </c>
      <c r="E9" s="86"/>
      <c r="F9" s="86"/>
      <c r="G9" s="86"/>
      <c r="H9" s="86"/>
    </row>
    <row r="10" spans="1:8" ht="58">
      <c r="A10" s="154" t="s">
        <v>2</v>
      </c>
      <c r="B10" s="86" t="s">
        <v>271</v>
      </c>
      <c r="C10" s="87" t="s">
        <v>273</v>
      </c>
      <c r="D10" s="90" t="s">
        <v>196</v>
      </c>
      <c r="E10" s="86"/>
      <c r="F10" s="86"/>
      <c r="G10" s="86"/>
      <c r="H10" s="86"/>
    </row>
    <row r="11" spans="1:8" ht="86" customHeight="1">
      <c r="A11" s="154"/>
      <c r="B11" s="97" t="s">
        <v>272</v>
      </c>
      <c r="C11" s="87" t="s">
        <v>274</v>
      </c>
      <c r="D11" s="88" t="s">
        <v>155</v>
      </c>
      <c r="E11" s="86"/>
      <c r="F11" s="86"/>
      <c r="G11" s="86"/>
      <c r="H11" s="86"/>
    </row>
  </sheetData>
  <sheetProtection sort="0" autoFilter="0" pivotTables="0"/>
  <protectedRanges>
    <protectedRange sqref="E3:H11" name="Range1"/>
  </protectedRanges>
  <autoFilter ref="A2:H2"/>
  <mergeCells count="3">
    <mergeCell ref="A3:A5"/>
    <mergeCell ref="A10:A11"/>
    <mergeCell ref="A6:A9"/>
  </mergeCells>
  <pageMargins left="0.25" right="0.25" top="0.75" bottom="0.75" header="0.3" footer="0.3"/>
  <pageSetup paperSize="5" scale="68" fitToHeight="0"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E3:E11</xm:sqref>
        </x14:dataValidation>
        <x14:dataValidation type="list" showInputMessage="1" showErrorMessage="1">
          <x14:formula1>
            <xm:f>'Drop Down Lists'!$C$2:$C$4</xm:f>
          </x14:formula1>
          <xm:sqref>F3:F11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2:H77"/>
  <sheetViews>
    <sheetView topLeftCell="A3" zoomScaleNormal="100" workbookViewId="0">
      <selection activeCell="C8" sqref="C8"/>
    </sheetView>
  </sheetViews>
  <sheetFormatPr defaultColWidth="8.90625" defaultRowHeight="14.5"/>
  <cols>
    <col min="1" max="1" width="15.81640625" style="4" customWidth="1"/>
    <col min="2" max="2" width="10.81640625" style="1" customWidth="1"/>
    <col min="3" max="3" width="75.81640625" style="1" customWidth="1"/>
    <col min="4" max="6" width="15.81640625" style="1" customWidth="1"/>
    <col min="7" max="8" width="50.81640625" style="1" customWidth="1"/>
    <col min="9" max="16384" width="8.90625" style="1"/>
  </cols>
  <sheetData>
    <row r="2" spans="1:8" ht="43.5">
      <c r="A2" s="42" t="s">
        <v>92</v>
      </c>
      <c r="B2" s="42" t="s">
        <v>255</v>
      </c>
      <c r="C2" s="42" t="s">
        <v>79</v>
      </c>
      <c r="D2" s="42" t="s">
        <v>86</v>
      </c>
      <c r="E2" s="42" t="s">
        <v>85</v>
      </c>
      <c r="F2" s="42" t="s">
        <v>87</v>
      </c>
      <c r="G2" s="42" t="s">
        <v>88</v>
      </c>
      <c r="H2" s="42" t="s">
        <v>89</v>
      </c>
    </row>
    <row r="3" spans="1:8" ht="58">
      <c r="A3" s="154" t="s">
        <v>3</v>
      </c>
      <c r="B3" s="92" t="s">
        <v>275</v>
      </c>
      <c r="C3" s="92" t="s">
        <v>251</v>
      </c>
      <c r="D3" s="88" t="s">
        <v>156</v>
      </c>
      <c r="E3" s="92"/>
      <c r="F3" s="92"/>
      <c r="G3" s="92"/>
      <c r="H3" s="92"/>
    </row>
    <row r="4" spans="1:8" ht="43.5">
      <c r="A4" s="154"/>
      <c r="B4" s="92" t="s">
        <v>276</v>
      </c>
      <c r="C4" s="92" t="s">
        <v>350</v>
      </c>
      <c r="D4" s="88" t="s">
        <v>155</v>
      </c>
      <c r="E4" s="92"/>
      <c r="F4" s="92"/>
      <c r="G4" s="92"/>
      <c r="H4" s="92"/>
    </row>
    <row r="5" spans="1:8" ht="145">
      <c r="A5" s="154" t="s">
        <v>62</v>
      </c>
      <c r="B5" s="92" t="s">
        <v>277</v>
      </c>
      <c r="C5" s="92" t="s">
        <v>351</v>
      </c>
      <c r="D5" s="88" t="s">
        <v>156</v>
      </c>
      <c r="E5" s="92"/>
      <c r="F5" s="92"/>
      <c r="G5" s="93"/>
      <c r="H5" s="92"/>
    </row>
    <row r="6" spans="1:8" ht="145">
      <c r="A6" s="154"/>
      <c r="B6" s="92" t="s">
        <v>278</v>
      </c>
      <c r="C6" s="92" t="s">
        <v>1025</v>
      </c>
      <c r="D6" s="88" t="s">
        <v>155</v>
      </c>
      <c r="E6" s="92"/>
      <c r="F6" s="92"/>
      <c r="G6" s="90"/>
      <c r="H6" s="92"/>
    </row>
    <row r="7" spans="1:8" ht="101.5">
      <c r="A7" s="154"/>
      <c r="B7" s="92" t="s">
        <v>279</v>
      </c>
      <c r="C7" s="92" t="s">
        <v>1024</v>
      </c>
      <c r="D7" s="88" t="s">
        <v>156</v>
      </c>
      <c r="E7" s="92"/>
      <c r="F7" s="92"/>
      <c r="G7" s="94"/>
      <c r="H7" s="92"/>
    </row>
    <row r="8" spans="1:8" ht="43.5">
      <c r="A8" s="154"/>
      <c r="B8" s="92" t="s">
        <v>280</v>
      </c>
      <c r="C8" s="92" t="s">
        <v>1023</v>
      </c>
      <c r="D8" s="88" t="s">
        <v>195</v>
      </c>
      <c r="E8" s="92"/>
      <c r="F8" s="92"/>
      <c r="G8" s="92"/>
      <c r="H8" s="92"/>
    </row>
    <row r="9" spans="1:8" ht="29">
      <c r="A9" s="154"/>
      <c r="B9" s="92" t="s">
        <v>281</v>
      </c>
      <c r="C9" s="92" t="s">
        <v>1022</v>
      </c>
      <c r="D9" s="88" t="s">
        <v>156</v>
      </c>
      <c r="E9" s="92"/>
      <c r="F9" s="92"/>
      <c r="G9" s="92"/>
      <c r="H9" s="92"/>
    </row>
    <row r="10" spans="1:8" ht="145">
      <c r="A10" s="154"/>
      <c r="B10" s="92" t="s">
        <v>282</v>
      </c>
      <c r="C10" s="92" t="s">
        <v>1021</v>
      </c>
      <c r="D10" s="88" t="s">
        <v>195</v>
      </c>
      <c r="E10" s="92"/>
      <c r="F10" s="92"/>
      <c r="G10" s="92"/>
      <c r="H10" s="92"/>
    </row>
    <row r="11" spans="1:8" ht="29">
      <c r="A11" s="154" t="s">
        <v>63</v>
      </c>
      <c r="B11" s="92" t="s">
        <v>283</v>
      </c>
      <c r="C11" s="92" t="s">
        <v>352</v>
      </c>
      <c r="D11" s="88" t="s">
        <v>156</v>
      </c>
      <c r="E11" s="92"/>
      <c r="F11" s="92"/>
      <c r="G11" s="92"/>
      <c r="H11" s="92"/>
    </row>
    <row r="12" spans="1:8" ht="101.5">
      <c r="A12" s="154"/>
      <c r="B12" s="92" t="s">
        <v>284</v>
      </c>
      <c r="C12" s="92" t="s">
        <v>353</v>
      </c>
      <c r="D12" s="88" t="s">
        <v>156</v>
      </c>
      <c r="E12" s="92"/>
      <c r="F12" s="92"/>
      <c r="G12" s="92"/>
      <c r="H12" s="92"/>
    </row>
    <row r="13" spans="1:8" ht="34">
      <c r="A13" s="154"/>
      <c r="B13" s="92" t="s">
        <v>285</v>
      </c>
      <c r="C13" s="92" t="s">
        <v>354</v>
      </c>
      <c r="D13" s="88" t="s">
        <v>156</v>
      </c>
      <c r="E13" s="92"/>
      <c r="F13" s="92"/>
      <c r="G13" s="92"/>
      <c r="H13" s="92"/>
    </row>
    <row r="14" spans="1:8" ht="58">
      <c r="A14" s="154"/>
      <c r="B14" s="92" t="s">
        <v>286</v>
      </c>
      <c r="C14" s="92" t="s">
        <v>355</v>
      </c>
      <c r="D14" s="88" t="s">
        <v>156</v>
      </c>
      <c r="E14" s="92"/>
      <c r="F14" s="92"/>
      <c r="G14" s="92"/>
      <c r="H14" s="92"/>
    </row>
    <row r="15" spans="1:8" ht="29">
      <c r="A15" s="154"/>
      <c r="B15" s="92" t="s">
        <v>287</v>
      </c>
      <c r="C15" s="92" t="s">
        <v>356</v>
      </c>
      <c r="D15" s="88" t="s">
        <v>195</v>
      </c>
      <c r="E15" s="92"/>
      <c r="F15" s="92"/>
      <c r="G15" s="92"/>
      <c r="H15" s="92"/>
    </row>
    <row r="16" spans="1:8" ht="43.5">
      <c r="A16" s="154"/>
      <c r="B16" s="92" t="s">
        <v>288</v>
      </c>
      <c r="C16" s="92" t="s">
        <v>357</v>
      </c>
      <c r="D16" s="88" t="s">
        <v>156</v>
      </c>
      <c r="E16" s="92"/>
      <c r="F16" s="92"/>
      <c r="G16" s="92"/>
      <c r="H16" s="92"/>
    </row>
    <row r="17" spans="1:8" ht="34">
      <c r="A17" s="154"/>
      <c r="B17" s="92" t="s">
        <v>289</v>
      </c>
      <c r="C17" s="92" t="s">
        <v>358</v>
      </c>
      <c r="D17" s="88" t="s">
        <v>156</v>
      </c>
      <c r="E17" s="92"/>
      <c r="F17" s="92"/>
      <c r="G17" s="92"/>
      <c r="H17" s="92"/>
    </row>
    <row r="18" spans="1:8" ht="43.5">
      <c r="A18" s="154"/>
      <c r="B18" s="92" t="s">
        <v>290</v>
      </c>
      <c r="C18" s="92" t="s">
        <v>359</v>
      </c>
      <c r="D18" s="88" t="s">
        <v>155</v>
      </c>
      <c r="E18" s="92"/>
      <c r="F18" s="92"/>
      <c r="G18" s="92"/>
      <c r="H18" s="92"/>
    </row>
    <row r="19" spans="1:8" ht="29">
      <c r="A19" s="154"/>
      <c r="B19" s="92" t="s">
        <v>291</v>
      </c>
      <c r="C19" s="92" t="s">
        <v>360</v>
      </c>
      <c r="D19" s="88" t="s">
        <v>156</v>
      </c>
      <c r="E19" s="92"/>
      <c r="F19" s="92"/>
      <c r="G19" s="92"/>
      <c r="H19" s="92"/>
    </row>
    <row r="20" spans="1:8" ht="116">
      <c r="A20" s="154"/>
      <c r="B20" s="92" t="s">
        <v>292</v>
      </c>
      <c r="C20" s="92" t="s">
        <v>361</v>
      </c>
      <c r="D20" s="88" t="s">
        <v>195</v>
      </c>
      <c r="E20" s="92"/>
      <c r="F20" s="92"/>
      <c r="G20" s="92"/>
      <c r="H20" s="92"/>
    </row>
    <row r="21" spans="1:8" ht="29">
      <c r="A21" s="154" t="s">
        <v>4</v>
      </c>
      <c r="B21" s="92" t="s">
        <v>293</v>
      </c>
      <c r="C21" s="92" t="s">
        <v>362</v>
      </c>
      <c r="D21" s="88" t="s">
        <v>156</v>
      </c>
      <c r="E21" s="92"/>
      <c r="F21" s="92"/>
      <c r="G21" s="92"/>
      <c r="H21" s="92"/>
    </row>
    <row r="22" spans="1:8" ht="261">
      <c r="A22" s="154"/>
      <c r="B22" s="92" t="s">
        <v>294</v>
      </c>
      <c r="C22" s="92" t="s">
        <v>363</v>
      </c>
      <c r="D22" s="88" t="s">
        <v>155</v>
      </c>
      <c r="E22" s="92"/>
      <c r="F22" s="92"/>
      <c r="G22" s="92"/>
      <c r="H22" s="92"/>
    </row>
    <row r="23" spans="1:8" ht="29">
      <c r="A23" s="154"/>
      <c r="B23" s="92" t="s">
        <v>295</v>
      </c>
      <c r="C23" s="92" t="s">
        <v>364</v>
      </c>
      <c r="D23" s="88" t="s">
        <v>156</v>
      </c>
      <c r="E23" s="92"/>
      <c r="F23" s="92"/>
      <c r="G23" s="92"/>
      <c r="H23" s="92"/>
    </row>
    <row r="24" spans="1:8" ht="29">
      <c r="A24" s="154"/>
      <c r="B24" s="92" t="s">
        <v>296</v>
      </c>
      <c r="C24" s="92" t="s">
        <v>365</v>
      </c>
      <c r="D24" s="88" t="s">
        <v>156</v>
      </c>
      <c r="E24" s="92"/>
      <c r="F24" s="92"/>
      <c r="G24" s="92"/>
      <c r="H24" s="92"/>
    </row>
    <row r="25" spans="1:8" ht="261">
      <c r="A25" s="154"/>
      <c r="B25" s="92" t="s">
        <v>297</v>
      </c>
      <c r="C25" s="92" t="s">
        <v>366</v>
      </c>
      <c r="D25" s="88" t="s">
        <v>155</v>
      </c>
      <c r="E25" s="92"/>
      <c r="F25" s="92"/>
      <c r="G25" s="92"/>
      <c r="H25" s="92"/>
    </row>
    <row r="26" spans="1:8" ht="29">
      <c r="A26" s="154"/>
      <c r="B26" s="92" t="s">
        <v>298</v>
      </c>
      <c r="C26" s="92" t="s">
        <v>367</v>
      </c>
      <c r="D26" s="88" t="s">
        <v>155</v>
      </c>
      <c r="E26" s="92"/>
      <c r="F26" s="92"/>
      <c r="G26" s="92"/>
      <c r="H26" s="92"/>
    </row>
    <row r="27" spans="1:8" ht="58">
      <c r="A27" s="154"/>
      <c r="B27" s="92" t="s">
        <v>299</v>
      </c>
      <c r="C27" s="92" t="s">
        <v>368</v>
      </c>
      <c r="D27" s="88" t="s">
        <v>155</v>
      </c>
      <c r="E27" s="92"/>
      <c r="F27" s="92"/>
      <c r="G27" s="92"/>
      <c r="H27" s="92"/>
    </row>
    <row r="28" spans="1:8" ht="87">
      <c r="A28" s="154"/>
      <c r="B28" s="92" t="s">
        <v>300</v>
      </c>
      <c r="C28" s="92" t="s">
        <v>369</v>
      </c>
      <c r="D28" s="88" t="s">
        <v>195</v>
      </c>
      <c r="E28" s="92"/>
      <c r="F28" s="92"/>
      <c r="G28" s="92"/>
      <c r="H28" s="92"/>
    </row>
    <row r="29" spans="1:8" ht="29">
      <c r="A29" s="154"/>
      <c r="B29" s="92" t="s">
        <v>301</v>
      </c>
      <c r="C29" s="92" t="s">
        <v>370</v>
      </c>
      <c r="D29" s="88" t="s">
        <v>195</v>
      </c>
      <c r="E29" s="92"/>
      <c r="F29" s="92"/>
      <c r="G29" s="92"/>
      <c r="H29" s="92"/>
    </row>
    <row r="30" spans="1:8" ht="101.5">
      <c r="A30" s="154"/>
      <c r="B30" s="92" t="s">
        <v>302</v>
      </c>
      <c r="C30" s="92" t="s">
        <v>371</v>
      </c>
      <c r="D30" s="88" t="s">
        <v>195</v>
      </c>
      <c r="E30" s="92"/>
      <c r="F30" s="92"/>
      <c r="G30" s="92"/>
      <c r="H30" s="92"/>
    </row>
    <row r="31" spans="1:8" ht="232">
      <c r="A31" s="154"/>
      <c r="B31" s="92" t="s">
        <v>303</v>
      </c>
      <c r="C31" s="92" t="s">
        <v>372</v>
      </c>
      <c r="D31" s="88" t="s">
        <v>195</v>
      </c>
      <c r="E31" s="92"/>
      <c r="F31" s="92"/>
      <c r="G31" s="92"/>
      <c r="H31" s="92"/>
    </row>
    <row r="32" spans="1:8" ht="275.5">
      <c r="A32" s="154" t="s">
        <v>5</v>
      </c>
      <c r="B32" s="92" t="s">
        <v>304</v>
      </c>
      <c r="C32" s="92" t="s">
        <v>373</v>
      </c>
      <c r="D32" s="88" t="s">
        <v>155</v>
      </c>
      <c r="E32" s="92"/>
      <c r="F32" s="92"/>
      <c r="G32" s="92"/>
      <c r="H32" s="92"/>
    </row>
    <row r="33" spans="1:8" ht="29">
      <c r="A33" s="154"/>
      <c r="B33" s="92" t="s">
        <v>305</v>
      </c>
      <c r="C33" s="92" t="s">
        <v>374</v>
      </c>
      <c r="D33" s="88" t="s">
        <v>156</v>
      </c>
      <c r="E33" s="92"/>
      <c r="F33" s="92"/>
      <c r="G33" s="92"/>
      <c r="H33" s="92"/>
    </row>
    <row r="34" spans="1:8" ht="266.5">
      <c r="A34" s="154"/>
      <c r="B34" s="92" t="s">
        <v>306</v>
      </c>
      <c r="C34" s="92" t="s">
        <v>375</v>
      </c>
      <c r="D34" s="88" t="s">
        <v>155</v>
      </c>
      <c r="E34" s="92"/>
      <c r="F34" s="92"/>
      <c r="G34" s="92"/>
      <c r="H34" s="92"/>
    </row>
    <row r="35" spans="1:8" ht="29">
      <c r="A35" s="154"/>
      <c r="B35" s="92" t="s">
        <v>307</v>
      </c>
      <c r="C35" s="92" t="s">
        <v>376</v>
      </c>
      <c r="D35" s="88" t="s">
        <v>155</v>
      </c>
      <c r="E35" s="92"/>
      <c r="F35" s="92"/>
      <c r="G35" s="92"/>
      <c r="H35" s="92"/>
    </row>
    <row r="36" spans="1:8" ht="58">
      <c r="A36" s="154"/>
      <c r="B36" s="92" t="s">
        <v>308</v>
      </c>
      <c r="C36" s="92" t="s">
        <v>377</v>
      </c>
      <c r="D36" s="88" t="s">
        <v>156</v>
      </c>
      <c r="E36" s="92"/>
      <c r="F36" s="92"/>
      <c r="G36" s="92"/>
      <c r="H36" s="92"/>
    </row>
    <row r="37" spans="1:8" ht="29">
      <c r="A37" s="154"/>
      <c r="B37" s="92" t="s">
        <v>309</v>
      </c>
      <c r="C37" s="92" t="s">
        <v>378</v>
      </c>
      <c r="D37" s="88" t="s">
        <v>155</v>
      </c>
      <c r="E37" s="92"/>
      <c r="F37" s="92"/>
      <c r="G37" s="92"/>
      <c r="H37" s="92"/>
    </row>
    <row r="38" spans="1:8" ht="29">
      <c r="A38" s="154"/>
      <c r="B38" s="92" t="s">
        <v>310</v>
      </c>
      <c r="C38" s="92" t="s">
        <v>379</v>
      </c>
      <c r="D38" s="88" t="s">
        <v>156</v>
      </c>
      <c r="E38" s="92"/>
      <c r="F38" s="92"/>
      <c r="G38" s="92"/>
      <c r="H38" s="92"/>
    </row>
    <row r="39" spans="1:8" ht="58">
      <c r="A39" s="154"/>
      <c r="B39" s="92" t="s">
        <v>311</v>
      </c>
      <c r="C39" s="92" t="s">
        <v>380</v>
      </c>
      <c r="D39" s="88" t="s">
        <v>155</v>
      </c>
      <c r="E39" s="92"/>
      <c r="F39" s="92"/>
      <c r="G39" s="92"/>
      <c r="H39" s="92"/>
    </row>
    <row r="40" spans="1:8" ht="29">
      <c r="A40" s="154" t="s">
        <v>6</v>
      </c>
      <c r="B40" s="92" t="s">
        <v>312</v>
      </c>
      <c r="C40" s="92" t="s">
        <v>381</v>
      </c>
      <c r="D40" s="88" t="s">
        <v>156</v>
      </c>
      <c r="E40" s="92"/>
      <c r="F40" s="92"/>
      <c r="G40" s="92"/>
      <c r="H40" s="92"/>
    </row>
    <row r="41" spans="1:8" ht="29">
      <c r="A41" s="154"/>
      <c r="B41" s="92" t="s">
        <v>313</v>
      </c>
      <c r="C41" s="92" t="s">
        <v>382</v>
      </c>
      <c r="D41" s="88" t="s">
        <v>156</v>
      </c>
      <c r="E41" s="92"/>
      <c r="F41" s="92"/>
      <c r="G41" s="92"/>
      <c r="H41" s="92"/>
    </row>
    <row r="42" spans="1:8" ht="87">
      <c r="A42" s="154"/>
      <c r="B42" s="92" t="s">
        <v>314</v>
      </c>
      <c r="C42" s="92" t="s">
        <v>383</v>
      </c>
      <c r="D42" s="88" t="s">
        <v>156</v>
      </c>
      <c r="E42" s="92"/>
      <c r="F42" s="92"/>
      <c r="G42" s="92"/>
      <c r="H42" s="92"/>
    </row>
    <row r="43" spans="1:8" ht="29">
      <c r="A43" s="154" t="s">
        <v>7</v>
      </c>
      <c r="B43" s="92" t="s">
        <v>315</v>
      </c>
      <c r="C43" s="92" t="s">
        <v>384</v>
      </c>
      <c r="D43" s="88" t="s">
        <v>156</v>
      </c>
      <c r="E43" s="92"/>
      <c r="F43" s="92"/>
      <c r="G43" s="92"/>
      <c r="H43" s="92"/>
    </row>
    <row r="44" spans="1:8" ht="87">
      <c r="A44" s="154"/>
      <c r="B44" s="92" t="s">
        <v>316</v>
      </c>
      <c r="C44" s="92" t="s">
        <v>385</v>
      </c>
      <c r="D44" s="88" t="s">
        <v>156</v>
      </c>
      <c r="E44" s="92"/>
      <c r="F44" s="92"/>
      <c r="G44" s="92"/>
      <c r="H44" s="92"/>
    </row>
    <row r="45" spans="1:8" ht="145">
      <c r="A45" s="154"/>
      <c r="B45" s="92" t="s">
        <v>317</v>
      </c>
      <c r="C45" s="92" t="s">
        <v>386</v>
      </c>
      <c r="D45" s="88" t="s">
        <v>155</v>
      </c>
      <c r="E45" s="92"/>
      <c r="F45" s="92"/>
      <c r="G45" s="92"/>
      <c r="H45" s="92"/>
    </row>
    <row r="46" spans="1:8" ht="174">
      <c r="A46" s="154"/>
      <c r="B46" s="92" t="s">
        <v>318</v>
      </c>
      <c r="C46" s="92" t="s">
        <v>387</v>
      </c>
      <c r="D46" s="88" t="s">
        <v>155</v>
      </c>
      <c r="E46" s="92"/>
      <c r="F46" s="92"/>
      <c r="G46" s="92"/>
      <c r="H46" s="92"/>
    </row>
    <row r="47" spans="1:8" ht="43.5">
      <c r="A47" s="154"/>
      <c r="B47" s="92" t="s">
        <v>319</v>
      </c>
      <c r="C47" s="92" t="s">
        <v>388</v>
      </c>
      <c r="D47" s="88" t="s">
        <v>195</v>
      </c>
      <c r="E47" s="92"/>
      <c r="F47" s="92"/>
      <c r="G47" s="92"/>
      <c r="H47" s="92"/>
    </row>
    <row r="48" spans="1:8" ht="43.5">
      <c r="A48" s="154"/>
      <c r="B48" s="92" t="s">
        <v>320</v>
      </c>
      <c r="C48" s="92" t="s">
        <v>389</v>
      </c>
      <c r="D48" s="88" t="s">
        <v>156</v>
      </c>
      <c r="E48" s="92"/>
      <c r="F48" s="92"/>
      <c r="G48" s="92"/>
      <c r="H48" s="92"/>
    </row>
    <row r="49" spans="1:8" ht="29">
      <c r="A49" s="154"/>
      <c r="B49" s="92" t="s">
        <v>321</v>
      </c>
      <c r="C49" s="92" t="s">
        <v>390</v>
      </c>
      <c r="D49" s="88" t="s">
        <v>156</v>
      </c>
      <c r="E49" s="92"/>
      <c r="F49" s="92"/>
      <c r="G49" s="92"/>
      <c r="H49" s="92"/>
    </row>
    <row r="50" spans="1:8" ht="29">
      <c r="A50" s="154"/>
      <c r="B50" s="92" t="s">
        <v>322</v>
      </c>
      <c r="C50" s="92" t="s">
        <v>391</v>
      </c>
      <c r="D50" s="88" t="s">
        <v>155</v>
      </c>
      <c r="E50" s="92"/>
      <c r="F50" s="92"/>
      <c r="G50" s="92"/>
      <c r="H50" s="92"/>
    </row>
    <row r="51" spans="1:8" ht="72.5">
      <c r="A51" s="154"/>
      <c r="B51" s="92" t="s">
        <v>323</v>
      </c>
      <c r="C51" s="92" t="s">
        <v>392</v>
      </c>
      <c r="D51" s="88" t="s">
        <v>195</v>
      </c>
      <c r="E51" s="92"/>
      <c r="F51" s="92"/>
      <c r="G51" s="92"/>
      <c r="H51" s="92"/>
    </row>
    <row r="52" spans="1:8">
      <c r="A52" s="154"/>
      <c r="B52" s="92" t="s">
        <v>324</v>
      </c>
      <c r="C52" s="92" t="s">
        <v>393</v>
      </c>
      <c r="D52" s="88" t="s">
        <v>156</v>
      </c>
      <c r="E52" s="92"/>
      <c r="F52" s="92"/>
      <c r="G52" s="92"/>
      <c r="H52" s="92"/>
    </row>
    <row r="53" spans="1:8" ht="29">
      <c r="A53" s="154"/>
      <c r="B53" s="92" t="s">
        <v>325</v>
      </c>
      <c r="C53" s="92" t="s">
        <v>394</v>
      </c>
      <c r="D53" s="88" t="s">
        <v>156</v>
      </c>
      <c r="E53" s="92"/>
      <c r="F53" s="92"/>
      <c r="G53" s="92"/>
      <c r="H53" s="92"/>
    </row>
    <row r="54" spans="1:8" ht="58">
      <c r="A54" s="154"/>
      <c r="B54" s="92" t="s">
        <v>326</v>
      </c>
      <c r="C54" s="92" t="s">
        <v>399</v>
      </c>
      <c r="D54" s="88" t="s">
        <v>156</v>
      </c>
      <c r="E54" s="92"/>
      <c r="F54" s="92"/>
      <c r="G54" s="92"/>
      <c r="H54" s="92"/>
    </row>
    <row r="55" spans="1:8" ht="87">
      <c r="A55" s="154"/>
      <c r="B55" s="92" t="s">
        <v>327</v>
      </c>
      <c r="C55" s="92" t="s">
        <v>395</v>
      </c>
      <c r="D55" s="88" t="s">
        <v>156</v>
      </c>
      <c r="E55" s="92"/>
      <c r="F55" s="92"/>
      <c r="G55" s="92"/>
      <c r="H55" s="92"/>
    </row>
    <row r="56" spans="1:8" ht="29">
      <c r="A56" s="154"/>
      <c r="B56" s="92" t="s">
        <v>328</v>
      </c>
      <c r="C56" s="92" t="s">
        <v>396</v>
      </c>
      <c r="D56" s="88" t="s">
        <v>156</v>
      </c>
      <c r="E56" s="92"/>
      <c r="F56" s="92"/>
      <c r="G56" s="92"/>
      <c r="H56" s="92"/>
    </row>
    <row r="57" spans="1:8" ht="43.5">
      <c r="A57" s="154"/>
      <c r="B57" s="92" t="s">
        <v>329</v>
      </c>
      <c r="C57" s="92" t="s">
        <v>397</v>
      </c>
      <c r="D57" s="88" t="s">
        <v>155</v>
      </c>
      <c r="E57" s="92"/>
      <c r="F57" s="92"/>
      <c r="G57" s="92"/>
      <c r="H57" s="92"/>
    </row>
    <row r="58" spans="1:8" ht="29">
      <c r="A58" s="154"/>
      <c r="B58" s="92" t="s">
        <v>330</v>
      </c>
      <c r="C58" s="92" t="s">
        <v>398</v>
      </c>
      <c r="D58" s="88" t="s">
        <v>155</v>
      </c>
      <c r="E58" s="92"/>
      <c r="F58" s="92"/>
      <c r="G58" s="92"/>
      <c r="H58" s="92"/>
    </row>
    <row r="59" spans="1:8" ht="29">
      <c r="A59" s="154" t="s">
        <v>8</v>
      </c>
      <c r="B59" s="92" t="s">
        <v>331</v>
      </c>
      <c r="C59" s="92" t="s">
        <v>400</v>
      </c>
      <c r="D59" s="88" t="s">
        <v>156</v>
      </c>
      <c r="E59" s="92"/>
      <c r="F59" s="92"/>
      <c r="G59" s="92"/>
      <c r="H59" s="92"/>
    </row>
    <row r="60" spans="1:8" ht="29">
      <c r="A60" s="154"/>
      <c r="B60" s="92" t="s">
        <v>332</v>
      </c>
      <c r="C60" s="92" t="s">
        <v>401</v>
      </c>
      <c r="D60" s="88" t="s">
        <v>156</v>
      </c>
      <c r="E60" s="92"/>
      <c r="F60" s="92"/>
      <c r="G60" s="92"/>
      <c r="H60" s="92"/>
    </row>
    <row r="61" spans="1:8" ht="406">
      <c r="A61" s="154"/>
      <c r="B61" s="92" t="s">
        <v>333</v>
      </c>
      <c r="C61" s="92" t="s">
        <v>402</v>
      </c>
      <c r="D61" s="88" t="s">
        <v>156</v>
      </c>
      <c r="E61" s="92"/>
      <c r="F61" s="92"/>
      <c r="G61" s="92"/>
      <c r="H61" s="92"/>
    </row>
    <row r="62" spans="1:8" ht="43.5">
      <c r="A62" s="154"/>
      <c r="B62" s="92" t="s">
        <v>334</v>
      </c>
      <c r="C62" s="92" t="s">
        <v>403</v>
      </c>
      <c r="D62" s="88" t="s">
        <v>156</v>
      </c>
      <c r="E62" s="92"/>
      <c r="F62" s="92"/>
      <c r="G62" s="92"/>
      <c r="H62" s="92"/>
    </row>
    <row r="63" spans="1:8" ht="29">
      <c r="A63" s="154"/>
      <c r="B63" s="92" t="s">
        <v>335</v>
      </c>
      <c r="C63" s="92" t="s">
        <v>404</v>
      </c>
      <c r="D63" s="88" t="s">
        <v>156</v>
      </c>
      <c r="E63" s="92"/>
      <c r="F63" s="92"/>
      <c r="G63" s="92"/>
      <c r="H63" s="92"/>
    </row>
    <row r="64" spans="1:8" ht="188.5">
      <c r="A64" s="91" t="s">
        <v>9</v>
      </c>
      <c r="B64" s="92" t="s">
        <v>336</v>
      </c>
      <c r="C64" s="92" t="s">
        <v>405</v>
      </c>
      <c r="D64" s="88" t="s">
        <v>156</v>
      </c>
      <c r="E64" s="92"/>
      <c r="F64" s="92"/>
      <c r="G64" s="92"/>
      <c r="H64" s="92"/>
    </row>
    <row r="65" spans="1:8" ht="174">
      <c r="A65" s="91" t="s">
        <v>10</v>
      </c>
      <c r="B65" s="92" t="s">
        <v>337</v>
      </c>
      <c r="C65" s="92" t="s">
        <v>406</v>
      </c>
      <c r="D65" s="88" t="s">
        <v>155</v>
      </c>
      <c r="E65" s="92"/>
      <c r="F65" s="92"/>
      <c r="G65" s="92"/>
      <c r="H65" s="92"/>
    </row>
    <row r="66" spans="1:8" ht="58">
      <c r="A66" s="154" t="s">
        <v>11</v>
      </c>
      <c r="B66" s="92" t="s">
        <v>338</v>
      </c>
      <c r="C66" s="92" t="s">
        <v>407</v>
      </c>
      <c r="D66" s="88" t="s">
        <v>156</v>
      </c>
      <c r="E66" s="92"/>
      <c r="F66" s="92"/>
      <c r="G66" s="92"/>
      <c r="H66" s="92"/>
    </row>
    <row r="67" spans="1:8" ht="29">
      <c r="A67" s="154"/>
      <c r="B67" s="92" t="s">
        <v>339</v>
      </c>
      <c r="C67" s="92" t="s">
        <v>408</v>
      </c>
      <c r="D67" s="88" t="s">
        <v>155</v>
      </c>
      <c r="E67" s="92"/>
      <c r="F67" s="92"/>
      <c r="G67" s="92"/>
      <c r="H67" s="92"/>
    </row>
    <row r="68" spans="1:8" ht="130.5">
      <c r="A68" s="154"/>
      <c r="B68" s="92" t="s">
        <v>340</v>
      </c>
      <c r="C68" s="92" t="s">
        <v>410</v>
      </c>
      <c r="D68" s="88" t="s">
        <v>155</v>
      </c>
      <c r="E68" s="92"/>
      <c r="F68" s="92"/>
      <c r="G68" s="92"/>
      <c r="H68" s="92"/>
    </row>
    <row r="69" spans="1:8" ht="232">
      <c r="A69" s="154"/>
      <c r="B69" s="92" t="s">
        <v>341</v>
      </c>
      <c r="C69" s="92" t="s">
        <v>409</v>
      </c>
      <c r="D69" s="88" t="s">
        <v>155</v>
      </c>
      <c r="E69" s="92"/>
      <c r="F69" s="92"/>
      <c r="G69" s="92"/>
      <c r="H69" s="92"/>
    </row>
    <row r="70" spans="1:8" ht="72.5">
      <c r="A70" s="154"/>
      <c r="B70" s="92" t="s">
        <v>342</v>
      </c>
      <c r="C70" s="92" t="s">
        <v>411</v>
      </c>
      <c r="D70" s="88" t="s">
        <v>156</v>
      </c>
      <c r="E70" s="92"/>
      <c r="F70" s="92"/>
      <c r="G70" s="92"/>
      <c r="H70" s="92"/>
    </row>
    <row r="71" spans="1:8" ht="43.5">
      <c r="A71" s="154"/>
      <c r="B71" s="92" t="s">
        <v>343</v>
      </c>
      <c r="C71" s="92" t="s">
        <v>412</v>
      </c>
      <c r="D71" s="88" t="s">
        <v>195</v>
      </c>
      <c r="E71" s="92"/>
      <c r="F71" s="92"/>
      <c r="G71" s="92"/>
      <c r="H71" s="92"/>
    </row>
    <row r="72" spans="1:8" ht="29">
      <c r="A72" s="154"/>
      <c r="B72" s="92" t="s">
        <v>344</v>
      </c>
      <c r="C72" s="92" t="s">
        <v>413</v>
      </c>
      <c r="D72" s="88" t="s">
        <v>195</v>
      </c>
      <c r="E72" s="92"/>
      <c r="F72" s="92"/>
      <c r="G72" s="92"/>
      <c r="H72" s="92"/>
    </row>
    <row r="73" spans="1:8" ht="58">
      <c r="A73" s="154"/>
      <c r="B73" s="92" t="s">
        <v>345</v>
      </c>
      <c r="C73" s="92" t="s">
        <v>414</v>
      </c>
      <c r="D73" s="88" t="s">
        <v>156</v>
      </c>
      <c r="E73" s="92"/>
      <c r="F73" s="92"/>
      <c r="G73" s="92"/>
      <c r="H73" s="92"/>
    </row>
    <row r="74" spans="1:8" ht="159.5">
      <c r="A74" s="154"/>
      <c r="B74" s="92" t="s">
        <v>346</v>
      </c>
      <c r="C74" s="92" t="s">
        <v>415</v>
      </c>
      <c r="D74" s="88" t="s">
        <v>155</v>
      </c>
      <c r="E74" s="92"/>
      <c r="F74" s="92"/>
      <c r="G74" s="92"/>
      <c r="H74" s="92"/>
    </row>
    <row r="75" spans="1:8" ht="43.5">
      <c r="A75" s="154"/>
      <c r="B75" s="92" t="s">
        <v>347</v>
      </c>
      <c r="C75" s="92" t="s">
        <v>416</v>
      </c>
      <c r="D75" s="88" t="s">
        <v>156</v>
      </c>
      <c r="E75" s="92"/>
      <c r="F75" s="92"/>
      <c r="G75" s="92"/>
      <c r="H75" s="92"/>
    </row>
    <row r="76" spans="1:8" ht="145">
      <c r="A76" s="154"/>
      <c r="B76" s="92" t="s">
        <v>348</v>
      </c>
      <c r="C76" s="92" t="s">
        <v>417</v>
      </c>
      <c r="D76" s="88" t="s">
        <v>156</v>
      </c>
      <c r="E76" s="92"/>
      <c r="F76" s="92"/>
      <c r="G76" s="92"/>
      <c r="H76" s="92"/>
    </row>
    <row r="77" spans="1:8" ht="29">
      <c r="A77" s="154"/>
      <c r="B77" s="92" t="s">
        <v>349</v>
      </c>
      <c r="C77" s="92" t="s">
        <v>418</v>
      </c>
      <c r="D77" s="88" t="s">
        <v>156</v>
      </c>
      <c r="E77" s="92"/>
      <c r="F77" s="92"/>
      <c r="G77" s="92"/>
      <c r="H77" s="92"/>
    </row>
  </sheetData>
  <sheetProtection sort="0" autoFilter="0" pivotTables="0"/>
  <protectedRanges>
    <protectedRange sqref="E3:H77" name="Range1"/>
  </protectedRanges>
  <autoFilter ref="A2:H2"/>
  <mergeCells count="9">
    <mergeCell ref="A43:A58"/>
    <mergeCell ref="A59:A63"/>
    <mergeCell ref="A66:A77"/>
    <mergeCell ref="A3:A4"/>
    <mergeCell ref="A5:A10"/>
    <mergeCell ref="A11:A20"/>
    <mergeCell ref="A21:A31"/>
    <mergeCell ref="A32:A39"/>
    <mergeCell ref="A40:A42"/>
  </mergeCells>
  <pageMargins left="0.25" right="0.25" top="0.75" bottom="0.75" header="0.3" footer="0.3"/>
  <pageSetup paperSize="5" scale="66" fitToHeight="9"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E3:E77</xm:sqref>
        </x14:dataValidation>
        <x14:dataValidation type="list" showInputMessage="1" showErrorMessage="1">
          <x14:formula1>
            <xm:f>'Drop Down Lists'!$C$2:$C$4</xm:f>
          </x14:formula1>
          <xm:sqref>F3:F77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2:H62"/>
  <sheetViews>
    <sheetView topLeftCell="A37" zoomScaleNormal="100" workbookViewId="0">
      <selection activeCell="F50" sqref="F50"/>
    </sheetView>
  </sheetViews>
  <sheetFormatPr defaultColWidth="8.90625" defaultRowHeight="14.5"/>
  <cols>
    <col min="1" max="1" width="15.81640625" style="4" customWidth="1"/>
    <col min="2" max="2" width="10.81640625" style="1" customWidth="1"/>
    <col min="3" max="3" width="75.81640625" style="1" customWidth="1"/>
    <col min="4" max="6" width="15.81640625" style="1" customWidth="1"/>
    <col min="7" max="8" width="50.81640625" style="1" customWidth="1"/>
    <col min="9" max="16384" width="8.90625" style="1"/>
  </cols>
  <sheetData>
    <row r="2" spans="1:8" ht="43.5">
      <c r="A2" s="42" t="s">
        <v>92</v>
      </c>
      <c r="B2" s="42" t="s">
        <v>255</v>
      </c>
      <c r="C2" s="42" t="s">
        <v>79</v>
      </c>
      <c r="D2" s="42" t="s">
        <v>86</v>
      </c>
      <c r="E2" s="42" t="s">
        <v>85</v>
      </c>
      <c r="F2" s="42" t="s">
        <v>87</v>
      </c>
      <c r="G2" s="42" t="s">
        <v>88</v>
      </c>
      <c r="H2" s="42" t="s">
        <v>89</v>
      </c>
    </row>
    <row r="3" spans="1:8" ht="29">
      <c r="A3" s="154" t="s">
        <v>12</v>
      </c>
      <c r="B3" s="92" t="s">
        <v>419</v>
      </c>
      <c r="C3" s="87" t="s">
        <v>479</v>
      </c>
      <c r="D3" s="88" t="s">
        <v>157</v>
      </c>
      <c r="E3" s="92"/>
      <c r="F3" s="92"/>
      <c r="G3" s="92"/>
      <c r="H3" s="92"/>
    </row>
    <row r="4" spans="1:8" ht="43.5">
      <c r="A4" s="154"/>
      <c r="B4" s="92" t="s">
        <v>420</v>
      </c>
      <c r="C4" s="87" t="s">
        <v>480</v>
      </c>
      <c r="D4" s="88" t="s">
        <v>156</v>
      </c>
      <c r="E4" s="92"/>
      <c r="F4" s="92"/>
      <c r="G4" s="92"/>
      <c r="H4" s="92"/>
    </row>
    <row r="5" spans="1:8" ht="29">
      <c r="A5" s="154"/>
      <c r="B5" s="92" t="s">
        <v>421</v>
      </c>
      <c r="C5" s="87" t="s">
        <v>481</v>
      </c>
      <c r="D5" s="88" t="s">
        <v>156</v>
      </c>
      <c r="E5" s="92"/>
      <c r="F5" s="92"/>
      <c r="G5" s="92"/>
      <c r="H5" s="92"/>
    </row>
    <row r="6" spans="1:8" ht="58">
      <c r="A6" s="154"/>
      <c r="B6" s="92" t="s">
        <v>422</v>
      </c>
      <c r="C6" s="87" t="s">
        <v>482</v>
      </c>
      <c r="D6" s="88" t="s">
        <v>156</v>
      </c>
      <c r="E6" s="92"/>
      <c r="F6" s="92"/>
      <c r="G6" s="92"/>
      <c r="H6" s="92"/>
    </row>
    <row r="7" spans="1:8" ht="43.5">
      <c r="A7" s="154"/>
      <c r="B7" s="92" t="s">
        <v>423</v>
      </c>
      <c r="C7" s="87" t="s">
        <v>483</v>
      </c>
      <c r="D7" s="88" t="s">
        <v>156</v>
      </c>
      <c r="E7" s="92"/>
      <c r="F7" s="92"/>
      <c r="G7" s="92"/>
      <c r="H7" s="92"/>
    </row>
    <row r="8" spans="1:8" ht="29">
      <c r="A8" s="154"/>
      <c r="B8" s="92" t="s">
        <v>424</v>
      </c>
      <c r="C8" s="87" t="s">
        <v>484</v>
      </c>
      <c r="D8" s="88" t="s">
        <v>157</v>
      </c>
      <c r="E8" s="92"/>
      <c r="F8" s="92"/>
      <c r="G8" s="92"/>
      <c r="H8" s="92"/>
    </row>
    <row r="9" spans="1:8" ht="29">
      <c r="A9" s="154"/>
      <c r="B9" s="92" t="s">
        <v>425</v>
      </c>
      <c r="C9" s="87" t="s">
        <v>478</v>
      </c>
      <c r="D9" s="88" t="s">
        <v>155</v>
      </c>
      <c r="E9" s="92"/>
      <c r="F9" s="92"/>
      <c r="G9" s="92"/>
      <c r="H9" s="92"/>
    </row>
    <row r="10" spans="1:8" ht="29">
      <c r="A10" s="154" t="s">
        <v>13</v>
      </c>
      <c r="B10" s="92" t="s">
        <v>426</v>
      </c>
      <c r="C10" s="87" t="s">
        <v>485</v>
      </c>
      <c r="D10" s="88" t="s">
        <v>156</v>
      </c>
      <c r="E10" s="92"/>
      <c r="F10" s="92"/>
      <c r="G10" s="92"/>
      <c r="H10" s="92"/>
    </row>
    <row r="11" spans="1:8" ht="58">
      <c r="A11" s="154"/>
      <c r="B11" s="92" t="s">
        <v>427</v>
      </c>
      <c r="C11" s="87" t="s">
        <v>486</v>
      </c>
      <c r="D11" s="88" t="s">
        <v>155</v>
      </c>
      <c r="E11" s="92"/>
      <c r="F11" s="92"/>
      <c r="G11" s="92"/>
      <c r="H11" s="92"/>
    </row>
    <row r="12" spans="1:8" ht="43.5">
      <c r="A12" s="154"/>
      <c r="B12" s="92" t="s">
        <v>428</v>
      </c>
      <c r="C12" s="87" t="s">
        <v>487</v>
      </c>
      <c r="D12" s="88" t="s">
        <v>155</v>
      </c>
      <c r="E12" s="92"/>
      <c r="F12" s="92"/>
      <c r="G12" s="92"/>
      <c r="H12" s="92"/>
    </row>
    <row r="13" spans="1:8" ht="72.5">
      <c r="A13" s="154"/>
      <c r="B13" s="92" t="s">
        <v>429</v>
      </c>
      <c r="C13" s="87" t="s">
        <v>488</v>
      </c>
      <c r="D13" s="88" t="s">
        <v>156</v>
      </c>
      <c r="E13" s="92"/>
      <c r="F13" s="92"/>
      <c r="G13" s="92"/>
      <c r="H13" s="92"/>
    </row>
    <row r="14" spans="1:8">
      <c r="A14" s="154"/>
      <c r="B14" s="92" t="s">
        <v>430</v>
      </c>
      <c r="C14" s="87" t="s">
        <v>489</v>
      </c>
      <c r="D14" s="88" t="s">
        <v>156</v>
      </c>
      <c r="E14" s="92"/>
      <c r="F14" s="92"/>
      <c r="G14" s="92"/>
      <c r="H14" s="92"/>
    </row>
    <row r="15" spans="1:8" ht="43.5">
      <c r="A15" s="154"/>
      <c r="B15" s="92" t="s">
        <v>431</v>
      </c>
      <c r="C15" s="87" t="s">
        <v>490</v>
      </c>
      <c r="D15" s="88" t="s">
        <v>155</v>
      </c>
      <c r="E15" s="92"/>
      <c r="F15" s="92"/>
      <c r="G15" s="92"/>
      <c r="H15" s="92"/>
    </row>
    <row r="16" spans="1:8" ht="87">
      <c r="A16" s="154"/>
      <c r="B16" s="92" t="s">
        <v>432</v>
      </c>
      <c r="C16" s="87" t="s">
        <v>491</v>
      </c>
      <c r="D16" s="88" t="s">
        <v>156</v>
      </c>
      <c r="E16" s="92"/>
      <c r="F16" s="92"/>
      <c r="G16" s="92"/>
      <c r="H16" s="92"/>
    </row>
    <row r="17" spans="1:8" ht="29">
      <c r="A17" s="154"/>
      <c r="B17" s="92" t="s">
        <v>433</v>
      </c>
      <c r="C17" s="87" t="s">
        <v>492</v>
      </c>
      <c r="D17" s="88" t="s">
        <v>156</v>
      </c>
      <c r="E17" s="92"/>
      <c r="F17" s="92"/>
      <c r="G17" s="92"/>
      <c r="H17" s="92"/>
    </row>
    <row r="18" spans="1:8" ht="29">
      <c r="A18" s="154"/>
      <c r="B18" s="92" t="s">
        <v>434</v>
      </c>
      <c r="C18" s="87" t="s">
        <v>493</v>
      </c>
      <c r="D18" s="88" t="s">
        <v>156</v>
      </c>
      <c r="E18" s="92"/>
      <c r="F18" s="92"/>
      <c r="G18" s="92"/>
      <c r="H18" s="92"/>
    </row>
    <row r="19" spans="1:8" ht="29">
      <c r="A19" s="154"/>
      <c r="B19" s="92" t="s">
        <v>435</v>
      </c>
      <c r="C19" s="87" t="s">
        <v>494</v>
      </c>
      <c r="D19" s="88" t="s">
        <v>156</v>
      </c>
      <c r="E19" s="92"/>
      <c r="F19" s="92"/>
      <c r="G19" s="92"/>
      <c r="H19" s="92"/>
    </row>
    <row r="20" spans="1:8">
      <c r="A20" s="154"/>
      <c r="B20" s="92" t="s">
        <v>436</v>
      </c>
      <c r="C20" s="87" t="s">
        <v>495</v>
      </c>
      <c r="D20" s="88" t="s">
        <v>156</v>
      </c>
      <c r="E20" s="92"/>
      <c r="F20" s="92"/>
      <c r="G20" s="92"/>
      <c r="H20" s="92"/>
    </row>
    <row r="21" spans="1:8" ht="72.5">
      <c r="A21" s="154"/>
      <c r="B21" s="92" t="s">
        <v>437</v>
      </c>
      <c r="C21" s="87" t="s">
        <v>496</v>
      </c>
      <c r="D21" s="88" t="s">
        <v>156</v>
      </c>
      <c r="E21" s="92"/>
      <c r="F21" s="92"/>
      <c r="G21" s="92"/>
      <c r="H21" s="92"/>
    </row>
    <row r="22" spans="1:8" ht="43.5">
      <c r="A22" s="154" t="s">
        <v>14</v>
      </c>
      <c r="B22" s="92" t="s">
        <v>438</v>
      </c>
      <c r="C22" s="87" t="s">
        <v>497</v>
      </c>
      <c r="D22" s="88" t="s">
        <v>156</v>
      </c>
      <c r="E22" s="92"/>
      <c r="F22" s="92"/>
      <c r="G22" s="92"/>
      <c r="H22" s="92"/>
    </row>
    <row r="23" spans="1:8" ht="203">
      <c r="A23" s="154"/>
      <c r="B23" s="92" t="s">
        <v>439</v>
      </c>
      <c r="C23" s="87" t="s">
        <v>498</v>
      </c>
      <c r="D23" s="88" t="s">
        <v>156</v>
      </c>
      <c r="E23" s="92"/>
      <c r="F23" s="92"/>
      <c r="G23" s="92"/>
      <c r="H23" s="92"/>
    </row>
    <row r="24" spans="1:8" ht="87">
      <c r="A24" s="154"/>
      <c r="B24" s="92" t="s">
        <v>440</v>
      </c>
      <c r="C24" s="87" t="s">
        <v>499</v>
      </c>
      <c r="D24" s="88" t="s">
        <v>156</v>
      </c>
      <c r="E24" s="92"/>
      <c r="F24" s="92"/>
      <c r="G24" s="92"/>
      <c r="H24" s="92"/>
    </row>
    <row r="25" spans="1:8" ht="246.5">
      <c r="A25" s="154"/>
      <c r="B25" s="92" t="s">
        <v>441</v>
      </c>
      <c r="C25" s="87" t="s">
        <v>500</v>
      </c>
      <c r="D25" s="88" t="s">
        <v>156</v>
      </c>
      <c r="E25" s="92"/>
      <c r="F25" s="92"/>
      <c r="G25" s="92"/>
      <c r="H25" s="92"/>
    </row>
    <row r="26" spans="1:8" ht="43.5">
      <c r="A26" s="154"/>
      <c r="B26" s="92" t="s">
        <v>442</v>
      </c>
      <c r="C26" s="87" t="s">
        <v>501</v>
      </c>
      <c r="D26" s="88" t="s">
        <v>157</v>
      </c>
      <c r="E26" s="92"/>
      <c r="F26" s="92"/>
      <c r="G26" s="92"/>
      <c r="H26" s="92"/>
    </row>
    <row r="27" spans="1:8" ht="116">
      <c r="A27" s="154"/>
      <c r="B27" s="92" t="s">
        <v>443</v>
      </c>
      <c r="C27" s="87" t="s">
        <v>502</v>
      </c>
      <c r="D27" s="88" t="s">
        <v>156</v>
      </c>
      <c r="E27" s="92"/>
      <c r="F27" s="92"/>
      <c r="G27" s="92"/>
      <c r="H27" s="92"/>
    </row>
    <row r="28" spans="1:8" ht="43.5">
      <c r="A28" s="154"/>
      <c r="B28" s="92" t="s">
        <v>444</v>
      </c>
      <c r="C28" s="87" t="s">
        <v>503</v>
      </c>
      <c r="D28" s="88" t="s">
        <v>156</v>
      </c>
      <c r="E28" s="92"/>
      <c r="F28" s="92"/>
      <c r="G28" s="92"/>
      <c r="H28" s="92"/>
    </row>
    <row r="29" spans="1:8" ht="203">
      <c r="A29" s="154"/>
      <c r="B29" s="92" t="s">
        <v>445</v>
      </c>
      <c r="C29" s="87" t="s">
        <v>504</v>
      </c>
      <c r="D29" s="88" t="s">
        <v>156</v>
      </c>
      <c r="E29" s="92"/>
      <c r="F29" s="92"/>
      <c r="G29" s="92"/>
      <c r="H29" s="92"/>
    </row>
    <row r="30" spans="1:8" ht="43.5">
      <c r="A30" s="154"/>
      <c r="B30" s="92" t="s">
        <v>446</v>
      </c>
      <c r="C30" s="87" t="s">
        <v>64</v>
      </c>
      <c r="D30" s="88" t="s">
        <v>156</v>
      </c>
      <c r="E30" s="92"/>
      <c r="F30" s="92"/>
      <c r="G30" s="92"/>
      <c r="H30" s="92"/>
    </row>
    <row r="31" spans="1:8" ht="29">
      <c r="A31" s="154" t="s">
        <v>15</v>
      </c>
      <c r="B31" s="92" t="s">
        <v>447</v>
      </c>
      <c r="C31" s="87" t="s">
        <v>505</v>
      </c>
      <c r="D31" s="88" t="s">
        <v>156</v>
      </c>
      <c r="E31" s="92"/>
      <c r="F31" s="92"/>
      <c r="G31" s="92"/>
      <c r="H31" s="92"/>
    </row>
    <row r="32" spans="1:8" ht="43.5">
      <c r="A32" s="154"/>
      <c r="B32" s="92" t="s">
        <v>448</v>
      </c>
      <c r="C32" s="87" t="s">
        <v>506</v>
      </c>
      <c r="D32" s="88" t="s">
        <v>156</v>
      </c>
      <c r="E32" s="92"/>
      <c r="F32" s="92"/>
      <c r="G32" s="92"/>
      <c r="H32" s="92"/>
    </row>
    <row r="33" spans="1:8" ht="29">
      <c r="A33" s="154"/>
      <c r="B33" s="92" t="s">
        <v>449</v>
      </c>
      <c r="C33" s="87" t="s">
        <v>507</v>
      </c>
      <c r="D33" s="88" t="s">
        <v>155</v>
      </c>
      <c r="E33" s="92"/>
      <c r="F33" s="92"/>
      <c r="G33" s="92"/>
      <c r="H33" s="92"/>
    </row>
    <row r="34" spans="1:8" ht="29">
      <c r="A34" s="154"/>
      <c r="B34" s="92" t="s">
        <v>450</v>
      </c>
      <c r="C34" s="87" t="s">
        <v>508</v>
      </c>
      <c r="D34" s="88" t="s">
        <v>156</v>
      </c>
      <c r="E34" s="92"/>
      <c r="F34" s="92"/>
      <c r="G34" s="92"/>
      <c r="H34" s="92"/>
    </row>
    <row r="35" spans="1:8" ht="58">
      <c r="A35" s="154"/>
      <c r="B35" s="92" t="s">
        <v>451</v>
      </c>
      <c r="C35" s="87" t="s">
        <v>509</v>
      </c>
      <c r="D35" s="88" t="s">
        <v>155</v>
      </c>
      <c r="E35" s="92"/>
      <c r="F35" s="92"/>
      <c r="G35" s="92"/>
      <c r="H35" s="92"/>
    </row>
    <row r="36" spans="1:8" ht="116">
      <c r="A36" s="154"/>
      <c r="B36" s="92" t="s">
        <v>452</v>
      </c>
      <c r="C36" s="87" t="s">
        <v>510</v>
      </c>
      <c r="D36" s="88" t="s">
        <v>156</v>
      </c>
      <c r="E36" s="92"/>
      <c r="F36" s="92"/>
      <c r="G36" s="92"/>
      <c r="H36" s="92"/>
    </row>
    <row r="37" spans="1:8" ht="43.5">
      <c r="A37" s="154"/>
      <c r="B37" s="92" t="s">
        <v>453</v>
      </c>
      <c r="C37" s="87" t="s">
        <v>511</v>
      </c>
      <c r="D37" s="88" t="s">
        <v>156</v>
      </c>
      <c r="E37" s="92"/>
      <c r="F37" s="92"/>
      <c r="G37" s="92"/>
      <c r="H37" s="92"/>
    </row>
    <row r="38" spans="1:8" ht="29">
      <c r="A38" s="154"/>
      <c r="B38" s="92" t="s">
        <v>454</v>
      </c>
      <c r="C38" s="87" t="s">
        <v>512</v>
      </c>
      <c r="D38" s="88" t="s">
        <v>155</v>
      </c>
      <c r="E38" s="92"/>
      <c r="F38" s="92"/>
      <c r="G38" s="92"/>
      <c r="H38" s="92"/>
    </row>
    <row r="39" spans="1:8" ht="29">
      <c r="A39" s="155" t="s">
        <v>16</v>
      </c>
      <c r="B39" s="92" t="s">
        <v>455</v>
      </c>
      <c r="C39" s="87" t="s">
        <v>513</v>
      </c>
      <c r="D39" s="88" t="s">
        <v>155</v>
      </c>
      <c r="E39" s="92"/>
      <c r="F39" s="92"/>
      <c r="G39" s="92"/>
      <c r="H39" s="92"/>
    </row>
    <row r="40" spans="1:8" ht="43.5">
      <c r="A40" s="156"/>
      <c r="B40" s="92" t="s">
        <v>456</v>
      </c>
      <c r="C40" s="87" t="s">
        <v>514</v>
      </c>
      <c r="D40" s="88" t="s">
        <v>155</v>
      </c>
      <c r="E40" s="92"/>
      <c r="F40" s="92"/>
      <c r="G40" s="92"/>
      <c r="H40" s="92"/>
    </row>
    <row r="41" spans="1:8" ht="29">
      <c r="A41" s="156"/>
      <c r="B41" s="92" t="s">
        <v>457</v>
      </c>
      <c r="C41" s="87" t="s">
        <v>515</v>
      </c>
      <c r="D41" s="88" t="s">
        <v>155</v>
      </c>
      <c r="E41" s="92"/>
      <c r="F41" s="92"/>
      <c r="G41" s="92"/>
      <c r="H41" s="92"/>
    </row>
    <row r="42" spans="1:8" ht="29">
      <c r="A42" s="156"/>
      <c r="B42" s="92" t="s">
        <v>458</v>
      </c>
      <c r="C42" s="87" t="s">
        <v>516</v>
      </c>
      <c r="D42" s="88" t="s">
        <v>155</v>
      </c>
      <c r="E42" s="92"/>
      <c r="F42" s="92"/>
      <c r="G42" s="92"/>
      <c r="H42" s="92"/>
    </row>
    <row r="43" spans="1:8" ht="29">
      <c r="A43" s="156"/>
      <c r="B43" s="92" t="s">
        <v>459</v>
      </c>
      <c r="C43" s="87" t="s">
        <v>517</v>
      </c>
      <c r="D43" s="88" t="s">
        <v>155</v>
      </c>
      <c r="E43" s="92"/>
      <c r="F43" s="92"/>
      <c r="G43" s="92"/>
      <c r="H43" s="92"/>
    </row>
    <row r="44" spans="1:8" ht="29">
      <c r="A44" s="156"/>
      <c r="B44" s="92" t="s">
        <v>460</v>
      </c>
      <c r="C44" s="87" t="s">
        <v>518</v>
      </c>
      <c r="D44" s="88" t="s">
        <v>155</v>
      </c>
      <c r="E44" s="92"/>
      <c r="F44" s="92"/>
      <c r="G44" s="92"/>
      <c r="H44" s="92"/>
    </row>
    <row r="45" spans="1:8" ht="87">
      <c r="A45" s="156"/>
      <c r="B45" s="92" t="s">
        <v>461</v>
      </c>
      <c r="C45" s="87" t="s">
        <v>519</v>
      </c>
      <c r="D45" s="88" t="s">
        <v>155</v>
      </c>
      <c r="E45" s="92"/>
      <c r="F45" s="92"/>
      <c r="G45" s="92"/>
      <c r="H45" s="92"/>
    </row>
    <row r="46" spans="1:8" ht="58">
      <c r="A46" s="156"/>
      <c r="B46" s="92" t="s">
        <v>462</v>
      </c>
      <c r="C46" s="87" t="s">
        <v>520</v>
      </c>
      <c r="D46" s="88" t="s">
        <v>156</v>
      </c>
      <c r="E46" s="92"/>
      <c r="F46" s="92"/>
      <c r="G46" s="92"/>
      <c r="H46" s="92"/>
    </row>
    <row r="47" spans="1:8" ht="29">
      <c r="A47" s="156"/>
      <c r="B47" s="92" t="s">
        <v>463</v>
      </c>
      <c r="C47" s="87" t="s">
        <v>521</v>
      </c>
      <c r="D47" s="88" t="s">
        <v>156</v>
      </c>
      <c r="E47" s="92"/>
      <c r="F47" s="92"/>
      <c r="G47" s="92"/>
      <c r="H47" s="92"/>
    </row>
    <row r="48" spans="1:8" ht="29">
      <c r="A48" s="156"/>
      <c r="B48" s="92" t="s">
        <v>464</v>
      </c>
      <c r="C48" s="87" t="s">
        <v>522</v>
      </c>
      <c r="D48" s="88" t="s">
        <v>156</v>
      </c>
      <c r="E48" s="92"/>
      <c r="F48" s="92"/>
      <c r="G48" s="92"/>
      <c r="H48" s="92"/>
    </row>
    <row r="49" spans="1:8" ht="43.5">
      <c r="A49" s="156"/>
      <c r="B49" s="92" t="s">
        <v>465</v>
      </c>
      <c r="C49" s="87" t="s">
        <v>523</v>
      </c>
      <c r="D49" s="88" t="s">
        <v>155</v>
      </c>
      <c r="E49" s="92"/>
      <c r="F49" s="92"/>
      <c r="G49" s="92"/>
      <c r="H49" s="92"/>
    </row>
    <row r="50" spans="1:8" ht="72.5">
      <c r="A50" s="157"/>
      <c r="B50" s="92" t="s">
        <v>1026</v>
      </c>
      <c r="C50" s="87" t="s">
        <v>1027</v>
      </c>
      <c r="D50" s="88" t="s">
        <v>155</v>
      </c>
      <c r="E50" s="92"/>
      <c r="F50" s="92"/>
      <c r="G50" s="92"/>
      <c r="H50" s="92"/>
    </row>
    <row r="51" spans="1:8" ht="29">
      <c r="A51" s="154" t="s">
        <v>65</v>
      </c>
      <c r="B51" s="92" t="s">
        <v>466</v>
      </c>
      <c r="C51" s="87" t="s">
        <v>524</v>
      </c>
      <c r="D51" s="88" t="s">
        <v>155</v>
      </c>
      <c r="E51" s="92"/>
      <c r="F51" s="92"/>
      <c r="G51" s="92"/>
      <c r="H51" s="92"/>
    </row>
    <row r="52" spans="1:8" ht="217.5">
      <c r="A52" s="154"/>
      <c r="B52" s="92" t="s">
        <v>467</v>
      </c>
      <c r="C52" s="87" t="s">
        <v>525</v>
      </c>
      <c r="D52" s="88" t="s">
        <v>155</v>
      </c>
      <c r="E52" s="92"/>
      <c r="F52" s="92"/>
      <c r="G52" s="92"/>
      <c r="H52" s="92"/>
    </row>
    <row r="53" spans="1:8" ht="116">
      <c r="A53" s="154"/>
      <c r="B53" s="92" t="s">
        <v>468</v>
      </c>
      <c r="C53" s="87" t="s">
        <v>526</v>
      </c>
      <c r="D53" s="88" t="s">
        <v>156</v>
      </c>
      <c r="E53" s="92"/>
      <c r="F53" s="92"/>
      <c r="G53" s="92"/>
      <c r="H53" s="92"/>
    </row>
    <row r="54" spans="1:8" ht="43.5">
      <c r="A54" s="154"/>
      <c r="B54" s="92" t="s">
        <v>469</v>
      </c>
      <c r="C54" s="87" t="s">
        <v>527</v>
      </c>
      <c r="D54" s="88" t="s">
        <v>156</v>
      </c>
      <c r="E54" s="92"/>
      <c r="F54" s="92"/>
      <c r="G54" s="92"/>
      <c r="H54" s="92"/>
    </row>
    <row r="55" spans="1:8" ht="29">
      <c r="A55" s="154"/>
      <c r="B55" s="92" t="s">
        <v>470</v>
      </c>
      <c r="C55" s="87" t="s">
        <v>66</v>
      </c>
      <c r="D55" s="88" t="s">
        <v>155</v>
      </c>
      <c r="E55" s="92"/>
      <c r="F55" s="92"/>
      <c r="G55" s="92"/>
      <c r="H55" s="92"/>
    </row>
    <row r="56" spans="1:8" ht="43.5">
      <c r="A56" s="154"/>
      <c r="B56" s="92" t="s">
        <v>471</v>
      </c>
      <c r="C56" s="87" t="s">
        <v>528</v>
      </c>
      <c r="D56" s="88" t="s">
        <v>156</v>
      </c>
      <c r="E56" s="92"/>
      <c r="F56" s="92"/>
      <c r="G56" s="92"/>
      <c r="H56" s="92"/>
    </row>
    <row r="57" spans="1:8" ht="29">
      <c r="A57" s="154" t="s">
        <v>17</v>
      </c>
      <c r="B57" s="92" t="s">
        <v>472</v>
      </c>
      <c r="C57" s="87" t="s">
        <v>529</v>
      </c>
      <c r="D57" s="88" t="s">
        <v>156</v>
      </c>
      <c r="E57" s="92"/>
      <c r="F57" s="92"/>
      <c r="G57" s="92"/>
      <c r="H57" s="92"/>
    </row>
    <row r="58" spans="1:8" ht="58">
      <c r="A58" s="154"/>
      <c r="B58" s="92" t="s">
        <v>473</v>
      </c>
      <c r="C58" s="87" t="s">
        <v>530</v>
      </c>
      <c r="D58" s="88" t="s">
        <v>156</v>
      </c>
      <c r="E58" s="92"/>
      <c r="F58" s="92"/>
      <c r="G58" s="92"/>
      <c r="H58" s="92"/>
    </row>
    <row r="59" spans="1:8" ht="29">
      <c r="A59" s="154"/>
      <c r="B59" s="92" t="s">
        <v>474</v>
      </c>
      <c r="C59" s="87" t="s">
        <v>531</v>
      </c>
      <c r="D59" s="88" t="s">
        <v>156</v>
      </c>
      <c r="E59" s="92"/>
      <c r="F59" s="92"/>
      <c r="G59" s="92"/>
      <c r="H59" s="92"/>
    </row>
    <row r="60" spans="1:8" ht="29">
      <c r="A60" s="154" t="s">
        <v>18</v>
      </c>
      <c r="B60" s="92" t="s">
        <v>475</v>
      </c>
      <c r="C60" s="87" t="s">
        <v>532</v>
      </c>
      <c r="D60" s="88" t="s">
        <v>157</v>
      </c>
      <c r="E60" s="92"/>
      <c r="F60" s="92"/>
      <c r="G60" s="92"/>
      <c r="H60" s="92"/>
    </row>
    <row r="61" spans="1:8" ht="43.5">
      <c r="A61" s="154"/>
      <c r="B61" s="92" t="s">
        <v>476</v>
      </c>
      <c r="C61" s="87" t="s">
        <v>533</v>
      </c>
      <c r="D61" s="88" t="s">
        <v>157</v>
      </c>
      <c r="E61" s="92"/>
      <c r="F61" s="92"/>
      <c r="G61" s="92"/>
      <c r="H61" s="92"/>
    </row>
    <row r="62" spans="1:8" ht="58">
      <c r="A62" s="154"/>
      <c r="B62" s="92" t="s">
        <v>477</v>
      </c>
      <c r="C62" s="87" t="s">
        <v>534</v>
      </c>
      <c r="D62" s="88" t="s">
        <v>157</v>
      </c>
      <c r="E62" s="92"/>
      <c r="F62" s="92"/>
      <c r="G62" s="92"/>
      <c r="H62" s="92"/>
    </row>
  </sheetData>
  <sheetProtection sort="0" autoFilter="0" pivotTables="0"/>
  <protectedRanges>
    <protectedRange sqref="E3:H62" name="Range1"/>
  </protectedRanges>
  <autoFilter ref="A2:H2"/>
  <mergeCells count="8">
    <mergeCell ref="A57:A59"/>
    <mergeCell ref="A60:A62"/>
    <mergeCell ref="A3:A9"/>
    <mergeCell ref="A10:A21"/>
    <mergeCell ref="A22:A30"/>
    <mergeCell ref="A31:A38"/>
    <mergeCell ref="A51:A56"/>
    <mergeCell ref="A39:A50"/>
  </mergeCells>
  <pageMargins left="0.25" right="0.25" top="0.75" bottom="0.75" header="0.3" footer="0.3"/>
  <pageSetup paperSize="5" scale="68" fitToHeight="0"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E3:E62</xm:sqref>
        </x14:dataValidation>
        <x14:dataValidation type="list" showInputMessage="1" showErrorMessage="1">
          <x14:formula1>
            <xm:f>'Drop Down Lists'!$C$2:$C$4</xm:f>
          </x14:formula1>
          <xm:sqref>F3:F62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2:H47"/>
  <sheetViews>
    <sheetView workbookViewId="0">
      <selection activeCell="C48" sqref="C48"/>
    </sheetView>
  </sheetViews>
  <sheetFormatPr defaultColWidth="8.90625" defaultRowHeight="14.5"/>
  <cols>
    <col min="1" max="1" width="15.81640625" style="4" customWidth="1"/>
    <col min="2" max="2" width="10.81640625" style="1" customWidth="1"/>
    <col min="3" max="3" width="75.81640625" style="1" customWidth="1"/>
    <col min="4" max="4" width="10.81640625" style="1" customWidth="1"/>
    <col min="5" max="5" width="15.81640625" style="1" customWidth="1"/>
    <col min="6" max="6" width="10.81640625" style="1" customWidth="1"/>
    <col min="7" max="8" width="55.81640625" style="1" customWidth="1"/>
    <col min="9" max="16384" width="8.90625" style="1"/>
  </cols>
  <sheetData>
    <row r="2" spans="1:8" ht="40" customHeight="1">
      <c r="A2" s="42" t="s">
        <v>92</v>
      </c>
      <c r="B2" s="42" t="s">
        <v>255</v>
      </c>
      <c r="C2" s="42" t="s">
        <v>79</v>
      </c>
      <c r="D2" s="42" t="s">
        <v>86</v>
      </c>
      <c r="E2" s="42" t="s">
        <v>85</v>
      </c>
      <c r="F2" s="42" t="s">
        <v>87</v>
      </c>
      <c r="G2" s="42" t="s">
        <v>88</v>
      </c>
      <c r="H2" s="42" t="s">
        <v>89</v>
      </c>
    </row>
    <row r="3" spans="1:8" ht="72.5">
      <c r="A3" s="88" t="s">
        <v>252</v>
      </c>
      <c r="B3" s="92" t="s">
        <v>535</v>
      </c>
      <c r="C3" s="92" t="s">
        <v>536</v>
      </c>
      <c r="D3" s="88" t="s">
        <v>155</v>
      </c>
      <c r="E3" s="92"/>
      <c r="F3" s="92"/>
      <c r="G3" s="92"/>
      <c r="H3" s="92"/>
    </row>
    <row r="4" spans="1:8" ht="43.25" customHeight="1">
      <c r="A4" s="154" t="s">
        <v>19</v>
      </c>
      <c r="B4" s="92" t="s">
        <v>537</v>
      </c>
      <c r="C4" s="92" t="s">
        <v>581</v>
      </c>
      <c r="D4" s="88" t="s">
        <v>156</v>
      </c>
      <c r="E4" s="92"/>
      <c r="F4" s="92"/>
      <c r="G4" s="92"/>
      <c r="H4" s="92"/>
    </row>
    <row r="5" spans="1:8" ht="29">
      <c r="A5" s="154"/>
      <c r="B5" s="92" t="s">
        <v>538</v>
      </c>
      <c r="C5" s="92" t="s">
        <v>582</v>
      </c>
      <c r="D5" s="88" t="s">
        <v>155</v>
      </c>
      <c r="E5" s="92"/>
      <c r="F5" s="92"/>
      <c r="G5" s="92"/>
      <c r="H5" s="92"/>
    </row>
    <row r="6" spans="1:8" ht="58">
      <c r="A6" s="154"/>
      <c r="B6" s="92" t="s">
        <v>539</v>
      </c>
      <c r="C6" s="92" t="s">
        <v>583</v>
      </c>
      <c r="D6" s="88" t="s">
        <v>156</v>
      </c>
      <c r="E6" s="92"/>
      <c r="F6" s="92"/>
      <c r="G6" s="92"/>
      <c r="H6" s="92"/>
    </row>
    <row r="7" spans="1:8" ht="377">
      <c r="A7" s="154"/>
      <c r="B7" s="92" t="s">
        <v>540</v>
      </c>
      <c r="C7" s="92" t="s">
        <v>584</v>
      </c>
      <c r="D7" s="88" t="s">
        <v>156</v>
      </c>
      <c r="E7" s="92"/>
      <c r="F7" s="92"/>
      <c r="G7" s="92"/>
      <c r="H7" s="92"/>
    </row>
    <row r="8" spans="1:8" ht="101.5">
      <c r="A8" s="154"/>
      <c r="B8" s="92" t="s">
        <v>541</v>
      </c>
      <c r="C8" s="92" t="s">
        <v>585</v>
      </c>
      <c r="D8" s="88" t="s">
        <v>156</v>
      </c>
      <c r="E8" s="92"/>
      <c r="F8" s="92"/>
      <c r="G8" s="92"/>
      <c r="H8" s="92"/>
    </row>
    <row r="9" spans="1:8" ht="58">
      <c r="A9" s="154"/>
      <c r="B9" s="92" t="s">
        <v>542</v>
      </c>
      <c r="C9" s="92" t="s">
        <v>586</v>
      </c>
      <c r="D9" s="88" t="s">
        <v>156</v>
      </c>
      <c r="E9" s="92"/>
      <c r="F9" s="92"/>
      <c r="G9" s="92"/>
      <c r="H9" s="92"/>
    </row>
    <row r="10" spans="1:8" ht="29">
      <c r="A10" s="154" t="s">
        <v>20</v>
      </c>
      <c r="B10" s="92" t="s">
        <v>543</v>
      </c>
      <c r="C10" s="92" t="s">
        <v>587</v>
      </c>
      <c r="D10" s="88" t="s">
        <v>156</v>
      </c>
      <c r="E10" s="92"/>
      <c r="F10" s="92"/>
      <c r="G10" s="92"/>
      <c r="H10" s="92"/>
    </row>
    <row r="11" spans="1:8" ht="29">
      <c r="A11" s="154"/>
      <c r="B11" s="92" t="s">
        <v>544</v>
      </c>
      <c r="C11" s="92" t="s">
        <v>588</v>
      </c>
      <c r="D11" s="88" t="s">
        <v>156</v>
      </c>
      <c r="E11" s="92"/>
      <c r="F11" s="92"/>
      <c r="G11" s="92"/>
      <c r="H11" s="92"/>
    </row>
    <row r="12" spans="1:8" ht="43.5">
      <c r="A12" s="154"/>
      <c r="B12" s="92" t="s">
        <v>545</v>
      </c>
      <c r="C12" s="92" t="s">
        <v>589</v>
      </c>
      <c r="D12" s="88" t="s">
        <v>156</v>
      </c>
      <c r="E12" s="92"/>
      <c r="F12" s="92"/>
      <c r="G12" s="92"/>
      <c r="H12" s="92"/>
    </row>
    <row r="13" spans="1:8" ht="116">
      <c r="A13" s="154"/>
      <c r="B13" s="92" t="s">
        <v>546</v>
      </c>
      <c r="C13" s="92" t="s">
        <v>590</v>
      </c>
      <c r="D13" s="88" t="s">
        <v>156</v>
      </c>
      <c r="E13" s="92"/>
      <c r="F13" s="92"/>
      <c r="G13" s="92"/>
      <c r="H13" s="92"/>
    </row>
    <row r="14" spans="1:8" ht="29">
      <c r="A14" s="154" t="s">
        <v>21</v>
      </c>
      <c r="B14" s="92" t="s">
        <v>547</v>
      </c>
      <c r="C14" s="92" t="s">
        <v>591</v>
      </c>
      <c r="D14" s="88" t="s">
        <v>156</v>
      </c>
      <c r="E14" s="92"/>
      <c r="F14" s="92"/>
      <c r="G14" s="92"/>
      <c r="H14" s="92"/>
    </row>
    <row r="15" spans="1:8" ht="29">
      <c r="A15" s="154"/>
      <c r="B15" s="92" t="s">
        <v>548</v>
      </c>
      <c r="C15" s="92" t="s">
        <v>592</v>
      </c>
      <c r="D15" s="88" t="s">
        <v>156</v>
      </c>
      <c r="E15" s="92"/>
      <c r="F15" s="92"/>
      <c r="G15" s="92"/>
      <c r="H15" s="92"/>
    </row>
    <row r="16" spans="1:8" ht="29">
      <c r="A16" s="154"/>
      <c r="B16" s="92" t="s">
        <v>549</v>
      </c>
      <c r="C16" s="92" t="s">
        <v>593</v>
      </c>
      <c r="D16" s="88" t="s">
        <v>155</v>
      </c>
      <c r="E16" s="92"/>
      <c r="F16" s="92"/>
      <c r="G16" s="92"/>
      <c r="H16" s="92"/>
    </row>
    <row r="17" spans="1:8" ht="58">
      <c r="A17" s="154"/>
      <c r="B17" s="92" t="s">
        <v>550</v>
      </c>
      <c r="C17" s="92" t="s">
        <v>594</v>
      </c>
      <c r="D17" s="88" t="s">
        <v>157</v>
      </c>
      <c r="E17" s="92"/>
      <c r="F17" s="92"/>
      <c r="G17" s="92"/>
      <c r="H17" s="92"/>
    </row>
    <row r="18" spans="1:8" ht="43.5">
      <c r="A18" s="154"/>
      <c r="B18" s="92" t="s">
        <v>551</v>
      </c>
      <c r="C18" s="92" t="s">
        <v>595</v>
      </c>
      <c r="D18" s="88" t="s">
        <v>157</v>
      </c>
      <c r="E18" s="92"/>
      <c r="F18" s="92"/>
      <c r="G18" s="92"/>
      <c r="H18" s="92"/>
    </row>
    <row r="19" spans="1:8" ht="43.5">
      <c r="A19" s="154"/>
      <c r="B19" s="92" t="s">
        <v>552</v>
      </c>
      <c r="C19" s="92" t="s">
        <v>67</v>
      </c>
      <c r="D19" s="88" t="s">
        <v>156</v>
      </c>
      <c r="E19" s="92"/>
      <c r="F19" s="92"/>
      <c r="G19" s="92"/>
      <c r="H19" s="92"/>
    </row>
    <row r="20" spans="1:8" ht="72.5">
      <c r="A20" s="154"/>
      <c r="B20" s="92" t="s">
        <v>553</v>
      </c>
      <c r="C20" s="92" t="s">
        <v>596</v>
      </c>
      <c r="D20" s="88" t="s">
        <v>156</v>
      </c>
      <c r="E20" s="92"/>
      <c r="F20" s="92"/>
      <c r="G20" s="92"/>
      <c r="H20" s="92"/>
    </row>
    <row r="21" spans="1:8" ht="43.5">
      <c r="A21" s="154"/>
      <c r="B21" s="92" t="s">
        <v>554</v>
      </c>
      <c r="C21" s="92" t="s">
        <v>598</v>
      </c>
      <c r="D21" s="88" t="s">
        <v>156</v>
      </c>
      <c r="E21" s="92"/>
      <c r="F21" s="92"/>
      <c r="G21" s="92"/>
      <c r="H21" s="92"/>
    </row>
    <row r="22" spans="1:8" ht="87">
      <c r="A22" s="154"/>
      <c r="B22" s="92" t="s">
        <v>555</v>
      </c>
      <c r="C22" s="92" t="s">
        <v>597</v>
      </c>
      <c r="D22" s="88" t="s">
        <v>156</v>
      </c>
      <c r="E22" s="92"/>
      <c r="F22" s="92"/>
      <c r="G22" s="92"/>
      <c r="H22" s="92"/>
    </row>
    <row r="23" spans="1:8" ht="29">
      <c r="A23" s="154"/>
      <c r="B23" s="92" t="s">
        <v>556</v>
      </c>
      <c r="C23" s="92" t="s">
        <v>599</v>
      </c>
      <c r="D23" s="88" t="s">
        <v>155</v>
      </c>
      <c r="E23" s="92"/>
      <c r="F23" s="92"/>
      <c r="G23" s="92"/>
      <c r="H23" s="92"/>
    </row>
    <row r="24" spans="1:8" ht="72" customHeight="1">
      <c r="A24" s="154" t="s">
        <v>22</v>
      </c>
      <c r="B24" s="92" t="s">
        <v>557</v>
      </c>
      <c r="C24" s="92" t="s">
        <v>600</v>
      </c>
      <c r="D24" s="88" t="s">
        <v>156</v>
      </c>
      <c r="E24" s="92"/>
      <c r="F24" s="92"/>
      <c r="G24" s="92"/>
      <c r="H24" s="92"/>
    </row>
    <row r="25" spans="1:8" ht="246.5">
      <c r="A25" s="154"/>
      <c r="B25" s="92" t="s">
        <v>558</v>
      </c>
      <c r="C25" s="92" t="s">
        <v>601</v>
      </c>
      <c r="D25" s="88" t="s">
        <v>156</v>
      </c>
      <c r="E25" s="92"/>
      <c r="F25" s="92"/>
      <c r="G25" s="92"/>
      <c r="H25" s="92"/>
    </row>
    <row r="26" spans="1:8" ht="159.5">
      <c r="A26" s="154"/>
      <c r="B26" s="92" t="s">
        <v>559</v>
      </c>
      <c r="C26" s="92" t="s">
        <v>602</v>
      </c>
      <c r="D26" s="88" t="s">
        <v>155</v>
      </c>
      <c r="E26" s="92"/>
      <c r="F26" s="92"/>
      <c r="G26" s="92"/>
      <c r="H26" s="92"/>
    </row>
    <row r="27" spans="1:8" ht="87">
      <c r="A27" s="154"/>
      <c r="B27" s="92" t="s">
        <v>560</v>
      </c>
      <c r="C27" s="92" t="s">
        <v>603</v>
      </c>
      <c r="D27" s="88" t="s">
        <v>156</v>
      </c>
      <c r="E27" s="92"/>
      <c r="F27" s="92"/>
      <c r="G27" s="92"/>
      <c r="H27" s="92"/>
    </row>
    <row r="28" spans="1:8" ht="188.5">
      <c r="A28" s="154"/>
      <c r="B28" s="92" t="s">
        <v>561</v>
      </c>
      <c r="C28" s="92" t="s">
        <v>604</v>
      </c>
      <c r="D28" s="88" t="s">
        <v>155</v>
      </c>
      <c r="E28" s="92"/>
      <c r="F28" s="92"/>
      <c r="G28" s="92"/>
      <c r="H28" s="92"/>
    </row>
    <row r="29" spans="1:8" ht="72.5">
      <c r="A29" s="154"/>
      <c r="B29" s="92" t="s">
        <v>562</v>
      </c>
      <c r="C29" s="92" t="s">
        <v>605</v>
      </c>
      <c r="D29" s="88" t="s">
        <v>156</v>
      </c>
      <c r="E29" s="92"/>
      <c r="F29" s="92"/>
      <c r="G29" s="92"/>
      <c r="H29" s="92"/>
    </row>
    <row r="30" spans="1:8" ht="72" customHeight="1">
      <c r="A30" s="154"/>
      <c r="B30" s="92" t="s">
        <v>563</v>
      </c>
      <c r="C30" s="92" t="s">
        <v>606</v>
      </c>
      <c r="D30" s="88" t="s">
        <v>156</v>
      </c>
      <c r="E30" s="92"/>
      <c r="F30" s="92"/>
      <c r="G30" s="92"/>
      <c r="H30" s="92"/>
    </row>
    <row r="31" spans="1:8" ht="246.5">
      <c r="A31" s="154"/>
      <c r="B31" s="92" t="s">
        <v>564</v>
      </c>
      <c r="C31" s="92" t="s">
        <v>607</v>
      </c>
      <c r="D31" s="88" t="s">
        <v>156</v>
      </c>
      <c r="E31" s="92"/>
      <c r="F31" s="92"/>
      <c r="G31" s="92"/>
      <c r="H31" s="92"/>
    </row>
    <row r="32" spans="1:8" ht="174">
      <c r="A32" s="154"/>
      <c r="B32" s="92" t="s">
        <v>565</v>
      </c>
      <c r="C32" s="92" t="s">
        <v>608</v>
      </c>
      <c r="D32" s="88" t="s">
        <v>156</v>
      </c>
      <c r="E32" s="92"/>
      <c r="F32" s="92"/>
      <c r="G32" s="92"/>
      <c r="H32" s="92"/>
    </row>
    <row r="33" spans="1:8" ht="145">
      <c r="A33" s="154"/>
      <c r="B33" s="92" t="s">
        <v>566</v>
      </c>
      <c r="C33" s="92" t="s">
        <v>609</v>
      </c>
      <c r="D33" s="88" t="s">
        <v>156</v>
      </c>
      <c r="E33" s="92"/>
      <c r="F33" s="92"/>
      <c r="G33" s="92"/>
      <c r="H33" s="92"/>
    </row>
    <row r="34" spans="1:8" ht="72" customHeight="1">
      <c r="A34" s="154"/>
      <c r="B34" s="92" t="s">
        <v>567</v>
      </c>
      <c r="C34" s="92" t="s">
        <v>610</v>
      </c>
      <c r="D34" s="88" t="s">
        <v>156</v>
      </c>
      <c r="E34" s="92"/>
      <c r="F34" s="92"/>
      <c r="G34" s="92"/>
      <c r="H34" s="92"/>
    </row>
    <row r="35" spans="1:8" ht="72" customHeight="1">
      <c r="A35" s="154"/>
      <c r="B35" s="92" t="s">
        <v>568</v>
      </c>
      <c r="C35" s="92" t="s">
        <v>533</v>
      </c>
      <c r="D35" s="88" t="s">
        <v>157</v>
      </c>
      <c r="E35" s="92"/>
      <c r="F35" s="92"/>
      <c r="G35" s="92"/>
      <c r="H35" s="92"/>
    </row>
    <row r="36" spans="1:8" ht="43.5">
      <c r="A36" s="154" t="s">
        <v>23</v>
      </c>
      <c r="B36" s="92" t="s">
        <v>569</v>
      </c>
      <c r="C36" s="92" t="s">
        <v>611</v>
      </c>
      <c r="D36" s="88" t="s">
        <v>156</v>
      </c>
      <c r="E36" s="92"/>
      <c r="F36" s="92"/>
      <c r="G36" s="92"/>
      <c r="H36" s="92"/>
    </row>
    <row r="37" spans="1:8" ht="58">
      <c r="A37" s="154"/>
      <c r="B37" s="92" t="s">
        <v>570</v>
      </c>
      <c r="C37" s="92" t="s">
        <v>612</v>
      </c>
      <c r="D37" s="88" t="s">
        <v>155</v>
      </c>
      <c r="E37" s="92"/>
      <c r="F37" s="92"/>
      <c r="G37" s="92"/>
      <c r="H37" s="92"/>
    </row>
    <row r="38" spans="1:8" ht="58">
      <c r="A38" s="154"/>
      <c r="B38" s="92" t="s">
        <v>571</v>
      </c>
      <c r="C38" s="92" t="s">
        <v>613</v>
      </c>
      <c r="D38" s="88" t="s">
        <v>156</v>
      </c>
      <c r="E38" s="92"/>
      <c r="F38" s="92"/>
      <c r="G38" s="92"/>
      <c r="H38" s="92"/>
    </row>
    <row r="39" spans="1:8" ht="174">
      <c r="A39" s="154"/>
      <c r="B39" s="92" t="s">
        <v>572</v>
      </c>
      <c r="C39" s="92" t="s">
        <v>614</v>
      </c>
      <c r="D39" s="88" t="s">
        <v>156</v>
      </c>
      <c r="E39" s="92"/>
      <c r="F39" s="92"/>
      <c r="G39" s="92"/>
      <c r="H39" s="92"/>
    </row>
    <row r="40" spans="1:8" ht="58">
      <c r="A40" s="154"/>
      <c r="B40" s="92" t="s">
        <v>573</v>
      </c>
      <c r="C40" s="92" t="s">
        <v>615</v>
      </c>
      <c r="D40" s="88" t="s">
        <v>156</v>
      </c>
      <c r="E40" s="92"/>
      <c r="F40" s="92"/>
      <c r="G40" s="92"/>
      <c r="H40" s="92"/>
    </row>
    <row r="41" spans="1:8" ht="58">
      <c r="A41" s="154"/>
      <c r="B41" s="92" t="s">
        <v>574</v>
      </c>
      <c r="C41" s="92" t="s">
        <v>616</v>
      </c>
      <c r="D41" s="88" t="s">
        <v>156</v>
      </c>
      <c r="E41" s="92"/>
      <c r="F41" s="92"/>
      <c r="G41" s="92"/>
      <c r="H41" s="92"/>
    </row>
    <row r="42" spans="1:8" ht="43.5">
      <c r="A42" s="154"/>
      <c r="B42" s="92" t="s">
        <v>575</v>
      </c>
      <c r="C42" s="92" t="s">
        <v>617</v>
      </c>
      <c r="D42" s="88" t="s">
        <v>155</v>
      </c>
      <c r="E42" s="92"/>
      <c r="F42" s="92"/>
      <c r="G42" s="92"/>
      <c r="H42" s="92"/>
    </row>
    <row r="43" spans="1:8" ht="203">
      <c r="A43" s="154"/>
      <c r="B43" s="92" t="s">
        <v>576</v>
      </c>
      <c r="C43" s="92" t="s">
        <v>618</v>
      </c>
      <c r="D43" s="88" t="s">
        <v>156</v>
      </c>
      <c r="E43" s="92"/>
      <c r="F43" s="92"/>
      <c r="G43" s="92"/>
      <c r="H43" s="92"/>
    </row>
    <row r="44" spans="1:8" ht="72.5">
      <c r="A44" s="154"/>
      <c r="B44" s="92" t="s">
        <v>577</v>
      </c>
      <c r="C44" s="92" t="s">
        <v>619</v>
      </c>
      <c r="D44" s="88" t="s">
        <v>156</v>
      </c>
      <c r="E44" s="92"/>
      <c r="F44" s="92"/>
      <c r="G44" s="92"/>
      <c r="H44" s="92"/>
    </row>
    <row r="45" spans="1:8" ht="188.5">
      <c r="A45" s="154"/>
      <c r="B45" s="92" t="s">
        <v>578</v>
      </c>
      <c r="C45" s="92" t="s">
        <v>620</v>
      </c>
      <c r="D45" s="88" t="s">
        <v>157</v>
      </c>
      <c r="E45" s="92"/>
      <c r="F45" s="92"/>
      <c r="G45" s="92"/>
      <c r="H45" s="92"/>
    </row>
    <row r="46" spans="1:8" ht="29">
      <c r="A46" s="154"/>
      <c r="B46" s="92" t="s">
        <v>579</v>
      </c>
      <c r="C46" s="92" t="s">
        <v>621</v>
      </c>
      <c r="D46" s="88" t="s">
        <v>157</v>
      </c>
      <c r="E46" s="92"/>
      <c r="F46" s="92"/>
      <c r="G46" s="92"/>
      <c r="H46" s="92"/>
    </row>
    <row r="47" spans="1:8" ht="58">
      <c r="A47" s="154"/>
      <c r="B47" s="92" t="s">
        <v>580</v>
      </c>
      <c r="C47" s="92" t="s">
        <v>622</v>
      </c>
      <c r="D47" s="88" t="s">
        <v>156</v>
      </c>
      <c r="E47" s="92"/>
      <c r="F47" s="92"/>
      <c r="G47" s="92"/>
      <c r="H47" s="92"/>
    </row>
  </sheetData>
  <sheetProtection sort="0" autoFilter="0" pivotTables="0"/>
  <protectedRanges>
    <protectedRange sqref="E3:H47" name="Range1"/>
  </protectedRanges>
  <autoFilter ref="A2:H2"/>
  <mergeCells count="5">
    <mergeCell ref="A4:A9"/>
    <mergeCell ref="A10:A13"/>
    <mergeCell ref="A14:A23"/>
    <mergeCell ref="A24:A35"/>
    <mergeCell ref="A36:A47"/>
  </mergeCells>
  <pageMargins left="0.25" right="0.25" top="0.75" bottom="0.75" header="0.3" footer="0.3"/>
  <pageSetup paperSize="5" scale="68" fitToHeight="0"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E3:E47</xm:sqref>
        </x14:dataValidation>
        <x14:dataValidation type="list" showInputMessage="1" showErrorMessage="1">
          <x14:formula1>
            <xm:f>'Drop Down Lists'!$C$2:$C$4</xm:f>
          </x14:formula1>
          <xm:sqref>F4:F47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2:H64"/>
  <sheetViews>
    <sheetView topLeftCell="A56" workbookViewId="0">
      <selection activeCell="C63" sqref="C63"/>
    </sheetView>
  </sheetViews>
  <sheetFormatPr defaultColWidth="8.90625" defaultRowHeight="14.5"/>
  <cols>
    <col min="1" max="1" width="15.81640625" style="4" customWidth="1"/>
    <col min="2" max="2" width="9.453125" style="1" customWidth="1"/>
    <col min="3" max="3" width="97" style="1" customWidth="1"/>
    <col min="4" max="4" width="10.81640625" style="1" customWidth="1"/>
    <col min="5" max="5" width="15.81640625" style="1" customWidth="1"/>
    <col min="6" max="6" width="10.81640625" style="1" customWidth="1"/>
    <col min="7" max="8" width="45.81640625" style="1" customWidth="1"/>
    <col min="9" max="16384" width="8.90625" style="1"/>
  </cols>
  <sheetData>
    <row r="2" spans="1:8" ht="40" customHeight="1">
      <c r="A2" s="42" t="s">
        <v>92</v>
      </c>
      <c r="B2" s="42" t="s">
        <v>255</v>
      </c>
      <c r="C2" s="42" t="s">
        <v>79</v>
      </c>
      <c r="D2" s="42" t="s">
        <v>86</v>
      </c>
      <c r="E2" s="42" t="s">
        <v>85</v>
      </c>
      <c r="F2" s="42" t="s">
        <v>87</v>
      </c>
      <c r="G2" s="42" t="s">
        <v>88</v>
      </c>
      <c r="H2" s="42" t="s">
        <v>89</v>
      </c>
    </row>
    <row r="3" spans="1:8" ht="58">
      <c r="A3" s="98" t="s">
        <v>25</v>
      </c>
      <c r="B3" s="92" t="s">
        <v>24</v>
      </c>
      <c r="C3" s="92" t="s">
        <v>68</v>
      </c>
      <c r="D3" s="88" t="s">
        <v>155</v>
      </c>
      <c r="E3" s="92"/>
      <c r="F3" s="92"/>
      <c r="G3" s="92"/>
      <c r="H3" s="92"/>
    </row>
    <row r="4" spans="1:8" ht="58">
      <c r="A4" s="154" t="s">
        <v>26</v>
      </c>
      <c r="B4" s="92" t="s">
        <v>623</v>
      </c>
      <c r="C4" s="92" t="s">
        <v>684</v>
      </c>
      <c r="D4" s="88" t="s">
        <v>155</v>
      </c>
      <c r="E4" s="92"/>
      <c r="F4" s="92"/>
      <c r="G4" s="92"/>
      <c r="H4" s="92"/>
    </row>
    <row r="5" spans="1:8" ht="29">
      <c r="A5" s="154"/>
      <c r="B5" s="92" t="s">
        <v>624</v>
      </c>
      <c r="C5" s="92" t="s">
        <v>685</v>
      </c>
      <c r="D5" s="88" t="s">
        <v>156</v>
      </c>
      <c r="E5" s="92"/>
      <c r="F5" s="92"/>
      <c r="G5" s="92"/>
      <c r="H5" s="92"/>
    </row>
    <row r="6" spans="1:8">
      <c r="A6" s="154"/>
      <c r="B6" s="92" t="s">
        <v>625</v>
      </c>
      <c r="C6" s="92" t="s">
        <v>686</v>
      </c>
      <c r="D6" s="88" t="s">
        <v>156</v>
      </c>
      <c r="E6" s="92"/>
      <c r="F6" s="92"/>
      <c r="G6" s="92"/>
      <c r="H6" s="92"/>
    </row>
    <row r="7" spans="1:8" ht="43.5">
      <c r="A7" s="154"/>
      <c r="B7" s="92" t="s">
        <v>626</v>
      </c>
      <c r="C7" s="92" t="s">
        <v>687</v>
      </c>
      <c r="D7" s="88" t="s">
        <v>156</v>
      </c>
      <c r="E7" s="92"/>
      <c r="F7" s="92"/>
      <c r="G7" s="92"/>
      <c r="H7" s="92"/>
    </row>
    <row r="8" spans="1:8" ht="29">
      <c r="A8" s="154"/>
      <c r="B8" s="92" t="s">
        <v>627</v>
      </c>
      <c r="C8" s="92" t="s">
        <v>688</v>
      </c>
      <c r="D8" s="88" t="s">
        <v>156</v>
      </c>
      <c r="E8" s="92"/>
      <c r="F8" s="92"/>
      <c r="G8" s="92"/>
      <c r="H8" s="92"/>
    </row>
    <row r="9" spans="1:8" ht="29">
      <c r="A9" s="154"/>
      <c r="B9" s="92" t="s">
        <v>628</v>
      </c>
      <c r="C9" s="92" t="s">
        <v>689</v>
      </c>
      <c r="D9" s="88" t="s">
        <v>156</v>
      </c>
      <c r="E9" s="92"/>
      <c r="F9" s="92"/>
      <c r="G9" s="92"/>
      <c r="H9" s="92"/>
    </row>
    <row r="10" spans="1:8" ht="29">
      <c r="A10" s="154"/>
      <c r="B10" s="92" t="s">
        <v>629</v>
      </c>
      <c r="C10" s="92" t="s">
        <v>690</v>
      </c>
      <c r="D10" s="88" t="s">
        <v>155</v>
      </c>
      <c r="E10" s="92"/>
      <c r="F10" s="92"/>
      <c r="G10" s="92"/>
      <c r="H10" s="92"/>
    </row>
    <row r="11" spans="1:8">
      <c r="A11" s="154"/>
      <c r="B11" s="92" t="s">
        <v>630</v>
      </c>
      <c r="C11" s="92" t="s">
        <v>691</v>
      </c>
      <c r="D11" s="88" t="s">
        <v>157</v>
      </c>
      <c r="E11" s="92"/>
      <c r="F11" s="92"/>
      <c r="G11" s="92"/>
      <c r="H11" s="92"/>
    </row>
    <row r="12" spans="1:8" ht="203">
      <c r="A12" s="154"/>
      <c r="B12" s="92" t="s">
        <v>631</v>
      </c>
      <c r="C12" s="92" t="s">
        <v>692</v>
      </c>
      <c r="D12" s="88" t="s">
        <v>156</v>
      </c>
      <c r="E12" s="92"/>
      <c r="F12" s="92"/>
      <c r="G12" s="92"/>
      <c r="H12" s="92"/>
    </row>
    <row r="13" spans="1:8" ht="43.5">
      <c r="A13" s="91" t="s">
        <v>69</v>
      </c>
      <c r="B13" s="92" t="s">
        <v>633</v>
      </c>
      <c r="C13" s="92" t="s">
        <v>693</v>
      </c>
      <c r="D13" s="88" t="s">
        <v>155</v>
      </c>
      <c r="E13" s="92"/>
      <c r="F13" s="92"/>
      <c r="G13" s="92"/>
      <c r="H13" s="92"/>
    </row>
    <row r="14" spans="1:8" ht="406">
      <c r="A14" s="154" t="s">
        <v>27</v>
      </c>
      <c r="B14" s="92" t="s">
        <v>632</v>
      </c>
      <c r="C14" s="92" t="s">
        <v>694</v>
      </c>
      <c r="D14" s="88" t="s">
        <v>155</v>
      </c>
      <c r="E14" s="92"/>
      <c r="F14" s="92"/>
      <c r="G14" s="92"/>
      <c r="H14" s="92"/>
    </row>
    <row r="15" spans="1:8" ht="29">
      <c r="A15" s="154"/>
      <c r="B15" s="92" t="s">
        <v>634</v>
      </c>
      <c r="C15" s="92" t="s">
        <v>695</v>
      </c>
      <c r="D15" s="88" t="s">
        <v>157</v>
      </c>
      <c r="E15" s="92"/>
      <c r="F15" s="92"/>
      <c r="G15" s="92"/>
      <c r="H15" s="92"/>
    </row>
    <row r="16" spans="1:8" ht="29">
      <c r="A16" s="154"/>
      <c r="B16" s="92" t="s">
        <v>635</v>
      </c>
      <c r="C16" s="92" t="s">
        <v>696</v>
      </c>
      <c r="D16" s="88" t="s">
        <v>157</v>
      </c>
      <c r="E16" s="92"/>
      <c r="F16" s="92"/>
      <c r="G16" s="92"/>
      <c r="H16" s="92"/>
    </row>
    <row r="17" spans="1:8" ht="29">
      <c r="A17" s="154"/>
      <c r="B17" s="92" t="s">
        <v>636</v>
      </c>
      <c r="C17" s="92" t="s">
        <v>697</v>
      </c>
      <c r="D17" s="88" t="s">
        <v>157</v>
      </c>
      <c r="E17" s="92"/>
      <c r="F17" s="92"/>
      <c r="G17" s="92"/>
      <c r="H17" s="92"/>
    </row>
    <row r="18" spans="1:8" ht="407">
      <c r="A18" s="154" t="s">
        <v>28</v>
      </c>
      <c r="B18" s="92" t="s">
        <v>637</v>
      </c>
      <c r="C18" s="92" t="s">
        <v>698</v>
      </c>
      <c r="D18" s="88" t="s">
        <v>156</v>
      </c>
      <c r="E18" s="92"/>
      <c r="F18" s="92"/>
      <c r="G18" s="92"/>
      <c r="H18" s="92"/>
    </row>
    <row r="19" spans="1:8" ht="29">
      <c r="A19" s="154"/>
      <c r="B19" s="92" t="s">
        <v>638</v>
      </c>
      <c r="C19" s="92" t="s">
        <v>699</v>
      </c>
      <c r="D19" s="88" t="s">
        <v>156</v>
      </c>
      <c r="E19" s="92"/>
      <c r="F19" s="92"/>
      <c r="G19" s="92"/>
      <c r="H19" s="92"/>
    </row>
    <row r="20" spans="1:8" ht="29">
      <c r="A20" s="154"/>
      <c r="B20" s="92" t="s">
        <v>639</v>
      </c>
      <c r="C20" s="92" t="s">
        <v>700</v>
      </c>
      <c r="D20" s="88" t="s">
        <v>156</v>
      </c>
      <c r="E20" s="92"/>
      <c r="F20" s="92"/>
      <c r="G20" s="92"/>
      <c r="H20" s="92"/>
    </row>
    <row r="21" spans="1:8" ht="29">
      <c r="A21" s="154"/>
      <c r="B21" s="92" t="s">
        <v>640</v>
      </c>
      <c r="C21" s="92" t="s">
        <v>701</v>
      </c>
      <c r="D21" s="88" t="s">
        <v>156</v>
      </c>
      <c r="E21" s="92"/>
      <c r="F21" s="92"/>
      <c r="G21" s="92"/>
      <c r="H21" s="92"/>
    </row>
    <row r="22" spans="1:8" ht="101.5">
      <c r="A22" s="154"/>
      <c r="B22" s="92" t="s">
        <v>641</v>
      </c>
      <c r="C22" s="92" t="s">
        <v>702</v>
      </c>
      <c r="D22" s="88" t="s">
        <v>156</v>
      </c>
      <c r="E22" s="92"/>
      <c r="F22" s="92"/>
      <c r="G22" s="92"/>
      <c r="H22" s="92"/>
    </row>
    <row r="23" spans="1:8" ht="29">
      <c r="A23" s="154"/>
      <c r="B23" s="92" t="s">
        <v>642</v>
      </c>
      <c r="C23" s="92" t="s">
        <v>703</v>
      </c>
      <c r="D23" s="88" t="s">
        <v>156</v>
      </c>
      <c r="E23" s="92"/>
      <c r="F23" s="92"/>
      <c r="G23" s="92"/>
      <c r="H23" s="92"/>
    </row>
    <row r="24" spans="1:8" ht="43.5">
      <c r="A24" s="154"/>
      <c r="B24" s="92" t="s">
        <v>643</v>
      </c>
      <c r="C24" s="92" t="s">
        <v>704</v>
      </c>
      <c r="D24" s="88" t="s">
        <v>156</v>
      </c>
      <c r="E24" s="92"/>
      <c r="F24" s="92"/>
      <c r="G24" s="92"/>
      <c r="H24" s="92"/>
    </row>
    <row r="25" spans="1:8" ht="43.5">
      <c r="A25" s="154"/>
      <c r="B25" s="92" t="s">
        <v>644</v>
      </c>
      <c r="C25" s="92" t="s">
        <v>705</v>
      </c>
      <c r="D25" s="88" t="s">
        <v>156</v>
      </c>
      <c r="E25" s="92"/>
      <c r="F25" s="92"/>
      <c r="G25" s="92"/>
      <c r="H25" s="92"/>
    </row>
    <row r="26" spans="1:8" ht="43.5">
      <c r="A26" s="154"/>
      <c r="B26" s="92" t="s">
        <v>645</v>
      </c>
      <c r="C26" s="92" t="s">
        <v>706</v>
      </c>
      <c r="D26" s="88" t="s">
        <v>156</v>
      </c>
      <c r="E26" s="92"/>
      <c r="F26" s="92"/>
      <c r="G26" s="92"/>
      <c r="H26" s="92"/>
    </row>
    <row r="27" spans="1:8" ht="29">
      <c r="A27" s="154"/>
      <c r="B27" s="92" t="s">
        <v>646</v>
      </c>
      <c r="C27" s="92" t="s">
        <v>707</v>
      </c>
      <c r="D27" s="88" t="s">
        <v>156</v>
      </c>
      <c r="E27" s="92"/>
      <c r="F27" s="92"/>
      <c r="G27" s="92"/>
      <c r="H27" s="92"/>
    </row>
    <row r="28" spans="1:8">
      <c r="A28" s="154" t="s">
        <v>29</v>
      </c>
      <c r="B28" s="92" t="s">
        <v>647</v>
      </c>
      <c r="C28" s="92" t="s">
        <v>708</v>
      </c>
      <c r="D28" s="88" t="s">
        <v>156</v>
      </c>
      <c r="E28" s="92"/>
      <c r="F28" s="92"/>
      <c r="G28" s="92"/>
      <c r="H28" s="92"/>
    </row>
    <row r="29" spans="1:8">
      <c r="A29" s="154"/>
      <c r="B29" s="92" t="s">
        <v>648</v>
      </c>
      <c r="C29" s="92" t="s">
        <v>709</v>
      </c>
      <c r="D29" s="88" t="s">
        <v>157</v>
      </c>
      <c r="E29" s="92"/>
      <c r="F29" s="92"/>
      <c r="G29" s="92"/>
      <c r="H29" s="92"/>
    </row>
    <row r="30" spans="1:8">
      <c r="A30" s="154"/>
      <c r="B30" s="92" t="s">
        <v>649</v>
      </c>
      <c r="C30" s="92" t="s">
        <v>710</v>
      </c>
      <c r="D30" s="88" t="s">
        <v>157</v>
      </c>
      <c r="E30" s="92"/>
      <c r="F30" s="92"/>
      <c r="G30" s="92"/>
      <c r="H30" s="92"/>
    </row>
    <row r="31" spans="1:8" ht="29">
      <c r="A31" s="154"/>
      <c r="B31" s="92" t="s">
        <v>650</v>
      </c>
      <c r="C31" s="92" t="s">
        <v>711</v>
      </c>
      <c r="D31" s="88" t="s">
        <v>156</v>
      </c>
      <c r="E31" s="92"/>
      <c r="F31" s="92"/>
      <c r="G31" s="92"/>
      <c r="H31" s="92"/>
    </row>
    <row r="32" spans="1:8">
      <c r="A32" s="154"/>
      <c r="B32" s="92" t="s">
        <v>651</v>
      </c>
      <c r="C32" s="92" t="s">
        <v>712</v>
      </c>
      <c r="D32" s="88" t="s">
        <v>156</v>
      </c>
      <c r="E32" s="92"/>
      <c r="F32" s="92"/>
      <c r="G32" s="92"/>
      <c r="H32" s="92"/>
    </row>
    <row r="33" spans="1:8" ht="116">
      <c r="A33" s="154"/>
      <c r="B33" s="92" t="s">
        <v>652</v>
      </c>
      <c r="C33" s="92" t="s">
        <v>713</v>
      </c>
      <c r="D33" s="88" t="s">
        <v>155</v>
      </c>
      <c r="E33" s="92"/>
      <c r="F33" s="92"/>
      <c r="G33" s="92"/>
      <c r="H33" s="92"/>
    </row>
    <row r="34" spans="1:8" ht="29">
      <c r="A34" s="154"/>
      <c r="B34" s="92" t="s">
        <v>653</v>
      </c>
      <c r="C34" s="92" t="s">
        <v>714</v>
      </c>
      <c r="D34" s="88" t="s">
        <v>155</v>
      </c>
      <c r="E34" s="92"/>
      <c r="F34" s="92"/>
      <c r="G34" s="92"/>
      <c r="H34" s="92"/>
    </row>
    <row r="35" spans="1:8" ht="29">
      <c r="A35" s="154"/>
      <c r="B35" s="92" t="s">
        <v>654</v>
      </c>
      <c r="C35" s="92" t="s">
        <v>715</v>
      </c>
      <c r="D35" s="88" t="s">
        <v>156</v>
      </c>
      <c r="E35" s="92"/>
      <c r="F35" s="92"/>
      <c r="G35" s="92"/>
      <c r="H35" s="92"/>
    </row>
    <row r="36" spans="1:8" ht="29">
      <c r="A36" s="154"/>
      <c r="B36" s="92" t="s">
        <v>655</v>
      </c>
      <c r="C36" s="92" t="s">
        <v>716</v>
      </c>
      <c r="D36" s="88" t="s">
        <v>155</v>
      </c>
      <c r="E36" s="92"/>
      <c r="F36" s="92"/>
      <c r="G36" s="92"/>
      <c r="H36" s="92"/>
    </row>
    <row r="37" spans="1:8">
      <c r="A37" s="154"/>
      <c r="B37" s="92" t="s">
        <v>656</v>
      </c>
      <c r="C37" s="92" t="s">
        <v>717</v>
      </c>
      <c r="D37" s="88" t="s">
        <v>155</v>
      </c>
      <c r="E37" s="92"/>
      <c r="F37" s="92"/>
      <c r="G37" s="92"/>
      <c r="H37" s="92"/>
    </row>
    <row r="38" spans="1:8" ht="29">
      <c r="A38" s="154"/>
      <c r="B38" s="92" t="s">
        <v>657</v>
      </c>
      <c r="C38" s="92" t="s">
        <v>718</v>
      </c>
      <c r="D38" s="88" t="s">
        <v>156</v>
      </c>
      <c r="E38" s="92"/>
      <c r="F38" s="92"/>
      <c r="G38" s="92"/>
      <c r="H38" s="92"/>
    </row>
    <row r="39" spans="1:8" ht="29">
      <c r="A39" s="154"/>
      <c r="B39" s="92" t="s">
        <v>658</v>
      </c>
      <c r="C39" s="92" t="s">
        <v>719</v>
      </c>
      <c r="D39" s="88" t="s">
        <v>156</v>
      </c>
      <c r="E39" s="92"/>
      <c r="F39" s="92"/>
      <c r="G39" s="92"/>
      <c r="H39" s="92"/>
    </row>
    <row r="40" spans="1:8" ht="43.5">
      <c r="A40" s="154"/>
      <c r="B40" s="92" t="s">
        <v>659</v>
      </c>
      <c r="C40" s="92" t="s">
        <v>720</v>
      </c>
      <c r="D40" s="88" t="s">
        <v>155</v>
      </c>
      <c r="E40" s="92"/>
      <c r="F40" s="92"/>
      <c r="G40" s="92"/>
      <c r="H40" s="92"/>
    </row>
    <row r="41" spans="1:8" ht="29">
      <c r="A41" s="154"/>
      <c r="B41" s="92" t="s">
        <v>660</v>
      </c>
      <c r="C41" s="92" t="s">
        <v>721</v>
      </c>
      <c r="D41" s="88" t="s">
        <v>157</v>
      </c>
      <c r="E41" s="92"/>
      <c r="F41" s="92"/>
      <c r="G41" s="92"/>
      <c r="H41" s="92"/>
    </row>
    <row r="42" spans="1:8" ht="58">
      <c r="A42" s="154"/>
      <c r="B42" s="92" t="s">
        <v>661</v>
      </c>
      <c r="C42" s="92" t="s">
        <v>722</v>
      </c>
      <c r="D42" s="88" t="s">
        <v>156</v>
      </c>
      <c r="E42" s="92"/>
      <c r="F42" s="92"/>
      <c r="G42" s="92"/>
      <c r="H42" s="92"/>
    </row>
    <row r="43" spans="1:8" ht="43.5">
      <c r="A43" s="154"/>
      <c r="B43" s="92" t="s">
        <v>662</v>
      </c>
      <c r="C43" s="92" t="s">
        <v>723</v>
      </c>
      <c r="D43" s="90" t="s">
        <v>196</v>
      </c>
      <c r="E43" s="92"/>
      <c r="F43" s="92"/>
      <c r="G43" s="92"/>
      <c r="H43" s="92"/>
    </row>
    <row r="44" spans="1:8" ht="29">
      <c r="A44" s="154"/>
      <c r="B44" s="92" t="s">
        <v>663</v>
      </c>
      <c r="C44" s="92" t="s">
        <v>724</v>
      </c>
      <c r="D44" s="90" t="s">
        <v>196</v>
      </c>
      <c r="E44" s="92"/>
      <c r="F44" s="92"/>
      <c r="G44" s="92"/>
      <c r="H44" s="92"/>
    </row>
    <row r="45" spans="1:8" ht="29">
      <c r="A45" s="154"/>
      <c r="B45" s="92" t="s">
        <v>664</v>
      </c>
      <c r="C45" s="92" t="s">
        <v>725</v>
      </c>
      <c r="D45" s="88" t="s">
        <v>155</v>
      </c>
      <c r="E45" s="92"/>
      <c r="F45" s="92"/>
      <c r="G45" s="92"/>
      <c r="H45" s="92"/>
    </row>
    <row r="46" spans="1:8" ht="29">
      <c r="A46" s="154"/>
      <c r="B46" s="92" t="s">
        <v>665</v>
      </c>
      <c r="C46" s="92" t="s">
        <v>726</v>
      </c>
      <c r="D46" s="88" t="s">
        <v>156</v>
      </c>
      <c r="E46" s="92"/>
      <c r="F46" s="92"/>
      <c r="G46" s="92"/>
      <c r="H46" s="92"/>
    </row>
    <row r="47" spans="1:8" ht="58">
      <c r="A47" s="154"/>
      <c r="B47" s="92" t="s">
        <v>666</v>
      </c>
      <c r="C47" s="92" t="s">
        <v>727</v>
      </c>
      <c r="D47" s="90" t="s">
        <v>196</v>
      </c>
      <c r="E47" s="92"/>
      <c r="F47" s="92"/>
      <c r="G47" s="92"/>
      <c r="H47" s="92"/>
    </row>
    <row r="48" spans="1:8" ht="29">
      <c r="A48" s="154"/>
      <c r="B48" s="92" t="s">
        <v>667</v>
      </c>
      <c r="C48" s="92" t="s">
        <v>728</v>
      </c>
      <c r="D48" s="88" t="s">
        <v>157</v>
      </c>
      <c r="E48" s="92"/>
      <c r="F48" s="92"/>
      <c r="G48" s="92"/>
      <c r="H48" s="92"/>
    </row>
    <row r="49" spans="1:8" ht="174">
      <c r="A49" s="154"/>
      <c r="B49" s="92" t="s">
        <v>668</v>
      </c>
      <c r="C49" s="92" t="s">
        <v>729</v>
      </c>
      <c r="D49" s="88" t="s">
        <v>156</v>
      </c>
      <c r="E49" s="92"/>
      <c r="F49" s="92"/>
      <c r="G49" s="92"/>
      <c r="H49" s="92"/>
    </row>
    <row r="50" spans="1:8" ht="43.5">
      <c r="A50" s="154"/>
      <c r="B50" s="92" t="s">
        <v>669</v>
      </c>
      <c r="C50" s="92" t="s">
        <v>730</v>
      </c>
      <c r="D50" s="88" t="s">
        <v>156</v>
      </c>
      <c r="E50" s="92"/>
      <c r="F50" s="92"/>
      <c r="G50" s="92"/>
      <c r="H50" s="92"/>
    </row>
    <row r="51" spans="1:8" ht="29">
      <c r="A51" s="154" t="s">
        <v>30</v>
      </c>
      <c r="B51" s="92" t="s">
        <v>670</v>
      </c>
      <c r="C51" s="92" t="s">
        <v>731</v>
      </c>
      <c r="D51" s="88" t="s">
        <v>156</v>
      </c>
      <c r="E51" s="92"/>
      <c r="F51" s="92"/>
      <c r="G51" s="92"/>
      <c r="H51" s="92"/>
    </row>
    <row r="52" spans="1:8" ht="43.5">
      <c r="A52" s="154"/>
      <c r="B52" s="92" t="s">
        <v>671</v>
      </c>
      <c r="C52" s="92" t="s">
        <v>732</v>
      </c>
      <c r="D52" s="88" t="s">
        <v>156</v>
      </c>
      <c r="E52" s="92"/>
      <c r="F52" s="92"/>
      <c r="G52" s="92"/>
      <c r="H52" s="92"/>
    </row>
    <row r="53" spans="1:8" ht="159.5">
      <c r="A53" s="154"/>
      <c r="B53" s="92" t="s">
        <v>672</v>
      </c>
      <c r="C53" s="92" t="s">
        <v>733</v>
      </c>
      <c r="D53" s="90" t="s">
        <v>196</v>
      </c>
      <c r="E53" s="92"/>
      <c r="F53" s="92"/>
      <c r="G53" s="92"/>
      <c r="H53" s="92"/>
    </row>
    <row r="54" spans="1:8" ht="29">
      <c r="A54" s="154"/>
      <c r="B54" s="92" t="s">
        <v>673</v>
      </c>
      <c r="C54" s="92" t="s">
        <v>734</v>
      </c>
      <c r="D54" s="88" t="s">
        <v>156</v>
      </c>
      <c r="E54" s="92"/>
      <c r="F54" s="92"/>
      <c r="G54" s="92"/>
      <c r="H54" s="92"/>
    </row>
    <row r="55" spans="1:8" ht="29">
      <c r="A55" s="154"/>
      <c r="B55" s="92" t="s">
        <v>674</v>
      </c>
      <c r="C55" s="92" t="s">
        <v>735</v>
      </c>
      <c r="D55" s="90" t="s">
        <v>196</v>
      </c>
      <c r="E55" s="92"/>
      <c r="F55" s="92"/>
      <c r="G55" s="92"/>
      <c r="H55" s="92"/>
    </row>
    <row r="56" spans="1:8" ht="29">
      <c r="A56" s="154"/>
      <c r="B56" s="92" t="s">
        <v>675</v>
      </c>
      <c r="C56" s="92" t="s">
        <v>736</v>
      </c>
      <c r="D56" s="88" t="s">
        <v>156</v>
      </c>
      <c r="E56" s="92"/>
      <c r="F56" s="92"/>
      <c r="G56" s="92"/>
      <c r="H56" s="92"/>
    </row>
    <row r="57" spans="1:8" ht="58">
      <c r="A57" s="154"/>
      <c r="B57" s="92" t="s">
        <v>676</v>
      </c>
      <c r="C57" s="92" t="s">
        <v>737</v>
      </c>
      <c r="D57" s="88" t="s">
        <v>155</v>
      </c>
      <c r="E57" s="92"/>
      <c r="F57" s="92"/>
      <c r="G57" s="92"/>
      <c r="H57" s="92"/>
    </row>
    <row r="58" spans="1:8" ht="87">
      <c r="A58" s="154"/>
      <c r="B58" s="92" t="s">
        <v>677</v>
      </c>
      <c r="C58" s="92" t="s">
        <v>738</v>
      </c>
      <c r="D58" s="88" t="s">
        <v>156</v>
      </c>
      <c r="E58" s="92"/>
      <c r="F58" s="92"/>
      <c r="G58" s="92"/>
      <c r="H58" s="92"/>
    </row>
    <row r="59" spans="1:8" ht="43.5">
      <c r="A59" s="154"/>
      <c r="B59" s="92" t="s">
        <v>678</v>
      </c>
      <c r="C59" s="92" t="s">
        <v>739</v>
      </c>
      <c r="D59" s="88" t="s">
        <v>156</v>
      </c>
      <c r="E59" s="92"/>
      <c r="F59" s="92"/>
      <c r="G59" s="92"/>
      <c r="H59" s="92"/>
    </row>
    <row r="60" spans="1:8" ht="43.5">
      <c r="A60" s="154"/>
      <c r="B60" s="92" t="s">
        <v>679</v>
      </c>
      <c r="C60" s="92" t="s">
        <v>740</v>
      </c>
      <c r="D60" s="88" t="s">
        <v>156</v>
      </c>
      <c r="E60" s="92"/>
      <c r="F60" s="92"/>
      <c r="G60" s="92"/>
      <c r="H60" s="92"/>
    </row>
    <row r="61" spans="1:8" ht="43.5">
      <c r="A61" s="154"/>
      <c r="B61" s="92" t="s">
        <v>680</v>
      </c>
      <c r="C61" s="92" t="s">
        <v>741</v>
      </c>
      <c r="D61" s="88" t="s">
        <v>156</v>
      </c>
      <c r="E61" s="92"/>
      <c r="F61" s="92"/>
      <c r="G61" s="92"/>
      <c r="H61" s="92"/>
    </row>
    <row r="62" spans="1:8" ht="29">
      <c r="A62" s="154" t="s">
        <v>31</v>
      </c>
      <c r="B62" s="92" t="s">
        <v>681</v>
      </c>
      <c r="C62" s="92" t="s">
        <v>742</v>
      </c>
      <c r="D62" s="88" t="s">
        <v>157</v>
      </c>
      <c r="E62" s="92"/>
      <c r="F62" s="92"/>
      <c r="G62" s="92"/>
      <c r="H62" s="92"/>
    </row>
    <row r="63" spans="1:8" ht="130.5">
      <c r="A63" s="154"/>
      <c r="B63" s="92" t="s">
        <v>682</v>
      </c>
      <c r="C63" s="92" t="s">
        <v>70</v>
      </c>
      <c r="D63" s="88" t="s">
        <v>157</v>
      </c>
      <c r="E63" s="92"/>
      <c r="F63" s="92"/>
      <c r="G63" s="92"/>
      <c r="H63" s="92"/>
    </row>
    <row r="64" spans="1:8" ht="29">
      <c r="A64" s="154"/>
      <c r="B64" s="92" t="s">
        <v>683</v>
      </c>
      <c r="C64" s="92" t="s">
        <v>71</v>
      </c>
      <c r="D64" s="88" t="s">
        <v>157</v>
      </c>
      <c r="E64" s="92"/>
      <c r="F64" s="92"/>
      <c r="G64" s="92"/>
      <c r="H64" s="92"/>
    </row>
  </sheetData>
  <sheetProtection sort="0" autoFilter="0" pivotTables="0"/>
  <protectedRanges>
    <protectedRange sqref="E3:H64" name="Range1"/>
  </protectedRanges>
  <autoFilter ref="A2:H2"/>
  <mergeCells count="6">
    <mergeCell ref="A62:A64"/>
    <mergeCell ref="A4:A12"/>
    <mergeCell ref="A14:A17"/>
    <mergeCell ref="A18:A27"/>
    <mergeCell ref="A28:A50"/>
    <mergeCell ref="A51:A61"/>
  </mergeCells>
  <pageMargins left="0.25" right="0.25" top="0.75" bottom="0.75" header="0.3" footer="0.3"/>
  <pageSetup paperSize="5" scale="68" fitToHeight="0"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E3:E64</xm:sqref>
        </x14:dataValidation>
        <x14:dataValidation type="list" showInputMessage="1" showErrorMessage="1">
          <x14:formula1>
            <xm:f>'Drop Down Lists'!$C$2:$C$4</xm:f>
          </x14:formula1>
          <xm:sqref>F3:F64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H91"/>
  <sheetViews>
    <sheetView topLeftCell="A83" workbookViewId="0">
      <selection activeCell="C84" sqref="C84"/>
    </sheetView>
  </sheetViews>
  <sheetFormatPr defaultColWidth="8.90625" defaultRowHeight="14.5"/>
  <cols>
    <col min="1" max="1" width="15.81640625" style="4" customWidth="1"/>
    <col min="2" max="2" width="10.81640625" style="1" customWidth="1"/>
    <col min="3" max="3" width="75.81640625" style="1" customWidth="1"/>
    <col min="4" max="4" width="10.81640625" style="1" customWidth="1"/>
    <col min="5" max="5" width="15.81640625" style="1" customWidth="1"/>
    <col min="6" max="6" width="10.81640625" style="1" customWidth="1"/>
    <col min="7" max="8" width="55.81640625" style="1" customWidth="1"/>
    <col min="9" max="16384" width="8.90625" style="1"/>
  </cols>
  <sheetData>
    <row r="2" spans="1:8" ht="43.5">
      <c r="A2" s="42" t="s">
        <v>92</v>
      </c>
      <c r="B2" s="42" t="s">
        <v>255</v>
      </c>
      <c r="C2" s="42" t="s">
        <v>79</v>
      </c>
      <c r="D2" s="42" t="s">
        <v>86</v>
      </c>
      <c r="E2" s="42" t="s">
        <v>85</v>
      </c>
      <c r="F2" s="42" t="s">
        <v>87</v>
      </c>
      <c r="G2" s="42" t="s">
        <v>88</v>
      </c>
      <c r="H2" s="42" t="s">
        <v>89</v>
      </c>
    </row>
    <row r="3" spans="1:8" ht="29">
      <c r="A3" s="154" t="s">
        <v>32</v>
      </c>
      <c r="B3" s="92" t="s">
        <v>743</v>
      </c>
      <c r="C3" s="92" t="s">
        <v>822</v>
      </c>
      <c r="D3" s="88" t="s">
        <v>155</v>
      </c>
      <c r="E3" s="92"/>
      <c r="F3" s="92"/>
      <c r="G3" s="92"/>
      <c r="H3" s="92"/>
    </row>
    <row r="4" spans="1:8" ht="130.5">
      <c r="A4" s="154"/>
      <c r="B4" s="92" t="s">
        <v>744</v>
      </c>
      <c r="C4" s="92" t="s">
        <v>823</v>
      </c>
      <c r="D4" s="88" t="s">
        <v>156</v>
      </c>
      <c r="E4" s="92"/>
      <c r="F4" s="92"/>
      <c r="G4" s="92"/>
      <c r="H4" s="92"/>
    </row>
    <row r="5" spans="1:8" ht="58">
      <c r="A5" s="154"/>
      <c r="B5" s="92" t="s">
        <v>745</v>
      </c>
      <c r="C5" s="92" t="s">
        <v>824</v>
      </c>
      <c r="D5" s="88" t="s">
        <v>156</v>
      </c>
      <c r="E5" s="92"/>
      <c r="F5" s="92"/>
      <c r="G5" s="92"/>
      <c r="H5" s="92"/>
    </row>
    <row r="6" spans="1:8" ht="29">
      <c r="A6" s="154"/>
      <c r="B6" s="92" t="s">
        <v>746</v>
      </c>
      <c r="C6" s="92" t="s">
        <v>825</v>
      </c>
      <c r="D6" s="88" t="s">
        <v>156</v>
      </c>
      <c r="E6" s="92"/>
      <c r="F6" s="92"/>
      <c r="G6" s="92"/>
      <c r="H6" s="92"/>
    </row>
    <row r="7" spans="1:8" ht="159.5">
      <c r="A7" s="154"/>
      <c r="B7" s="92" t="s">
        <v>747</v>
      </c>
      <c r="C7" s="92" t="s">
        <v>826</v>
      </c>
      <c r="D7" s="88" t="s">
        <v>155</v>
      </c>
      <c r="E7" s="92"/>
      <c r="F7" s="92"/>
      <c r="G7" s="92"/>
      <c r="H7" s="92"/>
    </row>
    <row r="8" spans="1:8" ht="101.5">
      <c r="A8" s="154" t="s">
        <v>33</v>
      </c>
      <c r="B8" s="92" t="s">
        <v>748</v>
      </c>
      <c r="C8" s="92" t="s">
        <v>827</v>
      </c>
      <c r="D8" s="88" t="s">
        <v>155</v>
      </c>
      <c r="E8" s="92"/>
      <c r="F8" s="92"/>
      <c r="G8" s="92"/>
      <c r="H8" s="92"/>
    </row>
    <row r="9" spans="1:8" ht="43.5">
      <c r="A9" s="154"/>
      <c r="B9" s="92" t="s">
        <v>749</v>
      </c>
      <c r="C9" s="92" t="s">
        <v>828</v>
      </c>
      <c r="D9" s="88" t="s">
        <v>156</v>
      </c>
      <c r="E9" s="92"/>
      <c r="F9" s="92"/>
      <c r="G9" s="92"/>
      <c r="H9" s="92"/>
    </row>
    <row r="10" spans="1:8" ht="101.5">
      <c r="A10" s="91" t="s">
        <v>72</v>
      </c>
      <c r="B10" s="92" t="s">
        <v>750</v>
      </c>
      <c r="C10" s="92" t="s">
        <v>829</v>
      </c>
      <c r="D10" s="88" t="s">
        <v>155</v>
      </c>
      <c r="E10" s="92"/>
      <c r="F10" s="92"/>
      <c r="G10" s="92"/>
      <c r="H10" s="92"/>
    </row>
    <row r="11" spans="1:8" ht="43.5">
      <c r="A11" s="154" t="s">
        <v>34</v>
      </c>
      <c r="B11" s="92" t="s">
        <v>751</v>
      </c>
      <c r="C11" s="92" t="s">
        <v>830</v>
      </c>
      <c r="D11" s="88" t="s">
        <v>156</v>
      </c>
      <c r="E11" s="92"/>
      <c r="F11" s="92"/>
      <c r="G11" s="92"/>
      <c r="H11" s="92"/>
    </row>
    <row r="12" spans="1:8" ht="29">
      <c r="A12" s="154"/>
      <c r="B12" s="92" t="s">
        <v>752</v>
      </c>
      <c r="C12" s="92" t="s">
        <v>831</v>
      </c>
      <c r="D12" s="88" t="s">
        <v>156</v>
      </c>
      <c r="E12" s="92"/>
      <c r="F12" s="92"/>
      <c r="G12" s="92"/>
      <c r="H12" s="92"/>
    </row>
    <row r="13" spans="1:8" ht="29">
      <c r="A13" s="154"/>
      <c r="B13" s="92" t="s">
        <v>753</v>
      </c>
      <c r="C13" s="92" t="s">
        <v>832</v>
      </c>
      <c r="D13" s="88" t="s">
        <v>155</v>
      </c>
      <c r="E13" s="92"/>
      <c r="F13" s="92"/>
      <c r="G13" s="92"/>
      <c r="H13" s="92"/>
    </row>
    <row r="14" spans="1:8" ht="72.5">
      <c r="A14" s="154" t="s">
        <v>26</v>
      </c>
      <c r="B14" s="92" t="s">
        <v>754</v>
      </c>
      <c r="C14" s="92" t="s">
        <v>833</v>
      </c>
      <c r="D14" s="88" t="s">
        <v>155</v>
      </c>
      <c r="E14" s="92"/>
      <c r="F14" s="92"/>
      <c r="G14" s="92"/>
      <c r="H14" s="92"/>
    </row>
    <row r="15" spans="1:8" ht="29">
      <c r="A15" s="154"/>
      <c r="B15" s="92" t="s">
        <v>755</v>
      </c>
      <c r="C15" s="92" t="s">
        <v>834</v>
      </c>
      <c r="D15" s="90" t="s">
        <v>196</v>
      </c>
      <c r="E15" s="92"/>
      <c r="F15" s="92"/>
      <c r="G15" s="92"/>
      <c r="H15" s="92"/>
    </row>
    <row r="16" spans="1:8" ht="43.5">
      <c r="A16" s="154"/>
      <c r="B16" s="92" t="s">
        <v>756</v>
      </c>
      <c r="C16" s="92" t="s">
        <v>835</v>
      </c>
      <c r="D16" s="88" t="s">
        <v>156</v>
      </c>
      <c r="E16" s="92"/>
      <c r="F16" s="92"/>
      <c r="G16" s="92"/>
      <c r="H16" s="92"/>
    </row>
    <row r="17" spans="1:8" ht="43.5">
      <c r="A17" s="154"/>
      <c r="B17" s="92" t="s">
        <v>757</v>
      </c>
      <c r="C17" s="92" t="s">
        <v>836</v>
      </c>
      <c r="D17" s="88" t="s">
        <v>155</v>
      </c>
      <c r="E17" s="92"/>
      <c r="F17" s="92"/>
      <c r="G17" s="92"/>
      <c r="H17" s="92"/>
    </row>
    <row r="18" spans="1:8" ht="43.5">
      <c r="A18" s="154"/>
      <c r="B18" s="92" t="s">
        <v>758</v>
      </c>
      <c r="C18" s="92" t="s">
        <v>837</v>
      </c>
      <c r="D18" s="88" t="s">
        <v>155</v>
      </c>
      <c r="E18" s="92"/>
      <c r="F18" s="92"/>
      <c r="G18" s="92"/>
      <c r="H18" s="92"/>
    </row>
    <row r="19" spans="1:8" ht="58">
      <c r="A19" s="154"/>
      <c r="B19" s="92" t="s">
        <v>759</v>
      </c>
      <c r="C19" s="92" t="s">
        <v>838</v>
      </c>
      <c r="D19" s="88" t="s">
        <v>155</v>
      </c>
      <c r="E19" s="92"/>
      <c r="F19" s="92"/>
      <c r="G19" s="92"/>
      <c r="H19" s="92"/>
    </row>
    <row r="20" spans="1:8" ht="203">
      <c r="A20" s="154"/>
      <c r="B20" s="92" t="s">
        <v>760</v>
      </c>
      <c r="C20" s="92" t="s">
        <v>839</v>
      </c>
      <c r="D20" s="90" t="s">
        <v>196</v>
      </c>
      <c r="E20" s="92"/>
      <c r="F20" s="92"/>
      <c r="G20" s="92"/>
      <c r="H20" s="92"/>
    </row>
    <row r="21" spans="1:8" ht="72.5">
      <c r="A21" s="154"/>
      <c r="B21" s="92" t="s">
        <v>761</v>
      </c>
      <c r="C21" s="92" t="s">
        <v>840</v>
      </c>
      <c r="D21" s="90" t="s">
        <v>154</v>
      </c>
      <c r="E21" s="92"/>
      <c r="F21" s="92"/>
      <c r="G21" s="92"/>
      <c r="H21" s="92"/>
    </row>
    <row r="22" spans="1:8" ht="159.5">
      <c r="A22" s="154" t="s">
        <v>35</v>
      </c>
      <c r="B22" s="92" t="s">
        <v>762</v>
      </c>
      <c r="C22" s="92" t="s">
        <v>841</v>
      </c>
      <c r="D22" s="88" t="s">
        <v>156</v>
      </c>
      <c r="E22" s="92"/>
      <c r="F22" s="92"/>
      <c r="G22" s="92"/>
      <c r="H22" s="92"/>
    </row>
    <row r="23" spans="1:8" ht="43.5">
      <c r="A23" s="154"/>
      <c r="B23" s="92" t="s">
        <v>763</v>
      </c>
      <c r="C23" s="92" t="s">
        <v>842</v>
      </c>
      <c r="D23" s="88" t="s">
        <v>157</v>
      </c>
      <c r="E23" s="92"/>
      <c r="F23" s="92"/>
      <c r="G23" s="92"/>
      <c r="H23" s="92"/>
    </row>
    <row r="24" spans="1:8" ht="72.5">
      <c r="A24" s="154"/>
      <c r="B24" s="92" t="s">
        <v>764</v>
      </c>
      <c r="C24" s="92" t="s">
        <v>843</v>
      </c>
      <c r="D24" s="88" t="s">
        <v>157</v>
      </c>
      <c r="E24" s="92"/>
      <c r="F24" s="92"/>
      <c r="G24" s="92"/>
      <c r="H24" s="92"/>
    </row>
    <row r="25" spans="1:8" ht="29">
      <c r="A25" s="154"/>
      <c r="B25" s="92" t="s">
        <v>765</v>
      </c>
      <c r="C25" s="92" t="s">
        <v>844</v>
      </c>
      <c r="D25" s="88" t="s">
        <v>157</v>
      </c>
      <c r="E25" s="92"/>
      <c r="F25" s="92"/>
      <c r="G25" s="92"/>
      <c r="H25" s="92"/>
    </row>
    <row r="26" spans="1:8" ht="29">
      <c r="A26" s="154"/>
      <c r="B26" s="92" t="s">
        <v>766</v>
      </c>
      <c r="C26" s="92" t="s">
        <v>845</v>
      </c>
      <c r="D26" s="88" t="s">
        <v>157</v>
      </c>
      <c r="E26" s="92"/>
      <c r="F26" s="92"/>
      <c r="G26" s="92"/>
      <c r="H26" s="92"/>
    </row>
    <row r="27" spans="1:8" ht="130">
      <c r="A27" s="91" t="s">
        <v>36</v>
      </c>
      <c r="B27" s="92" t="s">
        <v>767</v>
      </c>
      <c r="C27" s="92" t="s">
        <v>848</v>
      </c>
      <c r="D27" s="88" t="s">
        <v>155</v>
      </c>
      <c r="E27" s="92"/>
      <c r="F27" s="92"/>
      <c r="G27" s="92"/>
      <c r="H27" s="92"/>
    </row>
    <row r="28" spans="1:8" ht="29">
      <c r="A28" s="154" t="s">
        <v>37</v>
      </c>
      <c r="B28" s="92" t="s">
        <v>767</v>
      </c>
      <c r="C28" s="92" t="s">
        <v>847</v>
      </c>
      <c r="D28" s="88" t="s">
        <v>155</v>
      </c>
      <c r="E28" s="92"/>
      <c r="F28" s="92"/>
      <c r="G28" s="92"/>
      <c r="H28" s="92"/>
    </row>
    <row r="29" spans="1:8" ht="298">
      <c r="A29" s="154"/>
      <c r="B29" s="92" t="s">
        <v>768</v>
      </c>
      <c r="C29" s="92" t="s">
        <v>846</v>
      </c>
      <c r="D29" s="88" t="s">
        <v>155</v>
      </c>
      <c r="E29" s="92"/>
      <c r="F29" s="92"/>
      <c r="G29" s="92"/>
      <c r="H29" s="92"/>
    </row>
    <row r="30" spans="1:8" ht="100">
      <c r="A30" s="154"/>
      <c r="B30" s="92" t="s">
        <v>769</v>
      </c>
      <c r="C30" s="92" t="s">
        <v>849</v>
      </c>
      <c r="D30" s="88" t="s">
        <v>156</v>
      </c>
      <c r="E30" s="92"/>
      <c r="F30" s="92"/>
      <c r="G30" s="92"/>
      <c r="H30" s="92"/>
    </row>
    <row r="31" spans="1:8" ht="82">
      <c r="A31" s="154" t="s">
        <v>38</v>
      </c>
      <c r="B31" s="92" t="s">
        <v>770</v>
      </c>
      <c r="C31" s="92" t="s">
        <v>850</v>
      </c>
      <c r="D31" s="90" t="s">
        <v>154</v>
      </c>
      <c r="E31" s="92"/>
      <c r="F31" s="92"/>
      <c r="G31" s="92"/>
      <c r="H31" s="92"/>
    </row>
    <row r="32" spans="1:8" ht="108.5">
      <c r="A32" s="154"/>
      <c r="B32" s="92" t="s">
        <v>771</v>
      </c>
      <c r="C32" s="92" t="s">
        <v>851</v>
      </c>
      <c r="D32" s="88" t="s">
        <v>156</v>
      </c>
      <c r="E32" s="92"/>
      <c r="F32" s="92"/>
      <c r="G32" s="92"/>
      <c r="H32" s="92"/>
    </row>
    <row r="33" spans="1:8" ht="58">
      <c r="A33" s="154"/>
      <c r="B33" s="92" t="s">
        <v>772</v>
      </c>
      <c r="C33" s="92" t="s">
        <v>852</v>
      </c>
      <c r="D33" s="88" t="s">
        <v>155</v>
      </c>
      <c r="E33" s="92"/>
      <c r="F33" s="92"/>
      <c r="G33" s="92"/>
      <c r="H33" s="92"/>
    </row>
    <row r="34" spans="1:8">
      <c r="A34" s="154"/>
      <c r="B34" s="92" t="s">
        <v>773</v>
      </c>
      <c r="C34" s="92" t="s">
        <v>853</v>
      </c>
      <c r="D34" s="88" t="s">
        <v>155</v>
      </c>
      <c r="E34" s="92"/>
      <c r="F34" s="92"/>
      <c r="G34" s="92"/>
      <c r="H34" s="92"/>
    </row>
    <row r="35" spans="1:8" ht="29">
      <c r="A35" s="158" t="s">
        <v>39</v>
      </c>
      <c r="B35" s="92" t="s">
        <v>774</v>
      </c>
      <c r="C35" s="92" t="s">
        <v>854</v>
      </c>
      <c r="D35" s="88" t="s">
        <v>155</v>
      </c>
      <c r="E35" s="92"/>
      <c r="F35" s="92"/>
      <c r="G35" s="92"/>
      <c r="H35" s="92"/>
    </row>
    <row r="36" spans="1:8" ht="95.5">
      <c r="A36" s="158"/>
      <c r="B36" s="92" t="s">
        <v>775</v>
      </c>
      <c r="C36" s="92" t="s">
        <v>855</v>
      </c>
      <c r="D36" s="88" t="s">
        <v>155</v>
      </c>
      <c r="E36" s="92"/>
      <c r="F36" s="92"/>
      <c r="G36" s="92"/>
      <c r="H36" s="92"/>
    </row>
    <row r="37" spans="1:8" ht="202.5">
      <c r="A37" s="154" t="s">
        <v>39</v>
      </c>
      <c r="B37" s="92" t="s">
        <v>776</v>
      </c>
      <c r="C37" s="92" t="s">
        <v>858</v>
      </c>
      <c r="D37" s="88" t="s">
        <v>155</v>
      </c>
      <c r="E37" s="92"/>
      <c r="F37" s="92"/>
      <c r="G37" s="92"/>
      <c r="H37" s="92"/>
    </row>
    <row r="38" spans="1:8" ht="87">
      <c r="A38" s="154"/>
      <c r="B38" s="92" t="s">
        <v>777</v>
      </c>
      <c r="C38" s="92" t="s">
        <v>856</v>
      </c>
      <c r="D38" s="88" t="s">
        <v>155</v>
      </c>
      <c r="E38" s="92"/>
      <c r="F38" s="92"/>
      <c r="G38" s="92"/>
      <c r="H38" s="92"/>
    </row>
    <row r="39" spans="1:8" ht="110">
      <c r="A39" s="154"/>
      <c r="B39" s="92" t="s">
        <v>778</v>
      </c>
      <c r="C39" s="92" t="s">
        <v>857</v>
      </c>
      <c r="D39" s="88" t="s">
        <v>155</v>
      </c>
      <c r="E39" s="92"/>
      <c r="F39" s="92"/>
      <c r="G39" s="92"/>
      <c r="H39" s="92"/>
    </row>
    <row r="40" spans="1:8" ht="43.5">
      <c r="A40" s="154"/>
      <c r="B40" s="92" t="s">
        <v>779</v>
      </c>
      <c r="C40" s="92" t="s">
        <v>859</v>
      </c>
      <c r="D40" s="88" t="s">
        <v>155</v>
      </c>
      <c r="E40" s="92"/>
      <c r="F40" s="92"/>
      <c r="G40" s="92"/>
      <c r="H40" s="92"/>
    </row>
    <row r="41" spans="1:8" ht="130.5">
      <c r="A41" s="154"/>
      <c r="B41" s="92" t="s">
        <v>780</v>
      </c>
      <c r="C41" s="92" t="s">
        <v>860</v>
      </c>
      <c r="D41" s="88" t="s">
        <v>155</v>
      </c>
      <c r="E41" s="92"/>
      <c r="F41" s="92"/>
      <c r="G41" s="92"/>
      <c r="H41" s="92"/>
    </row>
    <row r="42" spans="1:8" ht="101.5">
      <c r="A42" s="154"/>
      <c r="B42" s="92" t="s">
        <v>781</v>
      </c>
      <c r="C42" s="92" t="s">
        <v>861</v>
      </c>
      <c r="D42" s="88" t="s">
        <v>155</v>
      </c>
      <c r="E42" s="92"/>
      <c r="F42" s="92"/>
      <c r="G42" s="92"/>
      <c r="H42" s="92"/>
    </row>
    <row r="43" spans="1:8" ht="58">
      <c r="A43" s="154" t="s">
        <v>40</v>
      </c>
      <c r="B43" s="92" t="s">
        <v>782</v>
      </c>
      <c r="C43" s="92" t="s">
        <v>862</v>
      </c>
      <c r="D43" s="88" t="s">
        <v>155</v>
      </c>
      <c r="E43" s="92"/>
      <c r="F43" s="92"/>
      <c r="G43" s="92"/>
      <c r="H43" s="92"/>
    </row>
    <row r="44" spans="1:8" ht="58">
      <c r="A44" s="154"/>
      <c r="B44" s="92" t="s">
        <v>783</v>
      </c>
      <c r="C44" s="92" t="s">
        <v>863</v>
      </c>
      <c r="D44" s="88" t="s">
        <v>155</v>
      </c>
      <c r="E44" s="92"/>
      <c r="F44" s="92"/>
      <c r="G44" s="92"/>
      <c r="H44" s="92"/>
    </row>
    <row r="45" spans="1:8">
      <c r="A45" s="154"/>
      <c r="B45" s="92" t="s">
        <v>784</v>
      </c>
      <c r="C45" s="92" t="s">
        <v>864</v>
      </c>
      <c r="D45" s="88" t="s">
        <v>155</v>
      </c>
      <c r="E45" s="92"/>
      <c r="F45" s="92"/>
      <c r="G45" s="92"/>
      <c r="H45" s="92"/>
    </row>
    <row r="46" spans="1:8" ht="134.5">
      <c r="A46" s="154" t="s">
        <v>41</v>
      </c>
      <c r="B46" s="92" t="s">
        <v>785</v>
      </c>
      <c r="C46" s="92" t="s">
        <v>865</v>
      </c>
      <c r="D46" s="88" t="s">
        <v>155</v>
      </c>
      <c r="E46" s="92"/>
      <c r="F46" s="92"/>
      <c r="G46" s="92"/>
      <c r="H46" s="92"/>
    </row>
    <row r="47" spans="1:8" ht="172">
      <c r="A47" s="154"/>
      <c r="B47" s="92" t="s">
        <v>786</v>
      </c>
      <c r="C47" s="92" t="s">
        <v>866</v>
      </c>
      <c r="D47" s="88" t="s">
        <v>156</v>
      </c>
      <c r="E47" s="92"/>
      <c r="F47" s="92"/>
      <c r="G47" s="92"/>
      <c r="H47" s="92"/>
    </row>
    <row r="48" spans="1:8" ht="81">
      <c r="A48" s="154"/>
      <c r="B48" s="92" t="s">
        <v>787</v>
      </c>
      <c r="C48" s="92" t="s">
        <v>867</v>
      </c>
      <c r="D48" s="88" t="s">
        <v>156</v>
      </c>
      <c r="E48" s="92"/>
      <c r="F48" s="92"/>
      <c r="G48" s="92"/>
      <c r="H48" s="92"/>
    </row>
    <row r="49" spans="1:8" ht="29">
      <c r="A49" s="154"/>
      <c r="B49" s="92" t="s">
        <v>788</v>
      </c>
      <c r="C49" s="92" t="s">
        <v>868</v>
      </c>
      <c r="D49" s="88" t="s">
        <v>156</v>
      </c>
      <c r="E49" s="92"/>
      <c r="F49" s="92"/>
      <c r="G49" s="92"/>
      <c r="H49" s="92"/>
    </row>
    <row r="50" spans="1:8" ht="43.5">
      <c r="A50" s="154"/>
      <c r="B50" s="92" t="s">
        <v>789</v>
      </c>
      <c r="C50" s="92" t="s">
        <v>869</v>
      </c>
      <c r="D50" s="88" t="s">
        <v>155</v>
      </c>
      <c r="E50" s="92"/>
      <c r="F50" s="92"/>
      <c r="G50" s="92"/>
      <c r="H50" s="92"/>
    </row>
    <row r="51" spans="1:8" ht="58">
      <c r="A51" s="91" t="s">
        <v>42</v>
      </c>
      <c r="B51" s="92" t="s">
        <v>790</v>
      </c>
      <c r="C51" s="92" t="s">
        <v>870</v>
      </c>
      <c r="D51" s="90" t="s">
        <v>154</v>
      </c>
      <c r="E51" s="92"/>
      <c r="F51" s="92"/>
      <c r="G51" s="92"/>
      <c r="H51" s="92"/>
    </row>
    <row r="52" spans="1:8" ht="58">
      <c r="A52" s="154" t="s">
        <v>43</v>
      </c>
      <c r="B52" s="92" t="s">
        <v>791</v>
      </c>
      <c r="C52" s="92" t="s">
        <v>871</v>
      </c>
      <c r="D52" s="88" t="s">
        <v>156</v>
      </c>
      <c r="E52" s="92"/>
      <c r="F52" s="92"/>
      <c r="G52" s="92"/>
      <c r="H52" s="92"/>
    </row>
    <row r="53" spans="1:8" ht="58">
      <c r="A53" s="154"/>
      <c r="B53" s="92" t="s">
        <v>792</v>
      </c>
      <c r="C53" s="92" t="s">
        <v>872</v>
      </c>
      <c r="D53" s="88" t="s">
        <v>157</v>
      </c>
      <c r="E53" s="92"/>
      <c r="F53" s="92"/>
      <c r="G53" s="92"/>
      <c r="H53" s="92"/>
    </row>
    <row r="54" spans="1:8" ht="29">
      <c r="A54" s="154"/>
      <c r="B54" s="92" t="s">
        <v>793</v>
      </c>
      <c r="C54" s="92" t="s">
        <v>873</v>
      </c>
      <c r="D54" s="88" t="s">
        <v>156</v>
      </c>
      <c r="E54" s="92"/>
      <c r="F54" s="92"/>
      <c r="G54" s="92"/>
      <c r="H54" s="92"/>
    </row>
    <row r="55" spans="1:8" ht="29">
      <c r="A55" s="154"/>
      <c r="B55" s="92" t="s">
        <v>794</v>
      </c>
      <c r="C55" s="92" t="s">
        <v>874</v>
      </c>
      <c r="D55" s="88" t="s">
        <v>156</v>
      </c>
      <c r="E55" s="92"/>
      <c r="F55" s="92"/>
      <c r="G55" s="92"/>
      <c r="H55" s="92"/>
    </row>
    <row r="56" spans="1:8" ht="43.5">
      <c r="A56" s="154"/>
      <c r="B56" s="92" t="s">
        <v>795</v>
      </c>
      <c r="C56" s="92" t="s">
        <v>875</v>
      </c>
      <c r="D56" s="88" t="s">
        <v>155</v>
      </c>
      <c r="E56" s="92"/>
      <c r="F56" s="92"/>
      <c r="G56" s="92"/>
      <c r="H56" s="92"/>
    </row>
    <row r="57" spans="1:8">
      <c r="A57" s="154"/>
      <c r="B57" s="92" t="s">
        <v>796</v>
      </c>
      <c r="C57" s="92" t="s">
        <v>876</v>
      </c>
      <c r="D57" s="88" t="s">
        <v>157</v>
      </c>
      <c r="E57" s="92"/>
      <c r="F57" s="92"/>
      <c r="G57" s="92"/>
      <c r="H57" s="92"/>
    </row>
    <row r="58" spans="1:8" ht="29">
      <c r="A58" s="154"/>
      <c r="B58" s="92" t="s">
        <v>797</v>
      </c>
      <c r="C58" s="92" t="s">
        <v>877</v>
      </c>
      <c r="D58" s="88" t="s">
        <v>155</v>
      </c>
      <c r="E58" s="92"/>
      <c r="F58" s="92"/>
      <c r="G58" s="92"/>
      <c r="H58" s="92"/>
    </row>
    <row r="59" spans="1:8" ht="29">
      <c r="A59" s="154"/>
      <c r="B59" s="92" t="s">
        <v>798</v>
      </c>
      <c r="C59" s="92" t="s">
        <v>878</v>
      </c>
      <c r="D59" s="88" t="s">
        <v>155</v>
      </c>
      <c r="E59" s="92"/>
      <c r="F59" s="92"/>
      <c r="G59" s="92"/>
      <c r="H59" s="92"/>
    </row>
    <row r="60" spans="1:8" ht="29">
      <c r="A60" s="154"/>
      <c r="B60" s="92" t="s">
        <v>799</v>
      </c>
      <c r="C60" s="92" t="s">
        <v>879</v>
      </c>
      <c r="D60" s="90" t="s">
        <v>154</v>
      </c>
      <c r="E60" s="92"/>
      <c r="F60" s="92"/>
      <c r="G60" s="92"/>
      <c r="H60" s="92"/>
    </row>
    <row r="61" spans="1:8" ht="58">
      <c r="A61" s="154" t="s">
        <v>44</v>
      </c>
      <c r="B61" s="92" t="s">
        <v>800</v>
      </c>
      <c r="C61" s="92" t="s">
        <v>881</v>
      </c>
      <c r="D61" s="88" t="s">
        <v>156</v>
      </c>
      <c r="E61" s="92"/>
      <c r="F61" s="92"/>
      <c r="G61" s="92"/>
      <c r="H61" s="92"/>
    </row>
    <row r="62" spans="1:8" ht="29">
      <c r="A62" s="154"/>
      <c r="B62" s="92" t="s">
        <v>801</v>
      </c>
      <c r="C62" s="92" t="s">
        <v>882</v>
      </c>
      <c r="D62" s="88" t="s">
        <v>155</v>
      </c>
      <c r="E62" s="92"/>
      <c r="F62" s="92"/>
      <c r="G62" s="92"/>
      <c r="H62" s="92"/>
    </row>
    <row r="63" spans="1:8" ht="29">
      <c r="A63" s="154"/>
      <c r="B63" s="92" t="s">
        <v>802</v>
      </c>
      <c r="C63" s="92" t="s">
        <v>883</v>
      </c>
      <c r="D63" s="88" t="s">
        <v>156</v>
      </c>
      <c r="E63" s="92"/>
      <c r="F63" s="92"/>
      <c r="G63" s="92"/>
      <c r="H63" s="92"/>
    </row>
    <row r="64" spans="1:8" ht="101.5">
      <c r="A64" s="154"/>
      <c r="B64" s="92" t="s">
        <v>803</v>
      </c>
      <c r="C64" s="92" t="s">
        <v>884</v>
      </c>
      <c r="D64" s="90" t="s">
        <v>154</v>
      </c>
      <c r="E64" s="92"/>
      <c r="F64" s="92"/>
      <c r="G64" s="92"/>
      <c r="H64" s="92"/>
    </row>
    <row r="65" spans="1:8" ht="145">
      <c r="A65" s="154"/>
      <c r="B65" s="92" t="s">
        <v>804</v>
      </c>
      <c r="C65" s="92" t="s">
        <v>885</v>
      </c>
      <c r="D65" s="90" t="s">
        <v>154</v>
      </c>
      <c r="E65" s="92"/>
      <c r="F65" s="92"/>
      <c r="G65" s="92"/>
      <c r="H65" s="92"/>
    </row>
    <row r="66" spans="1:8" ht="43.5">
      <c r="A66" s="154"/>
      <c r="B66" s="92" t="s">
        <v>805</v>
      </c>
      <c r="C66" s="92" t="s">
        <v>886</v>
      </c>
      <c r="D66" s="88" t="s">
        <v>156</v>
      </c>
      <c r="E66" s="92"/>
      <c r="F66" s="92"/>
      <c r="G66" s="92"/>
      <c r="H66" s="92"/>
    </row>
    <row r="67" spans="1:8" ht="116">
      <c r="A67" s="154"/>
      <c r="B67" s="92" t="s">
        <v>806</v>
      </c>
      <c r="C67" s="92" t="s">
        <v>887</v>
      </c>
      <c r="D67" s="88" t="s">
        <v>157</v>
      </c>
      <c r="E67" s="92"/>
      <c r="F67" s="92"/>
      <c r="G67" s="92"/>
      <c r="H67" s="92"/>
    </row>
    <row r="68" spans="1:8" ht="280.5">
      <c r="A68" s="154"/>
      <c r="B68" s="92" t="s">
        <v>807</v>
      </c>
      <c r="C68" s="92" t="s">
        <v>888</v>
      </c>
      <c r="D68" s="88" t="s">
        <v>157</v>
      </c>
      <c r="E68" s="92"/>
      <c r="F68" s="92"/>
      <c r="G68" s="92"/>
      <c r="H68" s="92"/>
    </row>
    <row r="69" spans="1:8" ht="101.5">
      <c r="A69" s="154"/>
      <c r="B69" s="92" t="s">
        <v>808</v>
      </c>
      <c r="C69" s="92" t="s">
        <v>889</v>
      </c>
      <c r="D69" s="88" t="s">
        <v>155</v>
      </c>
      <c r="E69" s="92"/>
      <c r="F69" s="92"/>
      <c r="G69" s="92"/>
      <c r="H69" s="92"/>
    </row>
    <row r="70" spans="1:8" ht="319.5">
      <c r="A70" s="154" t="s">
        <v>45</v>
      </c>
      <c r="B70" s="92" t="s">
        <v>809</v>
      </c>
      <c r="C70" s="92" t="s">
        <v>890</v>
      </c>
      <c r="D70" s="88" t="s">
        <v>156</v>
      </c>
      <c r="E70" s="92"/>
      <c r="F70" s="92"/>
      <c r="G70" s="92"/>
      <c r="H70" s="92"/>
    </row>
    <row r="71" spans="1:8" ht="43.5">
      <c r="A71" s="154"/>
      <c r="B71" s="92" t="s">
        <v>810</v>
      </c>
      <c r="C71" s="92" t="s">
        <v>891</v>
      </c>
      <c r="D71" s="88" t="s">
        <v>156</v>
      </c>
      <c r="E71" s="92"/>
      <c r="F71" s="92"/>
      <c r="G71" s="92"/>
      <c r="H71" s="92"/>
    </row>
    <row r="72" spans="1:8" ht="29">
      <c r="A72" s="154"/>
      <c r="B72" s="92" t="s">
        <v>811</v>
      </c>
      <c r="C72" s="92" t="s">
        <v>892</v>
      </c>
      <c r="D72" s="88" t="s">
        <v>156</v>
      </c>
      <c r="E72" s="92"/>
      <c r="F72" s="92"/>
      <c r="G72" s="92"/>
      <c r="H72" s="92"/>
    </row>
    <row r="73" spans="1:8" ht="43.5">
      <c r="A73" s="154"/>
      <c r="B73" s="92" t="s">
        <v>812</v>
      </c>
      <c r="C73" s="92" t="s">
        <v>893</v>
      </c>
      <c r="D73" s="88" t="s">
        <v>155</v>
      </c>
      <c r="E73" s="92"/>
      <c r="F73" s="92"/>
      <c r="G73" s="92"/>
      <c r="H73" s="92"/>
    </row>
    <row r="74" spans="1:8" ht="43.5">
      <c r="A74" s="154"/>
      <c r="B74" s="92" t="s">
        <v>813</v>
      </c>
      <c r="C74" s="92" t="s">
        <v>894</v>
      </c>
      <c r="D74" s="88" t="s">
        <v>156</v>
      </c>
      <c r="E74" s="92"/>
      <c r="F74" s="92"/>
      <c r="G74" s="92"/>
      <c r="H74" s="92"/>
    </row>
    <row r="75" spans="1:8" ht="29">
      <c r="A75" s="154"/>
      <c r="B75" s="92" t="s">
        <v>814</v>
      </c>
      <c r="C75" s="92" t="s">
        <v>895</v>
      </c>
      <c r="D75" s="88" t="s">
        <v>156</v>
      </c>
      <c r="E75" s="92"/>
      <c r="F75" s="92"/>
      <c r="G75" s="92"/>
      <c r="H75" s="92"/>
    </row>
    <row r="76" spans="1:8">
      <c r="A76" s="154"/>
      <c r="B76" s="92" t="s">
        <v>815</v>
      </c>
      <c r="C76" s="92" t="s">
        <v>896</v>
      </c>
      <c r="D76" s="88" t="s">
        <v>157</v>
      </c>
      <c r="E76" s="92"/>
      <c r="F76" s="92"/>
      <c r="G76" s="92"/>
      <c r="H76" s="92"/>
    </row>
    <row r="77" spans="1:8" ht="58">
      <c r="A77" s="154"/>
      <c r="B77" s="92" t="s">
        <v>880</v>
      </c>
      <c r="C77" s="92" t="s">
        <v>897</v>
      </c>
      <c r="D77" s="88" t="s">
        <v>156</v>
      </c>
      <c r="E77" s="92"/>
      <c r="F77" s="92"/>
      <c r="G77" s="92"/>
      <c r="H77" s="92"/>
    </row>
    <row r="78" spans="1:8" ht="58">
      <c r="A78" s="154" t="s">
        <v>46</v>
      </c>
      <c r="B78" s="92" t="s">
        <v>816</v>
      </c>
      <c r="C78" s="92" t="s">
        <v>898</v>
      </c>
      <c r="D78" s="88" t="s">
        <v>157</v>
      </c>
      <c r="E78" s="92"/>
      <c r="F78" s="92"/>
      <c r="G78" s="92"/>
      <c r="H78" s="92"/>
    </row>
    <row r="79" spans="1:8" ht="43.5">
      <c r="A79" s="154"/>
      <c r="B79" s="92" t="s">
        <v>817</v>
      </c>
      <c r="C79" s="92" t="s">
        <v>899</v>
      </c>
      <c r="D79" s="88" t="s">
        <v>157</v>
      </c>
      <c r="E79" s="92"/>
      <c r="F79" s="92"/>
      <c r="G79" s="92"/>
      <c r="H79" s="92"/>
    </row>
    <row r="80" spans="1:8" ht="72.5">
      <c r="A80" s="154"/>
      <c r="B80" s="92" t="s">
        <v>818</v>
      </c>
      <c r="C80" s="92" t="s">
        <v>900</v>
      </c>
      <c r="D80" s="88" t="s">
        <v>155</v>
      </c>
      <c r="E80" s="92"/>
      <c r="F80" s="92"/>
      <c r="G80" s="92"/>
      <c r="H80" s="92"/>
    </row>
    <row r="81" spans="1:8" ht="100">
      <c r="A81" s="221" t="s">
        <v>905</v>
      </c>
      <c r="B81" s="92" t="s">
        <v>819</v>
      </c>
      <c r="C81" s="92" t="s">
        <v>902</v>
      </c>
      <c r="D81" s="94" t="s">
        <v>155</v>
      </c>
      <c r="E81" s="92"/>
      <c r="F81" s="92"/>
      <c r="G81" s="92"/>
      <c r="H81" s="92"/>
    </row>
    <row r="82" spans="1:8" ht="71">
      <c r="A82" s="221"/>
      <c r="B82" s="92" t="s">
        <v>820</v>
      </c>
      <c r="C82" s="92" t="s">
        <v>903</v>
      </c>
      <c r="D82" s="94" t="s">
        <v>156</v>
      </c>
      <c r="E82" s="92"/>
      <c r="F82" s="92"/>
      <c r="G82" s="92"/>
      <c r="H82" s="92"/>
    </row>
    <row r="83" spans="1:8" ht="85.5">
      <c r="A83" s="221"/>
      <c r="B83" s="92" t="s">
        <v>901</v>
      </c>
      <c r="C83" s="92" t="s">
        <v>904</v>
      </c>
      <c r="D83" s="99" t="s">
        <v>156</v>
      </c>
      <c r="E83" s="92"/>
      <c r="F83" s="92"/>
      <c r="G83" s="92"/>
      <c r="H83" s="92"/>
    </row>
    <row r="84" spans="1:8" ht="183.5">
      <c r="A84" s="222" t="s">
        <v>906</v>
      </c>
      <c r="B84" s="92" t="s">
        <v>821</v>
      </c>
      <c r="C84" s="92" t="s">
        <v>907</v>
      </c>
      <c r="D84" s="99" t="s">
        <v>196</v>
      </c>
      <c r="E84" s="92"/>
      <c r="F84" s="92"/>
      <c r="G84" s="92"/>
      <c r="H84" s="92"/>
    </row>
    <row r="85" spans="1:8" ht="267.5">
      <c r="A85" s="223" t="s">
        <v>909</v>
      </c>
      <c r="B85" s="92" t="s">
        <v>908</v>
      </c>
      <c r="C85" s="92" t="s">
        <v>910</v>
      </c>
      <c r="D85" s="99" t="s">
        <v>156</v>
      </c>
      <c r="E85" s="92"/>
      <c r="F85" s="92"/>
      <c r="G85" s="92"/>
      <c r="H85" s="92"/>
    </row>
    <row r="86" spans="1:8" ht="126">
      <c r="A86" s="155" t="s">
        <v>47</v>
      </c>
      <c r="B86" s="92" t="s">
        <v>913</v>
      </c>
      <c r="C86" s="92" t="s">
        <v>912</v>
      </c>
      <c r="D86" s="94" t="s">
        <v>157</v>
      </c>
      <c r="E86" s="92"/>
      <c r="F86" s="92"/>
      <c r="G86" s="92"/>
      <c r="H86" s="92"/>
    </row>
    <row r="87" spans="1:8" ht="72.5">
      <c r="A87" s="157"/>
      <c r="B87" s="92" t="s">
        <v>914</v>
      </c>
      <c r="C87" s="92" t="s">
        <v>918</v>
      </c>
      <c r="D87" s="94" t="s">
        <v>156</v>
      </c>
      <c r="E87" s="92"/>
      <c r="F87" s="92"/>
      <c r="G87" s="92"/>
      <c r="H87" s="92"/>
    </row>
    <row r="88" spans="1:8" ht="58">
      <c r="A88" s="159" t="s">
        <v>73</v>
      </c>
      <c r="B88" s="92" t="s">
        <v>911</v>
      </c>
      <c r="C88" s="92" t="s">
        <v>919</v>
      </c>
      <c r="D88" s="94" t="s">
        <v>155</v>
      </c>
      <c r="E88" s="92"/>
      <c r="F88" s="92"/>
      <c r="G88" s="92"/>
      <c r="H88" s="92"/>
    </row>
    <row r="89" spans="1:8" ht="29">
      <c r="A89" s="160"/>
      <c r="B89" s="92" t="s">
        <v>915</v>
      </c>
      <c r="C89" s="92" t="s">
        <v>920</v>
      </c>
      <c r="D89" s="94" t="s">
        <v>156</v>
      </c>
      <c r="E89" s="92"/>
      <c r="F89" s="92"/>
      <c r="G89" s="92"/>
      <c r="H89" s="92"/>
    </row>
    <row r="90" spans="1:8" ht="29">
      <c r="A90" s="160"/>
      <c r="B90" s="92" t="s">
        <v>916</v>
      </c>
      <c r="C90" s="92" t="s">
        <v>921</v>
      </c>
      <c r="D90" s="94" t="s">
        <v>155</v>
      </c>
      <c r="E90" s="92"/>
      <c r="F90" s="92"/>
      <c r="G90" s="92"/>
      <c r="H90" s="92"/>
    </row>
    <row r="91" spans="1:8" ht="72.5">
      <c r="A91" s="161"/>
      <c r="B91" s="92" t="s">
        <v>917</v>
      </c>
      <c r="C91" s="92" t="s">
        <v>922</v>
      </c>
      <c r="D91" s="94" t="s">
        <v>156</v>
      </c>
      <c r="E91" s="92"/>
      <c r="F91" s="92"/>
      <c r="G91" s="92"/>
      <c r="H91" s="92"/>
    </row>
  </sheetData>
  <sheetProtection sort="0" autoFilter="0" pivotTables="0"/>
  <protectedRanges>
    <protectedRange sqref="E3:H91" name="Range1"/>
  </protectedRanges>
  <autoFilter ref="A2:H2"/>
  <mergeCells count="18">
    <mergeCell ref="A3:A7"/>
    <mergeCell ref="A8:A9"/>
    <mergeCell ref="A11:A13"/>
    <mergeCell ref="A14:A21"/>
    <mergeCell ref="A22:A26"/>
    <mergeCell ref="A61:A69"/>
    <mergeCell ref="A35:A36"/>
    <mergeCell ref="A86:A87"/>
    <mergeCell ref="A88:A91"/>
    <mergeCell ref="A28:A30"/>
    <mergeCell ref="A70:A77"/>
    <mergeCell ref="A78:A80"/>
    <mergeCell ref="A81:A83"/>
    <mergeCell ref="A31:A34"/>
    <mergeCell ref="A37:A42"/>
    <mergeCell ref="A43:A45"/>
    <mergeCell ref="A46:A50"/>
    <mergeCell ref="A52:A60"/>
  </mergeCells>
  <pageMargins left="0.25" right="0.25" top="0.75" bottom="0.75" header="0.3" footer="0.3"/>
  <pageSetup paperSize="5" scale="68" fitToHeight="0"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E3:E91</xm:sqref>
        </x14:dataValidation>
        <x14:dataValidation type="list" showInputMessage="1" showErrorMessage="1">
          <x14:formula1>
            <xm:f>'Drop Down Lists'!$C$2:$C$4</xm:f>
          </x14:formula1>
          <xm:sqref>F3:F91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2:H51"/>
  <sheetViews>
    <sheetView topLeftCell="A49" workbookViewId="0">
      <selection activeCell="C72" sqref="C72"/>
    </sheetView>
  </sheetViews>
  <sheetFormatPr defaultColWidth="8.90625" defaultRowHeight="14.5"/>
  <cols>
    <col min="1" max="1" width="15.81640625" style="4" customWidth="1"/>
    <col min="2" max="2" width="10.81640625" style="1" customWidth="1"/>
    <col min="3" max="3" width="75.81640625" style="1" customWidth="1"/>
    <col min="4" max="4" width="10.81640625" style="1" customWidth="1"/>
    <col min="5" max="5" width="15.81640625" style="1" customWidth="1"/>
    <col min="6" max="6" width="10.81640625" style="1" customWidth="1"/>
    <col min="7" max="8" width="55.81640625" style="1" customWidth="1"/>
    <col min="9" max="16384" width="8.90625" style="1"/>
  </cols>
  <sheetData>
    <row r="2" spans="1:8" ht="43.5">
      <c r="A2" s="42" t="s">
        <v>92</v>
      </c>
      <c r="B2" s="42" t="s">
        <v>255</v>
      </c>
      <c r="C2" s="42" t="s">
        <v>79</v>
      </c>
      <c r="D2" s="42" t="s">
        <v>86</v>
      </c>
      <c r="E2" s="42" t="s">
        <v>85</v>
      </c>
      <c r="F2" s="42" t="s">
        <v>87</v>
      </c>
      <c r="G2" s="42" t="s">
        <v>88</v>
      </c>
      <c r="H2" s="42" t="s">
        <v>89</v>
      </c>
    </row>
    <row r="3" spans="1:8" ht="29">
      <c r="A3" s="154" t="s">
        <v>48</v>
      </c>
      <c r="B3" s="92" t="s">
        <v>923</v>
      </c>
      <c r="C3" s="92" t="s">
        <v>972</v>
      </c>
      <c r="D3" s="89" t="s">
        <v>155</v>
      </c>
      <c r="E3" s="92"/>
      <c r="F3" s="92"/>
      <c r="G3" s="92"/>
      <c r="H3" s="92"/>
    </row>
    <row r="4" spans="1:8" ht="82.5">
      <c r="A4" s="154"/>
      <c r="B4" s="92" t="s">
        <v>924</v>
      </c>
      <c r="C4" s="92" t="s">
        <v>973</v>
      </c>
      <c r="D4" s="89" t="s">
        <v>155</v>
      </c>
      <c r="E4" s="92"/>
      <c r="F4" s="92"/>
      <c r="G4" s="92"/>
      <c r="H4" s="92"/>
    </row>
    <row r="5" spans="1:8" ht="140.5">
      <c r="A5" s="154"/>
      <c r="B5" s="92" t="s">
        <v>925</v>
      </c>
      <c r="C5" s="92" t="s">
        <v>974</v>
      </c>
      <c r="D5" s="90" t="s">
        <v>196</v>
      </c>
      <c r="E5" s="92"/>
      <c r="F5" s="92"/>
      <c r="G5" s="92"/>
      <c r="H5" s="92"/>
    </row>
    <row r="6" spans="1:8" ht="72.5">
      <c r="A6" s="154"/>
      <c r="B6" s="92" t="s">
        <v>926</v>
      </c>
      <c r="C6" s="92" t="s">
        <v>975</v>
      </c>
      <c r="D6" s="89" t="s">
        <v>156</v>
      </c>
      <c r="E6" s="92"/>
      <c r="F6" s="92"/>
      <c r="G6" s="92"/>
      <c r="H6" s="92"/>
    </row>
    <row r="7" spans="1:8" ht="139">
      <c r="A7" s="154"/>
      <c r="B7" s="92" t="s">
        <v>927</v>
      </c>
      <c r="C7" s="92" t="s">
        <v>976</v>
      </c>
      <c r="D7" s="89" t="s">
        <v>155</v>
      </c>
      <c r="E7" s="92"/>
      <c r="F7" s="92"/>
      <c r="G7" s="92"/>
      <c r="H7" s="92"/>
    </row>
    <row r="8" spans="1:8" ht="160.5">
      <c r="A8" s="155" t="s">
        <v>49</v>
      </c>
      <c r="B8" s="92" t="s">
        <v>928</v>
      </c>
      <c r="C8" s="92" t="s">
        <v>977</v>
      </c>
      <c r="D8" s="89" t="s">
        <v>156</v>
      </c>
      <c r="E8" s="92"/>
      <c r="F8" s="92"/>
      <c r="G8" s="92"/>
      <c r="H8" s="92"/>
    </row>
    <row r="9" spans="1:8" ht="29">
      <c r="A9" s="157"/>
      <c r="B9" s="92" t="s">
        <v>929</v>
      </c>
      <c r="C9" s="92" t="s">
        <v>978</v>
      </c>
      <c r="D9" s="89" t="s">
        <v>156</v>
      </c>
      <c r="E9" s="92"/>
      <c r="F9" s="92"/>
      <c r="G9" s="92"/>
      <c r="H9" s="92"/>
    </row>
    <row r="10" spans="1:8" ht="43.5">
      <c r="A10" s="154" t="s">
        <v>74</v>
      </c>
      <c r="B10" s="92" t="s">
        <v>930</v>
      </c>
      <c r="C10" s="92" t="s">
        <v>979</v>
      </c>
      <c r="D10" s="89" t="s">
        <v>156</v>
      </c>
      <c r="E10" s="92"/>
      <c r="F10" s="92"/>
      <c r="G10" s="92"/>
      <c r="H10" s="92"/>
    </row>
    <row r="11" spans="1:8" ht="29">
      <c r="A11" s="154"/>
      <c r="B11" s="92" t="s">
        <v>931</v>
      </c>
      <c r="C11" s="92" t="s">
        <v>980</v>
      </c>
      <c r="D11" s="89" t="s">
        <v>155</v>
      </c>
      <c r="E11" s="92"/>
      <c r="F11" s="92"/>
      <c r="G11" s="92"/>
      <c r="H11" s="92"/>
    </row>
    <row r="12" spans="1:8" ht="29">
      <c r="A12" s="154"/>
      <c r="B12" s="92" t="s">
        <v>932</v>
      </c>
      <c r="C12" s="92" t="s">
        <v>981</v>
      </c>
      <c r="D12" s="89" t="s">
        <v>157</v>
      </c>
      <c r="E12" s="92"/>
      <c r="F12" s="92"/>
      <c r="G12" s="92"/>
      <c r="H12" s="92"/>
    </row>
    <row r="13" spans="1:8" ht="81">
      <c r="A13" s="154"/>
      <c r="B13" s="92" t="s">
        <v>933</v>
      </c>
      <c r="C13" s="92" t="s">
        <v>982</v>
      </c>
      <c r="D13" s="89" t="s">
        <v>156</v>
      </c>
      <c r="E13" s="92"/>
      <c r="F13" s="92"/>
      <c r="G13" s="92"/>
      <c r="H13" s="92"/>
    </row>
    <row r="14" spans="1:8" ht="29">
      <c r="A14" s="154"/>
      <c r="B14" s="92" t="s">
        <v>934</v>
      </c>
      <c r="C14" s="92" t="s">
        <v>983</v>
      </c>
      <c r="D14" s="89" t="s">
        <v>155</v>
      </c>
      <c r="E14" s="92"/>
      <c r="F14" s="92"/>
      <c r="G14" s="92"/>
      <c r="H14" s="92"/>
    </row>
    <row r="15" spans="1:8" ht="43.5">
      <c r="A15" s="154" t="s">
        <v>50</v>
      </c>
      <c r="B15" s="92" t="s">
        <v>935</v>
      </c>
      <c r="C15" s="92" t="s">
        <v>984</v>
      </c>
      <c r="D15" s="89" t="s">
        <v>156</v>
      </c>
      <c r="E15" s="92"/>
      <c r="F15" s="92"/>
      <c r="G15" s="92"/>
      <c r="H15" s="92"/>
    </row>
    <row r="16" spans="1:8" ht="29">
      <c r="A16" s="154"/>
      <c r="B16" s="92" t="s">
        <v>936</v>
      </c>
      <c r="C16" s="92" t="s">
        <v>985</v>
      </c>
      <c r="D16" s="89" t="s">
        <v>156</v>
      </c>
      <c r="E16" s="92"/>
      <c r="F16" s="92"/>
      <c r="G16" s="92"/>
      <c r="H16" s="92"/>
    </row>
    <row r="17" spans="1:8" ht="58">
      <c r="A17" s="91" t="s">
        <v>51</v>
      </c>
      <c r="B17" s="92" t="s">
        <v>937</v>
      </c>
      <c r="C17" s="92" t="s">
        <v>986</v>
      </c>
      <c r="D17" s="89" t="s">
        <v>155</v>
      </c>
      <c r="E17" s="92"/>
      <c r="F17" s="92"/>
      <c r="G17" s="92"/>
      <c r="H17" s="92"/>
    </row>
    <row r="18" spans="1:8" ht="43.5">
      <c r="A18" s="154" t="s">
        <v>52</v>
      </c>
      <c r="B18" s="92" t="s">
        <v>938</v>
      </c>
      <c r="C18" s="92" t="s">
        <v>987</v>
      </c>
      <c r="D18" s="89" t="s">
        <v>156</v>
      </c>
      <c r="E18" s="92"/>
      <c r="F18" s="92"/>
      <c r="G18" s="92"/>
      <c r="H18" s="92"/>
    </row>
    <row r="19" spans="1:8" ht="29">
      <c r="A19" s="154"/>
      <c r="B19" s="92" t="s">
        <v>939</v>
      </c>
      <c r="C19" s="92" t="s">
        <v>988</v>
      </c>
      <c r="D19" s="89" t="s">
        <v>156</v>
      </c>
      <c r="E19" s="92"/>
      <c r="F19" s="92"/>
      <c r="G19" s="92"/>
      <c r="H19" s="92"/>
    </row>
    <row r="20" spans="1:8" ht="29">
      <c r="A20" s="154" t="s">
        <v>53</v>
      </c>
      <c r="B20" s="92" t="s">
        <v>940</v>
      </c>
      <c r="C20" s="92" t="s">
        <v>989</v>
      </c>
      <c r="D20" s="89" t="s">
        <v>155</v>
      </c>
      <c r="E20" s="92"/>
      <c r="F20" s="92"/>
      <c r="G20" s="92"/>
      <c r="H20" s="92"/>
    </row>
    <row r="21" spans="1:8" ht="43.5">
      <c r="A21" s="154"/>
      <c r="B21" s="92" t="s">
        <v>941</v>
      </c>
      <c r="C21" s="92" t="s">
        <v>990</v>
      </c>
      <c r="D21" s="89" t="s">
        <v>155</v>
      </c>
      <c r="E21" s="92"/>
      <c r="F21" s="92"/>
      <c r="G21" s="92"/>
      <c r="H21" s="92"/>
    </row>
    <row r="22" spans="1:8" ht="98.5">
      <c r="A22" s="154"/>
      <c r="B22" s="92" t="s">
        <v>942</v>
      </c>
      <c r="C22" s="92" t="s">
        <v>991</v>
      </c>
      <c r="D22" s="89" t="s">
        <v>155</v>
      </c>
      <c r="E22" s="92"/>
      <c r="F22" s="92"/>
      <c r="G22" s="92"/>
      <c r="H22" s="92"/>
    </row>
    <row r="23" spans="1:8" ht="43.5">
      <c r="A23" s="154"/>
      <c r="B23" s="92" t="s">
        <v>943</v>
      </c>
      <c r="C23" s="92" t="s">
        <v>992</v>
      </c>
      <c r="D23" s="89" t="s">
        <v>156</v>
      </c>
      <c r="E23" s="92"/>
      <c r="F23" s="92"/>
      <c r="G23" s="92"/>
      <c r="H23" s="92"/>
    </row>
    <row r="24" spans="1:8" ht="94">
      <c r="A24" s="154"/>
      <c r="B24" s="92" t="s">
        <v>944</v>
      </c>
      <c r="C24" s="92" t="s">
        <v>994</v>
      </c>
      <c r="D24" s="89" t="s">
        <v>156</v>
      </c>
      <c r="E24" s="92"/>
      <c r="F24" s="92"/>
      <c r="G24" s="92"/>
      <c r="H24" s="92"/>
    </row>
    <row r="25" spans="1:8" ht="94">
      <c r="A25" s="154"/>
      <c r="B25" s="92" t="s">
        <v>945</v>
      </c>
      <c r="C25" s="92" t="s">
        <v>993</v>
      </c>
      <c r="D25" s="89" t="s">
        <v>156</v>
      </c>
      <c r="E25" s="92"/>
      <c r="F25" s="92"/>
      <c r="G25" s="92"/>
      <c r="H25" s="92"/>
    </row>
    <row r="26" spans="1:8" ht="58">
      <c r="A26" s="154" t="s">
        <v>54</v>
      </c>
      <c r="B26" s="92" t="s">
        <v>946</v>
      </c>
      <c r="C26" s="92" t="s">
        <v>995</v>
      </c>
      <c r="D26" s="89" t="s">
        <v>155</v>
      </c>
      <c r="E26" s="92"/>
      <c r="F26" s="92"/>
      <c r="G26" s="92"/>
      <c r="H26" s="92"/>
    </row>
    <row r="27" spans="1:8" ht="58">
      <c r="A27" s="154"/>
      <c r="B27" s="92" t="s">
        <v>947</v>
      </c>
      <c r="C27" s="92" t="s">
        <v>996</v>
      </c>
      <c r="D27" s="89" t="s">
        <v>155</v>
      </c>
      <c r="E27" s="92"/>
      <c r="F27" s="92"/>
      <c r="G27" s="92"/>
      <c r="H27" s="92"/>
    </row>
    <row r="28" spans="1:8" ht="58">
      <c r="A28" s="154"/>
      <c r="B28" s="92" t="s">
        <v>948</v>
      </c>
      <c r="C28" s="92" t="s">
        <v>997</v>
      </c>
      <c r="D28" s="89" t="s">
        <v>155</v>
      </c>
      <c r="E28" s="92"/>
      <c r="F28" s="92"/>
      <c r="G28" s="92"/>
      <c r="H28" s="92"/>
    </row>
    <row r="29" spans="1:8" ht="58">
      <c r="A29" s="154"/>
      <c r="B29" s="92" t="s">
        <v>949</v>
      </c>
      <c r="C29" s="92" t="s">
        <v>998</v>
      </c>
      <c r="D29" s="89" t="s">
        <v>155</v>
      </c>
      <c r="E29" s="92"/>
      <c r="F29" s="92"/>
      <c r="G29" s="92"/>
      <c r="H29" s="92"/>
    </row>
    <row r="30" spans="1:8" ht="173.5">
      <c r="A30" s="154"/>
      <c r="B30" s="92" t="s">
        <v>950</v>
      </c>
      <c r="C30" s="92" t="s">
        <v>999</v>
      </c>
      <c r="D30" s="89" t="s">
        <v>155</v>
      </c>
      <c r="E30" s="92"/>
      <c r="F30" s="92"/>
      <c r="G30" s="92"/>
      <c r="H30" s="92"/>
    </row>
    <row r="31" spans="1:8" ht="29">
      <c r="A31" s="154"/>
      <c r="B31" s="92" t="s">
        <v>951</v>
      </c>
      <c r="C31" s="92" t="s">
        <v>1000</v>
      </c>
      <c r="D31" s="89" t="s">
        <v>155</v>
      </c>
      <c r="E31" s="92"/>
      <c r="F31" s="92"/>
      <c r="G31" s="92"/>
      <c r="H31" s="92"/>
    </row>
    <row r="32" spans="1:8" ht="43.5">
      <c r="A32" s="154"/>
      <c r="B32" s="92" t="s">
        <v>952</v>
      </c>
      <c r="C32" s="92" t="s">
        <v>1001</v>
      </c>
      <c r="D32" s="89" t="s">
        <v>155</v>
      </c>
      <c r="E32" s="92"/>
      <c r="F32" s="92"/>
      <c r="G32" s="92"/>
      <c r="H32" s="92"/>
    </row>
    <row r="33" spans="1:8" ht="43.5">
      <c r="A33" s="154"/>
      <c r="B33" s="92" t="s">
        <v>953</v>
      </c>
      <c r="C33" s="92" t="s">
        <v>1002</v>
      </c>
      <c r="D33" s="89" t="s">
        <v>155</v>
      </c>
      <c r="E33" s="92"/>
      <c r="F33" s="92"/>
      <c r="G33" s="92"/>
      <c r="H33" s="92"/>
    </row>
    <row r="34" spans="1:8" ht="29">
      <c r="A34" s="154" t="s">
        <v>75</v>
      </c>
      <c r="B34" s="92" t="s">
        <v>954</v>
      </c>
      <c r="C34" s="92" t="s">
        <v>1003</v>
      </c>
      <c r="D34" s="89" t="s">
        <v>155</v>
      </c>
      <c r="E34" s="92"/>
      <c r="F34" s="92"/>
      <c r="G34" s="92"/>
      <c r="H34" s="92"/>
    </row>
    <row r="35" spans="1:8">
      <c r="A35" s="154"/>
      <c r="B35" s="92" t="s">
        <v>955</v>
      </c>
      <c r="C35" s="92" t="s">
        <v>1004</v>
      </c>
      <c r="D35" s="89" t="s">
        <v>155</v>
      </c>
      <c r="E35" s="92"/>
      <c r="F35" s="92"/>
      <c r="G35" s="92"/>
      <c r="H35" s="92"/>
    </row>
    <row r="36" spans="1:8" ht="29">
      <c r="A36" s="154"/>
      <c r="B36" s="92" t="s">
        <v>956</v>
      </c>
      <c r="C36" s="92" t="s">
        <v>1005</v>
      </c>
      <c r="D36" s="89" t="s">
        <v>155</v>
      </c>
      <c r="E36" s="92"/>
      <c r="F36" s="92"/>
      <c r="G36" s="92"/>
      <c r="H36" s="92"/>
    </row>
    <row r="37" spans="1:8" ht="29">
      <c r="A37" s="154"/>
      <c r="B37" s="92" t="s">
        <v>957</v>
      </c>
      <c r="C37" s="92" t="s">
        <v>1006</v>
      </c>
      <c r="D37" s="89" t="s">
        <v>155</v>
      </c>
      <c r="E37" s="92"/>
      <c r="F37" s="92"/>
      <c r="G37" s="92"/>
      <c r="H37" s="92"/>
    </row>
    <row r="38" spans="1:8" ht="29">
      <c r="A38" s="154"/>
      <c r="B38" s="92" t="s">
        <v>958</v>
      </c>
      <c r="C38" s="92" t="s">
        <v>1007</v>
      </c>
      <c r="D38" s="89" t="s">
        <v>156</v>
      </c>
      <c r="E38" s="92"/>
      <c r="F38" s="92"/>
      <c r="G38" s="92"/>
      <c r="H38" s="92"/>
    </row>
    <row r="39" spans="1:8" ht="43.5">
      <c r="A39" s="154"/>
      <c r="B39" s="92" t="s">
        <v>959</v>
      </c>
      <c r="C39" s="92" t="s">
        <v>1008</v>
      </c>
      <c r="D39" s="89" t="s">
        <v>156</v>
      </c>
      <c r="E39" s="92"/>
      <c r="F39" s="92"/>
      <c r="G39" s="92"/>
      <c r="H39" s="92"/>
    </row>
    <row r="40" spans="1:8" ht="29">
      <c r="A40" s="154"/>
      <c r="B40" s="92" t="s">
        <v>960</v>
      </c>
      <c r="C40" s="92" t="s">
        <v>1009</v>
      </c>
      <c r="D40" s="89" t="s">
        <v>155</v>
      </c>
      <c r="E40" s="92"/>
      <c r="F40" s="92"/>
      <c r="G40" s="92"/>
      <c r="H40" s="92"/>
    </row>
    <row r="41" spans="1:8" ht="29">
      <c r="A41" s="154" t="s">
        <v>55</v>
      </c>
      <c r="B41" s="92" t="s">
        <v>961</v>
      </c>
      <c r="C41" s="92" t="s">
        <v>1010</v>
      </c>
      <c r="D41" s="89" t="s">
        <v>155</v>
      </c>
      <c r="E41" s="92"/>
      <c r="F41" s="92"/>
      <c r="G41" s="92"/>
      <c r="H41" s="92"/>
    </row>
    <row r="42" spans="1:8" ht="72.5">
      <c r="A42" s="154"/>
      <c r="B42" s="92" t="s">
        <v>962</v>
      </c>
      <c r="C42" s="92" t="s">
        <v>1011</v>
      </c>
      <c r="D42" s="89" t="s">
        <v>155</v>
      </c>
      <c r="E42" s="92"/>
      <c r="F42" s="92"/>
      <c r="G42" s="92"/>
      <c r="H42" s="92"/>
    </row>
    <row r="43" spans="1:8" ht="29">
      <c r="A43" s="154"/>
      <c r="B43" s="92" t="s">
        <v>963</v>
      </c>
      <c r="C43" s="92" t="s">
        <v>1012</v>
      </c>
      <c r="D43" s="89" t="s">
        <v>155</v>
      </c>
      <c r="E43" s="92"/>
      <c r="F43" s="92"/>
      <c r="G43" s="92"/>
      <c r="H43" s="92"/>
    </row>
    <row r="44" spans="1:8" ht="139">
      <c r="A44" s="154"/>
      <c r="B44" s="92" t="s">
        <v>964</v>
      </c>
      <c r="C44" s="92" t="s">
        <v>1013</v>
      </c>
      <c r="D44" s="89" t="s">
        <v>156</v>
      </c>
      <c r="E44" s="92"/>
      <c r="F44" s="92"/>
      <c r="G44" s="92"/>
      <c r="H44" s="92"/>
    </row>
    <row r="45" spans="1:8" ht="72.5">
      <c r="A45" s="155" t="s">
        <v>76</v>
      </c>
      <c r="B45" s="92" t="s">
        <v>965</v>
      </c>
      <c r="C45" s="92" t="s">
        <v>1014</v>
      </c>
      <c r="D45" s="89" t="s">
        <v>155</v>
      </c>
      <c r="E45" s="92"/>
      <c r="F45" s="92"/>
      <c r="G45" s="92"/>
      <c r="H45" s="92"/>
    </row>
    <row r="46" spans="1:8" ht="87">
      <c r="A46" s="156"/>
      <c r="B46" s="92" t="s">
        <v>966</v>
      </c>
      <c r="C46" s="92" t="s">
        <v>1015</v>
      </c>
      <c r="D46" s="89" t="s">
        <v>155</v>
      </c>
      <c r="E46" s="92"/>
      <c r="F46" s="92"/>
      <c r="G46" s="92"/>
      <c r="H46" s="92"/>
    </row>
    <row r="47" spans="1:8" ht="43.5">
      <c r="A47" s="156"/>
      <c r="B47" s="92" t="s">
        <v>967</v>
      </c>
      <c r="C47" s="92" t="s">
        <v>1016</v>
      </c>
      <c r="D47" s="89" t="s">
        <v>155</v>
      </c>
      <c r="E47" s="92"/>
      <c r="F47" s="92"/>
      <c r="G47" s="92"/>
      <c r="H47" s="92"/>
    </row>
    <row r="48" spans="1:8" ht="29">
      <c r="A48" s="157"/>
      <c r="B48" s="92" t="s">
        <v>968</v>
      </c>
      <c r="C48" s="92" t="s">
        <v>1017</v>
      </c>
      <c r="D48" s="89" t="s">
        <v>155</v>
      </c>
      <c r="E48" s="92"/>
      <c r="F48" s="92"/>
      <c r="G48" s="92"/>
      <c r="H48" s="92"/>
    </row>
    <row r="49" spans="1:8" ht="162">
      <c r="A49" s="91" t="s">
        <v>77</v>
      </c>
      <c r="B49" s="92" t="s">
        <v>969</v>
      </c>
      <c r="C49" s="92" t="s">
        <v>1018</v>
      </c>
      <c r="D49" s="90" t="s">
        <v>196</v>
      </c>
      <c r="E49" s="92"/>
      <c r="F49" s="92"/>
      <c r="G49" s="92"/>
      <c r="H49" s="92"/>
    </row>
    <row r="50" spans="1:8" ht="29">
      <c r="A50" s="154" t="s">
        <v>78</v>
      </c>
      <c r="B50" s="92" t="s">
        <v>970</v>
      </c>
      <c r="C50" s="92" t="s">
        <v>1019</v>
      </c>
      <c r="D50" s="89" t="s">
        <v>155</v>
      </c>
      <c r="E50" s="92"/>
      <c r="F50" s="92"/>
      <c r="G50" s="92"/>
      <c r="H50" s="92"/>
    </row>
    <row r="51" spans="1:8" ht="97">
      <c r="A51" s="154"/>
      <c r="B51" s="92" t="s">
        <v>971</v>
      </c>
      <c r="C51" s="92" t="s">
        <v>1020</v>
      </c>
      <c r="D51" s="90" t="s">
        <v>196</v>
      </c>
      <c r="E51" s="92"/>
      <c r="F51" s="92"/>
      <c r="G51" s="92"/>
      <c r="H51" s="92"/>
    </row>
  </sheetData>
  <sheetProtection sort="0" autoFilter="0" pivotTables="0"/>
  <protectedRanges>
    <protectedRange sqref="E3:H51" name="Range1"/>
  </protectedRanges>
  <autoFilter ref="A2:H2"/>
  <mergeCells count="11">
    <mergeCell ref="A34:A40"/>
    <mergeCell ref="A41:A44"/>
    <mergeCell ref="A50:A51"/>
    <mergeCell ref="A3:A7"/>
    <mergeCell ref="A10:A14"/>
    <mergeCell ref="A15:A16"/>
    <mergeCell ref="A18:A19"/>
    <mergeCell ref="A20:A25"/>
    <mergeCell ref="A26:A33"/>
    <mergeCell ref="A8:A9"/>
    <mergeCell ref="A45:A48"/>
  </mergeCells>
  <pageMargins left="0.25" right="0.25" top="0.75" bottom="0.75" header="0.3" footer="0.3"/>
  <pageSetup paperSize="5" scale="68" fitToHeight="0" orientation="landscape" r:id="rId1"/>
  <customProperties>
    <customPr name="LastActive" r:id="rId2"/>
  </customProperties>
  <extLst>
    <ext xmlns:x14="http://schemas.microsoft.com/office/spreadsheetml/2009/9/main" uri="{CCE6A557-97BC-4b89-ADB6-D9C93CAAB3DF}">
      <x14:dataValidations xmlns:xm="http://schemas.microsoft.com/office/excel/2006/main" count="2">
        <x14:dataValidation type="list" showInputMessage="1" showErrorMessage="1">
          <x14:formula1>
            <xm:f>'Drop Down Lists'!$A$2:$A$6</xm:f>
          </x14:formula1>
          <xm:sqref>E3:E51</xm:sqref>
        </x14:dataValidation>
        <x14:dataValidation type="list" showInputMessage="1" showErrorMessage="1">
          <x14:formula1>
            <xm:f>'Drop Down Lists'!$C$2:$C$4</xm:f>
          </x14:formula1>
          <xm:sqref>F3:F51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230e9df3-be65-4c73-a93b-d1236ebd677e">
      <Terms xmlns="http://schemas.microsoft.com/office/infopath/2007/PartnerControls"/>
    </TaxKeywordTaxHTField>
    <TaxCatchAll xmlns="230e9df3-be65-4c73-a93b-d1236ebd677e"/>
    <_dlc_DocId xmlns="230e9df3-be65-4c73-a93b-d1236ebd677e">HYAYSVJVX4CQ-142-24</_dlc_DocId>
    <_dlc_DocIdUrl xmlns="230e9df3-be65-4c73-a93b-d1236ebd677e">
      <Url>http://sharepoint/sites/GenSec/scs/internal/_layouts/15/DocIdRedir.aspx?ID=HYAYSVJVX4CQ-142-24</Url>
      <Description>HYAYSVJVX4CQ-142-24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57A41B1C288914D92548DC595DC2A32" ma:contentTypeVersion="3" ma:contentTypeDescription="Create a new document." ma:contentTypeScope="" ma:versionID="075c0e833639256db6215c4e934a077b">
  <xsd:schema xmlns:xsd="http://www.w3.org/2001/XMLSchema" xmlns:xs="http://www.w3.org/2001/XMLSchema" xmlns:p="http://schemas.microsoft.com/office/2006/metadata/properties" xmlns:ns2="230e9df3-be65-4c73-a93b-d1236ebd677e" xmlns:ns3="fc52cbd6-c8d3-4d2f-a600-292a2f7feb4e" targetNamespace="http://schemas.microsoft.com/office/2006/metadata/properties" ma:root="true" ma:fieldsID="64ec384ee55f56c51fa66cd32111ed7b" ns2:_="" ns3:_="">
    <xsd:import namespace="230e9df3-be65-4c73-a93b-d1236ebd677e"/>
    <xsd:import namespace="fc52cbd6-c8d3-4d2f-a600-292a2f7feb4e"/>
    <xsd:element name="properties">
      <xsd:complexType>
        <xsd:sequence>
          <xsd:element name="documentManagement">
            <xsd:complexType>
              <xsd:all>
                <xsd:element ref="ns2:TaxKeywordTaxHTField" minOccurs="0"/>
                <xsd:element ref="ns2:TaxCatchAll" minOccurs="0"/>
                <xsd:element ref="ns2:TaxCatchAllLabel" minOccurs="0"/>
                <xsd:element ref="ns2:_dlc_DocId" minOccurs="0"/>
                <xsd:element ref="ns2:_dlc_DocIdUrl" minOccurs="0"/>
                <xsd:element ref="ns2: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e385fb40-52d4-4fae-9c5b-3e8ff8a5878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08cc1011-5426-4100-9c99-b578733bd2b2}" ma:internalName="TaxCatchAll" ma:showField="CatchAllData" ma:web="06f5268e-9d91-4e19-ba11-bf24932db8f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08cc1011-5426-4100-9c99-b578733bd2b2}" ma:internalName="TaxCatchAllLabel" ma:readOnly="true" ma:showField="CatchAllDataLabel" ma:web="06f5268e-9d91-4e19-ba11-bf24932db8fb">
      <xsd:complexType>
        <xsd:complexContent>
          <xsd:extension base="dms:MultiChoiceLookup">
            <xsd:sequence>
              <xsd:element name="Value" type="dms:Lookup" maxOccurs="unbounded" minOccurs="0" nillable="true"/>
            </xsd:sequence>
          </xsd:extension>
        </xsd:complexContent>
      </xsd:complex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c52cbd6-c8d3-4d2f-a600-292a2f7feb4e" elementFormDefault="qualified">
    <xsd:import namespace="http://schemas.microsoft.com/office/2006/documentManagement/types"/>
    <xsd:import namespace="http://schemas.microsoft.com/office/infopath/2007/PartnerControls"/>
    <xsd:element name="SharedWithUsers" ma:index="1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0101A8-3049-42FE-9D60-847840A2458F}">
  <ds:schemaRefs>
    <ds:schemaRef ds:uri="http://schemas.microsoft.com/sharepoint/v3/contenttype/forms"/>
  </ds:schemaRefs>
</ds:datastoreItem>
</file>

<file path=customXml/itemProps2.xml><?xml version="1.0" encoding="utf-8"?>
<ds:datastoreItem xmlns:ds="http://schemas.openxmlformats.org/officeDocument/2006/customXml" ds:itemID="{5C578FC5-3F3D-488A-82FA-39533A511D2B}">
  <ds:schemaRefs>
    <ds:schemaRef ds:uri="http://schemas.microsoft.com/sharepoint/events"/>
  </ds:schemaRefs>
</ds:datastoreItem>
</file>

<file path=customXml/itemProps3.xml><?xml version="1.0" encoding="utf-8"?>
<ds:datastoreItem xmlns:ds="http://schemas.openxmlformats.org/officeDocument/2006/customXml" ds:itemID="{053D8D47-C029-4F6D-BB4A-CC5B015AD982}">
  <ds:schemaRefs>
    <ds:schemaRef ds:uri="230e9df3-be65-4c73-a93b-d1236ebd677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fc52cbd6-c8d3-4d2f-a600-292a2f7feb4e"/>
    <ds:schemaRef ds:uri="http://purl.org/dc/elements/1.1/"/>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E26F8015-E15C-4637-BC55-DD7A622AE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0e9df3-be65-4c73-a93b-d1236ebd677e"/>
    <ds:schemaRef ds:uri="fc52cbd6-c8d3-4d2f-a600-292a2f7fe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57</vt:i4>
      </vt:variant>
    </vt:vector>
  </HeadingPairs>
  <TitlesOfParts>
    <vt:vector size="69" baseType="lpstr">
      <vt:lpstr>Inspection Main</vt:lpstr>
      <vt:lpstr>I</vt:lpstr>
      <vt:lpstr>1</vt:lpstr>
      <vt:lpstr>2</vt:lpstr>
      <vt:lpstr>3</vt:lpstr>
      <vt:lpstr>4</vt:lpstr>
      <vt:lpstr>5</vt:lpstr>
      <vt:lpstr>6</vt:lpstr>
      <vt:lpstr>7</vt:lpstr>
      <vt:lpstr>Summary</vt:lpstr>
      <vt:lpstr>Results</vt:lpstr>
      <vt:lpstr>Drop Down Lists</vt:lpstr>
      <vt:lpstr>'6'!_Toc418000879</vt:lpstr>
      <vt:lpstr>'4'!_Toc431556005</vt:lpstr>
      <vt:lpstr>I!_Toc64688212</vt:lpstr>
      <vt:lpstr>'6'!_Toc64688277</vt:lpstr>
      <vt:lpstr>'2'!_Toc96219248</vt:lpstr>
      <vt:lpstr>'2'!_Toc96219253</vt:lpstr>
      <vt:lpstr>'4'!_Toc96219277</vt:lpstr>
      <vt:lpstr>'6'!_Toc96219287</vt:lpstr>
      <vt:lpstr>Access</vt:lpstr>
      <vt:lpstr>ASType</vt:lpstr>
      <vt:lpstr>Cisco</vt:lpstr>
      <vt:lpstr>'4'!Four223</vt:lpstr>
      <vt:lpstr>'4'!Four224</vt:lpstr>
      <vt:lpstr>'4'!Four2310</vt:lpstr>
      <vt:lpstr>'4'!Four239</vt:lpstr>
      <vt:lpstr>'4'!Four249</vt:lpstr>
      <vt:lpstr>FreightWatch</vt:lpstr>
      <vt:lpstr>InsFirm</vt:lpstr>
      <vt:lpstr>IPForensics</vt:lpstr>
      <vt:lpstr>'3'!LBRSystemLogs</vt:lpstr>
      <vt:lpstr>LOBs</vt:lpstr>
      <vt:lpstr>Microsoft</vt:lpstr>
      <vt:lpstr>'1'!Print_Area</vt:lpstr>
      <vt:lpstr>'2'!Print_Area</vt:lpstr>
      <vt:lpstr>'3'!Print_Area</vt:lpstr>
      <vt:lpstr>'4'!Print_Area</vt:lpstr>
      <vt:lpstr>'5'!Print_Area</vt:lpstr>
      <vt:lpstr>'6'!Print_Area</vt:lpstr>
      <vt:lpstr>'7'!Print_Area</vt:lpstr>
      <vt:lpstr>I!Print_Area</vt:lpstr>
      <vt:lpstr>'Inspection Main'!Print_Area</vt:lpstr>
      <vt:lpstr>Results!Print_Area</vt:lpstr>
      <vt:lpstr>Summary!Print_Area</vt:lpstr>
      <vt:lpstr>Process</vt:lpstr>
      <vt:lpstr>Resp1</vt:lpstr>
      <vt:lpstr>Resp2</vt:lpstr>
      <vt:lpstr>Resp3</vt:lpstr>
      <vt:lpstr>Resp4</vt:lpstr>
      <vt:lpstr>Resp5</vt:lpstr>
      <vt:lpstr>Resp6</vt:lpstr>
      <vt:lpstr>Resp7</vt:lpstr>
      <vt:lpstr>RI</vt:lpstr>
      <vt:lpstr>Seve1</vt:lpstr>
      <vt:lpstr>SEVE2</vt:lpstr>
      <vt:lpstr>SEVE3</vt:lpstr>
      <vt:lpstr>SEVE4</vt:lpstr>
      <vt:lpstr>SEVE5</vt:lpstr>
      <vt:lpstr>SEVE6</vt:lpstr>
      <vt:lpstr>SEVE7</vt:lpstr>
      <vt:lpstr>SIHigh</vt:lpstr>
      <vt:lpstr>Test1</vt:lpstr>
      <vt:lpstr>'3'!Three216</vt:lpstr>
      <vt:lpstr>'3'!Three221</vt:lpstr>
      <vt:lpstr>'3'!Three2211</vt:lpstr>
      <vt:lpstr>'3'!Three326</vt:lpstr>
      <vt:lpstr>WGroup</vt:lpstr>
      <vt:lpstr>YN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Valenzuela (ANTI-PIRACY SERVICES)</dc:creator>
  <cp:lastModifiedBy>Jose Valenzuela (ANTI-PIRACY SERVICES)</cp:lastModifiedBy>
  <cp:lastPrinted>2016-02-01T14:58:47Z</cp:lastPrinted>
  <dcterms:created xsi:type="dcterms:W3CDTF">2015-06-17T14:27:00Z</dcterms:created>
  <dcterms:modified xsi:type="dcterms:W3CDTF">2016-05-10T17:47:00Z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0x010100357A41B1C288914D92548DC595DC2A32</vt:lpwstr>
  </property>
  <property fmtid="{D5CDD505-2E9C-101B-9397-08002B2CF9AE}" pid="3" name="_dlc_DocIdItemGuid">
    <vt:lpwstr>e9a0d03c-5a07-4c3c-bcb8-f187d39d43cf</vt:lpwstr>
  </property>
  <property fmtid="{D5CDD505-2E9C-101B-9397-08002B2CF9AE}" pid="4" name="TaxKeyword">
    <vt:lpwstr/>
  </property>
</Properties>
</file>