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ama20&amp;d10\Desktop\"/>
    </mc:Choice>
  </mc:AlternateContent>
  <xr:revisionPtr revIDLastSave="0" documentId="8_{190E940D-A84C-4F12-905E-6C12CC39F02F}" xr6:coauthVersionLast="47" xr6:coauthVersionMax="47" xr10:uidLastSave="{00000000-0000-0000-0000-000000000000}"/>
  <bookViews>
    <workbookView xWindow="-110" yWindow="-110" windowWidth="19420" windowHeight="10420" tabRatio="531" firstSheet="2" activeTab="3" xr2:uid="{3D4610B7-B36C-483F-B27A-F188995D1A60}"/>
  </bookViews>
  <sheets>
    <sheet name="Platform-Summary-Category" sheetId="16" r:id="rId1"/>
    <sheet name="Platform-Summary-SBU" sheetId="15" r:id="rId2"/>
    <sheet name="Platform-Summary-Subfunction" sheetId="13" r:id="rId3"/>
    <sheet name="Platform" sheetId="12" r:id="rId4"/>
  </sheets>
  <definedNames>
    <definedName name="_xlnm._FilterDatabase" localSheetId="3" hidden="1">Platform!$A$1:$S$151</definedName>
  </definedNames>
  <calcPr calcId="191028"/>
  <pivotCaches>
    <pivotCache cacheId="1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1" i="12" l="1"/>
  <c r="L151" i="12"/>
  <c r="L41" i="12"/>
  <c r="M41" i="12"/>
  <c r="L38" i="12"/>
  <c r="M38" i="12"/>
  <c r="L37" i="12"/>
  <c r="M37" i="12"/>
  <c r="L23" i="12"/>
  <c r="M23" i="12"/>
  <c r="M51" i="12"/>
  <c r="L51" i="12"/>
  <c r="M50" i="12"/>
  <c r="L50" i="12"/>
  <c r="L14" i="12"/>
  <c r="M14" i="12"/>
  <c r="L13" i="12"/>
  <c r="M13" i="12"/>
  <c r="L12" i="12"/>
  <c r="M12" i="12"/>
  <c r="M146" i="12"/>
  <c r="L146" i="12"/>
  <c r="L3" i="12"/>
  <c r="L4" i="12"/>
  <c r="L5" i="12"/>
  <c r="L6" i="12"/>
  <c r="L7" i="12"/>
  <c r="L8" i="12"/>
  <c r="L9" i="12"/>
  <c r="L10" i="12"/>
  <c r="L11" i="12"/>
  <c r="L15" i="12"/>
  <c r="L16" i="12"/>
  <c r="L17" i="12"/>
  <c r="L18" i="12"/>
  <c r="L19" i="12"/>
  <c r="L20" i="12"/>
  <c r="L21" i="12"/>
  <c r="L22" i="12"/>
  <c r="L24" i="12"/>
  <c r="L25" i="12"/>
  <c r="L26" i="12"/>
  <c r="L27" i="12"/>
  <c r="L28" i="12"/>
  <c r="L29" i="12"/>
  <c r="L30" i="12"/>
  <c r="L31" i="12"/>
  <c r="L32" i="12"/>
  <c r="L33" i="12"/>
  <c r="L34" i="12"/>
  <c r="L35" i="12"/>
  <c r="L36" i="12"/>
  <c r="L39" i="12"/>
  <c r="L40" i="12"/>
  <c r="L42" i="12"/>
  <c r="L43" i="12"/>
  <c r="L44" i="12"/>
  <c r="L45" i="12"/>
  <c r="L46" i="12"/>
  <c r="L47" i="12"/>
  <c r="L48" i="12"/>
  <c r="L49"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2"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49" i="12"/>
  <c r="M48" i="12"/>
  <c r="M47" i="12"/>
  <c r="M46" i="12"/>
  <c r="M45" i="12"/>
  <c r="M44" i="12"/>
  <c r="M43" i="12"/>
  <c r="M42" i="12"/>
  <c r="M40" i="12"/>
  <c r="M39" i="12"/>
  <c r="M36" i="12"/>
  <c r="M35" i="12"/>
  <c r="M34" i="12"/>
  <c r="M33" i="12"/>
  <c r="M32" i="12"/>
  <c r="M31" i="12"/>
  <c r="M30" i="12"/>
  <c r="M29" i="12"/>
  <c r="M28" i="12"/>
  <c r="M27" i="12"/>
  <c r="M26" i="12"/>
  <c r="M25" i="12"/>
  <c r="M24" i="12"/>
  <c r="M22" i="12"/>
  <c r="M21" i="12"/>
  <c r="M20" i="12"/>
  <c r="M19" i="12"/>
  <c r="M18" i="12"/>
  <c r="M17" i="12"/>
  <c r="M16" i="12"/>
  <c r="M15" i="12"/>
  <c r="M11" i="12"/>
  <c r="M10" i="12"/>
  <c r="M9" i="12"/>
  <c r="M8" i="12"/>
  <c r="M7" i="12"/>
  <c r="M6" i="12"/>
  <c r="M5" i="12"/>
  <c r="M4" i="12"/>
  <c r="M3" i="12"/>
  <c r="M2" i="12"/>
  <c r="B20" i="16"/>
  <c r="B18" i="16"/>
  <c r="B19" i="16" s="1"/>
  <c r="G1" i="15"/>
  <c r="F1" i="15"/>
  <c r="G1" i="13"/>
  <c r="F1" i="13"/>
  <c r="B2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 Venkata Narayana G J P</author>
    <author>D, Muralidharan D</author>
  </authors>
  <commentList>
    <comment ref="A1" authorId="0" shapeId="0" xr:uid="{512C8F28-2E09-497A-A744-1F0F5FBD151D}">
      <text>
        <r>
          <rPr>
            <b/>
            <sz val="9"/>
            <color indexed="81"/>
            <rFont val="Tahoma"/>
            <charset val="1"/>
          </rPr>
          <t xml:space="preserve">rTrack ID in tech backlog </t>
        </r>
      </text>
    </comment>
    <comment ref="H1" authorId="0" shapeId="0" xr:uid="{7147AC9F-FFF9-4969-9410-564279EB1535}">
      <text>
        <r>
          <rPr>
            <b/>
            <sz val="9"/>
            <color indexed="81"/>
            <rFont val="Tahoma"/>
            <family val="2"/>
          </rPr>
          <t xml:space="preserve">"How many customers does this impact?"
</t>
        </r>
      </text>
    </comment>
    <comment ref="I1" authorId="0" shapeId="0" xr:uid="{8D157C5D-5794-4E10-9D68-78F887DEB274}">
      <text>
        <r>
          <rPr>
            <b/>
            <sz val="9"/>
            <color indexed="81"/>
            <rFont val="Tahoma"/>
            <family val="2"/>
          </rPr>
          <t>"How does this contribute to our goal?"
3 for Very High,
2 for high,
1 for medium,
0.5 for low,
0.25 for very Low</t>
        </r>
      </text>
    </comment>
    <comment ref="J1" authorId="0" shapeId="0" xr:uid="{2EAADC1E-7E53-48F5-8817-7799535302E4}">
      <text>
        <r>
          <rPr>
            <b/>
            <sz val="9"/>
            <color indexed="81"/>
            <rFont val="Tahoma"/>
            <family val="2"/>
          </rPr>
          <t>"How confident you're that this delivers assigned Impact".
100% for high confidence,
80% for medium,
50% for low.</t>
        </r>
      </text>
    </comment>
    <comment ref="K1" authorId="0" shapeId="0" xr:uid="{C54FD698-2086-4693-8092-D7CA24ABD5E4}">
      <text>
        <r>
          <rPr>
            <b/>
            <sz val="9"/>
            <color indexed="81"/>
            <rFont val="Tahoma"/>
            <family val="2"/>
          </rPr>
          <t>How hard will this be to implement
25 for S,
50 for M,
100 for L,
200 for XL,
300 for XXL.</t>
        </r>
      </text>
    </comment>
    <comment ref="M1" authorId="0" shapeId="0" xr:uid="{FAA07BA8-7EEB-4E77-84CF-4208371A701A}">
      <text>
        <r>
          <rPr>
            <b/>
            <sz val="9"/>
            <color indexed="81"/>
            <rFont val="Tahoma"/>
            <family val="2"/>
          </rPr>
          <t xml:space="preserve">
Business value
Time criticality
Risk reduction
Estimated size
The WSJF score
WSJF FAQ
When SAFe, short for Scaled Agile Framework, was first introduced to help large organizations implement Agile and enable them to adapt to the changes faster it naturally came with its own prioritization method too.
Weighted Shortest Job First (WSJF) prioritization model helps calculate and understand what is the level of the financial impact of not finishing the task of implementing the solution sooner than later. It's called Cost of Delay.
This technique is built to speed up the delivery of value, especially in large projects where the big queues of issues can build up and waiting times are getting longer and longer.
WSJF video explanation
"If you prematurely invest all your time and money on the wrong idea, you have nothing left to try new ideas." - Alberto Savoia
How to use WSJF method
To calculate the Cost of Delay and WSJF score we need to first assign four metrics to our priorities - Business value, Time criticality, Risk reduction, and Estimated size.
Business value
When assessing Business value ask the question "How does this impact our business" and try to look at it from different angles. If you have your Goals or OKRs set you can see how much this task helps you to get closer to completing these.
1 for Lowest value
5 for Low value
8 for Medium value
13 for High value
20 for Highest value
Business value metric in WSJF - How does this impact our business
Business value in WSJF
Time criticality
Now it's time to asses "Is there a fixed deadline? Can we loose customers if  it isn't completed in certain time?" Tasks with more tight and sooner deadlines have Higher Time criticality than ones with more loosen ones.
1 for Lowest
5 for Low
8 for Medium
13 for High
20 for Highest
Time criticality in WSJF - Is there a fixed deadline?
Time criticality in WSJF
Risk reduction
Risk reduction metric is great addition to the first one - Business value. Here we're asking "Is there any negative impact if we delay?"
1 for No risk
5 for Low risk
8 for Medium risk
13 for High risk
20 for Highest risk
Risk reduction in WSJF - Is there any negative impact if we delay this task?
Risk reduction in WSJF
Estimated size
Last question we ask is "How difficult is this to deliver" You can try to estimate how long it would take to deliver this task if one person would work on this in months. But you can also use T-shirt sizing to make it a bit easier.
1 for XS
5 for S
8 for M
13 for L
20 for XL
Estimated size in WSJF - How difficult is this task to deliver?
Estimated size in WSJF
The WSJF score
When we have all metrics assigned we can then calculate the cost of delay and the priority score.
Cost of delay is a sum of business value, time criticality, and risk reduction. The Cost of delay helps quantify the impact of time on outcomes we’re hoping to achieve.
To calculate the Weighted shortest job priority score divide Cost of delay with the Estimated size and you have it. The higher the WSJF priority score more important the task is.
</t>
        </r>
      </text>
    </comment>
    <comment ref="N1" authorId="1" shapeId="0" xr:uid="{8A09AAC4-4F22-48CF-8404-FF62BF4731EC}">
      <text>
        <r>
          <rPr>
            <b/>
            <sz val="9"/>
            <color indexed="81"/>
            <rFont val="Tahoma"/>
            <family val="2"/>
          </rPr>
          <t xml:space="preserve">Sam Jacob:
3 months forward: June, July, Aug (Firm Plan)
4 months there-after: Sep, Oct, Nov, Dec (Plan) </t>
        </r>
      </text>
    </comment>
    <comment ref="P1" authorId="1" shapeId="0" xr:uid="{1269B586-D12B-436B-9A2A-BAA3F62C41F8}">
      <text>
        <r>
          <rPr>
            <sz val="9"/>
            <color indexed="81"/>
            <rFont val="Tahoma"/>
            <family val="2"/>
          </rPr>
          <t xml:space="preserve">Sam Jacob:
Planned, In-progress, Completed, Not Planned
</t>
        </r>
      </text>
    </comment>
    <comment ref="S1" authorId="1" shapeId="0" xr:uid="{9376622C-95E0-45C7-9EFB-ADBBCCD77815}">
      <text>
        <r>
          <rPr>
            <b/>
            <sz val="9"/>
            <color indexed="81"/>
            <rFont val="Tahoma"/>
            <family val="2"/>
          </rPr>
          <t>Sam Jacob:
Weekly progress notes, until the item is completed</t>
        </r>
      </text>
    </comment>
  </commentList>
</comments>
</file>

<file path=xl/sharedStrings.xml><?xml version="1.0" encoding="utf-8"?>
<sst xmlns="http://schemas.openxmlformats.org/spreadsheetml/2006/main" count="1647" uniqueCount="251">
  <si>
    <t>Category</t>
  </si>
  <si>
    <t>(All)</t>
  </si>
  <si>
    <t>Product Component</t>
  </si>
  <si>
    <t>SBU</t>
  </si>
  <si>
    <t>Sum of Effort</t>
  </si>
  <si>
    <t>Column Labels</t>
  </si>
  <si>
    <t>Row Labels</t>
  </si>
  <si>
    <t>2223-Q4</t>
  </si>
  <si>
    <t>2324-Q1</t>
  </si>
  <si>
    <t>TBD</t>
  </si>
  <si>
    <t>Grand Total</t>
  </si>
  <si>
    <t>Customer-Specific</t>
  </si>
  <si>
    <t>Dev-Productivity</t>
  </si>
  <si>
    <t>Tech-Initiative</t>
  </si>
  <si>
    <t>Tech-Upgrade</t>
  </si>
  <si>
    <t>Supply</t>
  </si>
  <si>
    <t>No of Resources</t>
  </si>
  <si>
    <t>Capacity(80% availability)</t>
  </si>
  <si>
    <t>Deep Tech Support</t>
  </si>
  <si>
    <t>Build Capacity</t>
  </si>
  <si>
    <t>Excess/Shortage</t>
  </si>
  <si>
    <t>AVN</t>
  </si>
  <si>
    <t>ERP</t>
  </si>
  <si>
    <t>HRP</t>
  </si>
  <si>
    <t>LGT</t>
  </si>
  <si>
    <t>PCO</t>
  </si>
  <si>
    <t>TECH</t>
  </si>
  <si>
    <t>Audit Trial</t>
  </si>
  <si>
    <t>InBox</t>
  </si>
  <si>
    <t>InBox Montior</t>
  </si>
  <si>
    <t>MDCF</t>
  </si>
  <si>
    <t>Platform</t>
  </si>
  <si>
    <t>Reporting</t>
  </si>
  <si>
    <t>Workflow</t>
  </si>
  <si>
    <t>Tech ID</t>
  </si>
  <si>
    <t>Theme</t>
  </si>
  <si>
    <t>EPIC</t>
  </si>
  <si>
    <t>User Story Details</t>
  </si>
  <si>
    <t>Projects</t>
  </si>
  <si>
    <t>Priority</t>
  </si>
  <si>
    <t>Benefit</t>
  </si>
  <si>
    <t>Size</t>
  </si>
  <si>
    <t>Effort</t>
  </si>
  <si>
    <t>Score</t>
  </si>
  <si>
    <t>Plan Quarter</t>
  </si>
  <si>
    <t>Release Month</t>
  </si>
  <si>
    <t>Status</t>
  </si>
  <si>
    <t>Remarks</t>
  </si>
  <si>
    <t>Delivery Owner</t>
  </si>
  <si>
    <t>ProgressNote</t>
  </si>
  <si>
    <t>RTB</t>
  </si>
  <si>
    <t>Java Code Generator Changes for ListEdit</t>
  </si>
  <si>
    <t>High</t>
  </si>
  <si>
    <t>Medium</t>
  </si>
  <si>
    <t>M</t>
  </si>
  <si>
    <t>Hold</t>
  </si>
  <si>
    <t>Evolv code generation integration in mainstream code generator</t>
  </si>
  <si>
    <t>Completed</t>
  </si>
  <si>
    <t>Hide the links which are not applicable - (ex: eZeeView)</t>
  </si>
  <si>
    <t>TECH-73518 - Validation for default values of segment data items and method parameters</t>
  </si>
  <si>
    <t>Very High</t>
  </si>
  <si>
    <t>S</t>
  </si>
  <si>
    <t>TECH-72956 - Validation to restrict hidden view definition for list edit, multi select combo controls</t>
  </si>
  <si>
    <t>TECH-72725 - Validation to restrict work request publish when no columns are defined for listedit controls</t>
  </si>
  <si>
    <t xml:space="preserve">TECH-69657 - List loading - System allowed to map the single segment dataitem for list view control.  But it should allow only for multi segment data items. </t>
  </si>
  <si>
    <t>TECH-69420 - Codegen failed due to invalid control attribute mapping. System is not validated this invalid control attribute mapping in publish ECR</t>
  </si>
  <si>
    <t>Bulk service executor - Provision to enable data source as application table</t>
  </si>
  <si>
    <t>In Progress</t>
  </si>
  <si>
    <t>Bulk service executor - Provision to schedule jobs thru Dameon</t>
  </si>
  <si>
    <t>Decoupling daemon for time-based workflow</t>
  </si>
  <si>
    <t>L</t>
  </si>
  <si>
    <t>CSP Changes for Reporting Components - Phase-2</t>
  </si>
  <si>
    <t>Verification of Infra components for RT Package 2.10.0.0</t>
  </si>
  <si>
    <t>Drill Through Report in Chrome Browser</t>
  </si>
  <si>
    <t>Provision to share generated reports to ftp instead of sftp</t>
  </si>
  <si>
    <t>Cancelled</t>
  </si>
  <si>
    <t>Feature avaialble , SBU to respond and plan again if required</t>
  </si>
  <si>
    <t>Feasibility for enabling logs in jasper reporting engine</t>
  </si>
  <si>
    <t>Reports - devs hard code logos, should come from configuration</t>
  </si>
  <si>
    <t>Approach document in progress</t>
  </si>
  <si>
    <t>CTB</t>
  </si>
  <si>
    <t>Ramco Developer Studio - Low code platform - Phase-1</t>
  </si>
  <si>
    <t>XXL</t>
  </si>
  <si>
    <t>TECH-69282 - List view modelling is incomplete.
LVWMHI_Symbolcode_Combo is involved in publication dataitem which should not be done. System allowed to publish the ECR and not validated.</t>
  </si>
  <si>
    <t>TECH-71003 - Codegen is getting continuously failed for BASWC component. activity :-WCRwCapCer ; ui:-AdvanceSearch ; section :- RwAsJqurSec 
control synonym :-RwAs_RulesR 
in this UI there is a improper rulebuilder control which has no definition of grid and header grid columns. System allowed to publish ECR without definition for grid in rule builder.</t>
  </si>
  <si>
    <t>Pending</t>
  </si>
  <si>
    <t>TECH-70182. Codegen is getting Failed Continuously For BASCONFIG component. Issue resolved after changed the parameter mapping for the service "cfg_mqr_fet_ser"</t>
  </si>
  <si>
    <t xml:space="preserve">TECH-67993 – Handle changes. : Length of BT Synonym caption exceeded 60 characters. ECR is validated successfully. </t>
  </si>
  <si>
    <t>Understanding Issue - Method Documentation</t>
  </si>
  <si>
    <t>Low</t>
  </si>
  <si>
    <t>Session for understanding width definition for grid columns</t>
  </si>
  <si>
    <t>Session for understanding data column and label column width</t>
  </si>
  <si>
    <t>Provision to auto re-sequence column and column group</t>
  </si>
  <si>
    <t>Log4j 2.19.0 library upgrade  (Current version 2.17.0)</t>
  </si>
  <si>
    <t>Java upgrade dropped, Log 4J planned</t>
  </si>
  <si>
    <t>Enable workflow screen 1) Save to be optimized with process only modified rows (ML Save taking longer time for 700 OUs) 2) Additional filter (OU Description) to fetch ML</t>
  </si>
  <si>
    <t>XL</t>
  </si>
  <si>
    <t>CSP Changes for Reporting Components - Phase-3</t>
  </si>
  <si>
    <t>Ramco Developer Studio - Low code platform - Phase-2</t>
  </si>
  <si>
    <t>Reporting Component - Cumulative Package and Release - DW Version - 1.1.41.0</t>
  </si>
  <si>
    <t>TECH-71164 - For Scrap parts (APSE-19498) While Publishing this ECR : SPN_ECR_00043 in (Handle Changes 5_7 Dev) error was throwing. ECR has been validated. Defect in Handle changes DB</t>
  </si>
  <si>
    <t>TECHB-926 - Provision to initiate code generation as part of publish ECR</t>
  </si>
  <si>
    <t>Provision to download generated code from view code generation request screen</t>
  </si>
  <si>
    <t>Metadata clean-up for service definition - 
Processing type – Regular/batch?
Cached
Zipped??
ClearKeyPattern</t>
  </si>
  <si>
    <t>Provision to preview ui proto with templates, icons and tiles - Phase-1</t>
  </si>
  <si>
    <t>HRP SAAS - Exposing Workflow configurator screen launch services as CGS (GraphQL queries)</t>
  </si>
  <si>
    <t>MDCF - Upgrade for Hub version (currently it works with ext js-2 version only)</t>
  </si>
  <si>
    <t>Rollback / Undo functionality for WR, RCN and ECR</t>
  </si>
  <si>
    <t>TECH-72600. Getting the mentioned error while launching handle messages--&gt;Message Task mapping tab. Latest model SP's has been compiled. SQL Defect in Handle changes DB</t>
  </si>
  <si>
    <t>TECH-71021 - Unable to make solutioning changes in customer ECR in HandleChanges_FS Context. Issue has been resolved after correcting the model sp. Defect in Handle changes DB</t>
  </si>
  <si>
    <t>TECH-69234. Unable to publish the ECR in handle changes mode. getting attached error. ECR has been validated after correcting model sp. ECR has been validated after correcting model sp</t>
  </si>
  <si>
    <t>TECHB-924 - Bulk validation for WR, RCN and ECR publish</t>
  </si>
  <si>
    <t>TECHB-925 - Publish ECR in offline mode (queuing)</t>
  </si>
  <si>
    <t xml:space="preserve">Design Service - Provision to default ilbo-control association based on BT Synonym. Replacement combo control with list edit controls </t>
  </si>
  <si>
    <t>Smart search to choose BR Parameter data item</t>
  </si>
  <si>
    <t xml:space="preserve">TECHB-928 - Default value for Segment data item based on BT synonym - </t>
  </si>
  <si>
    <t>Understanding Issue - Design Refinements - Default Segment Data Item Parameter mapping - Default Segment Data item UI Control mapping??</t>
  </si>
  <si>
    <t>Understanding Issue - Segment definition - Processing Type, BO Definition, Mandatory Flag??, Combo Fill?</t>
  </si>
  <si>
    <t>Understanding Issue - Segment dataitem definition - IsPartOfKey, Mandatory Flag??</t>
  </si>
  <si>
    <t>Understanding Issue - Process Section Rules - Connectivity Flag, [API Invocation - Specification, Path, Operation]</t>
  </si>
  <si>
    <t>Understanding Issue - Process Section - Section Type (Main, OnCommit, OnRollback)</t>
  </si>
  <si>
    <t>Understanding Issue - Define Methods - SP Message Protocol (Out Parameter, Multiple Record Set, Selected Column??)</t>
  </si>
  <si>
    <t>Handle changes for workflow configuration in platform model</t>
  </si>
  <si>
    <t xml:space="preserve">DW Classic version - Latest browser version support for DBS </t>
  </si>
  <si>
    <t>Scan Property for Link Task</t>
  </si>
  <si>
    <t>Provision to model dynamic ILBO Caption with templates</t>
  </si>
  <si>
    <t>Platform-UDS modeling enablement - Querying from cache with aggregation, filters and sort</t>
  </si>
  <si>
    <t>New InBox - Phase 1 Changes</t>
  </si>
  <si>
    <t>Need to configure multiple From Mail Id option for Workflow / Nextgen workflow / Schedule reports for RCT Project</t>
  </si>
  <si>
    <t>Provision to generate filling methods for listedit, combo, charts without FlowBR</t>
  </si>
  <si>
    <t>Glance - Quick / Combo Link</t>
  </si>
  <si>
    <t>Glance - Special Charts</t>
  </si>
  <si>
    <t>Action Items in multiple file upload</t>
  </si>
  <si>
    <t>Provision to specify dynamic width for grid columns which have dynamic caption</t>
  </si>
  <si>
    <t>SOLR and ES Listedit in Glance</t>
  </si>
  <si>
    <t>Glance modeling for bulk file download as zip file</t>
  </si>
  <si>
    <t>MDCF SSO</t>
  </si>
  <si>
    <t>MDCF - UI changes for mapping same task multiple times</t>
  </si>
  <si>
    <t>OU level precision for ARI Reports</t>
  </si>
  <si>
    <t xml:space="preserve">Disabling FIPS compliant algorithms for encryption, hashing, and signing </t>
  </si>
  <si>
    <t>MDCF LDAP</t>
  </si>
  <si>
    <t>MDCF for Java Tech Stack</t>
  </si>
  <si>
    <t>Reporting - Vulnerability fixation for FOSSA observations</t>
  </si>
  <si>
    <t>Infra - Vulnerability fixation for FOSSA observations</t>
  </si>
  <si>
    <t>Platform Web Runtime - Vulnerability fixation for FOSSA observations</t>
  </si>
  <si>
    <t>Pivot Grid in Dcube</t>
  </si>
  <si>
    <t>Provision to navigate back to InBox on successful execution of a workflow task</t>
  </si>
  <si>
    <t>Workflow mailer service deadlock / not started - consolidated report</t>
  </si>
  <si>
    <t>Scheduling Hub - Generic Infra component</t>
  </si>
  <si>
    <t>Infra components certification for cluster database in different zones (multi-subnet fail over property in connection string)</t>
  </si>
  <si>
    <t>Provision to implement template-based report in ARI (dcube capability)</t>
  </si>
  <si>
    <t>Glance Apis migration from V3 to V4</t>
  </si>
  <si>
    <t>Approach and Changes for implementing Single DB approach</t>
  </si>
  <si>
    <t>Approach for partner key /report id uniqueness</t>
  </si>
  <si>
    <t>Refactoring - Eliminating Quartz and Topshelf for workflow inbox monitor mdcf, workflow mailer</t>
  </si>
  <si>
    <t>Reporting as Services : Role based access for Report Authorization</t>
  </si>
  <si>
    <t>DCube Reports in UDS context ??</t>
  </si>
  <si>
    <t>POC - Reverse engineering platform modelled UIs to Glance</t>
  </si>
  <si>
    <t>Provision to model dynamic tooltip for GQL based UI</t>
  </si>
  <si>
    <t>FITBIT enablement in all product model servers</t>
  </si>
  <si>
    <t>Platform Modeling - Minimized Section and Sidebar</t>
  </si>
  <si>
    <t>Glance Modeling - Minimized Section and Sidebar</t>
  </si>
  <si>
    <t>Using SMB or TCP protocol for report file access instead of UDB port 445</t>
  </si>
  <si>
    <t>Feasibility of eliminating Quartz in MDCF</t>
  </si>
  <si>
    <t>Workflow Configuration - Success message in identified screens</t>
  </si>
  <si>
    <t>Approach for Managing License count for Power BI</t>
  </si>
  <si>
    <t>Glance modeling for Stepper Control</t>
  </si>
  <si>
    <t>Platform modeling for mouse hover popup section</t>
  </si>
  <si>
    <t>Vulnerability - Broken Access Control - Privilege Escalation Attack - Fixation for drill through reports</t>
  </si>
  <si>
    <t>Provision to launch power BI reports from application screen</t>
  </si>
  <si>
    <t>Provision to pass different user &amp; role name (currently context user and role) to power bi dataset</t>
  </si>
  <si>
    <t>Glance Modeling - Auto Height for Grid Control</t>
  </si>
  <si>
    <t>Provision to export report schedule information in report metadata generation</t>
  </si>
  <si>
    <t>Model Explorer - Migration to newer TECH Stack</t>
  </si>
  <si>
    <t>Dcube migration tool - Migration to newer TECH Stack</t>
  </si>
  <si>
    <t>Audit trial - Migration to newer TECH Stack</t>
  </si>
  <si>
    <t>WF mail link code generator - Migration to newer TECH Stack</t>
  </si>
  <si>
    <t>In Refine service need to show the count of method mapped under that service before &amp; after the update service   (to avoid the mismatch of method count before and after the regeneration of services )</t>
  </si>
  <si>
    <t>MDCF for workflow configurations</t>
  </si>
  <si>
    <t>MDCF for workflow rule configurator</t>
  </si>
  <si>
    <t>Org Structure based workflow approval</t>
  </si>
  <si>
    <t>Workflow engine SPs - Traceablity and troubleshooting logs in backend table</t>
  </si>
  <si>
    <t>Topic combo must be changed listedit in pub / sub event model screens</t>
  </si>
  <si>
    <t>Digital Signature for MDCF template generation (Macro enabled)</t>
  </si>
  <si>
    <t>Scripts to rollback component level ECR to any previous ECR</t>
  </si>
  <si>
    <t>Custom Parameters for Time based workflow</t>
  </si>
  <si>
    <t>Need effective from and effective to columns in component - user - access control screen</t>
  </si>
  <si>
    <t>Reporting components - Build and test for .net framework 4.8</t>
  </si>
  <si>
    <t>Infra components - Build and test for .net framework 4.8</t>
  </si>
  <si>
    <t>Platform Web RT - Build and test for .net framework 4.8</t>
  </si>
  <si>
    <t>MDCF as Services</t>
  </si>
  <si>
    <t>Platform Modernization - Hub activities with modern app layer infra(api / gql with caching)</t>
  </si>
  <si>
    <t>Provision to specify Resource Histogram for Gantt Control</t>
  </si>
  <si>
    <t>Analysis for excluding return url in report configuration</t>
  </si>
  <si>
    <t>HOD should approve a sp is written, since SP re-use is not there, they have to write sp for each use case</t>
  </si>
  <si>
    <t>Serilog / Additional Logger incorporation for  service based MDCF</t>
  </si>
  <si>
    <t>Reporting as Services - SSRS Reports - Import Mode</t>
  </si>
  <si>
    <t>Reporting as Services - SP Based ER Reports with pagination / scroll behaviour for high volume reports</t>
  </si>
  <si>
    <t>Duplicate caption handling in MDCF template generator and runtime</t>
  </si>
  <si>
    <t>Provision to invoke custom parameter sp in application db (currently its expected and wfm40)</t>
  </si>
  <si>
    <t>(Multiple Items)</t>
  </si>
  <si>
    <t>Defered</t>
  </si>
  <si>
    <t>Security</t>
  </si>
  <si>
    <t>DW Classic Version</t>
  </si>
  <si>
    <t>Power BI</t>
  </si>
  <si>
    <t>Logging</t>
  </si>
  <si>
    <t>Reports Reuse</t>
  </si>
  <si>
    <t>Beta Inprogress with HRP</t>
  </si>
  <si>
    <t>Targetted to close by End Mar</t>
  </si>
  <si>
    <t>To conclude on Single Version Release along with .net framework 4.8 compilation</t>
  </si>
  <si>
    <t>Delivering Workflow IS Service dlls via VwApie Framework</t>
  </si>
  <si>
    <t>Yet to Start</t>
  </si>
  <si>
    <t xml:space="preserve">Jasper (6.20) version upgrade </t>
  </si>
  <si>
    <t>KPMG - Insufficient Code Cleansing - (Low)</t>
  </si>
  <si>
    <t>SCOGEN -  Using Componentes with Known Vulnerabilities – Latest version is not available for jquery, jqueryUI - (Medium)</t>
  </si>
  <si>
    <t>TOLL - Reflected Cross Site Scripting (R-XSS) Attack - (Medium)</t>
  </si>
  <si>
    <t>Next gen workflow - Provision to add clear filters under criteria tab</t>
  </si>
  <si>
    <t xml:space="preserve">Workflow - Feasibility check- Rejection Cycle - Based on configuration, if a document in reinitiated and follows same path it should be routed to n-1 level instead of next level </t>
  </si>
  <si>
    <t>SASSY - InBox api's</t>
  </si>
  <si>
    <t>Provision to specify ShowHistogram property for Gantt Controls</t>
  </si>
  <si>
    <t>Modeling and Code Generator changes for GEO FENCE (MSTD_GEOFENCE_SEC System defined section name with a multi-line control MLMSTD_GEOFENCE_CTRL ( 4 Columns - MSTD_FENCE_ID, MSTD_CENTER_LAT, MSTD_CENTER_LONG, MSTD_RADIUS) and header control (HDN_FENCE_ID) and 2 task (MSTD_GEOFENCE_CREATE &amp; MSTD_GEOFENCE_REMOVE )</t>
  </si>
  <si>
    <t>Modeling and web layer (activity dll) code generator changes for upload max file size</t>
  </si>
  <si>
    <t>UI Control</t>
  </si>
  <si>
    <t>Ramco Developer Studio</t>
  </si>
  <si>
    <t>Code Generators</t>
  </si>
  <si>
    <t>Ramco Developer Studio - Low code platform - Phase-3 (POC with Tab, Grid and Template Controls)</t>
  </si>
  <si>
    <t>Training</t>
  </si>
  <si>
    <t>Mobility</t>
  </si>
  <si>
    <t>File Upload</t>
  </si>
  <si>
    <t>Validations</t>
  </si>
  <si>
    <t>Usablity</t>
  </si>
  <si>
    <t>Preview</t>
  </si>
  <si>
    <t>Bulk Service Executor</t>
  </si>
  <si>
    <t>Packaging</t>
  </si>
  <si>
    <t>Browser Support</t>
  </si>
  <si>
    <t>Documentation</t>
  </si>
  <si>
    <t>Upgrade</t>
  </si>
  <si>
    <t>Scheduler</t>
  </si>
  <si>
    <t>Workflow Configurations</t>
  </si>
  <si>
    <t>Rejection Cycle</t>
  </si>
  <si>
    <t>Provision to take input files from SFTP folder</t>
  </si>
  <si>
    <t>TI Cycles</t>
  </si>
  <si>
    <t>Provide an option in Report scheduling screen to specify the Folder path under which the generated report is to be saved. All context parameters like OU, Username, Role, Service Name, Datetime should be available for the user to form the folder structure. Request the team to provide 2 level of nesting. For eg., first level folder can be Username and second level can be Datetime</t>
  </si>
  <si>
    <t>Scheduler / Audit status screen to be enhanced to show the Link to the File generated</t>
  </si>
  <si>
    <t>The screen should show audit for the links generated only by that user</t>
  </si>
  <si>
    <t>For reports that can be scheduled should be based on the access privileges available to that user</t>
  </si>
  <si>
    <t>Workflow - Provision to export / import data across environments with transformation</t>
  </si>
  <si>
    <t># Should be a front end migration which functional consultant without any technical  knowledge is able to complete
# Should be able to migrate :Areacodewise , Pathwise ,OUwise .
# Exported file can be imported to  different server or withing same server wherein OU codes may vary from the source server. 
# There may be existing workflow for other OUs in the same server which should not be impacted with the new migration.
# Overwriting of paths in destination server for OU where data is existing , can be allowed with a warning message and an acceptance from the project team.
# Define Message also to be imported and yet again overwriting not allowed based on message id.
# All the tabs which are part of rule configurator are to be migrated.</t>
  </si>
  <si>
    <t>Data Migration</t>
  </si>
  <si>
    <t>Code Generation Integration with Devops  (Provision to commit generated source code in git repo as part of code generation)</t>
  </si>
  <si>
    <t>Glance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</si>
</sst>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9"/>
      <color indexed="81"/>
      <name val="Tahoma"/>
      <family val="2"/>
    </font>
    <font>
      <sz val="9"/>
      <color indexed="81"/>
      <name val="Tahoma"/>
      <family val="2"/>
    </font>
    <font>
      <sz val="10"/>
      <color rgb="FF000000"/>
      <name val="Segoe UI"/>
      <family val="2"/>
    </font>
    <font>
      <b/>
      <sz val="10"/>
      <color theme="0"/>
      <name val="Calibri"/>
      <family val="2"/>
      <scheme val="minor"/>
    </font>
    <font>
      <b/>
      <sz val="10"/>
      <color theme="0"/>
      <name val="Calibri"/>
      <family val="2"/>
    </font>
    <font>
      <sz val="10"/>
      <color theme="1"/>
      <name val="Calibri"/>
      <family val="2"/>
      <scheme val="minor"/>
    </font>
    <font>
      <b/>
      <sz val="9"/>
      <color indexed="81"/>
      <name val="Tahoma"/>
      <charset val="1"/>
    </font>
    <font>
      <sz val="10"/>
      <color theme="1"/>
      <name val="Segoe UI"/>
      <family val="2"/>
    </font>
    <font>
      <sz val="10"/>
      <color theme="1"/>
      <name val="Segoe UI"/>
    </font>
    <font>
      <sz val="11"/>
      <color rgb="FF000000"/>
      <name val="Calibri"/>
      <family val="2"/>
    </font>
  </fonts>
  <fills count="6">
    <fill>
      <patternFill patternType="none"/>
    </fill>
    <fill>
      <patternFill patternType="gray125"/>
    </fill>
    <fill>
      <patternFill patternType="solid">
        <fgColor rgb="FF00B0F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pivotButton="1"/>
    <xf numFmtId="0" fontId="0" fillId="0" borderId="0" xfId="0" applyAlignment="1">
      <alignment horizontal="left"/>
    </xf>
    <xf numFmtId="0" fontId="4" fillId="2" borderId="1" xfId="0" applyFont="1" applyFill="1" applyBorder="1"/>
    <xf numFmtId="0" fontId="5" fillId="2" borderId="1" xfId="0" applyFont="1" applyFill="1" applyBorder="1" applyAlignment="1">
      <alignment horizontal="left" vertical="center" readingOrder="1"/>
    </xf>
    <xf numFmtId="0" fontId="4" fillId="2" borderId="0" xfId="0" applyFont="1" applyFill="1"/>
    <xf numFmtId="17" fontId="5" fillId="2" borderId="1" xfId="0" applyNumberFormat="1" applyFont="1" applyFill="1" applyBorder="1" applyAlignment="1">
      <alignment horizontal="left" vertical="center" readingOrder="1"/>
    </xf>
    <xf numFmtId="0" fontId="6" fillId="0" borderId="0" xfId="0" applyFont="1"/>
    <xf numFmtId="17" fontId="6" fillId="0" borderId="0" xfId="0" applyNumberFormat="1" applyFont="1"/>
    <xf numFmtId="0" fontId="6" fillId="0" borderId="0" xfId="0" applyFont="1" applyAlignment="1">
      <alignment vertical="top"/>
    </xf>
    <xf numFmtId="17" fontId="5" fillId="3" borderId="1" xfId="0" applyNumberFormat="1" applyFont="1" applyFill="1" applyBorder="1" applyAlignment="1">
      <alignment horizontal="left" vertical="center" readingOrder="1"/>
    </xf>
    <xf numFmtId="17" fontId="9" fillId="0" borderId="0" xfId="0" applyNumberFormat="1" applyFont="1" applyAlignment="1">
      <alignment horizontal="center" vertical="center"/>
    </xf>
    <xf numFmtId="0" fontId="8" fillId="0" borderId="0" xfId="0" applyFont="1" applyAlignment="1" applyProtection="1">
      <alignment vertical="center"/>
      <protection locked="0"/>
    </xf>
    <xf numFmtId="0" fontId="8" fillId="0" borderId="0" xfId="0" applyFont="1" applyAlignment="1" applyProtection="1">
      <alignment horizontal="left" vertical="center"/>
      <protection locked="0"/>
    </xf>
    <xf numFmtId="0" fontId="8" fillId="0" borderId="0" xfId="0" applyFont="1" applyAlignment="1" applyProtection="1">
      <alignment horizontal="center" vertical="center"/>
      <protection locked="0"/>
    </xf>
    <xf numFmtId="0" fontId="8" fillId="0" borderId="0" xfId="0" applyFont="1" applyAlignment="1">
      <alignment horizontal="center" vertical="center"/>
    </xf>
    <xf numFmtId="17" fontId="8" fillId="0" borderId="0" xfId="0" applyNumberFormat="1" applyFont="1" applyAlignment="1" applyProtection="1">
      <alignment horizontal="center" vertical="center"/>
      <protection locked="0"/>
    </xf>
    <xf numFmtId="17" fontId="8" fillId="0" borderId="0" xfId="0" applyNumberFormat="1" applyFont="1" applyAlignment="1" applyProtection="1">
      <alignment horizontal="left" vertical="center"/>
      <protection locked="0"/>
    </xf>
    <xf numFmtId="17" fontId="8" fillId="0" borderId="0" xfId="0" applyNumberFormat="1" applyFont="1" applyAlignment="1">
      <alignment horizontal="center" vertical="center"/>
    </xf>
    <xf numFmtId="17" fontId="8" fillId="0" borderId="0" xfId="0" applyNumberFormat="1" applyFont="1" applyAlignment="1">
      <alignment horizontal="left" vertical="center"/>
    </xf>
    <xf numFmtId="17" fontId="9" fillId="0" borderId="0" xfId="0" applyNumberFormat="1" applyFont="1" applyAlignment="1" applyProtection="1">
      <alignment horizontal="left" vertical="center"/>
      <protection locked="0"/>
    </xf>
    <xf numFmtId="0" fontId="9" fillId="0" borderId="0" xfId="0" applyFont="1" applyAlignment="1" applyProtection="1">
      <alignment vertical="center"/>
      <protection locked="0"/>
    </xf>
    <xf numFmtId="0" fontId="9" fillId="0" borderId="0" xfId="0" applyFont="1" applyAlignment="1" applyProtection="1">
      <alignment horizontal="center" vertical="center"/>
      <protection locked="0"/>
    </xf>
    <xf numFmtId="2" fontId="6" fillId="0" borderId="0" xfId="0" applyNumberFormat="1" applyFont="1" applyAlignment="1">
      <alignment vertical="top"/>
    </xf>
    <xf numFmtId="17" fontId="6" fillId="0" borderId="0" xfId="0" applyNumberFormat="1" applyFont="1" applyAlignment="1">
      <alignment vertical="top"/>
    </xf>
    <xf numFmtId="0" fontId="10" fillId="0" borderId="0" xfId="0" applyFont="1" applyAlignment="1" applyProtection="1">
      <alignment vertical="center"/>
      <protection locked="0"/>
    </xf>
    <xf numFmtId="1" fontId="0" fillId="0" borderId="0" xfId="0" applyNumberFormat="1"/>
    <xf numFmtId="0" fontId="0" fillId="0" borderId="0" xfId="0" applyAlignment="1">
      <alignment vertical="center"/>
    </xf>
    <xf numFmtId="0" fontId="3" fillId="0" borderId="0" xfId="0" applyFont="1"/>
    <xf numFmtId="17" fontId="6" fillId="4" borderId="0" xfId="0" applyNumberFormat="1" applyFont="1" applyFill="1"/>
    <xf numFmtId="17" fontId="6" fillId="5" borderId="0" xfId="0" applyNumberFormat="1" applyFont="1" applyFill="1"/>
    <xf numFmtId="0" fontId="0" fillId="0" borderId="0" xfId="0" applyAlignment="1">
      <alignment horizontal="left" indent="1"/>
    </xf>
    <xf numFmtId="0" fontId="8" fillId="0" borderId="0" xfId="0" applyFont="1" applyAlignment="1" applyProtection="1">
      <alignment vertical="center" wrapText="1"/>
      <protection locked="0"/>
    </xf>
    <xf numFmtId="0" fontId="9" fillId="0" borderId="0" xfId="0" applyFont="1" applyAlignment="1" applyProtection="1">
      <alignment vertical="center" wrapText="1"/>
      <protection locked="0"/>
    </xf>
    <xf numFmtId="14" fontId="6" fillId="0" borderId="0" xfId="0" applyNumberFormat="1" applyFont="1"/>
    <xf numFmtId="0" fontId="0" fillId="0" borderId="0" xfId="0" applyAlignment="1">
      <alignment horizontal="left" indent="2"/>
    </xf>
    <xf numFmtId="0" fontId="6" fillId="0" borderId="0" xfId="0" applyFont="1" applyAlignment="1">
      <alignment wrapText="1"/>
    </xf>
    <xf numFmtId="0" fontId="6" fillId="0" borderId="0" xfId="0" applyFont="1" applyAlignment="1"/>
  </cellXfs>
  <cellStyles count="1">
    <cellStyle name="Normal" xfId="0" builtinId="0"/>
  </cellStyles>
  <dxfs count="4">
    <dxf>
      <font>
        <color rgb="FF9C0006"/>
      </font>
      <fill>
        <patternFill>
          <bgColor rgb="FFFFC7CE"/>
        </patternFill>
      </fill>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amachandran T" refreshedDate="44992.540028356481" createdVersion="8" refreshedVersion="8" minRefreshableVersion="3" recordCount="128" xr:uid="{1B5A72AB-A521-4F3B-84CD-D69AC95DDE9C}">
  <cacheSource type="worksheet">
    <worksheetSource ref="A1:S129" sheet="Platform"/>
  </cacheSource>
  <cacheFields count="19">
    <cacheField name="Tech ID" numFmtId="0">
      <sharedItems containsNonDate="0" containsString="0" containsBlank="1"/>
    </cacheField>
    <cacheField name="Category" numFmtId="0">
      <sharedItems containsBlank="1" count="3">
        <s v="RTB"/>
        <s v="CTB"/>
        <m u="1"/>
      </sharedItems>
    </cacheField>
    <cacheField name="Product Component" numFmtId="0">
      <sharedItems containsBlank="1" count="10">
        <s v="Platform"/>
        <s v="MDCF"/>
        <s v="Reporting"/>
        <s v="Workflow"/>
        <s v="InBox"/>
        <s v="InBox Montior"/>
        <s v="Audit Trial"/>
        <m u="1"/>
        <s v="Model Explorer" u="1"/>
        <s v="DCube" u="1"/>
      </sharedItems>
    </cacheField>
    <cacheField name="Theme" numFmtId="0">
      <sharedItems containsBlank="1" count="5">
        <s v="Customer-Specific"/>
        <s v="Tech-Initiative"/>
        <s v="Dev-Productivity"/>
        <s v="Tech-Upgrade"/>
        <m u="1"/>
      </sharedItems>
    </cacheField>
    <cacheField name="EPIC" numFmtId="0">
      <sharedItems containsBlank="1"/>
    </cacheField>
    <cacheField name="User Story Details" numFmtId="0">
      <sharedItems longText="1"/>
    </cacheField>
    <cacheField name="SBU" numFmtId="0">
      <sharedItems containsBlank="1" count="7">
        <s v="AVN"/>
        <s v="TECH"/>
        <s v="HRP"/>
        <s v="LGT"/>
        <s v="ERP"/>
        <s v="PCO"/>
        <m u="1"/>
      </sharedItems>
    </cacheField>
    <cacheField name="Projects" numFmtId="0">
      <sharedItems containsSemiMixedTypes="0" containsString="0" containsNumber="1" containsInteger="1" minValue="1" maxValue="4"/>
    </cacheField>
    <cacheField name="Priority" numFmtId="0">
      <sharedItems/>
    </cacheField>
    <cacheField name="Benefit" numFmtId="0">
      <sharedItems/>
    </cacheField>
    <cacheField name="Size" numFmtId="0">
      <sharedItems/>
    </cacheField>
    <cacheField name="Effort" numFmtId="0">
      <sharedItems containsSemiMixedTypes="0" containsString="0" containsNumber="1" minValue="0.65" maxValue="3.9"/>
    </cacheField>
    <cacheField name="Score" numFmtId="2">
      <sharedItems containsSemiMixedTypes="0" containsString="0" containsNumber="1" minValue="1.7666666666666666" maxValue="9.1999999999999993"/>
    </cacheField>
    <cacheField name="Plan Quarter" numFmtId="0">
      <sharedItems containsBlank="1" count="7">
        <s v="2223-Q4"/>
        <s v="2324-Q1"/>
        <s v="TBD"/>
        <m u="1"/>
        <s v="TBP" u="1"/>
        <s v="22-23-Q4" u="1"/>
        <s v="2223-Q3" u="1"/>
      </sharedItems>
    </cacheField>
    <cacheField name="Release Month" numFmtId="0">
      <sharedItems containsNonDate="0" containsDate="1" containsString="0" containsBlank="1" minDate="2023-01-01T00:00:00" maxDate="2023-06-02T00:00:00"/>
    </cacheField>
    <cacheField name="Status" numFmtId="0">
      <sharedItems containsBlank="1" count="8">
        <s v="Hold"/>
        <s v="Completed"/>
        <s v="In Progress"/>
        <s v="Cancelled"/>
        <s v="Pending"/>
        <s v="Yet to Start"/>
        <m/>
        <s v="Defered"/>
      </sharedItems>
    </cacheField>
    <cacheField name="Remarks" numFmtId="0">
      <sharedItems containsBlank="1"/>
    </cacheField>
    <cacheField name="Delivery Owner" numFmtId="0">
      <sharedItems containsNonDate="0" containsString="0" containsBlank="1"/>
    </cacheField>
    <cacheField name="ProgressNo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m/>
    <x v="0"/>
    <x v="0"/>
    <x v="0"/>
    <s v="Code Generators"/>
    <s v="Java Code Generator Changes for ListEdit"/>
    <x v="0"/>
    <n v="1"/>
    <s v="High"/>
    <s v="Medium"/>
    <s v="M"/>
    <n v="1.3"/>
    <n v="4.5999999999999996"/>
    <x v="0"/>
    <d v="2023-01-01T00:00:00"/>
    <x v="0"/>
    <m/>
    <m/>
    <m/>
  </r>
  <r>
    <m/>
    <x v="0"/>
    <x v="0"/>
    <x v="1"/>
    <s v="Code Generators"/>
    <s v="Evolv code generation integration in mainstream code generator"/>
    <x v="1"/>
    <n v="2"/>
    <s v="High"/>
    <s v="High"/>
    <s v="M"/>
    <n v="1.3"/>
    <n v="6"/>
    <x v="0"/>
    <d v="2023-01-01T00:00:00"/>
    <x v="1"/>
    <m/>
    <m/>
    <m/>
  </r>
  <r>
    <m/>
    <x v="0"/>
    <x v="0"/>
    <x v="2"/>
    <s v="Usablity"/>
    <s v="Hide the links which are not applicable - (ex: eZeeView)"/>
    <x v="0"/>
    <n v="2"/>
    <s v="Medium"/>
    <s v="Medium"/>
    <s v="M"/>
    <n v="1.3"/>
    <n v="4.5999999999999996"/>
    <x v="0"/>
    <d v="2023-01-01T00:00:00"/>
    <x v="1"/>
    <m/>
    <m/>
    <m/>
  </r>
  <r>
    <m/>
    <x v="0"/>
    <x v="0"/>
    <x v="2"/>
    <s v="Validations"/>
    <s v="TECH-73518 - Validation for default values of segment data items and method parameters"/>
    <x v="0"/>
    <n v="4"/>
    <s v="High"/>
    <s v="Very High"/>
    <s v="S"/>
    <n v="0.65"/>
    <n v="6"/>
    <x v="0"/>
    <d v="2023-01-01T00:00:00"/>
    <x v="1"/>
    <m/>
    <m/>
    <m/>
  </r>
  <r>
    <m/>
    <x v="0"/>
    <x v="0"/>
    <x v="2"/>
    <s v="Validations"/>
    <s v="TECH-72956 - Validation to restrict hidden view definition for list edit, multi select combo controls"/>
    <x v="0"/>
    <n v="4"/>
    <s v="High"/>
    <s v="Very High"/>
    <s v="M"/>
    <n v="1.3"/>
    <n v="6"/>
    <x v="0"/>
    <d v="2023-01-01T00:00:00"/>
    <x v="1"/>
    <m/>
    <m/>
    <m/>
  </r>
  <r>
    <m/>
    <x v="0"/>
    <x v="0"/>
    <x v="2"/>
    <s v="Validations"/>
    <s v="TECH-72725 - Validation to restrict work request publish when no columns are defined for listedit controls"/>
    <x v="0"/>
    <n v="4"/>
    <s v="Medium"/>
    <s v="High"/>
    <s v="S"/>
    <n v="0.65"/>
    <n v="9"/>
    <x v="0"/>
    <d v="2023-01-01T00:00:00"/>
    <x v="1"/>
    <m/>
    <m/>
    <m/>
  </r>
  <r>
    <m/>
    <x v="0"/>
    <x v="0"/>
    <x v="2"/>
    <s v="Validations"/>
    <s v="TECH-69657 - List loading - System allowed to map the single segment dataitem for list view control.  But it should allow only for multi segment data items. "/>
    <x v="0"/>
    <n v="4"/>
    <s v="Medium"/>
    <s v="Medium"/>
    <s v="S"/>
    <n v="0.65"/>
    <n v="8.1999999999999993"/>
    <x v="0"/>
    <d v="2023-01-01T00:00:00"/>
    <x v="1"/>
    <m/>
    <m/>
    <m/>
  </r>
  <r>
    <m/>
    <x v="0"/>
    <x v="0"/>
    <x v="2"/>
    <s v="Validations"/>
    <s v="TECH-69420 - Codegen failed due to invalid control attribute mapping. System is not validated this invalid control attribute mapping in publish ECR"/>
    <x v="0"/>
    <n v="4"/>
    <s v="Medium"/>
    <s v="Medium"/>
    <s v="S"/>
    <n v="0.65"/>
    <n v="8.1999999999999993"/>
    <x v="0"/>
    <d v="2023-01-01T00:00:00"/>
    <x v="1"/>
    <m/>
    <m/>
    <m/>
  </r>
  <r>
    <m/>
    <x v="0"/>
    <x v="1"/>
    <x v="1"/>
    <s v="Bulk Service Executor"/>
    <s v="Bulk service executor - Provision to enable data source as application table"/>
    <x v="2"/>
    <n v="4"/>
    <s v="Very High"/>
    <s v="Very High"/>
    <s v="M"/>
    <n v="1.3"/>
    <n v="7"/>
    <x v="0"/>
    <d v="2023-02-01T00:00:00"/>
    <x v="1"/>
    <m/>
    <m/>
    <m/>
  </r>
  <r>
    <m/>
    <x v="0"/>
    <x v="1"/>
    <x v="1"/>
    <s v="Bulk Service Executor"/>
    <s v="Bulk service executor - Provision to schedule jobs thru Dameon"/>
    <x v="2"/>
    <n v="4"/>
    <s v="Very High"/>
    <s v="Very High"/>
    <s v="M"/>
    <n v="1.3"/>
    <n v="7"/>
    <x v="0"/>
    <d v="2023-02-01T00:00:00"/>
    <x v="1"/>
    <m/>
    <m/>
    <m/>
  </r>
  <r>
    <m/>
    <x v="0"/>
    <x v="2"/>
    <x v="0"/>
    <s v="Security"/>
    <s v="KPMG - Insufficient Code Cleansing - (Low)"/>
    <x v="2"/>
    <n v="4"/>
    <s v="Medium"/>
    <s v="Low"/>
    <s v="S"/>
    <n v="0.65"/>
    <n v="7"/>
    <x v="0"/>
    <d v="2023-02-01T00:00:00"/>
    <x v="1"/>
    <m/>
    <m/>
    <m/>
  </r>
  <r>
    <m/>
    <x v="0"/>
    <x v="2"/>
    <x v="0"/>
    <s v="Security"/>
    <s v="SCOGEN -  Using Componentes with Known Vulnerabilities – Latest version is not available for jquery, jqueryUI - (Medium)"/>
    <x v="2"/>
    <n v="4"/>
    <s v="Medium"/>
    <s v="Medium"/>
    <s v="M"/>
    <n v="1.3"/>
    <n v="6.6"/>
    <x v="0"/>
    <d v="2023-02-01T00:00:00"/>
    <x v="1"/>
    <m/>
    <m/>
    <m/>
  </r>
  <r>
    <m/>
    <x v="0"/>
    <x v="2"/>
    <x v="0"/>
    <s v="Security"/>
    <s v="TOLL - Reflected Cross Site Scripting (R-XSS) Attack - (Medium)"/>
    <x v="2"/>
    <n v="4"/>
    <s v="Medium"/>
    <s v="Medium"/>
    <s v="M"/>
    <n v="1.3"/>
    <n v="6.6"/>
    <x v="0"/>
    <d v="2023-02-01T00:00:00"/>
    <x v="1"/>
    <m/>
    <m/>
    <m/>
  </r>
  <r>
    <m/>
    <x v="0"/>
    <x v="3"/>
    <x v="0"/>
    <s v="Scheduler"/>
    <s v="Decoupling daemon for time-based workflow"/>
    <x v="2"/>
    <n v="1"/>
    <s v="High"/>
    <s v="High"/>
    <s v="L"/>
    <n v="1.95"/>
    <n v="4"/>
    <x v="0"/>
    <d v="2023-02-01T00:00:00"/>
    <x v="1"/>
    <s v="Beta Inprogress with HRP"/>
    <m/>
    <m/>
  </r>
  <r>
    <m/>
    <x v="0"/>
    <x v="2"/>
    <x v="0"/>
    <s v="Security"/>
    <s v="CSP Changes for Reporting Components - Phase-2"/>
    <x v="3"/>
    <n v="1"/>
    <s v="Very High"/>
    <s v="High"/>
    <s v="L"/>
    <n v="1.95"/>
    <n v="5"/>
    <x v="0"/>
    <d v="2023-02-01T00:00:00"/>
    <x v="2"/>
    <s v="Targetted to close by End Mar"/>
    <m/>
    <m/>
  </r>
  <r>
    <m/>
    <x v="0"/>
    <x v="2"/>
    <x v="1"/>
    <s v="Packaging"/>
    <s v="Verification of Infra components for RT Package 2.10.0.0"/>
    <x v="1"/>
    <n v="4"/>
    <s v="Very High"/>
    <s v="Very High"/>
    <s v="S"/>
    <n v="0.65"/>
    <n v="7"/>
    <x v="0"/>
    <d v="2023-01-01T00:00:00"/>
    <x v="1"/>
    <m/>
    <m/>
    <m/>
  </r>
  <r>
    <m/>
    <x v="0"/>
    <x v="2"/>
    <x v="0"/>
    <s v="Browser Support"/>
    <s v="Drill Through Report in Chrome Browser"/>
    <x v="0"/>
    <n v="4"/>
    <s v="Medium"/>
    <s v="Very High"/>
    <s v="S"/>
    <n v="0.65"/>
    <n v="5"/>
    <x v="0"/>
    <d v="2023-01-01T00:00:00"/>
    <x v="2"/>
    <m/>
    <m/>
    <m/>
  </r>
  <r>
    <m/>
    <x v="0"/>
    <x v="2"/>
    <x v="2"/>
    <m/>
    <s v="Provision to share generated reports to ftp instead of sftp"/>
    <x v="3"/>
    <n v="4"/>
    <s v="Medium"/>
    <s v="Medium"/>
    <s v="S"/>
    <n v="0.65"/>
    <n v="8.1999999999999993"/>
    <x v="0"/>
    <d v="2023-01-01T00:00:00"/>
    <x v="3"/>
    <s v="Feature avaialble , SBU to respond and plan again if required"/>
    <m/>
    <m/>
  </r>
  <r>
    <m/>
    <x v="0"/>
    <x v="2"/>
    <x v="1"/>
    <s v="Logging"/>
    <s v="Feasibility for enabling logs in jasper reporting engine"/>
    <x v="1"/>
    <n v="2"/>
    <s v="Medium"/>
    <s v="Medium"/>
    <s v="S"/>
    <n v="0.65"/>
    <n v="6.2"/>
    <x v="0"/>
    <d v="2023-02-01T00:00:00"/>
    <x v="2"/>
    <m/>
    <m/>
    <m/>
  </r>
  <r>
    <m/>
    <x v="0"/>
    <x v="2"/>
    <x v="2"/>
    <s v="Documentation"/>
    <s v="Reports - devs hard code logos, should come from configuration"/>
    <x v="3"/>
    <n v="1"/>
    <s v="Medium"/>
    <s v="Medium"/>
    <s v="S"/>
    <n v="0.65"/>
    <n v="5.2"/>
    <x v="0"/>
    <d v="2023-02-01T00:00:00"/>
    <x v="1"/>
    <s v="Approach document in progress"/>
    <m/>
    <m/>
  </r>
  <r>
    <m/>
    <x v="1"/>
    <x v="0"/>
    <x v="1"/>
    <s v="Ramco Developer Studio"/>
    <s v="Ramco Developer Studio - Low code platform - Phase-1"/>
    <x v="1"/>
    <n v="4"/>
    <s v="High"/>
    <s v="Very High"/>
    <s v="XXL"/>
    <n v="3.9"/>
    <n v="6"/>
    <x v="0"/>
    <d v="2023-01-01T00:00:00"/>
    <x v="2"/>
    <m/>
    <m/>
    <m/>
  </r>
  <r>
    <m/>
    <x v="0"/>
    <x v="0"/>
    <x v="2"/>
    <s v="UI Control"/>
    <s v="Provision to specify ShowHistogram property for Gantt Controls"/>
    <x v="4"/>
    <n v="4"/>
    <s v="Medium"/>
    <s v="Medium"/>
    <s v="M"/>
    <n v="1.3"/>
    <n v="6.6"/>
    <x v="0"/>
    <d v="2023-02-01T00:00:00"/>
    <x v="1"/>
    <m/>
    <m/>
    <m/>
  </r>
  <r>
    <m/>
    <x v="0"/>
    <x v="0"/>
    <x v="2"/>
    <s v="Validations"/>
    <s v="TECH-69282 - List view modelling is incomplete._x000a_LVWMHI_Symbolcode_Combo is involved in publication dataitem which should not be done. System allowed to publish the ECR and not validated."/>
    <x v="0"/>
    <n v="4"/>
    <s v="High"/>
    <s v="Medium"/>
    <s v="S"/>
    <n v="0.65"/>
    <n v="9.1999999999999993"/>
    <x v="0"/>
    <d v="2023-01-01T00:00:00"/>
    <x v="1"/>
    <m/>
    <m/>
    <m/>
  </r>
  <r>
    <m/>
    <x v="0"/>
    <x v="0"/>
    <x v="2"/>
    <s v="Validations"/>
    <s v="TECH-71003 - Codegen is getting continuously failed for BASWC component. activity :-WCRwCapCer ; ui:-AdvanceSearch ; section :- RwAsJqurSec _x000a_control synonym :-RwAs_RulesR _x000a_in this UI there is a improper rulebuilder control which has no definition of grid and header grid columns. System allowed to publish ECR without definition for grid in rule builder."/>
    <x v="0"/>
    <n v="4"/>
    <s v="Medium"/>
    <s v="Medium"/>
    <s v="S"/>
    <n v="0.65"/>
    <n v="8.1999999999999993"/>
    <x v="0"/>
    <d v="2023-02-01T00:00:00"/>
    <x v="1"/>
    <m/>
    <m/>
    <m/>
  </r>
  <r>
    <m/>
    <x v="0"/>
    <x v="0"/>
    <x v="2"/>
    <s v="Validations"/>
    <s v="TECH-70182. Codegen is getting Failed Continuously For BASCONFIG component. Issue resolved after changed the parameter mapping for the service &quot;cfg_mqr_fet_ser&quot;"/>
    <x v="0"/>
    <n v="4"/>
    <s v="Medium"/>
    <s v="High"/>
    <s v="S"/>
    <n v="0.65"/>
    <n v="9"/>
    <x v="0"/>
    <d v="2023-02-01T00:00:00"/>
    <x v="1"/>
    <m/>
    <m/>
    <m/>
  </r>
  <r>
    <m/>
    <x v="0"/>
    <x v="0"/>
    <x v="2"/>
    <s v="Validations"/>
    <s v="TECH-67993 – Handle changes. : Length of BT Synonym caption exceeded 60 characters. ECR is validated successfully. "/>
    <x v="0"/>
    <n v="1"/>
    <s v="Medium"/>
    <s v="Medium"/>
    <s v="S"/>
    <n v="0.65"/>
    <n v="5.2"/>
    <x v="0"/>
    <d v="2023-02-01T00:00:00"/>
    <x v="4"/>
    <m/>
    <m/>
    <m/>
  </r>
  <r>
    <m/>
    <x v="0"/>
    <x v="0"/>
    <x v="2"/>
    <s v="Training"/>
    <s v="Understanding Issue - Method Documentation"/>
    <x v="0"/>
    <n v="1"/>
    <s v="Low"/>
    <s v="Low"/>
    <s v="S"/>
    <n v="0.65"/>
    <n v="3.5"/>
    <x v="0"/>
    <d v="2023-02-01T00:00:00"/>
    <x v="4"/>
    <m/>
    <m/>
    <m/>
  </r>
  <r>
    <m/>
    <x v="0"/>
    <x v="0"/>
    <x v="2"/>
    <s v="Training"/>
    <s v="Session for understanding width definition for grid columns"/>
    <x v="0"/>
    <n v="1"/>
    <s v="Medium"/>
    <s v="Low"/>
    <s v="S"/>
    <n v="0.65"/>
    <n v="4"/>
    <x v="0"/>
    <d v="2023-02-01T00:00:00"/>
    <x v="4"/>
    <m/>
    <m/>
    <m/>
  </r>
  <r>
    <m/>
    <x v="0"/>
    <x v="0"/>
    <x v="2"/>
    <s v="Training"/>
    <s v="Session for understanding data column and label column width"/>
    <x v="0"/>
    <n v="1"/>
    <s v="Medium"/>
    <s v="Low"/>
    <s v="S"/>
    <n v="0.65"/>
    <n v="4"/>
    <x v="0"/>
    <d v="2023-02-01T00:00:00"/>
    <x v="4"/>
    <m/>
    <m/>
    <m/>
  </r>
  <r>
    <m/>
    <x v="0"/>
    <x v="0"/>
    <x v="2"/>
    <s v="Usablity"/>
    <s v="Provision to auto re-sequence column and column group"/>
    <x v="0"/>
    <n v="4"/>
    <s v="Medium"/>
    <s v="High"/>
    <s v="L"/>
    <n v="1.95"/>
    <n v="6"/>
    <x v="0"/>
    <d v="2023-02-01T00:00:00"/>
    <x v="1"/>
    <m/>
    <m/>
    <m/>
  </r>
  <r>
    <m/>
    <x v="0"/>
    <x v="2"/>
    <x v="3"/>
    <s v="Logging"/>
    <s v="Log4j 2.19.0 library upgrade  (Current version 2.17.0)"/>
    <x v="1"/>
    <n v="4"/>
    <s v="High"/>
    <s v="High"/>
    <s v="M"/>
    <n v="1.3"/>
    <n v="8"/>
    <x v="0"/>
    <d v="2023-03-01T00:00:00"/>
    <x v="2"/>
    <m/>
    <m/>
    <m/>
  </r>
  <r>
    <m/>
    <x v="0"/>
    <x v="2"/>
    <x v="3"/>
    <s v="Upgrade"/>
    <s v="Jasper (6.20) version upgrade "/>
    <x v="2"/>
    <n v="4"/>
    <s v="High"/>
    <s v="High"/>
    <s v="M"/>
    <n v="1.3"/>
    <n v="8"/>
    <x v="0"/>
    <d v="2023-03-01T00:00:00"/>
    <x v="2"/>
    <s v="Java upgrade dropped, Log 4J planned"/>
    <m/>
    <m/>
  </r>
  <r>
    <m/>
    <x v="0"/>
    <x v="3"/>
    <x v="0"/>
    <s v="Workflow Configurations"/>
    <s v="Enable workflow screen 1) Save to be optimized with process only modified rows (ML Save taking longer time for 700 OUs) 2) Additional filter (OU Description) to fetch ML"/>
    <x v="4"/>
    <n v="4"/>
    <s v="Medium"/>
    <s v="High"/>
    <s v="XL"/>
    <n v="2.6"/>
    <n v="5.5"/>
    <x v="0"/>
    <d v="2023-03-01T00:00:00"/>
    <x v="2"/>
    <m/>
    <m/>
    <m/>
  </r>
  <r>
    <m/>
    <x v="0"/>
    <x v="3"/>
    <x v="2"/>
    <s v="Workflow Configurations"/>
    <s v="Next gen workflow - Provision to add clear filters under criteria tab"/>
    <x v="3"/>
    <n v="4"/>
    <s v="Medium"/>
    <s v="High"/>
    <s v="M"/>
    <n v="1.3"/>
    <n v="7"/>
    <x v="0"/>
    <d v="2023-04-01T00:00:00"/>
    <x v="5"/>
    <m/>
    <m/>
    <m/>
  </r>
  <r>
    <m/>
    <x v="0"/>
    <x v="2"/>
    <x v="0"/>
    <s v="Security"/>
    <s v="CSP Changes for Reporting Components - Phase-3"/>
    <x v="3"/>
    <n v="1"/>
    <s v="Very High"/>
    <s v="High"/>
    <s v="L"/>
    <n v="1.95"/>
    <n v="5"/>
    <x v="0"/>
    <d v="2023-03-01T00:00:00"/>
    <x v="2"/>
    <m/>
    <m/>
    <m/>
  </r>
  <r>
    <m/>
    <x v="0"/>
    <x v="0"/>
    <x v="2"/>
    <s v="Mobility"/>
    <s v="Modeling and Code Generator changes for GEO FENCE (MSTD_GEOFENCE_SEC System defined section name with a multi-line control MLMSTD_GEOFENCE_CTRL ( 4 Columns - MSTD_FENCE_ID, MSTD_CENTER_LAT, MSTD_CENTER_LONG, MSTD_RADIUS) and header control (HDN_FENCE_ID) and 2 task (MSTD_GEOFENCE_CREATE &amp; MSTD_GEOFENCE_REMOVE )"/>
    <x v="4"/>
    <n v="4"/>
    <s v="Medium"/>
    <s v="Medium"/>
    <s v="M"/>
    <n v="1.3"/>
    <n v="6.6"/>
    <x v="0"/>
    <d v="2023-02-01T00:00:00"/>
    <x v="1"/>
    <m/>
    <m/>
    <m/>
  </r>
  <r>
    <m/>
    <x v="0"/>
    <x v="0"/>
    <x v="2"/>
    <s v="File Upload"/>
    <s v="Modeling and web layer (activity dll) code generator changes for upload max file size"/>
    <x v="2"/>
    <n v="4"/>
    <s v="Medium"/>
    <s v="Medium"/>
    <s v="M"/>
    <n v="1.3"/>
    <n v="6.6"/>
    <x v="0"/>
    <d v="2023-02-01T00:00:00"/>
    <x v="1"/>
    <m/>
    <m/>
    <m/>
  </r>
  <r>
    <m/>
    <x v="1"/>
    <x v="0"/>
    <x v="1"/>
    <s v="Ramco Developer Studio"/>
    <s v="Ramco Developer Studio - Low code platform - Phase-2"/>
    <x v="1"/>
    <n v="4"/>
    <s v="High"/>
    <s v="Very High"/>
    <s v="XXL"/>
    <n v="3.9"/>
    <n v="6"/>
    <x v="0"/>
    <d v="2023-02-01T00:00:00"/>
    <x v="2"/>
    <m/>
    <m/>
    <m/>
  </r>
  <r>
    <m/>
    <x v="1"/>
    <x v="3"/>
    <x v="2"/>
    <s v="Packaging"/>
    <s v="Delivering Workflow IS Service dlls via VwApie Framework"/>
    <x v="4"/>
    <n v="4"/>
    <s v="High"/>
    <s v="High"/>
    <s v="XL"/>
    <n v="2.6"/>
    <n v="6.5"/>
    <x v="0"/>
    <d v="2023-03-01T00:00:00"/>
    <x v="1"/>
    <m/>
    <m/>
    <m/>
  </r>
  <r>
    <m/>
    <x v="1"/>
    <x v="1"/>
    <x v="2"/>
    <s v="Bulk Service Executor"/>
    <s v="Provision to take input files from SFTP folder"/>
    <x v="4"/>
    <n v="4"/>
    <s v="High"/>
    <s v="High"/>
    <s v="M"/>
    <n v="1.3"/>
    <n v="8"/>
    <x v="0"/>
    <d v="2023-03-01T00:00:00"/>
    <x v="2"/>
    <s v="TI Cycles"/>
    <m/>
    <m/>
  </r>
  <r>
    <m/>
    <x v="0"/>
    <x v="2"/>
    <x v="1"/>
    <s v="Packaging"/>
    <s v="Reporting Component - Cumulative Package and Release - DW Version - 1.1.41.0"/>
    <x v="1"/>
    <n v="4"/>
    <s v="High"/>
    <s v="High"/>
    <s v="XL"/>
    <n v="2.6"/>
    <n v="6.5"/>
    <x v="0"/>
    <d v="2023-06-01T00:00:00"/>
    <x v="5"/>
    <s v="To conclude on Single Version Release along with .net framework 4.8 compilation"/>
    <m/>
    <m/>
  </r>
  <r>
    <m/>
    <x v="0"/>
    <x v="0"/>
    <x v="2"/>
    <s v="Validations"/>
    <s v="TECH-71164 - For Scrap parts (APSE-19498) While Publishing this ECR : SPN_ECR_00043 in (Handle Changes 5_7 Dev) error was throwing. ECR has been validated. Defect in Handle changes DB"/>
    <x v="0"/>
    <n v="1"/>
    <s v="Medium"/>
    <s v="Medium"/>
    <s v="S"/>
    <n v="0.65"/>
    <n v="5.2"/>
    <x v="0"/>
    <d v="2023-03-01T00:00:00"/>
    <x v="6"/>
    <m/>
    <m/>
    <m/>
  </r>
  <r>
    <m/>
    <x v="0"/>
    <x v="0"/>
    <x v="2"/>
    <s v="Code Generators"/>
    <s v="TECHB-926 - Provision to initiate code generation as part of publish ECR"/>
    <x v="0"/>
    <n v="4"/>
    <s v="Medium"/>
    <s v="High"/>
    <s v="L"/>
    <n v="1.95"/>
    <n v="6"/>
    <x v="0"/>
    <d v="2023-03-01T00:00:00"/>
    <x v="6"/>
    <m/>
    <m/>
    <m/>
  </r>
  <r>
    <m/>
    <x v="0"/>
    <x v="0"/>
    <x v="2"/>
    <s v="Code Generators"/>
    <s v="Provision to download generated code from view code generation request screen"/>
    <x v="0"/>
    <n v="4"/>
    <s v="Medium"/>
    <s v="High"/>
    <s v="M"/>
    <n v="1.3"/>
    <n v="7"/>
    <x v="0"/>
    <d v="2023-03-01T00:00:00"/>
    <x v="6"/>
    <m/>
    <m/>
    <m/>
  </r>
  <r>
    <m/>
    <x v="0"/>
    <x v="0"/>
    <x v="2"/>
    <s v="Usablity"/>
    <s v="Metadata clean-up for service definition - _x000a_Processing type – Regular/batch?_x000a_Cached_x000a_Zipped??_x000a_ClearKeyPattern"/>
    <x v="0"/>
    <n v="1"/>
    <s v="Medium"/>
    <s v="Medium"/>
    <s v="S"/>
    <n v="0.65"/>
    <n v="5.2"/>
    <x v="0"/>
    <d v="2023-03-01T00:00:00"/>
    <x v="6"/>
    <m/>
    <m/>
    <m/>
  </r>
  <r>
    <m/>
    <x v="0"/>
    <x v="0"/>
    <x v="2"/>
    <s v="Preview"/>
    <s v="Provision to preview ui proto with templates, icons and tiles - Phase-1"/>
    <x v="0"/>
    <n v="4"/>
    <s v="High"/>
    <s v="Very High"/>
    <s v="XXL"/>
    <n v="3.9"/>
    <n v="6"/>
    <x v="1"/>
    <d v="2023-04-01T00:00:00"/>
    <x v="6"/>
    <m/>
    <m/>
    <m/>
  </r>
  <r>
    <m/>
    <x v="1"/>
    <x v="3"/>
    <x v="0"/>
    <m/>
    <s v="HRP SAAS - Exposing Workflow configurator screen launch services as CGS (GraphQL queries)"/>
    <x v="2"/>
    <n v="1"/>
    <s v="Medium"/>
    <s v="Medium"/>
    <s v="XL"/>
    <n v="2.6"/>
    <n v="2.4"/>
    <x v="1"/>
    <m/>
    <x v="5"/>
    <m/>
    <m/>
    <m/>
  </r>
  <r>
    <m/>
    <x v="1"/>
    <x v="0"/>
    <x v="1"/>
    <s v="Ramco Developer Studio"/>
    <s v="Ramco Developer Studio - Low code platform - Phase-3 (POC with Tab, Grid and Template Controls)"/>
    <x v="1"/>
    <n v="4"/>
    <s v="High"/>
    <s v="Very High"/>
    <s v="XXL"/>
    <n v="3.9"/>
    <n v="6"/>
    <x v="0"/>
    <m/>
    <x v="6"/>
    <m/>
    <m/>
    <m/>
  </r>
  <r>
    <m/>
    <x v="0"/>
    <x v="3"/>
    <x v="0"/>
    <s v="Rejection Cycle"/>
    <s v="Workflow - Feasibility check- Rejection Cycle - Based on configuration, if a document in reinitiated and follows same path it should be routed to n-1 level instead of next level "/>
    <x v="4"/>
    <n v="4"/>
    <s v="High"/>
    <s v="High"/>
    <s v="XL"/>
    <n v="2.6"/>
    <n v="6.5"/>
    <x v="0"/>
    <d v="2023-04-01T00:00:00"/>
    <x v="5"/>
    <m/>
    <m/>
    <m/>
  </r>
  <r>
    <m/>
    <x v="1"/>
    <x v="4"/>
    <x v="0"/>
    <s v="InBox"/>
    <s v="SASSY - InBox api's"/>
    <x v="2"/>
    <n v="4"/>
    <s v="High"/>
    <s v="High"/>
    <s v="XL"/>
    <n v="2.6"/>
    <n v="6.5"/>
    <x v="0"/>
    <d v="2023-03-01T00:00:00"/>
    <x v="2"/>
    <m/>
    <m/>
    <m/>
  </r>
  <r>
    <m/>
    <x v="0"/>
    <x v="1"/>
    <x v="3"/>
    <m/>
    <s v="MDCF - Upgrade for Hub version (currently it works with ext js-2 version only)"/>
    <x v="1"/>
    <n v="4"/>
    <s v="Medium"/>
    <s v="High"/>
    <s v="XL"/>
    <n v="2.6"/>
    <n v="5.5"/>
    <x v="1"/>
    <m/>
    <x v="6"/>
    <m/>
    <m/>
    <m/>
  </r>
  <r>
    <m/>
    <x v="0"/>
    <x v="0"/>
    <x v="2"/>
    <m/>
    <s v="Rollback / Undo functionality for WR, RCN and ECR"/>
    <x v="0"/>
    <n v="4"/>
    <s v="Medium"/>
    <s v="High"/>
    <s v="XXL"/>
    <n v="3.9"/>
    <n v="5.333333333333333"/>
    <x v="1"/>
    <m/>
    <x v="6"/>
    <m/>
    <m/>
    <m/>
  </r>
  <r>
    <m/>
    <x v="0"/>
    <x v="0"/>
    <x v="2"/>
    <m/>
    <s v="TECH-72600. Getting the mentioned error while launching handle messages--&gt;Message Task mapping tab. Latest model SP's has been compiled. SQL Defect in Handle changes DB"/>
    <x v="0"/>
    <n v="1"/>
    <s v="Medium"/>
    <s v="Medium"/>
    <s v="S"/>
    <n v="0.65"/>
    <n v="5.2"/>
    <x v="1"/>
    <m/>
    <x v="6"/>
    <m/>
    <m/>
    <m/>
  </r>
  <r>
    <m/>
    <x v="0"/>
    <x v="0"/>
    <x v="2"/>
    <m/>
    <s v="TECH-71021 - Unable to make solutioning changes in customer ECR in HandleChanges_FS Context. Issue has been resolved after correcting the model sp. Defect in Handle changes DB"/>
    <x v="0"/>
    <n v="1"/>
    <s v="Medium"/>
    <s v="Medium"/>
    <s v="M"/>
    <n v="1.3"/>
    <n v="3.6"/>
    <x v="1"/>
    <m/>
    <x v="6"/>
    <m/>
    <m/>
    <m/>
  </r>
  <r>
    <m/>
    <x v="0"/>
    <x v="0"/>
    <x v="2"/>
    <m/>
    <s v="TECH-69234. Unable to publish the ECR in handle changes mode. getting attached error. ECR has been validated after correcting model sp. ECR has been validated after correcting model sp"/>
    <x v="0"/>
    <n v="1"/>
    <s v="Medium"/>
    <s v="High"/>
    <s v="S"/>
    <n v="0.65"/>
    <n v="6"/>
    <x v="1"/>
    <m/>
    <x v="6"/>
    <m/>
    <m/>
    <m/>
  </r>
  <r>
    <m/>
    <x v="0"/>
    <x v="0"/>
    <x v="2"/>
    <m/>
    <s v="TECHB-924 - Bulk validation for WR, RCN and ECR publish"/>
    <x v="0"/>
    <n v="4"/>
    <s v="High"/>
    <s v="Very High"/>
    <s v="XXL"/>
    <n v="3.9"/>
    <n v="6"/>
    <x v="1"/>
    <m/>
    <x v="6"/>
    <m/>
    <m/>
    <m/>
  </r>
  <r>
    <m/>
    <x v="0"/>
    <x v="0"/>
    <x v="2"/>
    <m/>
    <s v="TECHB-925 - Publish ECR in offline mode (queuing)"/>
    <x v="0"/>
    <n v="4"/>
    <s v="Medium"/>
    <s v="High"/>
    <s v="XXL"/>
    <n v="3.9"/>
    <n v="5.333333333333333"/>
    <x v="1"/>
    <m/>
    <x v="6"/>
    <m/>
    <m/>
    <m/>
  </r>
  <r>
    <m/>
    <x v="0"/>
    <x v="0"/>
    <x v="2"/>
    <m/>
    <s v="Design Service - Provision to default ilbo-control association based on BT Synonym. Replacement combo control with list edit controls "/>
    <x v="0"/>
    <n v="4"/>
    <s v="Medium"/>
    <s v="High"/>
    <s v="L"/>
    <n v="1.95"/>
    <n v="6"/>
    <x v="1"/>
    <m/>
    <x v="6"/>
    <m/>
    <m/>
    <m/>
  </r>
  <r>
    <m/>
    <x v="0"/>
    <x v="0"/>
    <x v="2"/>
    <m/>
    <s v="Smart search to choose BR Parameter data item"/>
    <x v="0"/>
    <n v="4"/>
    <s v="Medium"/>
    <s v="High"/>
    <s v="M"/>
    <n v="1.3"/>
    <n v="7"/>
    <x v="1"/>
    <m/>
    <x v="6"/>
    <m/>
    <m/>
    <m/>
  </r>
  <r>
    <m/>
    <x v="0"/>
    <x v="0"/>
    <x v="2"/>
    <m/>
    <s v="TECHB-928 - Default value for Segment data item based on BT synonym - "/>
    <x v="0"/>
    <n v="4"/>
    <s v="Medium"/>
    <s v="Very High"/>
    <s v="S"/>
    <n v="0.65"/>
    <n v="5"/>
    <x v="1"/>
    <m/>
    <x v="6"/>
    <m/>
    <m/>
    <m/>
  </r>
  <r>
    <m/>
    <x v="0"/>
    <x v="0"/>
    <x v="2"/>
    <m/>
    <s v="Understanding Issue - Design Refinements - Default Segment Data Item Parameter mapping - Default Segment Data item UI Control mapping??"/>
    <x v="0"/>
    <n v="1"/>
    <s v="Medium"/>
    <s v="Medium"/>
    <s v="S"/>
    <n v="0.65"/>
    <n v="5.2"/>
    <x v="1"/>
    <m/>
    <x v="6"/>
    <m/>
    <m/>
    <m/>
  </r>
  <r>
    <m/>
    <x v="0"/>
    <x v="0"/>
    <x v="2"/>
    <m/>
    <s v="Understanding Issue - Segment definition - Processing Type, BO Definition, Mandatory Flag??, Combo Fill?"/>
    <x v="0"/>
    <n v="1"/>
    <s v="Medium"/>
    <s v="Medium"/>
    <s v="S"/>
    <n v="0.65"/>
    <n v="5.2"/>
    <x v="1"/>
    <m/>
    <x v="6"/>
    <m/>
    <m/>
    <m/>
  </r>
  <r>
    <m/>
    <x v="0"/>
    <x v="0"/>
    <x v="2"/>
    <m/>
    <s v="Understanding Issue - Segment dataitem definition - IsPartOfKey, Mandatory Flag??"/>
    <x v="0"/>
    <n v="1"/>
    <s v="Medium"/>
    <s v="Medium"/>
    <s v="S"/>
    <n v="0.65"/>
    <n v="5.2"/>
    <x v="1"/>
    <m/>
    <x v="6"/>
    <m/>
    <m/>
    <m/>
  </r>
  <r>
    <m/>
    <x v="0"/>
    <x v="0"/>
    <x v="2"/>
    <m/>
    <s v="Understanding Issue - Process Section Rules - Connectivity Flag, [API Invocation - Specification, Path, Operation]"/>
    <x v="0"/>
    <n v="1"/>
    <s v="Medium"/>
    <s v="Medium"/>
    <s v="S"/>
    <n v="0.65"/>
    <n v="5.2"/>
    <x v="1"/>
    <m/>
    <x v="6"/>
    <m/>
    <m/>
    <m/>
  </r>
  <r>
    <m/>
    <x v="0"/>
    <x v="0"/>
    <x v="2"/>
    <m/>
    <s v="Understanding Issue - Process Section - Section Type (Main, OnCommit, OnRollback)"/>
    <x v="0"/>
    <n v="1"/>
    <s v="Medium"/>
    <s v="Medium"/>
    <s v="S"/>
    <n v="0.65"/>
    <n v="5.2"/>
    <x v="1"/>
    <m/>
    <x v="6"/>
    <m/>
    <m/>
    <m/>
  </r>
  <r>
    <m/>
    <x v="0"/>
    <x v="0"/>
    <x v="2"/>
    <m/>
    <s v="Understanding Issue - Define Methods - SP Message Protocol (Out Parameter, Multiple Record Set, Selected Column??)"/>
    <x v="0"/>
    <n v="1"/>
    <s v="Medium"/>
    <s v="Medium"/>
    <s v="S"/>
    <n v="0.65"/>
    <n v="5.2"/>
    <x v="1"/>
    <m/>
    <x v="6"/>
    <m/>
    <m/>
    <m/>
  </r>
  <r>
    <m/>
    <x v="0"/>
    <x v="0"/>
    <x v="0"/>
    <m/>
    <s v="Handle changes for workflow configuration in platform model"/>
    <x v="0"/>
    <n v="1"/>
    <s v="High"/>
    <s v="Medium"/>
    <s v="L"/>
    <n v="1.95"/>
    <n v="3.8"/>
    <x v="2"/>
    <m/>
    <x v="6"/>
    <m/>
    <m/>
    <m/>
  </r>
  <r>
    <m/>
    <x v="0"/>
    <x v="2"/>
    <x v="0"/>
    <s v="DW Classic Version"/>
    <s v="DW Classic version - Latest browser version support for DBS "/>
    <x v="4"/>
    <n v="2"/>
    <s v="Medium"/>
    <s v="Medium"/>
    <s v="XXL"/>
    <n v="3.9"/>
    <n v="3.2666666666666666"/>
    <x v="2"/>
    <m/>
    <x v="6"/>
    <m/>
    <m/>
    <m/>
  </r>
  <r>
    <m/>
    <x v="0"/>
    <x v="0"/>
    <x v="0"/>
    <m/>
    <s v="Scan Property for Link Task"/>
    <x v="4"/>
    <n v="1"/>
    <s v="High"/>
    <s v="Medium"/>
    <s v="S"/>
    <n v="0.65"/>
    <n v="6.2"/>
    <x v="2"/>
    <m/>
    <x v="6"/>
    <m/>
    <m/>
    <m/>
  </r>
  <r>
    <m/>
    <x v="0"/>
    <x v="0"/>
    <x v="0"/>
    <m/>
    <s v="Provision to model dynamic ILBO Caption with templates"/>
    <x v="4"/>
    <n v="1"/>
    <s v="High"/>
    <s v="Medium"/>
    <s v="M"/>
    <n v="1.3"/>
    <n v="4.5999999999999996"/>
    <x v="2"/>
    <m/>
    <x v="6"/>
    <m/>
    <m/>
    <m/>
  </r>
  <r>
    <m/>
    <x v="1"/>
    <x v="0"/>
    <x v="1"/>
    <m/>
    <s v="Platform-UDS modeling enablement - Querying from cache with aggregation, filters and sort"/>
    <x v="1"/>
    <n v="4"/>
    <s v="Medium"/>
    <s v="Very High"/>
    <s v="XL"/>
    <n v="2.6"/>
    <n v="5"/>
    <x v="2"/>
    <m/>
    <x v="6"/>
    <m/>
    <m/>
    <m/>
  </r>
  <r>
    <m/>
    <x v="1"/>
    <x v="4"/>
    <x v="1"/>
    <m/>
    <s v="New InBox - Phase 1 Changes"/>
    <x v="1"/>
    <n v="1"/>
    <s v="Medium"/>
    <s v="Medium"/>
    <s v="XXL"/>
    <n v="3.9"/>
    <n v="2.2666666666666666"/>
    <x v="2"/>
    <m/>
    <x v="6"/>
    <m/>
    <m/>
    <m/>
  </r>
  <r>
    <m/>
    <x v="0"/>
    <x v="3"/>
    <x v="0"/>
    <m/>
    <s v="Need to configure multiple From Mail Id option for Workflow / Nextgen workflow / Schedule reports for RCT Project"/>
    <x v="0"/>
    <n v="2"/>
    <s v="Medium"/>
    <s v="High"/>
    <s v="XL"/>
    <n v="2.6"/>
    <n v="3.5"/>
    <x v="2"/>
    <m/>
    <x v="6"/>
    <m/>
    <m/>
    <m/>
  </r>
  <r>
    <m/>
    <x v="0"/>
    <x v="0"/>
    <x v="2"/>
    <m/>
    <s v="Provision to generate filling methods for listedit, combo, charts without FlowBR"/>
    <x v="1"/>
    <n v="4"/>
    <s v="Medium"/>
    <s v="High"/>
    <s v="L"/>
    <n v="1.95"/>
    <n v="6"/>
    <x v="2"/>
    <m/>
    <x v="6"/>
    <m/>
    <m/>
    <m/>
  </r>
  <r>
    <m/>
    <x v="0"/>
    <x v="0"/>
    <x v="1"/>
    <m/>
    <s v="Glance - Quick / Combo Link"/>
    <x v="1"/>
    <n v="4"/>
    <s v="Low"/>
    <s v="Low"/>
    <s v="M"/>
    <n v="1.3"/>
    <n v="5.5"/>
    <x v="2"/>
    <m/>
    <x v="6"/>
    <m/>
    <m/>
    <m/>
  </r>
  <r>
    <m/>
    <x v="0"/>
    <x v="0"/>
    <x v="1"/>
    <m/>
    <s v="Glance - Special Charts"/>
    <x v="1"/>
    <n v="4"/>
    <s v="Low"/>
    <s v="Low"/>
    <s v="M"/>
    <n v="1.3"/>
    <n v="5.5"/>
    <x v="2"/>
    <m/>
    <x v="6"/>
    <m/>
    <m/>
    <m/>
  </r>
  <r>
    <m/>
    <x v="0"/>
    <x v="0"/>
    <x v="1"/>
    <m/>
    <s v="Action Items in multiple file upload"/>
    <x v="1"/>
    <n v="4"/>
    <s v="Low"/>
    <s v="Low"/>
    <s v="M"/>
    <n v="1.3"/>
    <n v="5.5"/>
    <x v="2"/>
    <m/>
    <x v="6"/>
    <m/>
    <m/>
    <m/>
  </r>
  <r>
    <m/>
    <x v="0"/>
    <x v="0"/>
    <x v="1"/>
    <m/>
    <s v="Provision to specify dynamic width for grid columns which have dynamic caption"/>
    <x v="1"/>
    <n v="4"/>
    <s v="Low"/>
    <s v="Low"/>
    <s v="M"/>
    <n v="1.3"/>
    <n v="5.5"/>
    <x v="2"/>
    <m/>
    <x v="6"/>
    <m/>
    <m/>
    <m/>
  </r>
  <r>
    <m/>
    <x v="0"/>
    <x v="0"/>
    <x v="1"/>
    <m/>
    <s v="SOLR and ES Listedit in Glance"/>
    <x v="1"/>
    <n v="4"/>
    <s v="Low"/>
    <s v="Low"/>
    <s v="M"/>
    <n v="1.3"/>
    <n v="5.5"/>
    <x v="2"/>
    <m/>
    <x v="6"/>
    <m/>
    <m/>
    <m/>
  </r>
  <r>
    <m/>
    <x v="0"/>
    <x v="0"/>
    <x v="1"/>
    <m/>
    <s v="Glance modeling for bulk file download as zip file"/>
    <x v="1"/>
    <n v="4"/>
    <s v="Low"/>
    <s v="Low"/>
    <s v="M"/>
    <n v="1.3"/>
    <n v="5.5"/>
    <x v="2"/>
    <m/>
    <x v="6"/>
    <m/>
    <m/>
    <m/>
  </r>
  <r>
    <m/>
    <x v="0"/>
    <x v="1"/>
    <x v="0"/>
    <m/>
    <s v="MDCF SSO"/>
    <x v="2"/>
    <n v="4"/>
    <s v="Low"/>
    <s v="Low"/>
    <s v="XXL"/>
    <n v="3.9"/>
    <n v="4.666666666666667"/>
    <x v="2"/>
    <m/>
    <x v="6"/>
    <m/>
    <m/>
    <m/>
  </r>
  <r>
    <m/>
    <x v="0"/>
    <x v="1"/>
    <x v="0"/>
    <m/>
    <s v="MDCF - UI changes for mapping same task multiple times"/>
    <x v="2"/>
    <n v="4"/>
    <s v="Low"/>
    <s v="Low"/>
    <s v="M"/>
    <n v="1.3"/>
    <n v="5.5"/>
    <x v="2"/>
    <m/>
    <x v="6"/>
    <m/>
    <m/>
    <m/>
  </r>
  <r>
    <m/>
    <x v="0"/>
    <x v="2"/>
    <x v="0"/>
    <m/>
    <s v="OU level precision for ARI Reports"/>
    <x v="2"/>
    <n v="4"/>
    <s v="Low"/>
    <s v="Low"/>
    <s v="S"/>
    <n v="0.65"/>
    <n v="6.5"/>
    <x v="2"/>
    <m/>
    <x v="7"/>
    <m/>
    <m/>
    <m/>
  </r>
  <r>
    <m/>
    <x v="0"/>
    <x v="2"/>
    <x v="0"/>
    <s v="Security"/>
    <s v="Disabling FIPS compliant algorithms for encryption, hashing, and signing "/>
    <x v="4"/>
    <n v="4"/>
    <s v="Medium"/>
    <s v="Medium"/>
    <s v="XL"/>
    <n v="2.6"/>
    <n v="5.4"/>
    <x v="2"/>
    <m/>
    <x v="6"/>
    <m/>
    <m/>
    <m/>
  </r>
  <r>
    <m/>
    <x v="0"/>
    <x v="1"/>
    <x v="0"/>
    <m/>
    <s v="MDCF LDAP"/>
    <x v="2"/>
    <n v="4"/>
    <s v="Medium"/>
    <s v="Medium"/>
    <s v="M"/>
    <n v="1.3"/>
    <n v="6.6"/>
    <x v="2"/>
    <m/>
    <x v="6"/>
    <m/>
    <m/>
    <m/>
  </r>
  <r>
    <m/>
    <x v="1"/>
    <x v="1"/>
    <x v="0"/>
    <m/>
    <s v="MDCF for Java Tech Stack"/>
    <x v="0"/>
    <n v="4"/>
    <s v="Low"/>
    <s v="Low"/>
    <s v="XXL"/>
    <n v="3.9"/>
    <n v="4.666666666666667"/>
    <x v="2"/>
    <m/>
    <x v="6"/>
    <m/>
    <m/>
    <m/>
  </r>
  <r>
    <m/>
    <x v="0"/>
    <x v="2"/>
    <x v="3"/>
    <m/>
    <s v="Reporting - Vulnerability fixation for FOSSA observations"/>
    <x v="1"/>
    <n v="4"/>
    <s v="Medium"/>
    <s v="High"/>
    <s v="XXL"/>
    <n v="3.9"/>
    <n v="5.333333333333333"/>
    <x v="2"/>
    <m/>
    <x v="6"/>
    <m/>
    <m/>
    <m/>
  </r>
  <r>
    <m/>
    <x v="0"/>
    <x v="3"/>
    <x v="3"/>
    <m/>
    <s v="Infra - Vulnerability fixation for FOSSA observations"/>
    <x v="1"/>
    <n v="4"/>
    <s v="Medium"/>
    <s v="High"/>
    <s v="XXL"/>
    <n v="3.9"/>
    <n v="5.333333333333333"/>
    <x v="2"/>
    <m/>
    <x v="6"/>
    <m/>
    <m/>
    <m/>
  </r>
  <r>
    <m/>
    <x v="0"/>
    <x v="0"/>
    <x v="3"/>
    <m/>
    <s v="Platform Web Runtime - Vulnerability fixation for FOSSA observations"/>
    <x v="1"/>
    <n v="4"/>
    <s v="Medium"/>
    <s v="High"/>
    <s v="L"/>
    <n v="1.95"/>
    <n v="6"/>
    <x v="2"/>
    <m/>
    <x v="6"/>
    <m/>
    <m/>
    <m/>
  </r>
  <r>
    <m/>
    <x v="0"/>
    <x v="2"/>
    <x v="0"/>
    <m/>
    <s v="Pivot Grid in Dcube"/>
    <x v="2"/>
    <n v="4"/>
    <s v="Medium"/>
    <s v="High"/>
    <s v="L"/>
    <n v="1.95"/>
    <n v="6"/>
    <x v="2"/>
    <m/>
    <x v="6"/>
    <m/>
    <m/>
    <m/>
  </r>
  <r>
    <m/>
    <x v="0"/>
    <x v="4"/>
    <x v="0"/>
    <m/>
    <s v="Provision to navigate back to InBox on successful execution of a workflow task"/>
    <x v="2"/>
    <n v="1"/>
    <s v="Medium"/>
    <s v="Medium"/>
    <s v="XL"/>
    <n v="2.6"/>
    <n v="2.4"/>
    <x v="2"/>
    <m/>
    <x v="6"/>
    <m/>
    <m/>
    <m/>
  </r>
  <r>
    <m/>
    <x v="0"/>
    <x v="3"/>
    <x v="1"/>
    <m/>
    <s v="Workflow mailer service deadlock / not started - consolidated report"/>
    <x v="1"/>
    <n v="4"/>
    <s v="Low"/>
    <s v="Medium"/>
    <s v="L"/>
    <n v="1.95"/>
    <n v="5.3"/>
    <x v="2"/>
    <m/>
    <x v="6"/>
    <m/>
    <m/>
    <m/>
  </r>
  <r>
    <m/>
    <x v="1"/>
    <x v="2"/>
    <x v="0"/>
    <m/>
    <s v="Scheduling Hub - Generic Infra component"/>
    <x v="2"/>
    <n v="1"/>
    <s v="Low"/>
    <s v="High"/>
    <s v="XXL"/>
    <n v="3.9"/>
    <n v="1.8333333333333333"/>
    <x v="2"/>
    <m/>
    <x v="7"/>
    <m/>
    <m/>
    <m/>
  </r>
  <r>
    <m/>
    <x v="0"/>
    <x v="2"/>
    <x v="3"/>
    <m/>
    <s v="Infra components certification for cluster database in different zones (multi-subnet fail over property in connection string)"/>
    <x v="1"/>
    <n v="4"/>
    <s v="Low"/>
    <s v="Medium"/>
    <s v="XL"/>
    <n v="2.6"/>
    <n v="4.9000000000000004"/>
    <x v="2"/>
    <m/>
    <x v="6"/>
    <m/>
    <m/>
    <m/>
  </r>
  <r>
    <m/>
    <x v="0"/>
    <x v="2"/>
    <x v="1"/>
    <m/>
    <s v="Provision to implement template-based report in ARI (dcube capability)"/>
    <x v="1"/>
    <n v="1"/>
    <s v="Low"/>
    <s v="High"/>
    <s v="XL"/>
    <n v="2.6"/>
    <n v="2"/>
    <x v="2"/>
    <m/>
    <x v="7"/>
    <m/>
    <m/>
    <m/>
  </r>
  <r>
    <m/>
    <x v="0"/>
    <x v="0"/>
    <x v="1"/>
    <m/>
    <s v="Glance Apis migration from V3 to V4"/>
    <x v="1"/>
    <n v="4"/>
    <s v="Low"/>
    <s v="Medium"/>
    <s v="L"/>
    <n v="1.95"/>
    <n v="5.3"/>
    <x v="2"/>
    <m/>
    <x v="6"/>
    <m/>
    <m/>
    <m/>
  </r>
  <r>
    <m/>
    <x v="0"/>
    <x v="2"/>
    <x v="0"/>
    <m/>
    <s v="Approach and Changes for implementing Single DB approach"/>
    <x v="2"/>
    <n v="1"/>
    <s v="Medium"/>
    <s v="Medium"/>
    <s v="XL"/>
    <n v="2.6"/>
    <n v="2.4"/>
    <x v="2"/>
    <m/>
    <x v="7"/>
    <m/>
    <m/>
    <m/>
  </r>
  <r>
    <m/>
    <x v="0"/>
    <x v="2"/>
    <x v="1"/>
    <s v="Reports Reuse"/>
    <s v="Approach for partner key /report id uniqueness"/>
    <x v="1"/>
    <n v="4"/>
    <s v="Medium"/>
    <s v="High"/>
    <s v="XXL"/>
    <n v="3.9"/>
    <n v="5.333333333333333"/>
    <x v="2"/>
    <m/>
    <x v="6"/>
    <m/>
    <m/>
    <m/>
  </r>
  <r>
    <m/>
    <x v="0"/>
    <x v="5"/>
    <x v="1"/>
    <m/>
    <s v="Refactoring - Eliminating Quartz and Topshelf for workflow inbox monitor mdcf, workflow mailer"/>
    <x v="1"/>
    <n v="4"/>
    <s v="Medium"/>
    <s v="Medium"/>
    <s v="L"/>
    <n v="1.95"/>
    <n v="5.8"/>
    <x v="2"/>
    <m/>
    <x v="6"/>
    <m/>
    <m/>
    <m/>
  </r>
  <r>
    <m/>
    <x v="1"/>
    <x v="2"/>
    <x v="1"/>
    <m/>
    <s v="Reporting as Services : Role based access for Report Authorization"/>
    <x v="1"/>
    <n v="2"/>
    <s v="Medium"/>
    <s v="High"/>
    <s v="L"/>
    <n v="1.95"/>
    <n v="4"/>
    <x v="2"/>
    <m/>
    <x v="6"/>
    <m/>
    <m/>
    <m/>
  </r>
  <r>
    <m/>
    <x v="1"/>
    <x v="2"/>
    <x v="1"/>
    <m/>
    <s v="DCube Reports in UDS context ??"/>
    <x v="1"/>
    <n v="2"/>
    <s v="Medium"/>
    <s v="Medium"/>
    <s v="XXL"/>
    <n v="3.9"/>
    <n v="3.2666666666666666"/>
    <x v="2"/>
    <m/>
    <x v="6"/>
    <m/>
    <m/>
    <m/>
  </r>
  <r>
    <m/>
    <x v="0"/>
    <x v="0"/>
    <x v="1"/>
    <m/>
    <s v="POC - Reverse engineering platform modelled UIs to Glance"/>
    <x v="1"/>
    <n v="4"/>
    <s v="Low"/>
    <s v="High"/>
    <s v="XXL"/>
    <n v="3.9"/>
    <n v="4.833333333333333"/>
    <x v="2"/>
    <m/>
    <x v="6"/>
    <m/>
    <m/>
    <m/>
  </r>
  <r>
    <m/>
    <x v="0"/>
    <x v="0"/>
    <x v="1"/>
    <m/>
    <s v="Provision to model dynamic tooltip for GQL based UI"/>
    <x v="1"/>
    <n v="4"/>
    <s v="Medium"/>
    <s v="Medium"/>
    <s v="M"/>
    <n v="1.3"/>
    <n v="6.6"/>
    <x v="2"/>
    <m/>
    <x v="6"/>
    <m/>
    <m/>
    <m/>
  </r>
  <r>
    <m/>
    <x v="0"/>
    <x v="0"/>
    <x v="1"/>
    <m/>
    <s v="FITBIT enablement in all product model servers"/>
    <x v="1"/>
    <n v="4"/>
    <s v="Medium"/>
    <s v="Medium"/>
    <s v="M"/>
    <n v="1.3"/>
    <n v="6.6"/>
    <x v="2"/>
    <m/>
    <x v="6"/>
    <m/>
    <m/>
    <m/>
  </r>
  <r>
    <m/>
    <x v="0"/>
    <x v="0"/>
    <x v="1"/>
    <m/>
    <s v="Platform Modeling - Minimized Section and Sidebar"/>
    <x v="1"/>
    <n v="4"/>
    <s v="Medium"/>
    <s v="High"/>
    <s v="M"/>
    <n v="1.3"/>
    <n v="7"/>
    <x v="2"/>
    <m/>
    <x v="6"/>
    <m/>
    <m/>
    <m/>
  </r>
  <r>
    <m/>
    <x v="0"/>
    <x v="0"/>
    <x v="1"/>
    <m/>
    <s v="Glance Modeling - Minimized Section and Sidebar"/>
    <x v="1"/>
    <n v="4"/>
    <s v="Low"/>
    <s v="Low"/>
    <s v="M"/>
    <n v="1.3"/>
    <n v="5.5"/>
    <x v="2"/>
    <m/>
    <x v="6"/>
    <m/>
    <m/>
    <m/>
  </r>
  <r>
    <m/>
    <x v="0"/>
    <x v="2"/>
    <x v="0"/>
    <m/>
    <s v="Using SMB or TCP protocol for report file access instead of UDB port 445"/>
    <x v="2"/>
    <n v="4"/>
    <s v="Low"/>
    <s v="Medium"/>
    <s v="L"/>
    <n v="1.95"/>
    <n v="5.3"/>
    <x v="2"/>
    <m/>
    <x v="7"/>
    <m/>
    <m/>
    <m/>
  </r>
  <r>
    <m/>
    <x v="0"/>
    <x v="1"/>
    <x v="1"/>
    <m/>
    <s v="Feasibility of eliminating Quartz in MDCF"/>
    <x v="1"/>
    <n v="4"/>
    <s v="Low"/>
    <s v="Medium"/>
    <s v="M"/>
    <n v="1.3"/>
    <n v="6.1"/>
    <x v="2"/>
    <m/>
    <x v="6"/>
    <m/>
    <m/>
    <m/>
  </r>
  <r>
    <m/>
    <x v="0"/>
    <x v="3"/>
    <x v="0"/>
    <m/>
    <s v="Workflow Configuration - Success message in identified screens"/>
    <x v="4"/>
    <n v="2"/>
    <s v="Medium"/>
    <s v="Medium"/>
    <s v="M"/>
    <n v="1.3"/>
    <n v="4.5999999999999996"/>
    <x v="2"/>
    <m/>
    <x v="6"/>
    <m/>
    <m/>
    <m/>
  </r>
  <r>
    <m/>
    <x v="0"/>
    <x v="2"/>
    <x v="0"/>
    <s v="Power BI"/>
    <s v="Approach for Managing License count for Power BI"/>
    <x v="5"/>
    <n v="1"/>
    <s v="Low"/>
    <s v="Medium"/>
    <s v="XXL"/>
    <n v="3.9"/>
    <n v="1.7666666666666666"/>
    <x v="2"/>
    <m/>
    <x v="7"/>
    <m/>
    <m/>
    <m/>
  </r>
  <r>
    <m/>
    <x v="0"/>
    <x v="0"/>
    <x v="0"/>
    <m/>
    <s v="Glance modeling for Stepper Control"/>
    <x v="4"/>
    <n v="4"/>
    <s v="Low"/>
    <s v="Low"/>
    <s v="M"/>
    <n v="1.3"/>
    <n v="5.5"/>
    <x v="2"/>
    <m/>
    <x v="6"/>
    <m/>
    <m/>
    <m/>
  </r>
  <r>
    <m/>
    <x v="0"/>
    <x v="0"/>
    <x v="0"/>
    <m/>
    <s v="Platform modeling for mouse hover popup section"/>
    <x v="4"/>
    <n v="4"/>
    <s v="Medium"/>
    <s v="High"/>
    <s v="M"/>
    <n v="1.3"/>
    <n v="7"/>
    <x v="2"/>
    <m/>
    <x v="6"/>
    <m/>
    <m/>
    <m/>
  </r>
  <r>
    <m/>
    <x v="0"/>
    <x v="2"/>
    <x v="0"/>
    <s v="Security"/>
    <s v="Vulnerability - Broken Access Control - Privilege Escalation Attack - Fixation for drill through reports"/>
    <x v="4"/>
    <n v="4"/>
    <s v="Medium"/>
    <s v="High"/>
    <s v="L"/>
    <n v="1.95"/>
    <n v="6"/>
    <x v="2"/>
    <m/>
    <x v="6"/>
    <m/>
    <m/>
    <m/>
  </r>
  <r>
    <m/>
    <x v="0"/>
    <x v="2"/>
    <x v="0"/>
    <s v="Power BI"/>
    <s v="Provision to launch power BI reports from application screen"/>
    <x v="5"/>
    <n v="4"/>
    <s v="Medium"/>
    <s v="High"/>
    <s v="XL"/>
    <n v="2.6"/>
    <n v="5.5"/>
    <x v="2"/>
    <m/>
    <x v="7"/>
    <m/>
    <m/>
    <m/>
  </r>
  <r>
    <m/>
    <x v="0"/>
    <x v="2"/>
    <x v="0"/>
    <s v="Power BI"/>
    <s v="Provision to pass different user &amp; role name (currently context user and role) to power bi dataset"/>
    <x v="5"/>
    <n v="4"/>
    <s v="Medium"/>
    <s v="Medium"/>
    <s v="M"/>
    <n v="1.3"/>
    <n v="6.6"/>
    <x v="2"/>
    <m/>
    <x v="7"/>
    <m/>
    <m/>
    <m/>
  </r>
  <r>
    <m/>
    <x v="0"/>
    <x v="0"/>
    <x v="1"/>
    <m/>
    <s v="Glance Modeling - Auto Height for Grid Control"/>
    <x v="1"/>
    <n v="4"/>
    <s v="Low"/>
    <s v="Low"/>
    <s v="M"/>
    <n v="1.3"/>
    <n v="5.5"/>
    <x v="2"/>
    <m/>
    <x v="6"/>
    <m/>
    <m/>
    <m/>
  </r>
  <r>
    <m/>
    <x v="0"/>
    <x v="2"/>
    <x v="0"/>
    <m/>
    <s v="Provision to export report schedule information in report metadata generation"/>
    <x v="3"/>
    <n v="4"/>
    <s v="Medium"/>
    <s v="High"/>
    <s v="M"/>
    <n v="1.3"/>
    <n v="7"/>
    <x v="2"/>
    <m/>
    <x v="6"/>
    <m/>
    <m/>
    <m/>
  </r>
  <r>
    <m/>
    <x v="0"/>
    <x v="0"/>
    <x v="1"/>
    <m/>
    <s v="Model Explorer - Migration to newer TECH Stack"/>
    <x v="1"/>
    <n v="4"/>
    <s v="Medium"/>
    <s v="High"/>
    <s v="L"/>
    <n v="1.95"/>
    <n v="6"/>
    <x v="2"/>
    <m/>
    <x v="6"/>
    <m/>
    <m/>
    <m/>
  </r>
  <r>
    <m/>
    <x v="0"/>
    <x v="2"/>
    <x v="1"/>
    <m/>
    <s v="Dcube migration tool - Migration to newer TECH Stack"/>
    <x v="1"/>
    <n v="4"/>
    <s v="Medium"/>
    <s v="Medium"/>
    <s v="XL"/>
    <n v="2.6"/>
    <n v="5.4"/>
    <x v="2"/>
    <m/>
    <x v="6"/>
    <m/>
    <m/>
    <m/>
  </r>
  <r>
    <m/>
    <x v="0"/>
    <x v="6"/>
    <x v="1"/>
    <m/>
    <s v="Audit trial - Migration to newer TECH Stack"/>
    <x v="1"/>
    <n v="4"/>
    <s v="Medium"/>
    <s v="Medium"/>
    <s v="XL"/>
    <n v="2.6"/>
    <n v="5.4"/>
    <x v="2"/>
    <m/>
    <x v="6"/>
    <m/>
    <m/>
    <m/>
  </r>
  <r>
    <m/>
    <x v="0"/>
    <x v="3"/>
    <x v="1"/>
    <m/>
    <s v="WF mail link code generator - Migration to newer TECH Stack"/>
    <x v="1"/>
    <n v="4"/>
    <s v="Medium"/>
    <s v="Medium"/>
    <s v="L"/>
    <n v="1.95"/>
    <n v="5.8"/>
    <x v="2"/>
    <m/>
    <x v="6"/>
    <m/>
    <m/>
    <m/>
  </r>
  <r>
    <m/>
    <x v="0"/>
    <x v="0"/>
    <x v="2"/>
    <m/>
    <s v="In Refine service need to show the count of method mapped under that service before &amp; after the update service   (to avoid the mismatch of method count before and after the regeneration of services )"/>
    <x v="2"/>
    <n v="4"/>
    <s v="Medium"/>
    <s v="Medium"/>
    <s v="XL"/>
    <n v="2.6"/>
    <n v="5.4"/>
    <x v="2"/>
    <m/>
    <x v="6"/>
    <m/>
    <m/>
    <m/>
  </r>
  <r>
    <m/>
    <x v="0"/>
    <x v="3"/>
    <x v="2"/>
    <m/>
    <s v="MDCF for workflow configurations"/>
    <x v="4"/>
    <n v="4"/>
    <s v="Medium"/>
    <s v="Medium"/>
    <s v="XXL"/>
    <n v="3.9"/>
    <n v="5.2666666666666666"/>
    <x v="2"/>
    <m/>
    <x v="6"/>
    <m/>
    <m/>
    <m/>
  </r>
  <r>
    <m/>
    <x v="0"/>
    <x v="3"/>
    <x v="2"/>
    <m/>
    <s v="MDCF for workflow rule configurator"/>
    <x v="2"/>
    <n v="1"/>
    <s v="Medium"/>
    <s v="Medium"/>
    <s v="XXL"/>
    <n v="3.9"/>
    <n v="2.2666666666666666"/>
    <x v="2"/>
    <m/>
    <x v="6"/>
    <m/>
    <m/>
    <m/>
  </r>
  <r>
    <m/>
    <x v="0"/>
    <x v="3"/>
    <x v="2"/>
    <m/>
    <s v="Org Structure based workflow approval"/>
    <x v="4"/>
    <n v="1"/>
    <s v="Medium"/>
    <s v="Medium"/>
    <s v="XL"/>
    <n v="2.6"/>
    <n v="2.4"/>
    <x v="2"/>
    <m/>
    <x v="6"/>
    <m/>
    <m/>
    <m/>
  </r>
  <r>
    <m/>
    <x v="0"/>
    <x v="3"/>
    <x v="2"/>
    <m/>
    <s v="Workflow engine SPs - Traceablity and troubleshooting logs in backend table"/>
    <x v="3"/>
    <n v="4"/>
    <s v="Low"/>
    <s v="Medium"/>
    <s v="XL"/>
    <n v="2.6"/>
    <n v="4.9000000000000004"/>
    <x v="2"/>
    <m/>
    <x v="6"/>
    <m/>
    <m/>
    <m/>
  </r>
  <r>
    <m/>
    <x v="0"/>
    <x v="0"/>
    <x v="1"/>
    <m/>
    <s v="Topic combo must be changed listedit in pub / sub event model screens"/>
    <x v="1"/>
    <n v="1"/>
    <s v="Low"/>
    <s v="Medium"/>
    <s v="M"/>
    <n v="1.3"/>
    <n v="3.1"/>
    <x v="2"/>
    <m/>
    <x v="6"/>
    <m/>
    <m/>
    <m/>
  </r>
  <r>
    <m/>
    <x v="0"/>
    <x v="1"/>
    <x v="1"/>
    <m/>
    <s v="Digital Signature for MDCF template generation (Macro enabled)"/>
    <x v="1"/>
    <n v="4"/>
    <s v="Medium"/>
    <s v="High"/>
    <s v="M"/>
    <n v="1.3"/>
    <n v="7"/>
    <x v="2"/>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DA6A0-1C46-4F2E-85BC-0909D486224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E11" firstHeaderRow="1" firstDataRow="2" firstDataCol="1" rowPageCount="3" colPageCount="1"/>
  <pivotFields count="19">
    <pivotField showAll="0"/>
    <pivotField axis="axisPage" showAll="0">
      <items count="4">
        <item x="1"/>
        <item x="0"/>
        <item m="1" x="2"/>
        <item t="default"/>
      </items>
    </pivotField>
    <pivotField axis="axisPage" showAll="0">
      <items count="11">
        <item sd="0" x="6"/>
        <item sd="0" m="1" x="9"/>
        <item sd="0" x="4"/>
        <item sd="0" x="5"/>
        <item sd="0" x="1"/>
        <item sd="0" m="1" x="8"/>
        <item sd="0" x="0"/>
        <item sd="0" x="2"/>
        <item sd="0" x="3"/>
        <item m="1" x="7"/>
        <item t="default" sd="0"/>
      </items>
    </pivotField>
    <pivotField axis="axisRow" showAll="0">
      <items count="6">
        <item x="0"/>
        <item x="2"/>
        <item x="1"/>
        <item x="3"/>
        <item m="1" x="4"/>
        <item t="default"/>
      </items>
    </pivotField>
    <pivotField showAll="0"/>
    <pivotField showAll="0"/>
    <pivotField axis="axisPage" showAll="0">
      <items count="8">
        <item sd="0" x="0"/>
        <item sd="0" x="4"/>
        <item sd="0" x="2"/>
        <item sd="0" x="3"/>
        <item sd="0" x="5"/>
        <item sd="0" x="1"/>
        <item sd="0" m="1" x="6"/>
        <item t="default" sd="0"/>
      </items>
    </pivotField>
    <pivotField showAll="0"/>
    <pivotField showAll="0"/>
    <pivotField showAll="0"/>
    <pivotField showAll="0"/>
    <pivotField dataField="1" showAll="0"/>
    <pivotField showAll="0"/>
    <pivotField axis="axisCol" showAll="0">
      <items count="8">
        <item x="0"/>
        <item m="1" x="5"/>
        <item x="1"/>
        <item x="2"/>
        <item m="1" x="3"/>
        <item m="1" x="6"/>
        <item m="1" x="4"/>
        <item t="default"/>
      </items>
    </pivotField>
    <pivotField showAll="0"/>
    <pivotField showAll="0"/>
    <pivotField showAll="0"/>
    <pivotField showAll="0"/>
    <pivotField showAll="0"/>
  </pivotFields>
  <rowFields count="1">
    <field x="3"/>
  </rowFields>
  <rowItems count="5">
    <i>
      <x/>
    </i>
    <i>
      <x v="1"/>
    </i>
    <i>
      <x v="2"/>
    </i>
    <i>
      <x v="3"/>
    </i>
    <i t="grand">
      <x/>
    </i>
  </rowItems>
  <colFields count="1">
    <field x="13"/>
  </colFields>
  <colItems count="4">
    <i>
      <x/>
    </i>
    <i>
      <x v="2"/>
    </i>
    <i>
      <x v="3"/>
    </i>
    <i t="grand">
      <x/>
    </i>
  </colItems>
  <pageFields count="3">
    <pageField fld="1" hier="-1"/>
    <pageField fld="2" hier="-1"/>
    <pageField fld="6" hier="-1"/>
  </pageFields>
  <dataFields count="1">
    <dataField name="Sum of Effort" fld="11"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2AF57-7AF4-4368-B827-A14865CE7E0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 firstHeaderRow="1" firstDataRow="2" firstDataCol="1" rowPageCount="1" colPageCount="1"/>
  <pivotFields count="19">
    <pivotField showAll="0"/>
    <pivotField axis="axisRow" showAll="0">
      <items count="4">
        <item x="1"/>
        <item x="0"/>
        <item m="1" x="2"/>
        <item t="default"/>
      </items>
    </pivotField>
    <pivotField axis="axisPage" showAll="0">
      <items count="11">
        <item sd="0" x="6"/>
        <item sd="0" m="1" x="9"/>
        <item sd="0" x="4"/>
        <item sd="0" x="5"/>
        <item sd="0" x="1"/>
        <item sd="0" m="1" x="8"/>
        <item sd="0" x="0"/>
        <item sd="0" x="2"/>
        <item sd="0" x="3"/>
        <item m="1" x="7"/>
        <item t="default" sd="0"/>
      </items>
    </pivotField>
    <pivotField showAll="0"/>
    <pivotField showAll="0"/>
    <pivotField showAll="0"/>
    <pivotField axis="axisRow" showAll="0">
      <items count="8">
        <item x="0"/>
        <item sd="0" x="4"/>
        <item sd="0" x="2"/>
        <item sd="0" x="3"/>
        <item sd="0" x="5"/>
        <item sd="0" x="1"/>
        <item sd="0" m="1" x="6"/>
        <item t="default" sd="0"/>
      </items>
    </pivotField>
    <pivotField showAll="0"/>
    <pivotField showAll="0"/>
    <pivotField showAll="0"/>
    <pivotField showAll="0"/>
    <pivotField dataField="1" showAll="0"/>
    <pivotField showAll="0"/>
    <pivotField axis="axisCol" showAll="0">
      <items count="8">
        <item x="0"/>
        <item m="1" x="5"/>
        <item x="1"/>
        <item x="2"/>
        <item m="1" x="3"/>
        <item m="1" x="6"/>
        <item m="1" x="4"/>
        <item t="default"/>
      </items>
    </pivotField>
    <pivotField showAll="0"/>
    <pivotField showAll="0"/>
    <pivotField showAll="0"/>
    <pivotField showAll="0"/>
    <pivotField showAll="0"/>
  </pivotFields>
  <rowFields count="2">
    <field x="6"/>
    <field x="1"/>
  </rowFields>
  <rowItems count="9">
    <i>
      <x/>
    </i>
    <i r="1">
      <x/>
    </i>
    <i r="1">
      <x v="1"/>
    </i>
    <i>
      <x v="1"/>
    </i>
    <i>
      <x v="2"/>
    </i>
    <i>
      <x v="3"/>
    </i>
    <i>
      <x v="4"/>
    </i>
    <i>
      <x v="5"/>
    </i>
    <i t="grand">
      <x/>
    </i>
  </rowItems>
  <colFields count="1">
    <field x="13"/>
  </colFields>
  <colItems count="4">
    <i>
      <x/>
    </i>
    <i>
      <x v="2"/>
    </i>
    <i>
      <x v="3"/>
    </i>
    <i t="grand">
      <x/>
    </i>
  </colItems>
  <pageFields count="1">
    <pageField fld="2" hier="-1"/>
  </pageFields>
  <dataFields count="1">
    <dataField name="Sum of Effort" fld="11"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B4B0D2-3483-4B7A-85C6-2415D254EA3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8" firstHeaderRow="1" firstDataRow="2" firstDataCol="1" rowPageCount="1" colPageCount="1"/>
  <pivotFields count="19">
    <pivotField showAll="0"/>
    <pivotField axis="axisRow" showAll="0">
      <items count="4">
        <item x="1"/>
        <item x="0"/>
        <item m="1" x="2"/>
        <item t="default"/>
      </items>
    </pivotField>
    <pivotField axis="axisRow" showAll="0">
      <items count="11">
        <item sd="0" x="6"/>
        <item sd="0" m="1" x="9"/>
        <item sd="0" x="4"/>
        <item sd="0" x="5"/>
        <item sd="0" x="1"/>
        <item sd="0" m="1" x="8"/>
        <item sd="0" x="0"/>
        <item x="2"/>
        <item sd="0" x="3"/>
        <item m="1" x="7"/>
        <item t="default" sd="0"/>
      </items>
    </pivotField>
    <pivotField showAll="0"/>
    <pivotField showAll="0"/>
    <pivotField showAll="0"/>
    <pivotField axis="axisRow" showAll="0">
      <items count="8">
        <item sd="0" x="0"/>
        <item x="4"/>
        <item sd="0" x="2"/>
        <item sd="0" x="3"/>
        <item sd="0" x="5"/>
        <item sd="0" x="1"/>
        <item sd="0" m="1" x="6"/>
        <item t="default" sd="0"/>
      </items>
    </pivotField>
    <pivotField showAll="0"/>
    <pivotField showAll="0"/>
    <pivotField showAll="0"/>
    <pivotField showAll="0"/>
    <pivotField dataField="1" showAll="0"/>
    <pivotField showAll="0"/>
    <pivotField axis="axisCol" showAll="0">
      <items count="8">
        <item x="0"/>
        <item m="1" x="5"/>
        <item x="1"/>
        <item x="2"/>
        <item m="1" x="3"/>
        <item m="1" x="6"/>
        <item m="1" x="4"/>
        <item t="default"/>
      </items>
    </pivotField>
    <pivotField showAll="0"/>
    <pivotField axis="axisPage" multipleItemSelectionAllowed="1" showAll="0">
      <items count="9">
        <item h="1" x="3"/>
        <item x="1"/>
        <item x="0"/>
        <item x="2"/>
        <item x="4"/>
        <item x="6"/>
        <item h="1" x="7"/>
        <item x="5"/>
        <item t="default"/>
      </items>
    </pivotField>
    <pivotField showAll="0"/>
    <pivotField showAll="0"/>
    <pivotField showAll="0"/>
  </pivotFields>
  <rowFields count="3">
    <field x="2"/>
    <field x="6"/>
    <field x="1"/>
  </rowFields>
  <rowItems count="14">
    <i>
      <x/>
    </i>
    <i>
      <x v="2"/>
    </i>
    <i>
      <x v="3"/>
    </i>
    <i>
      <x v="4"/>
    </i>
    <i>
      <x v="6"/>
    </i>
    <i>
      <x v="7"/>
    </i>
    <i r="1">
      <x/>
    </i>
    <i r="1">
      <x v="1"/>
    </i>
    <i r="2">
      <x v="1"/>
    </i>
    <i r="1">
      <x v="2"/>
    </i>
    <i r="1">
      <x v="3"/>
    </i>
    <i r="1">
      <x v="5"/>
    </i>
    <i>
      <x v="8"/>
    </i>
    <i t="grand">
      <x/>
    </i>
  </rowItems>
  <colFields count="1">
    <field x="13"/>
  </colFields>
  <colItems count="4">
    <i>
      <x/>
    </i>
    <i>
      <x v="2"/>
    </i>
    <i>
      <x v="3"/>
    </i>
    <i t="grand">
      <x/>
    </i>
  </colItems>
  <pageFields count="1">
    <pageField fld="15" hier="-1"/>
  </pageFields>
  <dataFields count="1">
    <dataField name="Sum of Effort" fld="11" baseField="2"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F053-1FF3-48F9-8A3D-4EB23D81C756}">
  <dimension ref="A1:E21"/>
  <sheetViews>
    <sheetView workbookViewId="0"/>
  </sheetViews>
  <sheetFormatPr defaultRowHeight="14.5" x14ac:dyDescent="0.35"/>
  <cols>
    <col min="1" max="1" width="17.7265625" bestFit="1" customWidth="1"/>
    <col min="2" max="2" width="15.26953125" bestFit="1" customWidth="1"/>
    <col min="3" max="3" width="7.81640625" bestFit="1" customWidth="1"/>
    <col min="4" max="4" width="4.1796875" bestFit="1" customWidth="1"/>
    <col min="5" max="5" width="10.7265625" bestFit="1" customWidth="1"/>
    <col min="6" max="6" width="3.81640625" bestFit="1" customWidth="1"/>
    <col min="7" max="7" width="10.54296875" bestFit="1" customWidth="1"/>
  </cols>
  <sheetData>
    <row r="1" spans="1:5" x14ac:dyDescent="0.35">
      <c r="A1" s="1" t="s">
        <v>0</v>
      </c>
      <c r="B1" t="s">
        <v>1</v>
      </c>
    </row>
    <row r="2" spans="1:5" x14ac:dyDescent="0.35">
      <c r="A2" s="1" t="s">
        <v>2</v>
      </c>
      <c r="B2" t="s">
        <v>1</v>
      </c>
    </row>
    <row r="3" spans="1:5" x14ac:dyDescent="0.35">
      <c r="A3" s="1" t="s">
        <v>3</v>
      </c>
      <c r="B3" t="s">
        <v>1</v>
      </c>
    </row>
    <row r="5" spans="1:5" x14ac:dyDescent="0.35">
      <c r="A5" s="1" t="s">
        <v>4</v>
      </c>
      <c r="B5" s="1" t="s">
        <v>5</v>
      </c>
    </row>
    <row r="6" spans="1:5" x14ac:dyDescent="0.35">
      <c r="A6" s="1" t="s">
        <v>6</v>
      </c>
      <c r="B6" t="s">
        <v>7</v>
      </c>
      <c r="C6" t="s">
        <v>8</v>
      </c>
      <c r="D6" t="s">
        <v>9</v>
      </c>
      <c r="E6" t="s">
        <v>10</v>
      </c>
    </row>
    <row r="7" spans="1:5" x14ac:dyDescent="0.35">
      <c r="A7" s="2" t="s">
        <v>11</v>
      </c>
      <c r="B7" s="26">
        <v>18.850000000000001</v>
      </c>
      <c r="C7" s="26">
        <v>2.6</v>
      </c>
      <c r="D7" s="26">
        <v>51.999999999999993</v>
      </c>
      <c r="E7" s="26">
        <v>73.449999999999989</v>
      </c>
    </row>
    <row r="8" spans="1:5" x14ac:dyDescent="0.35">
      <c r="A8" s="2" t="s">
        <v>12</v>
      </c>
      <c r="B8" s="26">
        <v>26.650000000000002</v>
      </c>
      <c r="C8" s="26">
        <v>25.999999999999989</v>
      </c>
      <c r="D8" s="26">
        <v>17.55</v>
      </c>
      <c r="E8" s="26">
        <v>70.199999999999989</v>
      </c>
    </row>
    <row r="9" spans="1:5" x14ac:dyDescent="0.35">
      <c r="A9" s="2" t="s">
        <v>13</v>
      </c>
      <c r="B9" s="26">
        <v>19.5</v>
      </c>
      <c r="C9" s="26"/>
      <c r="D9" s="26">
        <v>55.899999999999984</v>
      </c>
      <c r="E9" s="26">
        <v>75.399999999999977</v>
      </c>
    </row>
    <row r="10" spans="1:5" x14ac:dyDescent="0.35">
      <c r="A10" s="2" t="s">
        <v>14</v>
      </c>
      <c r="B10" s="26">
        <v>2.6</v>
      </c>
      <c r="C10" s="26">
        <v>2.6</v>
      </c>
      <c r="D10" s="26">
        <v>12.35</v>
      </c>
      <c r="E10" s="26">
        <v>17.55</v>
      </c>
    </row>
    <row r="11" spans="1:5" x14ac:dyDescent="0.35">
      <c r="A11" s="2" t="s">
        <v>10</v>
      </c>
      <c r="B11" s="26">
        <v>67.599999999999994</v>
      </c>
      <c r="C11" s="26">
        <v>31.199999999999992</v>
      </c>
      <c r="D11" s="26">
        <v>137.79999999999998</v>
      </c>
      <c r="E11" s="26">
        <v>236.59999999999997</v>
      </c>
    </row>
    <row r="16" spans="1:5" x14ac:dyDescent="0.35">
      <c r="A16" t="s">
        <v>15</v>
      </c>
    </row>
    <row r="17" spans="1:2" x14ac:dyDescent="0.35">
      <c r="A17" t="s">
        <v>16</v>
      </c>
      <c r="B17">
        <v>17</v>
      </c>
    </row>
    <row r="18" spans="1:2" x14ac:dyDescent="0.35">
      <c r="A18" t="s">
        <v>17</v>
      </c>
      <c r="B18">
        <f>B17*0.8*3</f>
        <v>40.800000000000004</v>
      </c>
    </row>
    <row r="19" spans="1:2" x14ac:dyDescent="0.35">
      <c r="A19" t="s">
        <v>18</v>
      </c>
      <c r="B19">
        <f>B18*0.2</f>
        <v>8.1600000000000019</v>
      </c>
    </row>
    <row r="20" spans="1:2" x14ac:dyDescent="0.35">
      <c r="A20" t="s">
        <v>19</v>
      </c>
      <c r="B20">
        <f>B18*0.8</f>
        <v>32.640000000000008</v>
      </c>
    </row>
    <row r="21" spans="1:2" x14ac:dyDescent="0.35">
      <c r="A21" t="s">
        <v>20</v>
      </c>
      <c r="B21">
        <f>B20-GETPIVOTDATA("Effort",$A$5,"Plan Quarter","2223-Q4")</f>
        <v>-34.959999999999987</v>
      </c>
    </row>
  </sheetData>
  <conditionalFormatting sqref="B21">
    <cfRule type="cellIs" dxfId="0" priority="1" operator="lessThan">
      <formula>1</formula>
    </cfRule>
  </conditionalFormatting>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218D-4FF6-4F22-85A0-26E581C09B6E}">
  <dimension ref="A1:G13"/>
  <sheetViews>
    <sheetView workbookViewId="0"/>
  </sheetViews>
  <sheetFormatPr defaultRowHeight="14.5" x14ac:dyDescent="0.35"/>
  <cols>
    <col min="1" max="1" width="17.7265625" bestFit="1" customWidth="1"/>
    <col min="2" max="2" width="15.26953125" bestFit="1" customWidth="1"/>
    <col min="3" max="3" width="7.81640625" bestFit="1" customWidth="1"/>
    <col min="4" max="4" width="4.1796875" bestFit="1" customWidth="1"/>
    <col min="5" max="5" width="10.7265625" bestFit="1" customWidth="1"/>
    <col min="6" max="6" width="3.81640625" bestFit="1" customWidth="1"/>
    <col min="7" max="7" width="10.54296875" bestFit="1" customWidth="1"/>
  </cols>
  <sheetData>
    <row r="1" spans="1:7" x14ac:dyDescent="0.35">
      <c r="A1" s="1" t="s">
        <v>2</v>
      </c>
      <c r="B1" t="s">
        <v>1</v>
      </c>
      <c r="E1" t="s">
        <v>15</v>
      </c>
      <c r="F1">
        <f>10+8</f>
        <v>18</v>
      </c>
      <c r="G1">
        <f>F1*0.8*3</f>
        <v>43.2</v>
      </c>
    </row>
    <row r="3" spans="1:7" x14ac:dyDescent="0.35">
      <c r="A3" s="1" t="s">
        <v>4</v>
      </c>
      <c r="B3" s="1" t="s">
        <v>5</v>
      </c>
    </row>
    <row r="4" spans="1:7" x14ac:dyDescent="0.35">
      <c r="A4" s="1" t="s">
        <v>6</v>
      </c>
      <c r="B4" t="s">
        <v>7</v>
      </c>
      <c r="C4" t="s">
        <v>8</v>
      </c>
      <c r="D4" t="s">
        <v>9</v>
      </c>
      <c r="E4" t="s">
        <v>10</v>
      </c>
    </row>
    <row r="5" spans="1:7" x14ac:dyDescent="0.35">
      <c r="A5" s="2" t="s">
        <v>21</v>
      </c>
      <c r="B5" s="26">
        <v>18.200000000000003</v>
      </c>
      <c r="C5" s="26">
        <v>25.999999999999989</v>
      </c>
      <c r="D5" s="26">
        <v>8.4499999999999993</v>
      </c>
      <c r="E5" s="26">
        <v>52.649999999999984</v>
      </c>
    </row>
    <row r="6" spans="1:7" x14ac:dyDescent="0.35">
      <c r="A6" s="31" t="s">
        <v>80</v>
      </c>
      <c r="B6" s="26"/>
      <c r="C6" s="26"/>
      <c r="D6" s="26">
        <v>3.9</v>
      </c>
      <c r="E6" s="26">
        <v>3.9</v>
      </c>
    </row>
    <row r="7" spans="1:7" x14ac:dyDescent="0.35">
      <c r="A7" s="31" t="s">
        <v>50</v>
      </c>
      <c r="B7" s="26">
        <v>18.200000000000003</v>
      </c>
      <c r="C7" s="26">
        <v>25.999999999999989</v>
      </c>
      <c r="D7" s="26">
        <v>4.55</v>
      </c>
      <c r="E7" s="26">
        <v>48.749999999999986</v>
      </c>
    </row>
    <row r="8" spans="1:7" x14ac:dyDescent="0.35">
      <c r="A8" s="2" t="s">
        <v>22</v>
      </c>
      <c r="B8" s="26">
        <v>11.700000000000001</v>
      </c>
      <c r="C8" s="26"/>
      <c r="D8" s="26">
        <v>20.8</v>
      </c>
      <c r="E8" s="26">
        <v>32.5</v>
      </c>
    </row>
    <row r="9" spans="1:7" x14ac:dyDescent="0.35">
      <c r="A9" s="2" t="s">
        <v>23</v>
      </c>
      <c r="B9" s="26">
        <v>13</v>
      </c>
      <c r="C9" s="26">
        <v>2.6</v>
      </c>
      <c r="D9" s="26">
        <v>26.65</v>
      </c>
      <c r="E9" s="26">
        <v>42.25</v>
      </c>
    </row>
    <row r="10" spans="1:7" x14ac:dyDescent="0.35">
      <c r="A10" s="2" t="s">
        <v>24</v>
      </c>
      <c r="B10" s="26">
        <v>6.5</v>
      </c>
      <c r="C10" s="26"/>
      <c r="D10" s="26">
        <v>3.9000000000000004</v>
      </c>
      <c r="E10" s="26">
        <v>10.4</v>
      </c>
    </row>
    <row r="11" spans="1:7" x14ac:dyDescent="0.35">
      <c r="A11" s="2" t="s">
        <v>25</v>
      </c>
      <c r="B11" s="26"/>
      <c r="C11" s="26"/>
      <c r="D11" s="26">
        <v>7.8</v>
      </c>
      <c r="E11" s="26">
        <v>7.8</v>
      </c>
    </row>
    <row r="12" spans="1:7" x14ac:dyDescent="0.35">
      <c r="A12" s="2" t="s">
        <v>26</v>
      </c>
      <c r="B12" s="26">
        <v>18.2</v>
      </c>
      <c r="C12" s="26">
        <v>2.6</v>
      </c>
      <c r="D12" s="26">
        <v>70.199999999999989</v>
      </c>
      <c r="E12" s="26">
        <v>90.999999999999986</v>
      </c>
    </row>
    <row r="13" spans="1:7" x14ac:dyDescent="0.35">
      <c r="A13" s="2" t="s">
        <v>10</v>
      </c>
      <c r="B13" s="26">
        <v>67.600000000000009</v>
      </c>
      <c r="C13" s="26">
        <v>31.199999999999992</v>
      </c>
      <c r="D13" s="26">
        <v>137.79999999999998</v>
      </c>
      <c r="E13" s="26">
        <v>236.59999999999997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1CA63-F397-48EE-8A8A-F6DAFC01DA63}">
  <dimension ref="A1:G18"/>
  <sheetViews>
    <sheetView workbookViewId="0">
      <selection activeCell="A12" sqref="A12"/>
    </sheetView>
  </sheetViews>
  <sheetFormatPr defaultRowHeight="14.5" x14ac:dyDescent="0.35"/>
  <cols>
    <col min="1" max="1" width="14.81640625" bestFit="1" customWidth="1"/>
    <col min="2" max="2" width="16.453125" bestFit="1" customWidth="1"/>
    <col min="3" max="3" width="7.81640625" bestFit="1" customWidth="1"/>
    <col min="4" max="4" width="4.1796875" bestFit="1" customWidth="1"/>
    <col min="5" max="5" width="10.7265625" bestFit="1" customWidth="1"/>
    <col min="6" max="6" width="3.81640625" bestFit="1" customWidth="1"/>
    <col min="7" max="7" width="10.54296875" bestFit="1" customWidth="1"/>
  </cols>
  <sheetData>
    <row r="1" spans="1:7" x14ac:dyDescent="0.35">
      <c r="A1" s="1" t="s">
        <v>46</v>
      </c>
      <c r="B1" t="s">
        <v>200</v>
      </c>
      <c r="E1" t="s">
        <v>15</v>
      </c>
      <c r="F1">
        <f>10+8</f>
        <v>18</v>
      </c>
      <c r="G1">
        <f>F1*0.8*3</f>
        <v>43.2</v>
      </c>
    </row>
    <row r="3" spans="1:7" x14ac:dyDescent="0.35">
      <c r="A3" s="1" t="s">
        <v>4</v>
      </c>
      <c r="B3" s="1" t="s">
        <v>5</v>
      </c>
    </row>
    <row r="4" spans="1:7" x14ac:dyDescent="0.35">
      <c r="A4" s="1" t="s">
        <v>6</v>
      </c>
      <c r="B4" t="s">
        <v>7</v>
      </c>
      <c r="C4" t="s">
        <v>8</v>
      </c>
      <c r="D4" t="s">
        <v>9</v>
      </c>
      <c r="E4" t="s">
        <v>10</v>
      </c>
    </row>
    <row r="5" spans="1:7" x14ac:dyDescent="0.35">
      <c r="A5" s="2" t="s">
        <v>27</v>
      </c>
      <c r="B5" s="26"/>
      <c r="C5" s="26"/>
      <c r="D5" s="26">
        <v>2.6</v>
      </c>
      <c r="E5" s="26">
        <v>2.6</v>
      </c>
    </row>
    <row r="6" spans="1:7" x14ac:dyDescent="0.35">
      <c r="A6" s="2" t="s">
        <v>28</v>
      </c>
      <c r="B6" s="26">
        <v>2.6</v>
      </c>
      <c r="C6" s="26"/>
      <c r="D6" s="26">
        <v>6.5</v>
      </c>
      <c r="E6" s="26">
        <v>9.1</v>
      </c>
    </row>
    <row r="7" spans="1:7" x14ac:dyDescent="0.35">
      <c r="A7" s="2" t="s">
        <v>29</v>
      </c>
      <c r="B7" s="26"/>
      <c r="C7" s="26"/>
      <c r="D7" s="26">
        <v>1.95</v>
      </c>
      <c r="E7" s="26">
        <v>1.95</v>
      </c>
    </row>
    <row r="8" spans="1:7" x14ac:dyDescent="0.35">
      <c r="A8" s="2" t="s">
        <v>30</v>
      </c>
      <c r="B8" s="26">
        <v>3.9000000000000004</v>
      </c>
      <c r="C8" s="26">
        <v>2.6</v>
      </c>
      <c r="D8" s="26">
        <v>13</v>
      </c>
      <c r="E8" s="26">
        <v>19.5</v>
      </c>
    </row>
    <row r="9" spans="1:7" x14ac:dyDescent="0.35">
      <c r="A9" s="2" t="s">
        <v>31</v>
      </c>
      <c r="B9" s="26">
        <v>34.449999999999996</v>
      </c>
      <c r="C9" s="26">
        <v>25.999999999999989</v>
      </c>
      <c r="D9" s="26">
        <v>39</v>
      </c>
      <c r="E9" s="26">
        <v>99.449999999999989</v>
      </c>
    </row>
    <row r="10" spans="1:7" x14ac:dyDescent="0.35">
      <c r="A10" s="2" t="s">
        <v>32</v>
      </c>
      <c r="B10" s="26">
        <v>14.95</v>
      </c>
      <c r="C10" s="26"/>
      <c r="D10" s="26">
        <v>30.55</v>
      </c>
      <c r="E10" s="26">
        <v>45.5</v>
      </c>
    </row>
    <row r="11" spans="1:7" x14ac:dyDescent="0.35">
      <c r="A11" s="31" t="s">
        <v>21</v>
      </c>
      <c r="B11" s="26">
        <v>0.65</v>
      </c>
      <c r="C11" s="26"/>
      <c r="D11" s="26"/>
      <c r="E11" s="26">
        <v>0.65</v>
      </c>
    </row>
    <row r="12" spans="1:7" x14ac:dyDescent="0.35">
      <c r="A12" s="31" t="s">
        <v>22</v>
      </c>
      <c r="B12" s="26"/>
      <c r="C12" s="26"/>
      <c r="D12" s="26">
        <v>8.4499999999999993</v>
      </c>
      <c r="E12" s="26">
        <v>8.4499999999999993</v>
      </c>
    </row>
    <row r="13" spans="1:7" x14ac:dyDescent="0.35">
      <c r="A13" s="35" t="s">
        <v>50</v>
      </c>
      <c r="B13" s="26"/>
      <c r="C13" s="26"/>
      <c r="D13" s="26">
        <v>8.4499999999999993</v>
      </c>
      <c r="E13" s="26">
        <v>8.4499999999999993</v>
      </c>
    </row>
    <row r="14" spans="1:7" x14ac:dyDescent="0.35">
      <c r="A14" s="31" t="s">
        <v>23</v>
      </c>
      <c r="B14" s="26">
        <v>4.55</v>
      </c>
      <c r="C14" s="26"/>
      <c r="D14" s="26">
        <v>1.95</v>
      </c>
      <c r="E14" s="26">
        <v>6.5</v>
      </c>
    </row>
    <row r="15" spans="1:7" x14ac:dyDescent="0.35">
      <c r="A15" s="31" t="s">
        <v>24</v>
      </c>
      <c r="B15" s="26">
        <v>4.55</v>
      </c>
      <c r="C15" s="26"/>
      <c r="D15" s="26">
        <v>1.3</v>
      </c>
      <c r="E15" s="26">
        <v>5.85</v>
      </c>
    </row>
    <row r="16" spans="1:7" x14ac:dyDescent="0.35">
      <c r="A16" s="31" t="s">
        <v>26</v>
      </c>
      <c r="B16" s="26">
        <v>5.2</v>
      </c>
      <c r="C16" s="26"/>
      <c r="D16" s="26">
        <v>18.850000000000001</v>
      </c>
      <c r="E16" s="26">
        <v>24.05</v>
      </c>
    </row>
    <row r="17" spans="1:5" x14ac:dyDescent="0.35">
      <c r="A17" s="2" t="s">
        <v>33</v>
      </c>
      <c r="B17" s="26">
        <v>11.049999999999999</v>
      </c>
      <c r="C17" s="26">
        <v>2.6</v>
      </c>
      <c r="D17" s="26">
        <v>24.699999999999996</v>
      </c>
      <c r="E17" s="26">
        <v>38.349999999999994</v>
      </c>
    </row>
    <row r="18" spans="1:5" x14ac:dyDescent="0.35">
      <c r="A18" s="2" t="s">
        <v>10</v>
      </c>
      <c r="B18" s="26">
        <v>66.949999999999989</v>
      </c>
      <c r="C18" s="26">
        <v>31.199999999999992</v>
      </c>
      <c r="D18" s="26">
        <v>118.29999999999998</v>
      </c>
      <c r="E18" s="26">
        <v>216.45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E3F0-5FD3-4A66-82DC-4A9E559DB8E2}">
  <sheetPr filterMode="1"/>
  <dimension ref="A1:S151"/>
  <sheetViews>
    <sheetView tabSelected="1" workbookViewId="0">
      <pane ySplit="1" topLeftCell="A2" activePane="bottomLeft" state="frozen"/>
      <selection pane="bottomLeft" activeCell="C9" sqref="C9"/>
    </sheetView>
  </sheetViews>
  <sheetFormatPr defaultRowHeight="14.5" x14ac:dyDescent="0.35"/>
  <cols>
    <col min="1" max="2" width="8.7265625" style="7"/>
    <col min="3" max="3" width="19.1796875" style="7" bestFit="1" customWidth="1"/>
    <col min="4" max="4" width="21" style="7" customWidth="1"/>
    <col min="5" max="5" width="23.81640625" style="7" customWidth="1"/>
    <col min="6" max="6" width="55.26953125" style="7" customWidth="1"/>
    <col min="7" max="7" width="13.453125" style="7" bestFit="1" customWidth="1"/>
    <col min="8" max="8" width="5.7265625" style="7" bestFit="1" customWidth="1"/>
    <col min="9" max="9" width="8.1796875" style="7" bestFit="1" customWidth="1"/>
    <col min="10" max="10" width="10" style="7" customWidth="1"/>
    <col min="11" max="11" width="4.7265625" style="7" bestFit="1" customWidth="1"/>
    <col min="12" max="13" width="4.7265625" style="7" customWidth="1"/>
    <col min="14" max="14" width="8.7265625" style="7"/>
    <col min="15" max="15" width="12" style="7" bestFit="1" customWidth="1"/>
    <col min="16" max="16" width="9.453125" style="7" bestFit="1" customWidth="1"/>
    <col min="17" max="17" width="38.1796875" style="7" customWidth="1"/>
    <col min="18" max="18" width="12.1796875" style="7" customWidth="1"/>
    <col min="19" max="19" width="57" style="7" customWidth="1"/>
  </cols>
  <sheetData>
    <row r="1" spans="1:19" s="7" customFormat="1" ht="13" x14ac:dyDescent="0.3">
      <c r="A1" s="3" t="s">
        <v>34</v>
      </c>
      <c r="B1" s="3" t="s">
        <v>0</v>
      </c>
      <c r="C1" s="4" t="s">
        <v>2</v>
      </c>
      <c r="D1" s="4" t="s">
        <v>35</v>
      </c>
      <c r="E1" s="5" t="s">
        <v>36</v>
      </c>
      <c r="F1" s="4" t="s">
        <v>37</v>
      </c>
      <c r="G1" s="5" t="s">
        <v>3</v>
      </c>
      <c r="H1" s="5" t="s">
        <v>38</v>
      </c>
      <c r="I1" s="5" t="s">
        <v>39</v>
      </c>
      <c r="J1" s="5" t="s">
        <v>40</v>
      </c>
      <c r="K1" s="6" t="s">
        <v>41</v>
      </c>
      <c r="L1" s="10" t="s">
        <v>42</v>
      </c>
      <c r="M1" s="10" t="s">
        <v>43</v>
      </c>
      <c r="N1" s="4" t="s">
        <v>44</v>
      </c>
      <c r="O1" s="4" t="s">
        <v>45</v>
      </c>
      <c r="P1" s="4" t="s">
        <v>46</v>
      </c>
      <c r="Q1" s="4" t="s">
        <v>47</v>
      </c>
      <c r="R1" s="4" t="s">
        <v>48</v>
      </c>
      <c r="S1" s="4" t="s">
        <v>49</v>
      </c>
    </row>
    <row r="2" spans="1:19" ht="15" x14ac:dyDescent="0.35">
      <c r="B2" s="11" t="s">
        <v>50</v>
      </c>
      <c r="C2" s="12" t="s">
        <v>31</v>
      </c>
      <c r="D2" s="13" t="s">
        <v>11</v>
      </c>
      <c r="E2" s="9" t="s">
        <v>224</v>
      </c>
      <c r="F2" s="12" t="s">
        <v>51</v>
      </c>
      <c r="G2" s="12" t="s">
        <v>21</v>
      </c>
      <c r="H2" s="14">
        <v>1</v>
      </c>
      <c r="I2" s="12" t="s">
        <v>52</v>
      </c>
      <c r="J2" s="12" t="s">
        <v>53</v>
      </c>
      <c r="K2" s="12" t="s">
        <v>54</v>
      </c>
      <c r="L2" s="9">
        <f>IF(K2="S",10,IF(K2="M",20,IF(K2="L",30,IF(K2="XL",40,IF(K2="XXL",60)))))*1.3/20</f>
        <v>1.3</v>
      </c>
      <c r="M2" s="23">
        <f t="shared" ref="M2:M39" si="0">(H2+(IF(I2="Very High",3,IF(I2="High",2,IF(I2="Medium",1,IF(I2="Low",0.5,IF(I2="Very Low",0.25,0)))))))+(IF(J2="High",100,IF(J2="Medium",80,IF(J2="Low",50,))))/(IF(K2="XXL",300,IF(K2="XL",200,IF(K2="L",100,IF(K2="M",50,IF(K2="S",25))))))</f>
        <v>4.5999999999999996</v>
      </c>
      <c r="N2" s="14" t="s">
        <v>7</v>
      </c>
      <c r="O2" s="8">
        <v>44927</v>
      </c>
      <c r="P2" s="9" t="s">
        <v>55</v>
      </c>
      <c r="Q2" s="9"/>
    </row>
    <row r="3" spans="1:19" ht="15" x14ac:dyDescent="0.35">
      <c r="B3" s="11" t="s">
        <v>50</v>
      </c>
      <c r="C3" s="12" t="s">
        <v>31</v>
      </c>
      <c r="D3" s="13" t="s">
        <v>13</v>
      </c>
      <c r="E3" s="9" t="s">
        <v>224</v>
      </c>
      <c r="F3" s="12" t="s">
        <v>56</v>
      </c>
      <c r="G3" s="12" t="s">
        <v>26</v>
      </c>
      <c r="H3" s="14">
        <v>2</v>
      </c>
      <c r="I3" s="12" t="s">
        <v>52</v>
      </c>
      <c r="J3" s="12" t="s">
        <v>52</v>
      </c>
      <c r="K3" s="12" t="s">
        <v>54</v>
      </c>
      <c r="L3" s="9">
        <f t="shared" ref="L3:L75" si="1">IF(K3="S",10,IF(K3="M",20,IF(K3="L",30,IF(K3="XL",40,IF(K3="XXL",60)))))*1.3/20</f>
        <v>1.3</v>
      </c>
      <c r="M3" s="23">
        <f t="shared" si="0"/>
        <v>6</v>
      </c>
      <c r="N3" s="14" t="s">
        <v>7</v>
      </c>
      <c r="O3" s="8">
        <v>44927</v>
      </c>
      <c r="P3" s="9" t="s">
        <v>57</v>
      </c>
      <c r="Q3" s="9"/>
    </row>
    <row r="4" spans="1:19" ht="15" x14ac:dyDescent="0.35">
      <c r="B4" s="11" t="s">
        <v>50</v>
      </c>
      <c r="C4" s="12" t="s">
        <v>31</v>
      </c>
      <c r="D4" s="13" t="s">
        <v>12</v>
      </c>
      <c r="E4" s="9" t="s">
        <v>230</v>
      </c>
      <c r="F4" t="s">
        <v>58</v>
      </c>
      <c r="G4" s="12" t="s">
        <v>21</v>
      </c>
      <c r="H4" s="14">
        <v>2</v>
      </c>
      <c r="I4" s="12" t="s">
        <v>53</v>
      </c>
      <c r="J4" s="12" t="s">
        <v>53</v>
      </c>
      <c r="K4" s="12" t="s">
        <v>54</v>
      </c>
      <c r="L4" s="9">
        <f t="shared" si="1"/>
        <v>1.3</v>
      </c>
      <c r="M4" s="23">
        <f t="shared" si="0"/>
        <v>4.5999999999999996</v>
      </c>
      <c r="N4" s="14" t="s">
        <v>7</v>
      </c>
      <c r="O4" s="8">
        <v>44927</v>
      </c>
      <c r="P4" s="9" t="s">
        <v>57</v>
      </c>
    </row>
    <row r="5" spans="1:19" ht="15" x14ac:dyDescent="0.35">
      <c r="B5" s="11" t="s">
        <v>50</v>
      </c>
      <c r="C5" s="12" t="s">
        <v>31</v>
      </c>
      <c r="D5" s="13" t="s">
        <v>12</v>
      </c>
      <c r="E5" s="9" t="s">
        <v>229</v>
      </c>
      <c r="F5" t="s">
        <v>59</v>
      </c>
      <c r="G5" s="12" t="s">
        <v>21</v>
      </c>
      <c r="H5" s="14">
        <v>4</v>
      </c>
      <c r="I5" s="12" t="s">
        <v>52</v>
      </c>
      <c r="J5" s="12" t="s">
        <v>60</v>
      </c>
      <c r="K5" s="12" t="s">
        <v>61</v>
      </c>
      <c r="L5" s="9">
        <f t="shared" si="1"/>
        <v>0.65</v>
      </c>
      <c r="M5" s="23">
        <f t="shared" si="0"/>
        <v>6</v>
      </c>
      <c r="N5" s="14" t="s">
        <v>7</v>
      </c>
      <c r="O5" s="8">
        <v>44927</v>
      </c>
      <c r="P5" s="9" t="s">
        <v>57</v>
      </c>
    </row>
    <row r="6" spans="1:19" ht="15" x14ac:dyDescent="0.35">
      <c r="B6" s="11" t="s">
        <v>50</v>
      </c>
      <c r="C6" s="12" t="s">
        <v>31</v>
      </c>
      <c r="D6" s="13" t="s">
        <v>12</v>
      </c>
      <c r="E6" s="9" t="s">
        <v>229</v>
      </c>
      <c r="F6" t="s">
        <v>62</v>
      </c>
      <c r="G6" s="12" t="s">
        <v>21</v>
      </c>
      <c r="H6" s="14">
        <v>4</v>
      </c>
      <c r="I6" s="12" t="s">
        <v>52</v>
      </c>
      <c r="J6" s="12" t="s">
        <v>60</v>
      </c>
      <c r="K6" s="12" t="s">
        <v>54</v>
      </c>
      <c r="L6" s="9">
        <f t="shared" si="1"/>
        <v>1.3</v>
      </c>
      <c r="M6" s="23">
        <f t="shared" si="0"/>
        <v>6</v>
      </c>
      <c r="N6" s="14" t="s">
        <v>7</v>
      </c>
      <c r="O6" s="8">
        <v>44927</v>
      </c>
      <c r="P6" s="9" t="s">
        <v>57</v>
      </c>
      <c r="Q6" s="9"/>
    </row>
    <row r="7" spans="1:19" ht="15" x14ac:dyDescent="0.35">
      <c r="B7" s="11" t="s">
        <v>50</v>
      </c>
      <c r="C7" s="12" t="s">
        <v>31</v>
      </c>
      <c r="D7" s="13" t="s">
        <v>12</v>
      </c>
      <c r="E7" s="9" t="s">
        <v>229</v>
      </c>
      <c r="F7" t="s">
        <v>63</v>
      </c>
      <c r="G7" s="12" t="s">
        <v>21</v>
      </c>
      <c r="H7" s="14">
        <v>4</v>
      </c>
      <c r="I7" s="12" t="s">
        <v>53</v>
      </c>
      <c r="J7" s="12" t="s">
        <v>52</v>
      </c>
      <c r="K7" s="12" t="s">
        <v>61</v>
      </c>
      <c r="L7" s="9">
        <f t="shared" si="1"/>
        <v>0.65</v>
      </c>
      <c r="M7" s="23">
        <f t="shared" si="0"/>
        <v>9</v>
      </c>
      <c r="N7" s="14" t="s">
        <v>7</v>
      </c>
      <c r="O7" s="8">
        <v>44927</v>
      </c>
      <c r="P7" s="9" t="s">
        <v>57</v>
      </c>
      <c r="Q7" s="9"/>
    </row>
    <row r="8" spans="1:19" ht="15" x14ac:dyDescent="0.35">
      <c r="B8" s="11" t="s">
        <v>50</v>
      </c>
      <c r="C8" s="12" t="s">
        <v>31</v>
      </c>
      <c r="D8" s="13" t="s">
        <v>12</v>
      </c>
      <c r="E8" s="9" t="s">
        <v>229</v>
      </c>
      <c r="F8" t="s">
        <v>64</v>
      </c>
      <c r="G8" s="12" t="s">
        <v>21</v>
      </c>
      <c r="H8" s="14">
        <v>4</v>
      </c>
      <c r="I8" s="12" t="s">
        <v>53</v>
      </c>
      <c r="J8" s="12" t="s">
        <v>53</v>
      </c>
      <c r="K8" s="12" t="s">
        <v>61</v>
      </c>
      <c r="L8" s="9">
        <f t="shared" si="1"/>
        <v>0.65</v>
      </c>
      <c r="M8" s="23">
        <f t="shared" si="0"/>
        <v>8.1999999999999993</v>
      </c>
      <c r="N8" s="14" t="s">
        <v>7</v>
      </c>
      <c r="O8" s="8">
        <v>44927</v>
      </c>
      <c r="P8" s="9" t="s">
        <v>57</v>
      </c>
    </row>
    <row r="9" spans="1:19" ht="15" x14ac:dyDescent="0.35">
      <c r="B9" s="11" t="s">
        <v>50</v>
      </c>
      <c r="C9" s="12" t="s">
        <v>31</v>
      </c>
      <c r="D9" s="13" t="s">
        <v>12</v>
      </c>
      <c r="E9" s="9" t="s">
        <v>229</v>
      </c>
      <c r="F9" t="s">
        <v>65</v>
      </c>
      <c r="G9" s="12" t="s">
        <v>21</v>
      </c>
      <c r="H9" s="14">
        <v>4</v>
      </c>
      <c r="I9" s="12" t="s">
        <v>53</v>
      </c>
      <c r="J9" s="12" t="s">
        <v>53</v>
      </c>
      <c r="K9" s="12" t="s">
        <v>61</v>
      </c>
      <c r="L9" s="9">
        <f t="shared" si="1"/>
        <v>0.65</v>
      </c>
      <c r="M9" s="23">
        <f t="shared" si="0"/>
        <v>8.1999999999999993</v>
      </c>
      <c r="N9" s="14" t="s">
        <v>7</v>
      </c>
      <c r="O9" s="8">
        <v>44927</v>
      </c>
      <c r="P9" s="9" t="s">
        <v>57</v>
      </c>
    </row>
    <row r="10" spans="1:19" ht="15" hidden="1" x14ac:dyDescent="0.35">
      <c r="B10" s="15" t="s">
        <v>50</v>
      </c>
      <c r="C10" s="12" t="s">
        <v>30</v>
      </c>
      <c r="D10" s="13" t="s">
        <v>13</v>
      </c>
      <c r="E10" s="9" t="s">
        <v>232</v>
      </c>
      <c r="F10" s="12" t="s">
        <v>66</v>
      </c>
      <c r="G10" s="12" t="s">
        <v>23</v>
      </c>
      <c r="H10" s="14">
        <v>4</v>
      </c>
      <c r="I10" s="12" t="s">
        <v>60</v>
      </c>
      <c r="J10" s="12" t="s">
        <v>60</v>
      </c>
      <c r="K10" s="12" t="s">
        <v>54</v>
      </c>
      <c r="L10" s="9">
        <f t="shared" si="1"/>
        <v>1.3</v>
      </c>
      <c r="M10" s="23">
        <f t="shared" si="0"/>
        <v>7</v>
      </c>
      <c r="N10" s="16" t="s">
        <v>7</v>
      </c>
      <c r="O10" s="24">
        <v>44958</v>
      </c>
      <c r="P10" s="7" t="s">
        <v>57</v>
      </c>
    </row>
    <row r="11" spans="1:19" ht="15" hidden="1" x14ac:dyDescent="0.35">
      <c r="B11" s="15" t="s">
        <v>50</v>
      </c>
      <c r="C11" s="12" t="s">
        <v>30</v>
      </c>
      <c r="D11" s="13" t="s">
        <v>13</v>
      </c>
      <c r="E11" s="9" t="s">
        <v>232</v>
      </c>
      <c r="F11" s="12" t="s">
        <v>68</v>
      </c>
      <c r="G11" s="12" t="s">
        <v>23</v>
      </c>
      <c r="H11" s="14">
        <v>4</v>
      </c>
      <c r="I11" s="12" t="s">
        <v>60</v>
      </c>
      <c r="J11" s="12" t="s">
        <v>60</v>
      </c>
      <c r="K11" s="12" t="s">
        <v>54</v>
      </c>
      <c r="L11" s="9">
        <f t="shared" si="1"/>
        <v>1.3</v>
      </c>
      <c r="M11" s="23">
        <f t="shared" si="0"/>
        <v>7</v>
      </c>
      <c r="N11" s="16" t="s">
        <v>7</v>
      </c>
      <c r="O11" s="24">
        <v>44958</v>
      </c>
      <c r="P11" s="7" t="s">
        <v>57</v>
      </c>
    </row>
    <row r="12" spans="1:19" ht="16" hidden="1" x14ac:dyDescent="0.35">
      <c r="B12" s="15" t="s">
        <v>50</v>
      </c>
      <c r="C12" s="12" t="s">
        <v>32</v>
      </c>
      <c r="D12" s="17" t="s">
        <v>11</v>
      </c>
      <c r="E12" s="9" t="s">
        <v>202</v>
      </c>
      <c r="F12" s="32" t="s">
        <v>213</v>
      </c>
      <c r="G12" s="12" t="s">
        <v>23</v>
      </c>
      <c r="H12" s="14">
        <v>4</v>
      </c>
      <c r="I12" s="12" t="s">
        <v>53</v>
      </c>
      <c r="J12" s="12" t="s">
        <v>89</v>
      </c>
      <c r="K12" s="12" t="s">
        <v>61</v>
      </c>
      <c r="L12" s="9">
        <f t="shared" si="1"/>
        <v>0.65</v>
      </c>
      <c r="M12" s="23">
        <f t="shared" si="0"/>
        <v>7</v>
      </c>
      <c r="N12" s="16" t="s">
        <v>7</v>
      </c>
      <c r="O12" s="24">
        <v>44958</v>
      </c>
      <c r="P12" s="7" t="s">
        <v>57</v>
      </c>
    </row>
    <row r="13" spans="1:19" ht="32" hidden="1" x14ac:dyDescent="0.35">
      <c r="B13" s="15" t="s">
        <v>50</v>
      </c>
      <c r="C13" s="12" t="s">
        <v>32</v>
      </c>
      <c r="D13" s="17" t="s">
        <v>11</v>
      </c>
      <c r="E13" s="9" t="s">
        <v>202</v>
      </c>
      <c r="F13" s="32" t="s">
        <v>214</v>
      </c>
      <c r="G13" s="12" t="s">
        <v>23</v>
      </c>
      <c r="H13" s="14">
        <v>4</v>
      </c>
      <c r="I13" s="12" t="s">
        <v>53</v>
      </c>
      <c r="J13" s="12" t="s">
        <v>53</v>
      </c>
      <c r="K13" s="12" t="s">
        <v>54</v>
      </c>
      <c r="L13" s="9">
        <f t="shared" si="1"/>
        <v>1.3</v>
      </c>
      <c r="M13" s="23">
        <f t="shared" si="0"/>
        <v>6.6</v>
      </c>
      <c r="N13" s="16" t="s">
        <v>7</v>
      </c>
      <c r="O13" s="24">
        <v>44958</v>
      </c>
      <c r="P13" s="7" t="s">
        <v>57</v>
      </c>
    </row>
    <row r="14" spans="1:19" ht="16" hidden="1" x14ac:dyDescent="0.35">
      <c r="B14" s="15" t="s">
        <v>50</v>
      </c>
      <c r="C14" s="12" t="s">
        <v>32</v>
      </c>
      <c r="D14" s="17" t="s">
        <v>11</v>
      </c>
      <c r="E14" s="9" t="s">
        <v>202</v>
      </c>
      <c r="F14" s="32" t="s">
        <v>215</v>
      </c>
      <c r="G14" s="12" t="s">
        <v>23</v>
      </c>
      <c r="H14" s="14">
        <v>4</v>
      </c>
      <c r="I14" s="12" t="s">
        <v>53</v>
      </c>
      <c r="J14" s="12" t="s">
        <v>53</v>
      </c>
      <c r="K14" s="12" t="s">
        <v>54</v>
      </c>
      <c r="L14" s="9">
        <f t="shared" si="1"/>
        <v>1.3</v>
      </c>
      <c r="M14" s="23">
        <f t="shared" si="0"/>
        <v>6.6</v>
      </c>
      <c r="N14" s="16" t="s">
        <v>7</v>
      </c>
      <c r="O14" s="24">
        <v>44958</v>
      </c>
      <c r="P14" s="7" t="s">
        <v>57</v>
      </c>
    </row>
    <row r="15" spans="1:19" ht="15" hidden="1" x14ac:dyDescent="0.35">
      <c r="B15" s="11" t="s">
        <v>50</v>
      </c>
      <c r="C15" s="12" t="s">
        <v>33</v>
      </c>
      <c r="D15" s="13" t="s">
        <v>11</v>
      </c>
      <c r="E15" s="9" t="s">
        <v>237</v>
      </c>
      <c r="F15" t="s">
        <v>69</v>
      </c>
      <c r="G15" s="12" t="s">
        <v>23</v>
      </c>
      <c r="H15" s="14">
        <v>1</v>
      </c>
      <c r="I15" s="12" t="s">
        <v>52</v>
      </c>
      <c r="J15" s="12" t="s">
        <v>52</v>
      </c>
      <c r="K15" s="12" t="s">
        <v>70</v>
      </c>
      <c r="L15" s="9">
        <f t="shared" si="1"/>
        <v>1.95</v>
      </c>
      <c r="M15" s="23">
        <f t="shared" si="0"/>
        <v>4</v>
      </c>
      <c r="N15" s="16" t="s">
        <v>7</v>
      </c>
      <c r="O15" s="24">
        <v>44958</v>
      </c>
      <c r="P15" s="7" t="s">
        <v>57</v>
      </c>
      <c r="Q15" s="7" t="s">
        <v>207</v>
      </c>
    </row>
    <row r="16" spans="1:19" ht="15" hidden="1" x14ac:dyDescent="0.35">
      <c r="B16" s="11" t="s">
        <v>50</v>
      </c>
      <c r="C16" s="12" t="s">
        <v>32</v>
      </c>
      <c r="D16" s="17" t="s">
        <v>11</v>
      </c>
      <c r="E16" s="9" t="s">
        <v>202</v>
      </c>
      <c r="F16" s="21" t="s">
        <v>71</v>
      </c>
      <c r="G16" s="12" t="s">
        <v>24</v>
      </c>
      <c r="H16" s="14">
        <v>1</v>
      </c>
      <c r="I16" s="12" t="s">
        <v>60</v>
      </c>
      <c r="J16" s="12" t="s">
        <v>52</v>
      </c>
      <c r="K16" s="12" t="s">
        <v>70</v>
      </c>
      <c r="L16" s="9">
        <f t="shared" si="1"/>
        <v>1.95</v>
      </c>
      <c r="M16" s="23">
        <f t="shared" si="0"/>
        <v>5</v>
      </c>
      <c r="N16" s="16" t="s">
        <v>7</v>
      </c>
      <c r="O16" s="24">
        <v>44958</v>
      </c>
      <c r="P16" s="7" t="s">
        <v>67</v>
      </c>
      <c r="Q16" s="9" t="s">
        <v>208</v>
      </c>
    </row>
    <row r="17" spans="2:17" ht="15" hidden="1" x14ac:dyDescent="0.35">
      <c r="B17" s="11" t="s">
        <v>50</v>
      </c>
      <c r="C17" s="12" t="s">
        <v>32</v>
      </c>
      <c r="D17" s="13" t="s">
        <v>13</v>
      </c>
      <c r="E17" s="9" t="s">
        <v>233</v>
      </c>
      <c r="F17" t="s">
        <v>72</v>
      </c>
      <c r="G17" s="12" t="s">
        <v>26</v>
      </c>
      <c r="H17" s="14">
        <v>4</v>
      </c>
      <c r="I17" s="12" t="s">
        <v>60</v>
      </c>
      <c r="J17" s="12" t="s">
        <v>60</v>
      </c>
      <c r="K17" s="12" t="s">
        <v>61</v>
      </c>
      <c r="L17" s="9">
        <f t="shared" si="1"/>
        <v>0.65</v>
      </c>
      <c r="M17" s="23">
        <f t="shared" si="0"/>
        <v>7</v>
      </c>
      <c r="N17" s="16" t="s">
        <v>7</v>
      </c>
      <c r="O17" s="8">
        <v>44927</v>
      </c>
      <c r="P17" s="9" t="s">
        <v>57</v>
      </c>
      <c r="Q17" s="9"/>
    </row>
    <row r="18" spans="2:17" s="7" customFormat="1" ht="16" hidden="1" x14ac:dyDescent="0.3">
      <c r="B18" s="11" t="s">
        <v>50</v>
      </c>
      <c r="C18" s="12" t="s">
        <v>32</v>
      </c>
      <c r="D18" s="13" t="s">
        <v>11</v>
      </c>
      <c r="E18" s="9" t="s">
        <v>234</v>
      </c>
      <c r="F18" s="12" t="s">
        <v>73</v>
      </c>
      <c r="G18" s="12" t="s">
        <v>21</v>
      </c>
      <c r="H18" s="14">
        <v>4</v>
      </c>
      <c r="I18" s="12" t="s">
        <v>53</v>
      </c>
      <c r="J18" s="12" t="s">
        <v>60</v>
      </c>
      <c r="K18" s="12" t="s">
        <v>61</v>
      </c>
      <c r="L18" s="9">
        <f t="shared" si="1"/>
        <v>0.65</v>
      </c>
      <c r="M18" s="23">
        <f t="shared" si="0"/>
        <v>5</v>
      </c>
      <c r="N18" s="16" t="s">
        <v>7</v>
      </c>
      <c r="O18" s="8">
        <v>44927</v>
      </c>
      <c r="P18" s="7" t="s">
        <v>67</v>
      </c>
      <c r="Q18" s="9"/>
    </row>
    <row r="19" spans="2:17" s="7" customFormat="1" ht="15" hidden="1" x14ac:dyDescent="0.3">
      <c r="B19" s="18" t="s">
        <v>50</v>
      </c>
      <c r="C19" s="12" t="s">
        <v>32</v>
      </c>
      <c r="D19" s="12" t="s">
        <v>12</v>
      </c>
      <c r="E19" s="9"/>
      <c r="F19" s="12" t="s">
        <v>74</v>
      </c>
      <c r="G19" s="12" t="s">
        <v>24</v>
      </c>
      <c r="H19" s="14">
        <v>4</v>
      </c>
      <c r="I19" s="12" t="s">
        <v>53</v>
      </c>
      <c r="J19" s="12" t="s">
        <v>53</v>
      </c>
      <c r="K19" s="12" t="s">
        <v>61</v>
      </c>
      <c r="L19" s="9">
        <f t="shared" si="1"/>
        <v>0.65</v>
      </c>
      <c r="M19" s="23">
        <f t="shared" si="0"/>
        <v>8.1999999999999993</v>
      </c>
      <c r="N19" s="16" t="s">
        <v>7</v>
      </c>
      <c r="O19" s="8">
        <v>44927</v>
      </c>
      <c r="P19" s="9" t="s">
        <v>75</v>
      </c>
      <c r="Q19" s="7" t="s">
        <v>76</v>
      </c>
    </row>
    <row r="20" spans="2:17" s="7" customFormat="1" ht="15" hidden="1" x14ac:dyDescent="0.3">
      <c r="B20" s="11" t="s">
        <v>50</v>
      </c>
      <c r="C20" s="12" t="s">
        <v>32</v>
      </c>
      <c r="D20" s="13" t="s">
        <v>13</v>
      </c>
      <c r="E20" s="9" t="s">
        <v>205</v>
      </c>
      <c r="F20" s="12" t="s">
        <v>77</v>
      </c>
      <c r="G20" s="12" t="s">
        <v>26</v>
      </c>
      <c r="H20" s="14">
        <v>2</v>
      </c>
      <c r="I20" s="12" t="s">
        <v>53</v>
      </c>
      <c r="J20" s="12" t="s">
        <v>53</v>
      </c>
      <c r="K20" s="12" t="s">
        <v>61</v>
      </c>
      <c r="L20" s="9">
        <f t="shared" si="1"/>
        <v>0.65</v>
      </c>
      <c r="M20" s="23">
        <f t="shared" si="0"/>
        <v>6.2</v>
      </c>
      <c r="N20" s="16" t="s">
        <v>7</v>
      </c>
      <c r="O20" s="24">
        <v>44958</v>
      </c>
      <c r="P20" s="7" t="s">
        <v>67</v>
      </c>
    </row>
    <row r="21" spans="2:17" s="7" customFormat="1" ht="15" hidden="1" x14ac:dyDescent="0.3">
      <c r="B21" s="11" t="s">
        <v>50</v>
      </c>
      <c r="C21" s="12" t="s">
        <v>32</v>
      </c>
      <c r="D21" s="12" t="s">
        <v>12</v>
      </c>
      <c r="E21" s="9" t="s">
        <v>235</v>
      </c>
      <c r="F21" s="27" t="s">
        <v>78</v>
      </c>
      <c r="G21" s="12" t="s">
        <v>24</v>
      </c>
      <c r="H21" s="14">
        <v>1</v>
      </c>
      <c r="I21" s="12" t="s">
        <v>53</v>
      </c>
      <c r="J21" s="12" t="s">
        <v>53</v>
      </c>
      <c r="K21" s="12" t="s">
        <v>61</v>
      </c>
      <c r="L21" s="9">
        <f t="shared" si="1"/>
        <v>0.65</v>
      </c>
      <c r="M21" s="23">
        <f t="shared" si="0"/>
        <v>5.2</v>
      </c>
      <c r="N21" s="16" t="s">
        <v>7</v>
      </c>
      <c r="O21" s="24">
        <v>44958</v>
      </c>
      <c r="P21" s="7" t="s">
        <v>57</v>
      </c>
      <c r="Q21" s="7" t="s">
        <v>79</v>
      </c>
    </row>
    <row r="22" spans="2:17" s="7" customFormat="1" ht="16" x14ac:dyDescent="0.3">
      <c r="B22" s="15" t="s">
        <v>80</v>
      </c>
      <c r="C22" s="12" t="s">
        <v>31</v>
      </c>
      <c r="D22" s="20" t="s">
        <v>13</v>
      </c>
      <c r="E22" s="7" t="s">
        <v>223</v>
      </c>
      <c r="F22" s="12" t="s">
        <v>81</v>
      </c>
      <c r="G22" s="12" t="s">
        <v>26</v>
      </c>
      <c r="H22" s="14">
        <v>4</v>
      </c>
      <c r="I22" s="12" t="s">
        <v>52</v>
      </c>
      <c r="J22" s="12" t="s">
        <v>60</v>
      </c>
      <c r="K22" s="12" t="s">
        <v>82</v>
      </c>
      <c r="L22" s="9">
        <f t="shared" si="1"/>
        <v>3.9</v>
      </c>
      <c r="M22" s="23">
        <f t="shared" si="0"/>
        <v>6</v>
      </c>
      <c r="N22" s="16" t="s">
        <v>7</v>
      </c>
      <c r="O22" s="8">
        <v>44927</v>
      </c>
      <c r="P22" s="9" t="s">
        <v>67</v>
      </c>
    </row>
    <row r="23" spans="2:17" s="7" customFormat="1" ht="16" x14ac:dyDescent="0.3">
      <c r="B23" s="11" t="s">
        <v>50</v>
      </c>
      <c r="C23" s="12" t="s">
        <v>31</v>
      </c>
      <c r="D23" s="13" t="s">
        <v>12</v>
      </c>
      <c r="E23" s="9" t="s">
        <v>222</v>
      </c>
      <c r="F23" s="12" t="s">
        <v>219</v>
      </c>
      <c r="G23" s="12" t="s">
        <v>22</v>
      </c>
      <c r="H23" s="14">
        <v>4</v>
      </c>
      <c r="I23" s="12" t="s">
        <v>53</v>
      </c>
      <c r="J23" s="12" t="s">
        <v>53</v>
      </c>
      <c r="K23" s="12" t="s">
        <v>54</v>
      </c>
      <c r="L23" s="9">
        <f t="shared" si="1"/>
        <v>1.3</v>
      </c>
      <c r="M23" s="23">
        <f t="shared" si="0"/>
        <v>6.6</v>
      </c>
      <c r="N23" s="14" t="s">
        <v>7</v>
      </c>
      <c r="O23" s="8">
        <v>44958</v>
      </c>
      <c r="P23" s="9" t="s">
        <v>57</v>
      </c>
    </row>
    <row r="24" spans="2:17" s="7" customFormat="1" ht="15" x14ac:dyDescent="0.35">
      <c r="B24" s="11" t="s">
        <v>50</v>
      </c>
      <c r="C24" s="12" t="s">
        <v>31</v>
      </c>
      <c r="D24" s="13" t="s">
        <v>12</v>
      </c>
      <c r="E24" s="9" t="s">
        <v>229</v>
      </c>
      <c r="F24" t="s">
        <v>83</v>
      </c>
      <c r="G24" s="12" t="s">
        <v>21</v>
      </c>
      <c r="H24" s="14">
        <v>4</v>
      </c>
      <c r="I24" s="12" t="s">
        <v>52</v>
      </c>
      <c r="J24" s="12" t="s">
        <v>53</v>
      </c>
      <c r="K24" s="12" t="s">
        <v>61</v>
      </c>
      <c r="L24" s="9">
        <f t="shared" si="1"/>
        <v>0.65</v>
      </c>
      <c r="M24" s="23">
        <f t="shared" si="0"/>
        <v>9.1999999999999993</v>
      </c>
      <c r="N24" s="14" t="s">
        <v>7</v>
      </c>
      <c r="O24" s="8">
        <v>44927</v>
      </c>
      <c r="P24" s="9" t="s">
        <v>57</v>
      </c>
    </row>
    <row r="25" spans="2:17" s="7" customFormat="1" ht="15" x14ac:dyDescent="0.35">
      <c r="B25" s="11" t="s">
        <v>50</v>
      </c>
      <c r="C25" s="12" t="s">
        <v>31</v>
      </c>
      <c r="D25" s="13" t="s">
        <v>12</v>
      </c>
      <c r="E25" s="9" t="s">
        <v>229</v>
      </c>
      <c r="F25" t="s">
        <v>84</v>
      </c>
      <c r="G25" s="12" t="s">
        <v>21</v>
      </c>
      <c r="H25" s="14">
        <v>4</v>
      </c>
      <c r="I25" s="12" t="s">
        <v>53</v>
      </c>
      <c r="J25" s="12" t="s">
        <v>53</v>
      </c>
      <c r="K25" s="12" t="s">
        <v>61</v>
      </c>
      <c r="L25" s="9">
        <f t="shared" si="1"/>
        <v>0.65</v>
      </c>
      <c r="M25" s="23">
        <f t="shared" si="0"/>
        <v>8.1999999999999993</v>
      </c>
      <c r="N25" s="14" t="s">
        <v>7</v>
      </c>
      <c r="O25" s="8">
        <v>44958</v>
      </c>
      <c r="P25" s="9" t="s">
        <v>57</v>
      </c>
    </row>
    <row r="26" spans="2:17" s="7" customFormat="1" ht="15" x14ac:dyDescent="0.35">
      <c r="B26" s="11" t="s">
        <v>50</v>
      </c>
      <c r="C26" s="12" t="s">
        <v>31</v>
      </c>
      <c r="D26" s="13" t="s">
        <v>12</v>
      </c>
      <c r="E26" s="9" t="s">
        <v>229</v>
      </c>
      <c r="F26" t="s">
        <v>86</v>
      </c>
      <c r="G26" s="12" t="s">
        <v>21</v>
      </c>
      <c r="H26" s="14">
        <v>4</v>
      </c>
      <c r="I26" s="12" t="s">
        <v>53</v>
      </c>
      <c r="J26" s="12" t="s">
        <v>52</v>
      </c>
      <c r="K26" s="12" t="s">
        <v>61</v>
      </c>
      <c r="L26" s="9">
        <f t="shared" si="1"/>
        <v>0.65</v>
      </c>
      <c r="M26" s="23">
        <f t="shared" si="0"/>
        <v>9</v>
      </c>
      <c r="N26" s="14" t="s">
        <v>7</v>
      </c>
      <c r="O26" s="8">
        <v>44958</v>
      </c>
      <c r="P26" s="9" t="s">
        <v>57</v>
      </c>
    </row>
    <row r="27" spans="2:17" s="7" customFormat="1" ht="16" x14ac:dyDescent="0.35">
      <c r="B27" s="11" t="s">
        <v>50</v>
      </c>
      <c r="C27" s="12" t="s">
        <v>31</v>
      </c>
      <c r="D27" s="13" t="s">
        <v>12</v>
      </c>
      <c r="E27" s="9" t="s">
        <v>229</v>
      </c>
      <c r="F27" t="s">
        <v>87</v>
      </c>
      <c r="G27" s="12" t="s">
        <v>21</v>
      </c>
      <c r="H27" s="14">
        <v>1</v>
      </c>
      <c r="I27" s="12" t="s">
        <v>53</v>
      </c>
      <c r="J27" s="12" t="s">
        <v>53</v>
      </c>
      <c r="K27" s="12" t="s">
        <v>61</v>
      </c>
      <c r="L27" s="9">
        <f t="shared" si="1"/>
        <v>0.65</v>
      </c>
      <c r="M27" s="23">
        <f t="shared" si="0"/>
        <v>5.2</v>
      </c>
      <c r="N27" s="14" t="s">
        <v>7</v>
      </c>
      <c r="O27" s="8">
        <v>44958</v>
      </c>
      <c r="P27" s="9" t="s">
        <v>85</v>
      </c>
    </row>
    <row r="28" spans="2:17" s="7" customFormat="1" ht="15" x14ac:dyDescent="0.35">
      <c r="B28" s="11" t="s">
        <v>50</v>
      </c>
      <c r="C28" s="12" t="s">
        <v>31</v>
      </c>
      <c r="D28" s="13" t="s">
        <v>12</v>
      </c>
      <c r="E28" s="9" t="s">
        <v>226</v>
      </c>
      <c r="F28" t="s">
        <v>88</v>
      </c>
      <c r="G28" s="12" t="s">
        <v>21</v>
      </c>
      <c r="H28" s="14">
        <v>1</v>
      </c>
      <c r="I28" s="12" t="s">
        <v>89</v>
      </c>
      <c r="J28" s="12" t="s">
        <v>89</v>
      </c>
      <c r="K28" s="12" t="s">
        <v>61</v>
      </c>
      <c r="L28" s="9">
        <f t="shared" si="1"/>
        <v>0.65</v>
      </c>
      <c r="M28" s="23">
        <f t="shared" si="0"/>
        <v>3.5</v>
      </c>
      <c r="N28" s="14" t="s">
        <v>7</v>
      </c>
      <c r="O28" s="8">
        <v>44958</v>
      </c>
      <c r="P28" s="9" t="s">
        <v>85</v>
      </c>
    </row>
    <row r="29" spans="2:17" s="7" customFormat="1" ht="15" x14ac:dyDescent="0.35">
      <c r="B29" s="11" t="s">
        <v>50</v>
      </c>
      <c r="C29" s="12" t="s">
        <v>31</v>
      </c>
      <c r="D29" s="13" t="s">
        <v>12</v>
      </c>
      <c r="E29" s="9" t="s">
        <v>226</v>
      </c>
      <c r="F29" t="s">
        <v>90</v>
      </c>
      <c r="G29" s="12" t="s">
        <v>21</v>
      </c>
      <c r="H29" s="14">
        <v>1</v>
      </c>
      <c r="I29" s="12" t="s">
        <v>53</v>
      </c>
      <c r="J29" s="12" t="s">
        <v>89</v>
      </c>
      <c r="K29" s="12" t="s">
        <v>61</v>
      </c>
      <c r="L29" s="9">
        <f t="shared" si="1"/>
        <v>0.65</v>
      </c>
      <c r="M29" s="23">
        <f t="shared" si="0"/>
        <v>4</v>
      </c>
      <c r="N29" s="14" t="s">
        <v>7</v>
      </c>
      <c r="O29" s="8">
        <v>44958</v>
      </c>
      <c r="P29" s="9" t="s">
        <v>85</v>
      </c>
    </row>
    <row r="30" spans="2:17" s="7" customFormat="1" ht="15" x14ac:dyDescent="0.35">
      <c r="B30" s="11" t="s">
        <v>50</v>
      </c>
      <c r="C30" s="12" t="s">
        <v>31</v>
      </c>
      <c r="D30" s="13" t="s">
        <v>12</v>
      </c>
      <c r="E30" s="9" t="s">
        <v>226</v>
      </c>
      <c r="F30" t="s">
        <v>91</v>
      </c>
      <c r="G30" s="12" t="s">
        <v>21</v>
      </c>
      <c r="H30" s="12">
        <v>1</v>
      </c>
      <c r="I30" s="12" t="s">
        <v>53</v>
      </c>
      <c r="J30" s="12" t="s">
        <v>89</v>
      </c>
      <c r="K30" s="12" t="s">
        <v>61</v>
      </c>
      <c r="L30" s="9">
        <f t="shared" si="1"/>
        <v>0.65</v>
      </c>
      <c r="M30" s="23">
        <f t="shared" si="0"/>
        <v>4</v>
      </c>
      <c r="N30" s="14" t="s">
        <v>7</v>
      </c>
      <c r="O30" s="8">
        <v>44958</v>
      </c>
      <c r="P30" s="9" t="s">
        <v>85</v>
      </c>
    </row>
    <row r="31" spans="2:17" s="7" customFormat="1" ht="15" x14ac:dyDescent="0.35">
      <c r="B31" s="11" t="s">
        <v>50</v>
      </c>
      <c r="C31" s="12" t="s">
        <v>31</v>
      </c>
      <c r="D31" s="13" t="s">
        <v>12</v>
      </c>
      <c r="E31" s="9" t="s">
        <v>230</v>
      </c>
      <c r="F31" t="s">
        <v>92</v>
      </c>
      <c r="G31" s="12" t="s">
        <v>21</v>
      </c>
      <c r="H31" s="14">
        <v>4</v>
      </c>
      <c r="I31" s="12" t="s">
        <v>53</v>
      </c>
      <c r="J31" s="12" t="s">
        <v>52</v>
      </c>
      <c r="K31" s="12" t="s">
        <v>70</v>
      </c>
      <c r="L31" s="9">
        <f t="shared" si="1"/>
        <v>1.95</v>
      </c>
      <c r="M31" s="23">
        <f t="shared" si="0"/>
        <v>6</v>
      </c>
      <c r="N31" s="14" t="s">
        <v>7</v>
      </c>
      <c r="O31" s="8">
        <v>44958</v>
      </c>
      <c r="P31" s="9" t="s">
        <v>57</v>
      </c>
    </row>
    <row r="32" spans="2:17" s="7" customFormat="1" ht="15" hidden="1" x14ac:dyDescent="0.3">
      <c r="B32" s="11" t="s">
        <v>50</v>
      </c>
      <c r="C32" s="12" t="s">
        <v>32</v>
      </c>
      <c r="D32" s="19" t="s">
        <v>14</v>
      </c>
      <c r="E32" s="9" t="s">
        <v>205</v>
      </c>
      <c r="F32" s="12" t="s">
        <v>93</v>
      </c>
      <c r="G32" s="12" t="s">
        <v>26</v>
      </c>
      <c r="H32" s="14">
        <v>4</v>
      </c>
      <c r="I32" s="12" t="s">
        <v>52</v>
      </c>
      <c r="J32" s="12" t="s">
        <v>52</v>
      </c>
      <c r="K32" s="12" t="s">
        <v>54</v>
      </c>
      <c r="L32" s="9">
        <f t="shared" si="1"/>
        <v>1.3</v>
      </c>
      <c r="M32" s="23">
        <f t="shared" si="0"/>
        <v>8</v>
      </c>
      <c r="N32" s="16" t="s">
        <v>7</v>
      </c>
      <c r="O32" s="8">
        <v>44986</v>
      </c>
      <c r="P32" s="9" t="s">
        <v>67</v>
      </c>
    </row>
    <row r="33" spans="2:17" s="7" customFormat="1" ht="15" hidden="1" x14ac:dyDescent="0.45">
      <c r="B33" s="11" t="s">
        <v>50</v>
      </c>
      <c r="C33" s="12" t="s">
        <v>32</v>
      </c>
      <c r="D33" s="19" t="s">
        <v>14</v>
      </c>
      <c r="E33" s="9" t="s">
        <v>236</v>
      </c>
      <c r="F33" s="28" t="s">
        <v>212</v>
      </c>
      <c r="G33" s="12" t="s">
        <v>23</v>
      </c>
      <c r="H33" s="14">
        <v>4</v>
      </c>
      <c r="I33" s="12" t="s">
        <v>52</v>
      </c>
      <c r="J33" s="12" t="s">
        <v>52</v>
      </c>
      <c r="K33" s="12" t="s">
        <v>54</v>
      </c>
      <c r="L33" s="9">
        <f t="shared" si="1"/>
        <v>1.3</v>
      </c>
      <c r="M33" s="23">
        <f t="shared" si="0"/>
        <v>8</v>
      </c>
      <c r="N33" s="16" t="s">
        <v>7</v>
      </c>
      <c r="O33" s="8">
        <v>44986</v>
      </c>
      <c r="P33" s="7" t="s">
        <v>67</v>
      </c>
      <c r="Q33" s="7" t="s">
        <v>94</v>
      </c>
    </row>
    <row r="34" spans="2:17" ht="15" hidden="1" x14ac:dyDescent="0.35">
      <c r="B34" s="11" t="s">
        <v>50</v>
      </c>
      <c r="C34" s="12" t="s">
        <v>33</v>
      </c>
      <c r="D34" s="13" t="s">
        <v>11</v>
      </c>
      <c r="E34" s="7" t="s">
        <v>238</v>
      </c>
      <c r="F34" s="12" t="s">
        <v>95</v>
      </c>
      <c r="G34" s="12" t="s">
        <v>22</v>
      </c>
      <c r="H34" s="14">
        <v>4</v>
      </c>
      <c r="I34" s="12" t="s">
        <v>53</v>
      </c>
      <c r="J34" s="12" t="s">
        <v>52</v>
      </c>
      <c r="K34" s="12" t="s">
        <v>96</v>
      </c>
      <c r="L34" s="9">
        <f t="shared" si="1"/>
        <v>2.6</v>
      </c>
      <c r="M34" s="23">
        <f t="shared" si="0"/>
        <v>5.5</v>
      </c>
      <c r="N34" s="14" t="s">
        <v>7</v>
      </c>
      <c r="O34" s="8">
        <v>44986</v>
      </c>
      <c r="P34" s="9" t="s">
        <v>67</v>
      </c>
    </row>
    <row r="35" spans="2:17" ht="15" hidden="1" x14ac:dyDescent="0.35">
      <c r="B35" s="11" t="s">
        <v>50</v>
      </c>
      <c r="C35" s="12" t="s">
        <v>33</v>
      </c>
      <c r="D35" s="12" t="s">
        <v>12</v>
      </c>
      <c r="E35" s="7" t="s">
        <v>238</v>
      </c>
      <c r="F35" t="s">
        <v>216</v>
      </c>
      <c r="G35" s="12" t="s">
        <v>24</v>
      </c>
      <c r="H35" s="14">
        <v>4</v>
      </c>
      <c r="I35" s="12" t="s">
        <v>53</v>
      </c>
      <c r="J35" s="12" t="s">
        <v>52</v>
      </c>
      <c r="K35" s="12" t="s">
        <v>54</v>
      </c>
      <c r="L35" s="9">
        <f t="shared" si="1"/>
        <v>1.3</v>
      </c>
      <c r="M35" s="23">
        <f t="shared" si="0"/>
        <v>7</v>
      </c>
      <c r="N35" s="14" t="s">
        <v>7</v>
      </c>
      <c r="O35" s="8">
        <v>45017</v>
      </c>
      <c r="P35" s="7" t="s">
        <v>211</v>
      </c>
    </row>
    <row r="36" spans="2:17" ht="15" hidden="1" x14ac:dyDescent="0.35">
      <c r="B36" s="11" t="s">
        <v>50</v>
      </c>
      <c r="C36" s="12" t="s">
        <v>32</v>
      </c>
      <c r="D36" s="17" t="s">
        <v>11</v>
      </c>
      <c r="E36" s="9" t="s">
        <v>202</v>
      </c>
      <c r="F36" s="21" t="s">
        <v>97</v>
      </c>
      <c r="G36" s="12" t="s">
        <v>24</v>
      </c>
      <c r="H36" s="14">
        <v>1</v>
      </c>
      <c r="I36" s="12" t="s">
        <v>60</v>
      </c>
      <c r="J36" s="12" t="s">
        <v>52</v>
      </c>
      <c r="K36" s="12" t="s">
        <v>70</v>
      </c>
      <c r="L36" s="9">
        <f t="shared" si="1"/>
        <v>1.95</v>
      </c>
      <c r="M36" s="23">
        <f t="shared" si="0"/>
        <v>5</v>
      </c>
      <c r="N36" s="16" t="s">
        <v>7</v>
      </c>
      <c r="O36" s="8">
        <v>44986</v>
      </c>
      <c r="P36" s="9" t="s">
        <v>67</v>
      </c>
    </row>
    <row r="37" spans="2:17" ht="34.5" customHeight="1" x14ac:dyDescent="0.35">
      <c r="B37" s="11" t="s">
        <v>50</v>
      </c>
      <c r="C37" s="12" t="s">
        <v>31</v>
      </c>
      <c r="D37" s="13" t="s">
        <v>12</v>
      </c>
      <c r="E37" s="9" t="s">
        <v>227</v>
      </c>
      <c r="F37" s="33" t="s">
        <v>220</v>
      </c>
      <c r="G37" s="12" t="s">
        <v>22</v>
      </c>
      <c r="H37" s="14">
        <v>4</v>
      </c>
      <c r="I37" s="12" t="s">
        <v>53</v>
      </c>
      <c r="J37" s="12" t="s">
        <v>53</v>
      </c>
      <c r="K37" s="12" t="s">
        <v>54</v>
      </c>
      <c r="L37" s="9">
        <f t="shared" si="1"/>
        <v>1.3</v>
      </c>
      <c r="M37" s="23">
        <f t="shared" si="0"/>
        <v>6.6</v>
      </c>
      <c r="N37" s="14" t="s">
        <v>7</v>
      </c>
      <c r="O37" s="8">
        <v>44958</v>
      </c>
      <c r="P37" s="9" t="s">
        <v>57</v>
      </c>
    </row>
    <row r="38" spans="2:17" ht="32" x14ac:dyDescent="0.35">
      <c r="B38" s="11" t="s">
        <v>50</v>
      </c>
      <c r="C38" s="12" t="s">
        <v>31</v>
      </c>
      <c r="D38" s="13" t="s">
        <v>12</v>
      </c>
      <c r="E38" s="9" t="s">
        <v>228</v>
      </c>
      <c r="F38" s="33" t="s">
        <v>221</v>
      </c>
      <c r="G38" s="12" t="s">
        <v>23</v>
      </c>
      <c r="H38" s="14">
        <v>4</v>
      </c>
      <c r="I38" s="12" t="s">
        <v>53</v>
      </c>
      <c r="J38" s="12" t="s">
        <v>53</v>
      </c>
      <c r="K38" s="12" t="s">
        <v>54</v>
      </c>
      <c r="L38" s="9">
        <f t="shared" si="1"/>
        <v>1.3</v>
      </c>
      <c r="M38" s="23">
        <f t="shared" si="0"/>
        <v>6.6</v>
      </c>
      <c r="N38" s="14" t="s">
        <v>7</v>
      </c>
      <c r="O38" s="8">
        <v>44958</v>
      </c>
      <c r="P38" s="9" t="s">
        <v>57</v>
      </c>
    </row>
    <row r="39" spans="2:17" ht="15" x14ac:dyDescent="0.35">
      <c r="B39" s="15" t="s">
        <v>80</v>
      </c>
      <c r="C39" s="12" t="s">
        <v>31</v>
      </c>
      <c r="D39" s="20" t="s">
        <v>13</v>
      </c>
      <c r="E39" s="7" t="s">
        <v>223</v>
      </c>
      <c r="F39" s="12" t="s">
        <v>98</v>
      </c>
      <c r="G39" s="12" t="s">
        <v>26</v>
      </c>
      <c r="H39" s="14">
        <v>4</v>
      </c>
      <c r="I39" s="12" t="s">
        <v>52</v>
      </c>
      <c r="J39" s="12" t="s">
        <v>60</v>
      </c>
      <c r="K39" s="12" t="s">
        <v>82</v>
      </c>
      <c r="L39" s="9">
        <f t="shared" si="1"/>
        <v>3.9</v>
      </c>
      <c r="M39" s="23">
        <f t="shared" si="0"/>
        <v>6</v>
      </c>
      <c r="N39" s="14" t="s">
        <v>7</v>
      </c>
      <c r="O39" s="8">
        <v>44958</v>
      </c>
      <c r="P39" s="7" t="s">
        <v>67</v>
      </c>
    </row>
    <row r="40" spans="2:17" ht="15" hidden="1" x14ac:dyDescent="0.35">
      <c r="B40" s="11" t="s">
        <v>80</v>
      </c>
      <c r="C40" s="12" t="s">
        <v>33</v>
      </c>
      <c r="D40" s="12" t="s">
        <v>12</v>
      </c>
      <c r="E40" s="7" t="s">
        <v>233</v>
      </c>
      <c r="F40" t="s">
        <v>210</v>
      </c>
      <c r="G40" s="12" t="s">
        <v>22</v>
      </c>
      <c r="H40" s="14">
        <v>4</v>
      </c>
      <c r="I40" s="12" t="s">
        <v>52</v>
      </c>
      <c r="J40" s="12" t="s">
        <v>52</v>
      </c>
      <c r="K40" s="12" t="s">
        <v>96</v>
      </c>
      <c r="L40" s="9">
        <f t="shared" si="1"/>
        <v>2.6</v>
      </c>
      <c r="M40" s="23">
        <f t="shared" ref="M40:M74" si="2">(H40+(IF(I40="Very High",3,IF(I40="High",2,IF(I40="Medium",1,IF(I40="Low",0.5,IF(I40="Very Low",0.25,0)))))))+(IF(J40="High",100,IF(J40="Medium",80,IF(J40="Low",50,))))/(IF(K40="XXL",300,IF(K40="XL",200,IF(K40="L",100,IF(K40="M",50,IF(K40="S",25))))))</f>
        <v>6.5</v>
      </c>
      <c r="N40" s="14" t="s">
        <v>7</v>
      </c>
      <c r="O40" s="8">
        <v>44986</v>
      </c>
      <c r="P40" s="7" t="s">
        <v>57</v>
      </c>
    </row>
    <row r="41" spans="2:17" ht="16" hidden="1" x14ac:dyDescent="0.35">
      <c r="B41" s="11" t="s">
        <v>80</v>
      </c>
      <c r="C41" s="12" t="s">
        <v>30</v>
      </c>
      <c r="D41" s="12" t="s">
        <v>12</v>
      </c>
      <c r="E41" s="7" t="s">
        <v>232</v>
      </c>
      <c r="F41" t="s">
        <v>240</v>
      </c>
      <c r="G41" s="12" t="s">
        <v>22</v>
      </c>
      <c r="H41" s="14">
        <v>4</v>
      </c>
      <c r="I41" s="12" t="s">
        <v>52</v>
      </c>
      <c r="J41" s="12" t="s">
        <v>52</v>
      </c>
      <c r="K41" s="12" t="s">
        <v>54</v>
      </c>
      <c r="L41" s="9">
        <f t="shared" si="1"/>
        <v>1.3</v>
      </c>
      <c r="M41" s="23">
        <f t="shared" si="2"/>
        <v>8</v>
      </c>
      <c r="N41" s="14" t="s">
        <v>7</v>
      </c>
      <c r="O41" s="8">
        <v>44986</v>
      </c>
      <c r="P41" s="7" t="s">
        <v>67</v>
      </c>
      <c r="Q41" s="7" t="s">
        <v>241</v>
      </c>
    </row>
    <row r="42" spans="2:17" ht="15" hidden="1" x14ac:dyDescent="0.35">
      <c r="B42" s="11" t="s">
        <v>50</v>
      </c>
      <c r="C42" s="12" t="s">
        <v>32</v>
      </c>
      <c r="D42" s="13" t="s">
        <v>13</v>
      </c>
      <c r="E42" s="7" t="s">
        <v>233</v>
      </c>
      <c r="F42" s="12" t="s">
        <v>99</v>
      </c>
      <c r="G42" s="12" t="s">
        <v>26</v>
      </c>
      <c r="H42" s="14">
        <v>4</v>
      </c>
      <c r="I42" s="12" t="s">
        <v>52</v>
      </c>
      <c r="J42" s="12" t="s">
        <v>52</v>
      </c>
      <c r="K42" s="12" t="s">
        <v>96</v>
      </c>
      <c r="L42" s="9">
        <f t="shared" si="1"/>
        <v>2.6</v>
      </c>
      <c r="M42" s="23">
        <f t="shared" si="2"/>
        <v>6.5</v>
      </c>
      <c r="N42" s="14" t="s">
        <v>7</v>
      </c>
      <c r="O42" s="8">
        <v>45078</v>
      </c>
      <c r="P42" s="7" t="s">
        <v>211</v>
      </c>
      <c r="Q42" s="7" t="s">
        <v>209</v>
      </c>
    </row>
    <row r="43" spans="2:17" ht="15" x14ac:dyDescent="0.35">
      <c r="B43" s="11" t="s">
        <v>50</v>
      </c>
      <c r="C43" s="12" t="s">
        <v>31</v>
      </c>
      <c r="D43" s="13" t="s">
        <v>12</v>
      </c>
      <c r="E43" s="7" t="s">
        <v>229</v>
      </c>
      <c r="F43" t="s">
        <v>100</v>
      </c>
      <c r="G43" s="12" t="s">
        <v>21</v>
      </c>
      <c r="H43" s="14">
        <v>1</v>
      </c>
      <c r="I43" s="12" t="s">
        <v>53</v>
      </c>
      <c r="J43" s="12" t="s">
        <v>53</v>
      </c>
      <c r="K43" s="12" t="s">
        <v>61</v>
      </c>
      <c r="L43" s="9">
        <f t="shared" si="1"/>
        <v>0.65</v>
      </c>
      <c r="M43" s="23">
        <f t="shared" si="2"/>
        <v>5.2</v>
      </c>
      <c r="N43" s="14" t="s">
        <v>7</v>
      </c>
      <c r="O43" s="8">
        <v>44986</v>
      </c>
      <c r="P43" s="7" t="s">
        <v>211</v>
      </c>
    </row>
    <row r="44" spans="2:17" ht="16" x14ac:dyDescent="0.35">
      <c r="B44" s="11" t="s">
        <v>50</v>
      </c>
      <c r="C44" s="12" t="s">
        <v>31</v>
      </c>
      <c r="D44" s="13" t="s">
        <v>12</v>
      </c>
      <c r="E44" s="9" t="s">
        <v>224</v>
      </c>
      <c r="F44" t="s">
        <v>101</v>
      </c>
      <c r="G44" s="12" t="s">
        <v>21</v>
      </c>
      <c r="H44" s="14">
        <v>4</v>
      </c>
      <c r="I44" s="12" t="s">
        <v>53</v>
      </c>
      <c r="J44" s="12" t="s">
        <v>52</v>
      </c>
      <c r="K44" s="12" t="s">
        <v>70</v>
      </c>
      <c r="L44" s="9">
        <f t="shared" si="1"/>
        <v>1.95</v>
      </c>
      <c r="M44" s="23">
        <f t="shared" si="2"/>
        <v>6</v>
      </c>
      <c r="N44" s="14" t="s">
        <v>7</v>
      </c>
      <c r="O44" s="8">
        <v>44986</v>
      </c>
      <c r="P44" s="7" t="s">
        <v>211</v>
      </c>
    </row>
    <row r="45" spans="2:17" ht="16" x14ac:dyDescent="0.35">
      <c r="B45" s="11" t="s">
        <v>50</v>
      </c>
      <c r="C45" s="12" t="s">
        <v>31</v>
      </c>
      <c r="D45" s="13" t="s">
        <v>12</v>
      </c>
      <c r="E45" s="9" t="s">
        <v>224</v>
      </c>
      <c r="F45" t="s">
        <v>102</v>
      </c>
      <c r="G45" s="12" t="s">
        <v>21</v>
      </c>
      <c r="H45" s="14">
        <v>4</v>
      </c>
      <c r="I45" s="12" t="s">
        <v>53</v>
      </c>
      <c r="J45" s="12" t="s">
        <v>52</v>
      </c>
      <c r="K45" s="12" t="s">
        <v>54</v>
      </c>
      <c r="L45" s="9">
        <f t="shared" si="1"/>
        <v>1.3</v>
      </c>
      <c r="M45" s="23">
        <f t="shared" si="2"/>
        <v>7</v>
      </c>
      <c r="N45" s="14" t="s">
        <v>7</v>
      </c>
      <c r="O45" s="8">
        <v>44986</v>
      </c>
      <c r="P45" s="7" t="s">
        <v>211</v>
      </c>
    </row>
    <row r="46" spans="2:17" ht="16" x14ac:dyDescent="0.35">
      <c r="B46" s="11" t="s">
        <v>50</v>
      </c>
      <c r="C46" s="12" t="s">
        <v>31</v>
      </c>
      <c r="D46" s="13" t="s">
        <v>12</v>
      </c>
      <c r="E46" s="7" t="s">
        <v>230</v>
      </c>
      <c r="F46" t="s">
        <v>103</v>
      </c>
      <c r="G46" s="12" t="s">
        <v>21</v>
      </c>
      <c r="H46" s="14">
        <v>1</v>
      </c>
      <c r="I46" s="12" t="s">
        <v>53</v>
      </c>
      <c r="J46" s="12" t="s">
        <v>53</v>
      </c>
      <c r="K46" s="12" t="s">
        <v>61</v>
      </c>
      <c r="L46" s="9">
        <f t="shared" si="1"/>
        <v>0.65</v>
      </c>
      <c r="M46" s="23">
        <f t="shared" si="2"/>
        <v>5.2</v>
      </c>
      <c r="N46" s="14" t="s">
        <v>7</v>
      </c>
      <c r="O46" s="8">
        <v>44986</v>
      </c>
      <c r="P46" s="7" t="s">
        <v>211</v>
      </c>
    </row>
    <row r="47" spans="2:17" ht="15" x14ac:dyDescent="0.35">
      <c r="B47" s="11" t="s">
        <v>50</v>
      </c>
      <c r="C47" s="12" t="s">
        <v>31</v>
      </c>
      <c r="D47" s="13" t="s">
        <v>12</v>
      </c>
      <c r="E47" s="7" t="s">
        <v>231</v>
      </c>
      <c r="F47" t="s">
        <v>104</v>
      </c>
      <c r="G47" s="12" t="s">
        <v>21</v>
      </c>
      <c r="H47" s="14">
        <v>4</v>
      </c>
      <c r="I47" s="12" t="s">
        <v>52</v>
      </c>
      <c r="J47" s="12" t="s">
        <v>60</v>
      </c>
      <c r="K47" s="12" t="s">
        <v>82</v>
      </c>
      <c r="L47" s="9">
        <f t="shared" si="1"/>
        <v>3.9</v>
      </c>
      <c r="M47" s="23">
        <f t="shared" si="2"/>
        <v>6</v>
      </c>
      <c r="N47" s="14" t="s">
        <v>8</v>
      </c>
      <c r="O47" s="29">
        <v>45017</v>
      </c>
      <c r="P47" s="7" t="s">
        <v>211</v>
      </c>
    </row>
    <row r="48" spans="2:17" ht="15" hidden="1" x14ac:dyDescent="0.35">
      <c r="B48" s="11" t="s">
        <v>80</v>
      </c>
      <c r="C48" s="12" t="s">
        <v>33</v>
      </c>
      <c r="D48" s="13" t="s">
        <v>11</v>
      </c>
      <c r="F48" s="12" t="s">
        <v>105</v>
      </c>
      <c r="G48" s="12" t="s">
        <v>23</v>
      </c>
      <c r="H48" s="14">
        <v>1</v>
      </c>
      <c r="I48" s="12" t="s">
        <v>53</v>
      </c>
      <c r="J48" s="12" t="s">
        <v>53</v>
      </c>
      <c r="K48" s="12" t="s">
        <v>96</v>
      </c>
      <c r="L48" s="9">
        <f t="shared" si="1"/>
        <v>2.6</v>
      </c>
      <c r="M48" s="23">
        <f t="shared" si="2"/>
        <v>2.4</v>
      </c>
      <c r="N48" s="14" t="s">
        <v>8</v>
      </c>
      <c r="O48" s="30"/>
      <c r="P48" s="7" t="s">
        <v>211</v>
      </c>
    </row>
    <row r="49" spans="2:16" ht="15" x14ac:dyDescent="0.35">
      <c r="B49" s="15" t="s">
        <v>80</v>
      </c>
      <c r="C49" s="12" t="s">
        <v>31</v>
      </c>
      <c r="D49" s="20" t="s">
        <v>13</v>
      </c>
      <c r="E49" s="7" t="s">
        <v>223</v>
      </c>
      <c r="F49" s="12" t="s">
        <v>225</v>
      </c>
      <c r="G49" s="12" t="s">
        <v>26</v>
      </c>
      <c r="H49" s="14">
        <v>4</v>
      </c>
      <c r="I49" s="12" t="s">
        <v>52</v>
      </c>
      <c r="J49" s="12" t="s">
        <v>60</v>
      </c>
      <c r="K49" s="12" t="s">
        <v>82</v>
      </c>
      <c r="L49" s="9">
        <f t="shared" si="1"/>
        <v>3.9</v>
      </c>
      <c r="M49" s="23">
        <f t="shared" si="2"/>
        <v>6</v>
      </c>
      <c r="N49" s="16" t="s">
        <v>7</v>
      </c>
      <c r="O49" s="34"/>
      <c r="P49" s="7" t="s">
        <v>211</v>
      </c>
    </row>
    <row r="50" spans="2:16" ht="48" hidden="1" x14ac:dyDescent="0.35">
      <c r="B50" s="11" t="s">
        <v>50</v>
      </c>
      <c r="C50" s="12" t="s">
        <v>33</v>
      </c>
      <c r="D50" s="13" t="s">
        <v>11</v>
      </c>
      <c r="E50" s="7" t="s">
        <v>239</v>
      </c>
      <c r="F50" s="32" t="s">
        <v>217</v>
      </c>
      <c r="G50" s="12" t="s">
        <v>22</v>
      </c>
      <c r="H50" s="14">
        <v>4</v>
      </c>
      <c r="I50" s="12" t="s">
        <v>52</v>
      </c>
      <c r="J50" s="12" t="s">
        <v>52</v>
      </c>
      <c r="K50" s="12" t="s">
        <v>96</v>
      </c>
      <c r="L50" s="9">
        <f t="shared" ref="L50" si="3">IF(K50="S",10,IF(K50="M",20,IF(K50="L",30,IF(K50="XL",40,IF(K50="XXL",60)))))*1.3/20</f>
        <v>2.6</v>
      </c>
      <c r="M50" s="23">
        <f t="shared" ref="M50" si="4">(H50+(IF(I50="Very High",3,IF(I50="High",2,IF(I50="Medium",1,IF(I50="Low",0.5,IF(I50="Very Low",0.25,0)))))))+(IF(J50="High",100,IF(J50="Medium",80,IF(J50="Low",50,))))/(IF(K50="XXL",300,IF(K50="XL",200,IF(K50="L",100,IF(K50="M",50,IF(K50="S",25))))))</f>
        <v>6.5</v>
      </c>
      <c r="N50" s="14" t="s">
        <v>7</v>
      </c>
      <c r="O50" s="8">
        <v>45017</v>
      </c>
      <c r="P50" s="7" t="s">
        <v>211</v>
      </c>
    </row>
    <row r="51" spans="2:16" ht="16" hidden="1" x14ac:dyDescent="0.35">
      <c r="B51" s="11" t="s">
        <v>80</v>
      </c>
      <c r="C51" s="12" t="s">
        <v>28</v>
      </c>
      <c r="D51" s="13" t="s">
        <v>11</v>
      </c>
      <c r="E51" s="7" t="s">
        <v>28</v>
      </c>
      <c r="F51" s="32" t="s">
        <v>218</v>
      </c>
      <c r="G51" s="12" t="s">
        <v>23</v>
      </c>
      <c r="H51" s="14">
        <v>4</v>
      </c>
      <c r="I51" s="12" t="s">
        <v>52</v>
      </c>
      <c r="J51" s="12" t="s">
        <v>52</v>
      </c>
      <c r="K51" s="12" t="s">
        <v>96</v>
      </c>
      <c r="L51" s="9">
        <f t="shared" ref="L51" si="5">IF(K51="S",10,IF(K51="M",20,IF(K51="L",30,IF(K51="XL",40,IF(K51="XXL",60)))))*1.3/20</f>
        <v>2.6</v>
      </c>
      <c r="M51" s="23">
        <f t="shared" ref="M51" si="6">(H51+(IF(I51="Very High",3,IF(I51="High",2,IF(I51="Medium",1,IF(I51="Low",0.5,IF(I51="Very Low",0.25,0)))))))+(IF(J51="High",100,IF(J51="Medium",80,IF(J51="Low",50,))))/(IF(K51="XXL",300,IF(K51="XL",200,IF(K51="L",100,IF(K51="M",50,IF(K51="S",25))))))</f>
        <v>6.5</v>
      </c>
      <c r="N51" s="14" t="s">
        <v>7</v>
      </c>
      <c r="O51" s="8">
        <v>44986</v>
      </c>
      <c r="P51" s="7" t="s">
        <v>67</v>
      </c>
    </row>
    <row r="52" spans="2:16" ht="15" hidden="1" x14ac:dyDescent="0.35">
      <c r="B52" s="15" t="s">
        <v>50</v>
      </c>
      <c r="C52" s="12" t="s">
        <v>30</v>
      </c>
      <c r="D52" s="19" t="s">
        <v>14</v>
      </c>
      <c r="F52" s="12" t="s">
        <v>106</v>
      </c>
      <c r="G52" s="12" t="s">
        <v>26</v>
      </c>
      <c r="H52" s="14">
        <v>4</v>
      </c>
      <c r="I52" s="12" t="s">
        <v>53</v>
      </c>
      <c r="J52" s="12" t="s">
        <v>52</v>
      </c>
      <c r="K52" s="12" t="s">
        <v>96</v>
      </c>
      <c r="L52" s="9">
        <f t="shared" si="1"/>
        <v>2.6</v>
      </c>
      <c r="M52" s="23">
        <f t="shared" si="2"/>
        <v>5.5</v>
      </c>
      <c r="N52" s="14" t="s">
        <v>8</v>
      </c>
      <c r="P52" s="7" t="s">
        <v>211</v>
      </c>
    </row>
    <row r="53" spans="2:16" ht="15" x14ac:dyDescent="0.35">
      <c r="B53" s="11" t="s">
        <v>50</v>
      </c>
      <c r="C53" s="12" t="s">
        <v>31</v>
      </c>
      <c r="D53" s="13" t="s">
        <v>12</v>
      </c>
      <c r="F53" t="s">
        <v>107</v>
      </c>
      <c r="G53" s="12" t="s">
        <v>21</v>
      </c>
      <c r="H53" s="14">
        <v>4</v>
      </c>
      <c r="I53" s="12" t="s">
        <v>53</v>
      </c>
      <c r="J53" s="12" t="s">
        <v>52</v>
      </c>
      <c r="K53" s="12" t="s">
        <v>82</v>
      </c>
      <c r="L53" s="9">
        <f t="shared" si="1"/>
        <v>3.9</v>
      </c>
      <c r="M53" s="23">
        <f t="shared" si="2"/>
        <v>5.333333333333333</v>
      </c>
      <c r="N53" s="14" t="s">
        <v>8</v>
      </c>
      <c r="P53" s="7" t="s">
        <v>211</v>
      </c>
    </row>
    <row r="54" spans="2:16" ht="15" x14ac:dyDescent="0.35">
      <c r="B54" s="11" t="s">
        <v>50</v>
      </c>
      <c r="C54" s="12" t="s">
        <v>31</v>
      </c>
      <c r="D54" s="13" t="s">
        <v>12</v>
      </c>
      <c r="F54" t="s">
        <v>108</v>
      </c>
      <c r="G54" s="12" t="s">
        <v>21</v>
      </c>
      <c r="H54" s="14">
        <v>1</v>
      </c>
      <c r="I54" s="12" t="s">
        <v>53</v>
      </c>
      <c r="J54" s="12" t="s">
        <v>53</v>
      </c>
      <c r="K54" s="12" t="s">
        <v>61</v>
      </c>
      <c r="L54" s="9">
        <f t="shared" si="1"/>
        <v>0.65</v>
      </c>
      <c r="M54" s="23">
        <f t="shared" si="2"/>
        <v>5.2</v>
      </c>
      <c r="N54" s="14" t="s">
        <v>8</v>
      </c>
      <c r="P54" s="7" t="s">
        <v>211</v>
      </c>
    </row>
    <row r="55" spans="2:16" ht="15" x14ac:dyDescent="0.35">
      <c r="B55" s="11" t="s">
        <v>50</v>
      </c>
      <c r="C55" s="12" t="s">
        <v>31</v>
      </c>
      <c r="D55" s="13" t="s">
        <v>12</v>
      </c>
      <c r="F55" t="s">
        <v>109</v>
      </c>
      <c r="G55" s="12" t="s">
        <v>21</v>
      </c>
      <c r="H55" s="14">
        <v>1</v>
      </c>
      <c r="I55" s="12" t="s">
        <v>53</v>
      </c>
      <c r="J55" s="12" t="s">
        <v>53</v>
      </c>
      <c r="K55" s="12" t="s">
        <v>54</v>
      </c>
      <c r="L55" s="9">
        <f t="shared" si="1"/>
        <v>1.3</v>
      </c>
      <c r="M55" s="23">
        <f t="shared" si="2"/>
        <v>3.6</v>
      </c>
      <c r="N55" s="14" t="s">
        <v>8</v>
      </c>
      <c r="P55" s="7" t="s">
        <v>211</v>
      </c>
    </row>
    <row r="56" spans="2:16" ht="16" x14ac:dyDescent="0.35">
      <c r="B56" s="11" t="s">
        <v>50</v>
      </c>
      <c r="C56" s="12" t="s">
        <v>31</v>
      </c>
      <c r="D56" s="13" t="s">
        <v>12</v>
      </c>
      <c r="F56" t="s">
        <v>110</v>
      </c>
      <c r="G56" s="12" t="s">
        <v>21</v>
      </c>
      <c r="H56" s="14">
        <v>1</v>
      </c>
      <c r="I56" s="12" t="s">
        <v>53</v>
      </c>
      <c r="J56" s="12" t="s">
        <v>52</v>
      </c>
      <c r="K56" s="12" t="s">
        <v>61</v>
      </c>
      <c r="L56" s="9">
        <f t="shared" si="1"/>
        <v>0.65</v>
      </c>
      <c r="M56" s="23">
        <f t="shared" si="2"/>
        <v>6</v>
      </c>
      <c r="N56" s="14" t="s">
        <v>8</v>
      </c>
      <c r="P56" s="7" t="s">
        <v>211</v>
      </c>
    </row>
    <row r="57" spans="2:16" ht="16" x14ac:dyDescent="0.35">
      <c r="B57" s="11" t="s">
        <v>50</v>
      </c>
      <c r="C57" s="12" t="s">
        <v>31</v>
      </c>
      <c r="D57" s="13" t="s">
        <v>12</v>
      </c>
      <c r="F57" t="s">
        <v>111</v>
      </c>
      <c r="G57" s="12" t="s">
        <v>21</v>
      </c>
      <c r="H57" s="14">
        <v>4</v>
      </c>
      <c r="I57" s="12" t="s">
        <v>52</v>
      </c>
      <c r="J57" s="12" t="s">
        <v>60</v>
      </c>
      <c r="K57" s="12" t="s">
        <v>82</v>
      </c>
      <c r="L57" s="9">
        <f t="shared" si="1"/>
        <v>3.9</v>
      </c>
      <c r="M57" s="23">
        <f t="shared" si="2"/>
        <v>6</v>
      </c>
      <c r="N57" s="14" t="s">
        <v>8</v>
      </c>
      <c r="P57" s="7" t="s">
        <v>211</v>
      </c>
    </row>
    <row r="58" spans="2:16" ht="16" x14ac:dyDescent="0.35">
      <c r="B58" s="11" t="s">
        <v>50</v>
      </c>
      <c r="C58" s="12" t="s">
        <v>31</v>
      </c>
      <c r="D58" s="13" t="s">
        <v>12</v>
      </c>
      <c r="F58" t="s">
        <v>112</v>
      </c>
      <c r="G58" s="12" t="s">
        <v>21</v>
      </c>
      <c r="H58" s="14">
        <v>4</v>
      </c>
      <c r="I58" s="12" t="s">
        <v>53</v>
      </c>
      <c r="J58" s="12" t="s">
        <v>52</v>
      </c>
      <c r="K58" s="12" t="s">
        <v>82</v>
      </c>
      <c r="L58" s="9">
        <f t="shared" si="1"/>
        <v>3.9</v>
      </c>
      <c r="M58" s="23">
        <f t="shared" si="2"/>
        <v>5.333333333333333</v>
      </c>
      <c r="N58" s="14" t="s">
        <v>8</v>
      </c>
      <c r="P58" s="7" t="s">
        <v>211</v>
      </c>
    </row>
    <row r="59" spans="2:16" ht="16" x14ac:dyDescent="0.35">
      <c r="B59" s="11" t="s">
        <v>50</v>
      </c>
      <c r="C59" s="12" t="s">
        <v>31</v>
      </c>
      <c r="D59" s="13" t="s">
        <v>12</v>
      </c>
      <c r="F59" t="s">
        <v>113</v>
      </c>
      <c r="G59" s="12" t="s">
        <v>21</v>
      </c>
      <c r="H59" s="14">
        <v>4</v>
      </c>
      <c r="I59" s="12" t="s">
        <v>53</v>
      </c>
      <c r="J59" s="12" t="s">
        <v>52</v>
      </c>
      <c r="K59" s="12" t="s">
        <v>70</v>
      </c>
      <c r="L59" s="9">
        <f t="shared" si="1"/>
        <v>1.95</v>
      </c>
      <c r="M59" s="23">
        <f t="shared" si="2"/>
        <v>6</v>
      </c>
      <c r="N59" s="14" t="s">
        <v>8</v>
      </c>
      <c r="P59" s="7" t="s">
        <v>211</v>
      </c>
    </row>
    <row r="60" spans="2:16" ht="16" x14ac:dyDescent="0.35">
      <c r="B60" s="11" t="s">
        <v>50</v>
      </c>
      <c r="C60" s="12" t="s">
        <v>31</v>
      </c>
      <c r="D60" s="13" t="s">
        <v>12</v>
      </c>
      <c r="F60" t="s">
        <v>114</v>
      </c>
      <c r="G60" s="12" t="s">
        <v>21</v>
      </c>
      <c r="H60" s="14">
        <v>4</v>
      </c>
      <c r="I60" s="12" t="s">
        <v>53</v>
      </c>
      <c r="J60" s="12" t="s">
        <v>52</v>
      </c>
      <c r="K60" s="12" t="s">
        <v>54</v>
      </c>
      <c r="L60" s="9">
        <f t="shared" si="1"/>
        <v>1.3</v>
      </c>
      <c r="M60" s="23">
        <f t="shared" si="2"/>
        <v>7</v>
      </c>
      <c r="N60" s="14" t="s">
        <v>8</v>
      </c>
      <c r="P60" s="7" t="s">
        <v>211</v>
      </c>
    </row>
    <row r="61" spans="2:16" ht="16" x14ac:dyDescent="0.35">
      <c r="B61" s="11" t="s">
        <v>50</v>
      </c>
      <c r="C61" s="12" t="s">
        <v>31</v>
      </c>
      <c r="D61" s="13" t="s">
        <v>12</v>
      </c>
      <c r="F61" t="s">
        <v>115</v>
      </c>
      <c r="G61" s="12" t="s">
        <v>21</v>
      </c>
      <c r="H61" s="14">
        <v>4</v>
      </c>
      <c r="I61" s="12" t="s">
        <v>53</v>
      </c>
      <c r="J61" s="12" t="s">
        <v>60</v>
      </c>
      <c r="K61" s="12" t="s">
        <v>61</v>
      </c>
      <c r="L61" s="9">
        <f t="shared" si="1"/>
        <v>0.65</v>
      </c>
      <c r="M61" s="23">
        <f t="shared" si="2"/>
        <v>5</v>
      </c>
      <c r="N61" s="14" t="s">
        <v>8</v>
      </c>
      <c r="P61" s="7" t="s">
        <v>211</v>
      </c>
    </row>
    <row r="62" spans="2:16" ht="16" x14ac:dyDescent="0.35">
      <c r="B62" s="11" t="s">
        <v>50</v>
      </c>
      <c r="C62" s="12" t="s">
        <v>31</v>
      </c>
      <c r="D62" s="13" t="s">
        <v>12</v>
      </c>
      <c r="F62" t="s">
        <v>116</v>
      </c>
      <c r="G62" s="12" t="s">
        <v>21</v>
      </c>
      <c r="H62" s="14">
        <v>1</v>
      </c>
      <c r="I62" s="12" t="s">
        <v>53</v>
      </c>
      <c r="J62" s="12" t="s">
        <v>53</v>
      </c>
      <c r="K62" s="12" t="s">
        <v>61</v>
      </c>
      <c r="L62" s="9">
        <f t="shared" si="1"/>
        <v>0.65</v>
      </c>
      <c r="M62" s="23">
        <f t="shared" si="2"/>
        <v>5.2</v>
      </c>
      <c r="N62" s="14" t="s">
        <v>8</v>
      </c>
      <c r="P62" s="7" t="s">
        <v>211</v>
      </c>
    </row>
    <row r="63" spans="2:16" ht="16" x14ac:dyDescent="0.35">
      <c r="B63" s="11" t="s">
        <v>50</v>
      </c>
      <c r="C63" s="12" t="s">
        <v>31</v>
      </c>
      <c r="D63" s="13" t="s">
        <v>12</v>
      </c>
      <c r="F63" t="s">
        <v>117</v>
      </c>
      <c r="G63" s="12" t="s">
        <v>21</v>
      </c>
      <c r="H63" s="14">
        <v>1</v>
      </c>
      <c r="I63" s="12" t="s">
        <v>53</v>
      </c>
      <c r="J63" s="12" t="s">
        <v>53</v>
      </c>
      <c r="K63" s="12" t="s">
        <v>61</v>
      </c>
      <c r="L63" s="9">
        <f t="shared" si="1"/>
        <v>0.65</v>
      </c>
      <c r="M63" s="23">
        <f t="shared" si="2"/>
        <v>5.2</v>
      </c>
      <c r="N63" s="14" t="s">
        <v>8</v>
      </c>
      <c r="P63" s="7" t="s">
        <v>211</v>
      </c>
    </row>
    <row r="64" spans="2:16" ht="16" x14ac:dyDescent="0.35">
      <c r="B64" s="11" t="s">
        <v>50</v>
      </c>
      <c r="C64" s="12" t="s">
        <v>31</v>
      </c>
      <c r="D64" s="13" t="s">
        <v>12</v>
      </c>
      <c r="F64" t="s">
        <v>118</v>
      </c>
      <c r="G64" s="12" t="s">
        <v>21</v>
      </c>
      <c r="H64" s="14">
        <v>1</v>
      </c>
      <c r="I64" s="12" t="s">
        <v>53</v>
      </c>
      <c r="J64" s="12" t="s">
        <v>53</v>
      </c>
      <c r="K64" s="12" t="s">
        <v>61</v>
      </c>
      <c r="L64" s="9">
        <f t="shared" si="1"/>
        <v>0.65</v>
      </c>
      <c r="M64" s="23">
        <f t="shared" si="2"/>
        <v>5.2</v>
      </c>
      <c r="N64" s="14" t="s">
        <v>8</v>
      </c>
      <c r="P64" s="7" t="s">
        <v>211</v>
      </c>
    </row>
    <row r="65" spans="2:16" ht="16" x14ac:dyDescent="0.35">
      <c r="B65" s="11" t="s">
        <v>50</v>
      </c>
      <c r="C65" s="12" t="s">
        <v>31</v>
      </c>
      <c r="D65" s="13" t="s">
        <v>12</v>
      </c>
      <c r="F65" t="s">
        <v>119</v>
      </c>
      <c r="G65" s="12" t="s">
        <v>21</v>
      </c>
      <c r="H65" s="14">
        <v>1</v>
      </c>
      <c r="I65" s="12" t="s">
        <v>53</v>
      </c>
      <c r="J65" s="12" t="s">
        <v>53</v>
      </c>
      <c r="K65" s="12" t="s">
        <v>61</v>
      </c>
      <c r="L65" s="9">
        <f t="shared" si="1"/>
        <v>0.65</v>
      </c>
      <c r="M65" s="23">
        <f t="shared" si="2"/>
        <v>5.2</v>
      </c>
      <c r="N65" s="14" t="s">
        <v>8</v>
      </c>
      <c r="P65" s="7" t="s">
        <v>211</v>
      </c>
    </row>
    <row r="66" spans="2:16" ht="16" x14ac:dyDescent="0.35">
      <c r="B66" s="11" t="s">
        <v>50</v>
      </c>
      <c r="C66" s="12" t="s">
        <v>31</v>
      </c>
      <c r="D66" s="13" t="s">
        <v>12</v>
      </c>
      <c r="F66" t="s">
        <v>120</v>
      </c>
      <c r="G66" s="12" t="s">
        <v>21</v>
      </c>
      <c r="H66" s="14">
        <v>1</v>
      </c>
      <c r="I66" s="12" t="s">
        <v>53</v>
      </c>
      <c r="J66" s="12" t="s">
        <v>53</v>
      </c>
      <c r="K66" s="12" t="s">
        <v>61</v>
      </c>
      <c r="L66" s="9">
        <f t="shared" si="1"/>
        <v>0.65</v>
      </c>
      <c r="M66" s="23">
        <f t="shared" si="2"/>
        <v>5.2</v>
      </c>
      <c r="N66" s="14" t="s">
        <v>8</v>
      </c>
      <c r="P66" s="7" t="s">
        <v>211</v>
      </c>
    </row>
    <row r="67" spans="2:16" ht="16" x14ac:dyDescent="0.35">
      <c r="B67" s="11" t="s">
        <v>50</v>
      </c>
      <c r="C67" s="12" t="s">
        <v>31</v>
      </c>
      <c r="D67" s="13" t="s">
        <v>12</v>
      </c>
      <c r="F67" t="s">
        <v>121</v>
      </c>
      <c r="G67" s="12" t="s">
        <v>21</v>
      </c>
      <c r="H67" s="14">
        <v>1</v>
      </c>
      <c r="I67" s="12" t="s">
        <v>53</v>
      </c>
      <c r="J67" s="12" t="s">
        <v>53</v>
      </c>
      <c r="K67" s="12" t="s">
        <v>61</v>
      </c>
      <c r="L67" s="9">
        <f t="shared" si="1"/>
        <v>0.65</v>
      </c>
      <c r="M67" s="23">
        <f t="shared" si="2"/>
        <v>5.2</v>
      </c>
      <c r="N67" s="14" t="s">
        <v>8</v>
      </c>
      <c r="P67" s="7" t="s">
        <v>211</v>
      </c>
    </row>
    <row r="68" spans="2:16" ht="16" x14ac:dyDescent="0.35">
      <c r="B68" s="15" t="s">
        <v>50</v>
      </c>
      <c r="C68" s="12" t="s">
        <v>31</v>
      </c>
      <c r="D68" s="13" t="s">
        <v>11</v>
      </c>
      <c r="F68" s="12" t="s">
        <v>122</v>
      </c>
      <c r="G68" s="12" t="s">
        <v>21</v>
      </c>
      <c r="H68" s="14">
        <v>1</v>
      </c>
      <c r="I68" s="12" t="s">
        <v>52</v>
      </c>
      <c r="J68" s="12" t="s">
        <v>53</v>
      </c>
      <c r="K68" s="12" t="s">
        <v>70</v>
      </c>
      <c r="L68" s="9">
        <f t="shared" si="1"/>
        <v>1.95</v>
      </c>
      <c r="M68" s="23">
        <f t="shared" si="2"/>
        <v>3.8</v>
      </c>
      <c r="N68" s="15" t="s">
        <v>9</v>
      </c>
      <c r="P68" s="7" t="s">
        <v>211</v>
      </c>
    </row>
    <row r="69" spans="2:16" ht="15" hidden="1" x14ac:dyDescent="0.35">
      <c r="B69" s="15" t="s">
        <v>50</v>
      </c>
      <c r="C69" s="12" t="s">
        <v>32</v>
      </c>
      <c r="D69" s="13" t="s">
        <v>11</v>
      </c>
      <c r="E69" s="7" t="s">
        <v>203</v>
      </c>
      <c r="F69" s="12" t="s">
        <v>123</v>
      </c>
      <c r="G69" s="12" t="s">
        <v>22</v>
      </c>
      <c r="H69" s="14">
        <v>2</v>
      </c>
      <c r="I69" s="12" t="s">
        <v>53</v>
      </c>
      <c r="J69" s="12" t="s">
        <v>53</v>
      </c>
      <c r="K69" s="12" t="s">
        <v>82</v>
      </c>
      <c r="L69" s="9">
        <f t="shared" si="1"/>
        <v>3.9</v>
      </c>
      <c r="M69" s="23">
        <f t="shared" si="2"/>
        <v>3.2666666666666666</v>
      </c>
      <c r="N69" s="15" t="s">
        <v>9</v>
      </c>
      <c r="P69" s="7" t="s">
        <v>211</v>
      </c>
    </row>
    <row r="70" spans="2:16" ht="16" x14ac:dyDescent="0.35">
      <c r="B70" s="15" t="s">
        <v>50</v>
      </c>
      <c r="C70" s="12" t="s">
        <v>31</v>
      </c>
      <c r="D70" s="13" t="s">
        <v>11</v>
      </c>
      <c r="F70" s="12" t="s">
        <v>124</v>
      </c>
      <c r="G70" s="12" t="s">
        <v>22</v>
      </c>
      <c r="H70" s="14">
        <v>1</v>
      </c>
      <c r="I70" s="12" t="s">
        <v>52</v>
      </c>
      <c r="J70" s="12" t="s">
        <v>53</v>
      </c>
      <c r="K70" s="12" t="s">
        <v>61</v>
      </c>
      <c r="L70" s="9">
        <f t="shared" si="1"/>
        <v>0.65</v>
      </c>
      <c r="M70" s="23">
        <f t="shared" si="2"/>
        <v>6.2</v>
      </c>
      <c r="N70" s="15" t="s">
        <v>9</v>
      </c>
      <c r="P70" s="7" t="s">
        <v>211</v>
      </c>
    </row>
    <row r="71" spans="2:16" ht="16" x14ac:dyDescent="0.35">
      <c r="B71" s="15" t="s">
        <v>50</v>
      </c>
      <c r="C71" s="12" t="s">
        <v>31</v>
      </c>
      <c r="D71" s="13" t="s">
        <v>11</v>
      </c>
      <c r="F71" s="12" t="s">
        <v>125</v>
      </c>
      <c r="G71" s="12" t="s">
        <v>22</v>
      </c>
      <c r="H71" s="14">
        <v>1</v>
      </c>
      <c r="I71" s="12" t="s">
        <v>52</v>
      </c>
      <c r="J71" s="12" t="s">
        <v>53</v>
      </c>
      <c r="K71" s="12" t="s">
        <v>54</v>
      </c>
      <c r="L71" s="9">
        <f t="shared" si="1"/>
        <v>1.3</v>
      </c>
      <c r="M71" s="23">
        <f t="shared" si="2"/>
        <v>4.5999999999999996</v>
      </c>
      <c r="N71" s="15" t="s">
        <v>9</v>
      </c>
      <c r="P71" s="7" t="s">
        <v>211</v>
      </c>
    </row>
    <row r="72" spans="2:16" ht="16" x14ac:dyDescent="0.35">
      <c r="B72" s="15" t="s">
        <v>80</v>
      </c>
      <c r="C72" s="12" t="s">
        <v>31</v>
      </c>
      <c r="D72" s="13" t="s">
        <v>13</v>
      </c>
      <c r="F72" s="12" t="s">
        <v>126</v>
      </c>
      <c r="G72" s="12" t="s">
        <v>26</v>
      </c>
      <c r="H72" s="14">
        <v>4</v>
      </c>
      <c r="I72" s="12" t="s">
        <v>53</v>
      </c>
      <c r="J72" s="12" t="s">
        <v>60</v>
      </c>
      <c r="K72" s="12" t="s">
        <v>96</v>
      </c>
      <c r="L72" s="9">
        <f t="shared" si="1"/>
        <v>2.6</v>
      </c>
      <c r="M72" s="23">
        <f t="shared" si="2"/>
        <v>5</v>
      </c>
      <c r="N72" s="15" t="s">
        <v>9</v>
      </c>
      <c r="P72" s="7" t="s">
        <v>211</v>
      </c>
    </row>
    <row r="73" spans="2:16" ht="15" hidden="1" x14ac:dyDescent="0.35">
      <c r="B73" s="18" t="s">
        <v>80</v>
      </c>
      <c r="C73" s="12" t="s">
        <v>28</v>
      </c>
      <c r="D73" s="13" t="s">
        <v>13</v>
      </c>
      <c r="E73" s="7" t="s">
        <v>28</v>
      </c>
      <c r="F73" s="12" t="s">
        <v>127</v>
      </c>
      <c r="G73" s="12" t="s">
        <v>26</v>
      </c>
      <c r="H73" s="14">
        <v>1</v>
      </c>
      <c r="I73" s="12" t="s">
        <v>53</v>
      </c>
      <c r="J73" s="12" t="s">
        <v>53</v>
      </c>
      <c r="K73" s="12" t="s">
        <v>82</v>
      </c>
      <c r="L73" s="9">
        <f t="shared" si="1"/>
        <v>3.9</v>
      </c>
      <c r="M73" s="23">
        <f t="shared" si="2"/>
        <v>2.2666666666666666</v>
      </c>
      <c r="N73" s="15" t="s">
        <v>9</v>
      </c>
      <c r="P73" s="7" t="s">
        <v>211</v>
      </c>
    </row>
    <row r="74" spans="2:16" ht="15" hidden="1" x14ac:dyDescent="0.35">
      <c r="B74" s="18" t="s">
        <v>50</v>
      </c>
      <c r="C74" s="12" t="s">
        <v>33</v>
      </c>
      <c r="D74" s="17" t="s">
        <v>11</v>
      </c>
      <c r="F74" s="12" t="s">
        <v>128</v>
      </c>
      <c r="G74" s="12" t="s">
        <v>21</v>
      </c>
      <c r="H74" s="14">
        <v>2</v>
      </c>
      <c r="I74" s="12" t="s">
        <v>53</v>
      </c>
      <c r="J74" s="12" t="s">
        <v>52</v>
      </c>
      <c r="K74" s="12" t="s">
        <v>96</v>
      </c>
      <c r="L74" s="9">
        <f t="shared" si="1"/>
        <v>2.6</v>
      </c>
      <c r="M74" s="23">
        <f t="shared" si="2"/>
        <v>3.5</v>
      </c>
      <c r="N74" s="15" t="s">
        <v>9</v>
      </c>
      <c r="P74" s="7" t="s">
        <v>211</v>
      </c>
    </row>
    <row r="75" spans="2:16" ht="16" x14ac:dyDescent="0.35">
      <c r="B75" s="18" t="s">
        <v>50</v>
      </c>
      <c r="C75" s="12" t="s">
        <v>31</v>
      </c>
      <c r="D75" s="13" t="s">
        <v>12</v>
      </c>
      <c r="F75" s="12" t="s">
        <v>129</v>
      </c>
      <c r="G75" s="12" t="s">
        <v>26</v>
      </c>
      <c r="H75" s="14">
        <v>4</v>
      </c>
      <c r="I75" s="12" t="s">
        <v>53</v>
      </c>
      <c r="J75" s="12" t="s">
        <v>52</v>
      </c>
      <c r="K75" s="12" t="s">
        <v>70</v>
      </c>
      <c r="L75" s="9">
        <f t="shared" si="1"/>
        <v>1.95</v>
      </c>
      <c r="M75" s="23">
        <f t="shared" ref="M75:M106" si="7">(H75+(IF(I75="Very High",3,IF(I75="High",2,IF(I75="Medium",1,IF(I75="Low",0.5,IF(I75="Very Low",0.25,0)))))))+(IF(J75="High",100,IF(J75="Medium",80,IF(J75="Low",50,))))/(IF(K75="XXL",300,IF(K75="XL",200,IF(K75="L",100,IF(K75="M",50,IF(K75="S",25))))))</f>
        <v>6</v>
      </c>
      <c r="N75" s="15" t="s">
        <v>9</v>
      </c>
      <c r="P75" s="7" t="s">
        <v>211</v>
      </c>
    </row>
    <row r="76" spans="2:16" ht="16" x14ac:dyDescent="0.35">
      <c r="B76" s="18" t="s">
        <v>50</v>
      </c>
      <c r="C76" s="12" t="s">
        <v>31</v>
      </c>
      <c r="D76" s="13" t="s">
        <v>13</v>
      </c>
      <c r="F76" s="12" t="s">
        <v>130</v>
      </c>
      <c r="G76" s="12" t="s">
        <v>26</v>
      </c>
      <c r="H76" s="14">
        <v>4</v>
      </c>
      <c r="I76" s="12" t="s">
        <v>89</v>
      </c>
      <c r="J76" s="12" t="s">
        <v>89</v>
      </c>
      <c r="K76" s="12" t="s">
        <v>54</v>
      </c>
      <c r="L76" s="9">
        <f t="shared" ref="L76:L137" si="8">IF(K76="S",10,IF(K76="M",20,IF(K76="L",30,IF(K76="XL",40,IF(K76="XXL",60)))))*1.3/20</f>
        <v>1.3</v>
      </c>
      <c r="M76" s="23">
        <f t="shared" si="7"/>
        <v>5.5</v>
      </c>
      <c r="N76" s="15" t="s">
        <v>9</v>
      </c>
      <c r="P76" s="7" t="s">
        <v>211</v>
      </c>
    </row>
    <row r="77" spans="2:16" ht="16" x14ac:dyDescent="0.35">
      <c r="B77" s="18" t="s">
        <v>50</v>
      </c>
      <c r="C77" s="12" t="s">
        <v>31</v>
      </c>
      <c r="D77" s="13" t="s">
        <v>13</v>
      </c>
      <c r="F77" s="12" t="s">
        <v>131</v>
      </c>
      <c r="G77" s="12" t="s">
        <v>26</v>
      </c>
      <c r="H77" s="14">
        <v>4</v>
      </c>
      <c r="I77" s="12" t="s">
        <v>89</v>
      </c>
      <c r="J77" s="12" t="s">
        <v>89</v>
      </c>
      <c r="K77" s="12" t="s">
        <v>54</v>
      </c>
      <c r="L77" s="9">
        <f t="shared" si="8"/>
        <v>1.3</v>
      </c>
      <c r="M77" s="23">
        <f t="shared" si="7"/>
        <v>5.5</v>
      </c>
      <c r="N77" s="15" t="s">
        <v>9</v>
      </c>
      <c r="P77" s="7" t="s">
        <v>211</v>
      </c>
    </row>
    <row r="78" spans="2:16" ht="16" x14ac:dyDescent="0.35">
      <c r="B78" s="18" t="s">
        <v>50</v>
      </c>
      <c r="C78" s="12" t="s">
        <v>31</v>
      </c>
      <c r="D78" s="13" t="s">
        <v>13</v>
      </c>
      <c r="F78" s="12" t="s">
        <v>132</v>
      </c>
      <c r="G78" s="12" t="s">
        <v>26</v>
      </c>
      <c r="H78" s="14">
        <v>4</v>
      </c>
      <c r="I78" s="12" t="s">
        <v>89</v>
      </c>
      <c r="J78" s="12" t="s">
        <v>89</v>
      </c>
      <c r="K78" s="12" t="s">
        <v>54</v>
      </c>
      <c r="L78" s="9">
        <f t="shared" si="8"/>
        <v>1.3</v>
      </c>
      <c r="M78" s="23">
        <f t="shared" si="7"/>
        <v>5.5</v>
      </c>
      <c r="N78" s="15" t="s">
        <v>9</v>
      </c>
      <c r="P78" s="7" t="s">
        <v>211</v>
      </c>
    </row>
    <row r="79" spans="2:16" ht="16" x14ac:dyDescent="0.35">
      <c r="B79" s="18" t="s">
        <v>50</v>
      </c>
      <c r="C79" s="12" t="s">
        <v>31</v>
      </c>
      <c r="D79" s="13" t="s">
        <v>13</v>
      </c>
      <c r="F79" s="12" t="s">
        <v>133</v>
      </c>
      <c r="G79" s="12" t="s">
        <v>26</v>
      </c>
      <c r="H79" s="14">
        <v>4</v>
      </c>
      <c r="I79" s="12" t="s">
        <v>89</v>
      </c>
      <c r="J79" s="12" t="s">
        <v>89</v>
      </c>
      <c r="K79" s="12" t="s">
        <v>54</v>
      </c>
      <c r="L79" s="9">
        <f t="shared" si="8"/>
        <v>1.3</v>
      </c>
      <c r="M79" s="23">
        <f t="shared" si="7"/>
        <v>5.5</v>
      </c>
      <c r="N79" s="15" t="s">
        <v>9</v>
      </c>
      <c r="P79" s="7" t="s">
        <v>211</v>
      </c>
    </row>
    <row r="80" spans="2:16" ht="16" x14ac:dyDescent="0.35">
      <c r="B80" s="18" t="s">
        <v>50</v>
      </c>
      <c r="C80" s="12" t="s">
        <v>31</v>
      </c>
      <c r="D80" s="13" t="s">
        <v>13</v>
      </c>
      <c r="E80" s="7" t="s">
        <v>250</v>
      </c>
      <c r="F80" s="12" t="s">
        <v>134</v>
      </c>
      <c r="G80" s="12" t="s">
        <v>26</v>
      </c>
      <c r="H80" s="14">
        <v>4</v>
      </c>
      <c r="I80" s="12" t="s">
        <v>89</v>
      </c>
      <c r="J80" s="12" t="s">
        <v>89</v>
      </c>
      <c r="K80" s="12" t="s">
        <v>54</v>
      </c>
      <c r="L80" s="9">
        <f t="shared" si="8"/>
        <v>1.3</v>
      </c>
      <c r="M80" s="23">
        <f t="shared" si="7"/>
        <v>5.5</v>
      </c>
      <c r="N80" s="15" t="s">
        <v>9</v>
      </c>
      <c r="P80" s="7" t="s">
        <v>211</v>
      </c>
    </row>
    <row r="81" spans="2:16" ht="16" x14ac:dyDescent="0.35">
      <c r="B81" s="18" t="s">
        <v>50</v>
      </c>
      <c r="C81" s="12" t="s">
        <v>31</v>
      </c>
      <c r="D81" s="13" t="s">
        <v>13</v>
      </c>
      <c r="E81" s="7" t="s">
        <v>250</v>
      </c>
      <c r="F81" s="12" t="s">
        <v>135</v>
      </c>
      <c r="G81" s="12" t="s">
        <v>26</v>
      </c>
      <c r="H81" s="14">
        <v>4</v>
      </c>
      <c r="I81" s="12" t="s">
        <v>89</v>
      </c>
      <c r="J81" s="12" t="s">
        <v>89</v>
      </c>
      <c r="K81" s="12" t="s">
        <v>54</v>
      </c>
      <c r="L81" s="9">
        <f t="shared" si="8"/>
        <v>1.3</v>
      </c>
      <c r="M81" s="23">
        <f t="shared" si="7"/>
        <v>5.5</v>
      </c>
      <c r="N81" s="15" t="s">
        <v>9</v>
      </c>
      <c r="P81" s="7" t="s">
        <v>211</v>
      </c>
    </row>
    <row r="82" spans="2:16" ht="15" hidden="1" x14ac:dyDescent="0.35">
      <c r="B82" s="18" t="s">
        <v>50</v>
      </c>
      <c r="C82" s="12" t="s">
        <v>30</v>
      </c>
      <c r="D82" s="17" t="s">
        <v>11</v>
      </c>
      <c r="F82" s="12" t="s">
        <v>136</v>
      </c>
      <c r="G82" s="12" t="s">
        <v>23</v>
      </c>
      <c r="H82" s="14">
        <v>4</v>
      </c>
      <c r="I82" s="12" t="s">
        <v>89</v>
      </c>
      <c r="J82" s="12" t="s">
        <v>89</v>
      </c>
      <c r="K82" s="12" t="s">
        <v>82</v>
      </c>
      <c r="L82" s="9">
        <f t="shared" si="8"/>
        <v>3.9</v>
      </c>
      <c r="M82" s="23">
        <f t="shared" si="7"/>
        <v>4.666666666666667</v>
      </c>
      <c r="N82" s="15" t="s">
        <v>9</v>
      </c>
      <c r="P82" s="7" t="s">
        <v>211</v>
      </c>
    </row>
    <row r="83" spans="2:16" ht="15" hidden="1" x14ac:dyDescent="0.35">
      <c r="B83" s="18" t="s">
        <v>50</v>
      </c>
      <c r="C83" s="12" t="s">
        <v>30</v>
      </c>
      <c r="D83" s="17" t="s">
        <v>11</v>
      </c>
      <c r="F83" s="12" t="s">
        <v>137</v>
      </c>
      <c r="G83" s="12" t="s">
        <v>23</v>
      </c>
      <c r="H83" s="14">
        <v>4</v>
      </c>
      <c r="I83" s="12" t="s">
        <v>89</v>
      </c>
      <c r="J83" s="12" t="s">
        <v>89</v>
      </c>
      <c r="K83" s="12" t="s">
        <v>54</v>
      </c>
      <c r="L83" s="9">
        <f t="shared" si="8"/>
        <v>1.3</v>
      </c>
      <c r="M83" s="23">
        <f t="shared" si="7"/>
        <v>5.5</v>
      </c>
      <c r="N83" s="15" t="s">
        <v>9</v>
      </c>
      <c r="P83" s="7" t="s">
        <v>211</v>
      </c>
    </row>
    <row r="84" spans="2:16" ht="15" hidden="1" x14ac:dyDescent="0.35">
      <c r="B84" s="18" t="s">
        <v>50</v>
      </c>
      <c r="C84" s="12" t="s">
        <v>32</v>
      </c>
      <c r="D84" s="17" t="s">
        <v>11</v>
      </c>
      <c r="F84" s="12" t="s">
        <v>138</v>
      </c>
      <c r="G84" s="12" t="s">
        <v>23</v>
      </c>
      <c r="H84" s="14">
        <v>4</v>
      </c>
      <c r="I84" s="12" t="s">
        <v>89</v>
      </c>
      <c r="J84" s="12" t="s">
        <v>89</v>
      </c>
      <c r="K84" s="12" t="s">
        <v>61</v>
      </c>
      <c r="L84" s="9">
        <f t="shared" si="8"/>
        <v>0.65</v>
      </c>
      <c r="M84" s="23">
        <f t="shared" si="7"/>
        <v>6.5</v>
      </c>
      <c r="N84" s="15" t="s">
        <v>9</v>
      </c>
      <c r="P84" s="7" t="s">
        <v>201</v>
      </c>
    </row>
    <row r="85" spans="2:16" ht="15" hidden="1" x14ac:dyDescent="0.35">
      <c r="B85" s="18" t="s">
        <v>50</v>
      </c>
      <c r="C85" s="12" t="s">
        <v>32</v>
      </c>
      <c r="D85" s="17" t="s">
        <v>11</v>
      </c>
      <c r="E85" s="7" t="s">
        <v>202</v>
      </c>
      <c r="F85" s="12" t="s">
        <v>139</v>
      </c>
      <c r="G85" s="12" t="s">
        <v>22</v>
      </c>
      <c r="H85" s="14">
        <v>4</v>
      </c>
      <c r="I85" s="12" t="s">
        <v>53</v>
      </c>
      <c r="J85" s="12" t="s">
        <v>53</v>
      </c>
      <c r="K85" s="12" t="s">
        <v>96</v>
      </c>
      <c r="L85" s="9">
        <f t="shared" si="8"/>
        <v>2.6</v>
      </c>
      <c r="M85" s="23">
        <f t="shared" si="7"/>
        <v>5.4</v>
      </c>
      <c r="N85" s="15" t="s">
        <v>9</v>
      </c>
      <c r="P85" s="7" t="s">
        <v>211</v>
      </c>
    </row>
    <row r="86" spans="2:16" ht="15" hidden="1" x14ac:dyDescent="0.35">
      <c r="B86" s="18" t="s">
        <v>50</v>
      </c>
      <c r="C86" s="12" t="s">
        <v>30</v>
      </c>
      <c r="D86" s="17" t="s">
        <v>11</v>
      </c>
      <c r="F86" s="12" t="s">
        <v>140</v>
      </c>
      <c r="G86" s="12" t="s">
        <v>23</v>
      </c>
      <c r="H86" s="14">
        <v>4</v>
      </c>
      <c r="I86" s="12" t="s">
        <v>53</v>
      </c>
      <c r="J86" s="12" t="s">
        <v>53</v>
      </c>
      <c r="K86" s="12" t="s">
        <v>54</v>
      </c>
      <c r="L86" s="9">
        <f t="shared" si="8"/>
        <v>1.3</v>
      </c>
      <c r="M86" s="23">
        <f t="shared" si="7"/>
        <v>6.6</v>
      </c>
      <c r="N86" s="15" t="s">
        <v>9</v>
      </c>
      <c r="P86" s="7" t="s">
        <v>211</v>
      </c>
    </row>
    <row r="87" spans="2:16" ht="15" hidden="1" x14ac:dyDescent="0.35">
      <c r="B87" s="18" t="s">
        <v>80</v>
      </c>
      <c r="C87" s="12" t="s">
        <v>30</v>
      </c>
      <c r="D87" s="17" t="s">
        <v>11</v>
      </c>
      <c r="F87" s="12" t="s">
        <v>141</v>
      </c>
      <c r="G87" s="12" t="s">
        <v>21</v>
      </c>
      <c r="H87" s="14">
        <v>4</v>
      </c>
      <c r="I87" s="12" t="s">
        <v>89</v>
      </c>
      <c r="J87" s="12" t="s">
        <v>89</v>
      </c>
      <c r="K87" s="12" t="s">
        <v>82</v>
      </c>
      <c r="L87" s="9">
        <f t="shared" si="8"/>
        <v>3.9</v>
      </c>
      <c r="M87" s="23">
        <f t="shared" si="7"/>
        <v>4.666666666666667</v>
      </c>
      <c r="N87" s="15" t="s">
        <v>9</v>
      </c>
      <c r="P87" s="7" t="s">
        <v>211</v>
      </c>
    </row>
    <row r="88" spans="2:16" ht="15" hidden="1" x14ac:dyDescent="0.35">
      <c r="B88" s="18" t="s">
        <v>50</v>
      </c>
      <c r="C88" s="12" t="s">
        <v>32</v>
      </c>
      <c r="D88" s="17" t="s">
        <v>14</v>
      </c>
      <c r="F88" s="12" t="s">
        <v>142</v>
      </c>
      <c r="G88" s="12" t="s">
        <v>26</v>
      </c>
      <c r="H88" s="14">
        <v>4</v>
      </c>
      <c r="I88" s="12" t="s">
        <v>53</v>
      </c>
      <c r="J88" s="12" t="s">
        <v>52</v>
      </c>
      <c r="K88" s="12" t="s">
        <v>82</v>
      </c>
      <c r="L88" s="9">
        <f t="shared" si="8"/>
        <v>3.9</v>
      </c>
      <c r="M88" s="23">
        <f t="shared" si="7"/>
        <v>5.333333333333333</v>
      </c>
      <c r="N88" s="15" t="s">
        <v>9</v>
      </c>
      <c r="P88" s="7" t="s">
        <v>211</v>
      </c>
    </row>
    <row r="89" spans="2:16" ht="15" hidden="1" x14ac:dyDescent="0.35">
      <c r="B89" s="18" t="s">
        <v>50</v>
      </c>
      <c r="C89" s="12" t="s">
        <v>33</v>
      </c>
      <c r="D89" s="17" t="s">
        <v>14</v>
      </c>
      <c r="F89" s="12" t="s">
        <v>143</v>
      </c>
      <c r="G89" s="12" t="s">
        <v>26</v>
      </c>
      <c r="H89" s="14">
        <v>4</v>
      </c>
      <c r="I89" s="12" t="s">
        <v>53</v>
      </c>
      <c r="J89" s="12" t="s">
        <v>52</v>
      </c>
      <c r="K89" s="12" t="s">
        <v>82</v>
      </c>
      <c r="L89" s="9">
        <f t="shared" si="8"/>
        <v>3.9</v>
      </c>
      <c r="M89" s="23">
        <f t="shared" si="7"/>
        <v>5.333333333333333</v>
      </c>
      <c r="N89" s="15" t="s">
        <v>9</v>
      </c>
      <c r="P89" s="7" t="s">
        <v>211</v>
      </c>
    </row>
    <row r="90" spans="2:16" ht="16" x14ac:dyDescent="0.35">
      <c r="B90" s="18" t="s">
        <v>50</v>
      </c>
      <c r="C90" s="12" t="s">
        <v>31</v>
      </c>
      <c r="D90" s="17" t="s">
        <v>14</v>
      </c>
      <c r="F90" s="12" t="s">
        <v>144</v>
      </c>
      <c r="G90" s="12" t="s">
        <v>26</v>
      </c>
      <c r="H90" s="14">
        <v>4</v>
      </c>
      <c r="I90" s="12" t="s">
        <v>53</v>
      </c>
      <c r="J90" s="12" t="s">
        <v>52</v>
      </c>
      <c r="K90" s="12" t="s">
        <v>70</v>
      </c>
      <c r="L90" s="9">
        <f t="shared" si="8"/>
        <v>1.95</v>
      </c>
      <c r="M90" s="23">
        <f t="shared" si="7"/>
        <v>6</v>
      </c>
      <c r="N90" s="15" t="s">
        <v>9</v>
      </c>
      <c r="P90" s="7" t="s">
        <v>211</v>
      </c>
    </row>
    <row r="91" spans="2:16" ht="15" hidden="1" x14ac:dyDescent="0.35">
      <c r="B91" s="18" t="s">
        <v>50</v>
      </c>
      <c r="C91" s="12" t="s">
        <v>32</v>
      </c>
      <c r="D91" s="17" t="s">
        <v>11</v>
      </c>
      <c r="F91" s="12" t="s">
        <v>145</v>
      </c>
      <c r="G91" s="12" t="s">
        <v>23</v>
      </c>
      <c r="H91" s="14">
        <v>4</v>
      </c>
      <c r="I91" s="12" t="s">
        <v>53</v>
      </c>
      <c r="J91" s="12" t="s">
        <v>52</v>
      </c>
      <c r="K91" s="12" t="s">
        <v>70</v>
      </c>
      <c r="L91" s="9">
        <f t="shared" si="8"/>
        <v>1.95</v>
      </c>
      <c r="M91" s="23">
        <f t="shared" si="7"/>
        <v>6</v>
      </c>
      <c r="N91" s="15" t="s">
        <v>9</v>
      </c>
      <c r="P91" s="7" t="s">
        <v>211</v>
      </c>
    </row>
    <row r="92" spans="2:16" ht="15" hidden="1" x14ac:dyDescent="0.35">
      <c r="B92" s="18" t="s">
        <v>50</v>
      </c>
      <c r="C92" s="12" t="s">
        <v>28</v>
      </c>
      <c r="D92" s="17" t="s">
        <v>11</v>
      </c>
      <c r="E92" s="7" t="s">
        <v>28</v>
      </c>
      <c r="F92" s="12" t="s">
        <v>146</v>
      </c>
      <c r="G92" s="12" t="s">
        <v>23</v>
      </c>
      <c r="H92" s="14">
        <v>1</v>
      </c>
      <c r="I92" s="12" t="s">
        <v>53</v>
      </c>
      <c r="J92" s="12" t="s">
        <v>53</v>
      </c>
      <c r="K92" s="12" t="s">
        <v>96</v>
      </c>
      <c r="L92" s="9">
        <f t="shared" si="8"/>
        <v>2.6</v>
      </c>
      <c r="M92" s="23">
        <f t="shared" si="7"/>
        <v>2.4</v>
      </c>
      <c r="N92" s="15" t="s">
        <v>9</v>
      </c>
      <c r="P92" s="7" t="s">
        <v>211</v>
      </c>
    </row>
    <row r="93" spans="2:16" ht="15" hidden="1" x14ac:dyDescent="0.35">
      <c r="B93" s="18" t="s">
        <v>50</v>
      </c>
      <c r="C93" s="12" t="s">
        <v>33</v>
      </c>
      <c r="D93" s="17" t="s">
        <v>13</v>
      </c>
      <c r="F93" s="12" t="s">
        <v>147</v>
      </c>
      <c r="G93" s="12" t="s">
        <v>26</v>
      </c>
      <c r="H93" s="14">
        <v>4</v>
      </c>
      <c r="I93" s="12" t="s">
        <v>89</v>
      </c>
      <c r="J93" s="12" t="s">
        <v>53</v>
      </c>
      <c r="K93" s="12" t="s">
        <v>70</v>
      </c>
      <c r="L93" s="9">
        <f t="shared" si="8"/>
        <v>1.95</v>
      </c>
      <c r="M93" s="23">
        <f t="shared" si="7"/>
        <v>5.3</v>
      </c>
      <c r="N93" s="15" t="s">
        <v>9</v>
      </c>
      <c r="P93" s="7" t="s">
        <v>211</v>
      </c>
    </row>
    <row r="94" spans="2:16" ht="15" hidden="1" x14ac:dyDescent="0.35">
      <c r="B94" s="18" t="s">
        <v>80</v>
      </c>
      <c r="C94" s="12" t="s">
        <v>32</v>
      </c>
      <c r="D94" s="17" t="s">
        <v>11</v>
      </c>
      <c r="F94" s="12" t="s">
        <v>148</v>
      </c>
      <c r="G94" s="12" t="s">
        <v>23</v>
      </c>
      <c r="H94" s="14">
        <v>1</v>
      </c>
      <c r="I94" s="12" t="s">
        <v>89</v>
      </c>
      <c r="J94" s="12" t="s">
        <v>52</v>
      </c>
      <c r="K94" s="12" t="s">
        <v>82</v>
      </c>
      <c r="L94" s="9">
        <f t="shared" si="8"/>
        <v>3.9</v>
      </c>
      <c r="M94" s="23">
        <f t="shared" si="7"/>
        <v>1.8333333333333333</v>
      </c>
      <c r="N94" s="15" t="s">
        <v>9</v>
      </c>
      <c r="P94" s="7" t="s">
        <v>201</v>
      </c>
    </row>
    <row r="95" spans="2:16" ht="15" hidden="1" x14ac:dyDescent="0.35">
      <c r="B95" s="18" t="s">
        <v>50</v>
      </c>
      <c r="C95" s="12" t="s">
        <v>32</v>
      </c>
      <c r="D95" s="17" t="s">
        <v>14</v>
      </c>
      <c r="F95" s="12" t="s">
        <v>149</v>
      </c>
      <c r="G95" s="12" t="s">
        <v>26</v>
      </c>
      <c r="H95" s="14">
        <v>4</v>
      </c>
      <c r="I95" s="12" t="s">
        <v>89</v>
      </c>
      <c r="J95" s="12" t="s">
        <v>53</v>
      </c>
      <c r="K95" s="12" t="s">
        <v>96</v>
      </c>
      <c r="L95" s="9">
        <f t="shared" si="8"/>
        <v>2.6</v>
      </c>
      <c r="M95" s="23">
        <f t="shared" si="7"/>
        <v>4.9000000000000004</v>
      </c>
      <c r="N95" s="15" t="s">
        <v>9</v>
      </c>
      <c r="P95" s="7" t="s">
        <v>211</v>
      </c>
    </row>
    <row r="96" spans="2:16" ht="15" hidden="1" x14ac:dyDescent="0.35">
      <c r="B96" s="18" t="s">
        <v>50</v>
      </c>
      <c r="C96" s="12" t="s">
        <v>32</v>
      </c>
      <c r="D96" s="17" t="s">
        <v>13</v>
      </c>
      <c r="F96" s="12" t="s">
        <v>150</v>
      </c>
      <c r="G96" s="12" t="s">
        <v>26</v>
      </c>
      <c r="H96" s="14">
        <v>1</v>
      </c>
      <c r="I96" s="12" t="s">
        <v>89</v>
      </c>
      <c r="J96" s="12" t="s">
        <v>52</v>
      </c>
      <c r="K96" s="12" t="s">
        <v>96</v>
      </c>
      <c r="L96" s="9">
        <f t="shared" si="8"/>
        <v>2.6</v>
      </c>
      <c r="M96" s="23">
        <f t="shared" si="7"/>
        <v>2</v>
      </c>
      <c r="N96" s="15" t="s">
        <v>9</v>
      </c>
      <c r="P96" s="7" t="s">
        <v>201</v>
      </c>
    </row>
    <row r="97" spans="2:16" ht="16" x14ac:dyDescent="0.35">
      <c r="B97" s="15" t="s">
        <v>50</v>
      </c>
      <c r="C97" s="12" t="s">
        <v>31</v>
      </c>
      <c r="D97" s="13" t="s">
        <v>13</v>
      </c>
      <c r="E97" s="7" t="s">
        <v>250</v>
      </c>
      <c r="F97" s="12" t="s">
        <v>151</v>
      </c>
      <c r="G97" s="12" t="s">
        <v>26</v>
      </c>
      <c r="H97" s="14">
        <v>4</v>
      </c>
      <c r="I97" s="12" t="s">
        <v>89</v>
      </c>
      <c r="J97" s="12" t="s">
        <v>53</v>
      </c>
      <c r="K97" s="12" t="s">
        <v>70</v>
      </c>
      <c r="L97" s="9">
        <f t="shared" si="8"/>
        <v>1.95</v>
      </c>
      <c r="M97" s="23">
        <f t="shared" si="7"/>
        <v>5.3</v>
      </c>
      <c r="N97" s="15" t="s">
        <v>9</v>
      </c>
      <c r="P97" s="7" t="s">
        <v>211</v>
      </c>
    </row>
    <row r="98" spans="2:16" ht="15" hidden="1" x14ac:dyDescent="0.35">
      <c r="B98" s="15" t="s">
        <v>50</v>
      </c>
      <c r="C98" s="12" t="s">
        <v>32</v>
      </c>
      <c r="D98" s="13" t="s">
        <v>11</v>
      </c>
      <c r="F98" s="12" t="s">
        <v>152</v>
      </c>
      <c r="G98" s="12" t="s">
        <v>23</v>
      </c>
      <c r="H98" s="14">
        <v>1</v>
      </c>
      <c r="I98" s="12" t="s">
        <v>53</v>
      </c>
      <c r="J98" s="12" t="s">
        <v>53</v>
      </c>
      <c r="K98" s="12" t="s">
        <v>96</v>
      </c>
      <c r="L98" s="9">
        <f t="shared" si="8"/>
        <v>2.6</v>
      </c>
      <c r="M98" s="23">
        <f t="shared" si="7"/>
        <v>2.4</v>
      </c>
      <c r="N98" s="15" t="s">
        <v>9</v>
      </c>
      <c r="P98" s="7" t="s">
        <v>201</v>
      </c>
    </row>
    <row r="99" spans="2:16" ht="15" hidden="1" x14ac:dyDescent="0.35">
      <c r="B99" s="15" t="s">
        <v>50</v>
      </c>
      <c r="C99" s="12" t="s">
        <v>32</v>
      </c>
      <c r="D99" s="13" t="s">
        <v>13</v>
      </c>
      <c r="E99" s="7" t="s">
        <v>206</v>
      </c>
      <c r="F99" s="12" t="s">
        <v>153</v>
      </c>
      <c r="G99" s="12" t="s">
        <v>26</v>
      </c>
      <c r="H99" s="14">
        <v>4</v>
      </c>
      <c r="I99" s="12" t="s">
        <v>53</v>
      </c>
      <c r="J99" s="12" t="s">
        <v>52</v>
      </c>
      <c r="K99" s="12" t="s">
        <v>82</v>
      </c>
      <c r="L99" s="9">
        <f t="shared" si="8"/>
        <v>3.9</v>
      </c>
      <c r="M99" s="23">
        <f t="shared" si="7"/>
        <v>5.333333333333333</v>
      </c>
      <c r="N99" s="15" t="s">
        <v>9</v>
      </c>
      <c r="P99" s="7" t="s">
        <v>211</v>
      </c>
    </row>
    <row r="100" spans="2:16" ht="15" hidden="1" x14ac:dyDescent="0.35">
      <c r="B100" s="15" t="s">
        <v>50</v>
      </c>
      <c r="C100" s="12" t="s">
        <v>29</v>
      </c>
      <c r="D100" s="13" t="s">
        <v>13</v>
      </c>
      <c r="F100" s="21" t="s">
        <v>154</v>
      </c>
      <c r="G100" s="12" t="s">
        <v>26</v>
      </c>
      <c r="H100" s="14">
        <v>4</v>
      </c>
      <c r="I100" s="12" t="s">
        <v>53</v>
      </c>
      <c r="J100" s="12" t="s">
        <v>53</v>
      </c>
      <c r="K100" s="12" t="s">
        <v>70</v>
      </c>
      <c r="L100" s="9">
        <f t="shared" si="8"/>
        <v>1.95</v>
      </c>
      <c r="M100" s="23">
        <f t="shared" si="7"/>
        <v>5.8</v>
      </c>
      <c r="N100" s="15" t="s">
        <v>9</v>
      </c>
      <c r="P100" s="7" t="s">
        <v>211</v>
      </c>
    </row>
    <row r="101" spans="2:16" ht="15" hidden="1" x14ac:dyDescent="0.35">
      <c r="B101" s="15" t="s">
        <v>80</v>
      </c>
      <c r="C101" s="12" t="s">
        <v>32</v>
      </c>
      <c r="D101" s="13" t="s">
        <v>13</v>
      </c>
      <c r="F101" s="21" t="s">
        <v>155</v>
      </c>
      <c r="G101" s="12" t="s">
        <v>26</v>
      </c>
      <c r="H101" s="14">
        <v>2</v>
      </c>
      <c r="I101" s="12" t="s">
        <v>53</v>
      </c>
      <c r="J101" s="12" t="s">
        <v>52</v>
      </c>
      <c r="K101" s="12" t="s">
        <v>70</v>
      </c>
      <c r="L101" s="9">
        <f t="shared" si="8"/>
        <v>1.95</v>
      </c>
      <c r="M101" s="23">
        <f t="shared" si="7"/>
        <v>4</v>
      </c>
      <c r="N101" s="15" t="s">
        <v>9</v>
      </c>
      <c r="P101" s="7" t="s">
        <v>211</v>
      </c>
    </row>
    <row r="102" spans="2:16" ht="15" hidden="1" x14ac:dyDescent="0.35">
      <c r="B102" s="15" t="s">
        <v>80</v>
      </c>
      <c r="C102" s="12" t="s">
        <v>32</v>
      </c>
      <c r="D102" s="13" t="s">
        <v>13</v>
      </c>
      <c r="F102" s="21" t="s">
        <v>156</v>
      </c>
      <c r="G102" s="12" t="s">
        <v>26</v>
      </c>
      <c r="H102" s="14">
        <v>2</v>
      </c>
      <c r="I102" s="12" t="s">
        <v>53</v>
      </c>
      <c r="J102" s="12" t="s">
        <v>53</v>
      </c>
      <c r="K102" s="12" t="s">
        <v>82</v>
      </c>
      <c r="L102" s="9">
        <f t="shared" si="8"/>
        <v>3.9</v>
      </c>
      <c r="M102" s="23">
        <f t="shared" si="7"/>
        <v>3.2666666666666666</v>
      </c>
      <c r="N102" s="15" t="s">
        <v>9</v>
      </c>
      <c r="P102" s="7" t="s">
        <v>211</v>
      </c>
    </row>
    <row r="103" spans="2:16" ht="16" x14ac:dyDescent="0.35">
      <c r="B103" s="15" t="s">
        <v>50</v>
      </c>
      <c r="C103" s="12" t="s">
        <v>31</v>
      </c>
      <c r="D103" s="13" t="s">
        <v>13</v>
      </c>
      <c r="F103" s="12" t="s">
        <v>157</v>
      </c>
      <c r="G103" s="12" t="s">
        <v>26</v>
      </c>
      <c r="H103" s="14">
        <v>4</v>
      </c>
      <c r="I103" s="12" t="s">
        <v>89</v>
      </c>
      <c r="J103" s="12" t="s">
        <v>52</v>
      </c>
      <c r="K103" s="12" t="s">
        <v>82</v>
      </c>
      <c r="L103" s="9">
        <f t="shared" si="8"/>
        <v>3.9</v>
      </c>
      <c r="M103" s="23">
        <f t="shared" si="7"/>
        <v>4.833333333333333</v>
      </c>
      <c r="N103" s="15" t="s">
        <v>9</v>
      </c>
      <c r="P103" s="7" t="s">
        <v>211</v>
      </c>
    </row>
    <row r="104" spans="2:16" ht="16" x14ac:dyDescent="0.35">
      <c r="B104" s="15" t="s">
        <v>50</v>
      </c>
      <c r="C104" s="12" t="s">
        <v>31</v>
      </c>
      <c r="D104" s="13" t="s">
        <v>13</v>
      </c>
      <c r="F104" s="12" t="s">
        <v>158</v>
      </c>
      <c r="G104" s="12" t="s">
        <v>26</v>
      </c>
      <c r="H104" s="14">
        <v>4</v>
      </c>
      <c r="I104" s="12" t="s">
        <v>53</v>
      </c>
      <c r="J104" s="12" t="s">
        <v>53</v>
      </c>
      <c r="K104" s="12" t="s">
        <v>54</v>
      </c>
      <c r="L104" s="9">
        <f t="shared" si="8"/>
        <v>1.3</v>
      </c>
      <c r="M104" s="23">
        <f t="shared" si="7"/>
        <v>6.6</v>
      </c>
      <c r="N104" s="15" t="s">
        <v>9</v>
      </c>
      <c r="P104" s="7" t="s">
        <v>211</v>
      </c>
    </row>
    <row r="105" spans="2:16" ht="16" x14ac:dyDescent="0.35">
      <c r="B105" s="15" t="s">
        <v>50</v>
      </c>
      <c r="C105" s="12" t="s">
        <v>31</v>
      </c>
      <c r="D105" s="20" t="s">
        <v>13</v>
      </c>
      <c r="F105" s="12" t="s">
        <v>159</v>
      </c>
      <c r="G105" s="12" t="s">
        <v>26</v>
      </c>
      <c r="H105" s="14">
        <v>4</v>
      </c>
      <c r="I105" s="12" t="s">
        <v>53</v>
      </c>
      <c r="J105" s="12" t="s">
        <v>53</v>
      </c>
      <c r="K105" s="12" t="s">
        <v>54</v>
      </c>
      <c r="L105" s="9">
        <f t="shared" si="8"/>
        <v>1.3</v>
      </c>
      <c r="M105" s="23">
        <f t="shared" si="7"/>
        <v>6.6</v>
      </c>
      <c r="N105" s="15" t="s">
        <v>9</v>
      </c>
      <c r="P105" s="7" t="s">
        <v>211</v>
      </c>
    </row>
    <row r="106" spans="2:16" ht="16" x14ac:dyDescent="0.35">
      <c r="B106" s="15" t="s">
        <v>50</v>
      </c>
      <c r="C106" s="12" t="s">
        <v>31</v>
      </c>
      <c r="D106" s="20" t="s">
        <v>13</v>
      </c>
      <c r="F106" s="12" t="s">
        <v>160</v>
      </c>
      <c r="G106" s="12" t="s">
        <v>26</v>
      </c>
      <c r="H106" s="14">
        <v>4</v>
      </c>
      <c r="I106" s="12" t="s">
        <v>53</v>
      </c>
      <c r="J106" s="12" t="s">
        <v>52</v>
      </c>
      <c r="K106" s="12" t="s">
        <v>54</v>
      </c>
      <c r="L106" s="9">
        <f t="shared" si="8"/>
        <v>1.3</v>
      </c>
      <c r="M106" s="23">
        <f t="shared" si="7"/>
        <v>7</v>
      </c>
      <c r="N106" s="15" t="s">
        <v>9</v>
      </c>
      <c r="P106" s="7" t="s">
        <v>211</v>
      </c>
    </row>
    <row r="107" spans="2:16" ht="16" x14ac:dyDescent="0.35">
      <c r="B107" s="15" t="s">
        <v>50</v>
      </c>
      <c r="C107" s="12" t="s">
        <v>31</v>
      </c>
      <c r="D107" s="20" t="s">
        <v>13</v>
      </c>
      <c r="E107" s="7" t="s">
        <v>250</v>
      </c>
      <c r="F107" s="12" t="s">
        <v>161</v>
      </c>
      <c r="G107" s="12" t="s">
        <v>26</v>
      </c>
      <c r="H107" s="14">
        <v>4</v>
      </c>
      <c r="I107" s="12" t="s">
        <v>89</v>
      </c>
      <c r="J107" s="12" t="s">
        <v>89</v>
      </c>
      <c r="K107" s="12" t="s">
        <v>54</v>
      </c>
      <c r="L107" s="9">
        <f t="shared" si="8"/>
        <v>1.3</v>
      </c>
      <c r="M107" s="23">
        <f t="shared" ref="M107:M137" si="9">(H107+(IF(I107="Very High",3,IF(I107="High",2,IF(I107="Medium",1,IF(I107="Low",0.5,IF(I107="Very Low",0.25,0)))))))+(IF(J107="High",100,IF(J107="Medium",80,IF(J107="Low",50,))))/(IF(K107="XXL",300,IF(K107="XL",200,IF(K107="L",100,IF(K107="M",50,IF(K107="S",25))))))</f>
        <v>5.5</v>
      </c>
      <c r="N107" s="15" t="s">
        <v>9</v>
      </c>
      <c r="P107" s="7" t="s">
        <v>211</v>
      </c>
    </row>
    <row r="108" spans="2:16" ht="15" hidden="1" x14ac:dyDescent="0.35">
      <c r="B108" s="11" t="s">
        <v>50</v>
      </c>
      <c r="C108" s="21" t="s">
        <v>32</v>
      </c>
      <c r="D108" s="20" t="s">
        <v>11</v>
      </c>
      <c r="F108" s="21" t="s">
        <v>162</v>
      </c>
      <c r="G108" s="21" t="s">
        <v>23</v>
      </c>
      <c r="H108" s="22">
        <v>4</v>
      </c>
      <c r="I108" s="21" t="s">
        <v>89</v>
      </c>
      <c r="J108" s="21" t="s">
        <v>53</v>
      </c>
      <c r="K108" s="21" t="s">
        <v>70</v>
      </c>
      <c r="L108" s="9">
        <f t="shared" si="8"/>
        <v>1.95</v>
      </c>
      <c r="M108" s="23">
        <f t="shared" si="9"/>
        <v>5.3</v>
      </c>
      <c r="N108" s="15" t="s">
        <v>9</v>
      </c>
      <c r="P108" s="7" t="s">
        <v>201</v>
      </c>
    </row>
    <row r="109" spans="2:16" ht="15" hidden="1" x14ac:dyDescent="0.35">
      <c r="B109" s="11" t="s">
        <v>50</v>
      </c>
      <c r="C109" s="12" t="s">
        <v>30</v>
      </c>
      <c r="D109" s="13" t="s">
        <v>13</v>
      </c>
      <c r="F109" s="21" t="s">
        <v>163</v>
      </c>
      <c r="G109" s="12" t="s">
        <v>26</v>
      </c>
      <c r="H109" s="14">
        <v>4</v>
      </c>
      <c r="I109" s="12" t="s">
        <v>89</v>
      </c>
      <c r="J109" s="12" t="s">
        <v>53</v>
      </c>
      <c r="K109" s="12" t="s">
        <v>54</v>
      </c>
      <c r="L109" s="9">
        <f t="shared" si="8"/>
        <v>1.3</v>
      </c>
      <c r="M109" s="23">
        <f t="shared" si="9"/>
        <v>6.1</v>
      </c>
      <c r="N109" s="15" t="s">
        <v>9</v>
      </c>
      <c r="P109" s="7" t="s">
        <v>211</v>
      </c>
    </row>
    <row r="110" spans="2:16" ht="15" hidden="1" x14ac:dyDescent="0.35">
      <c r="B110" s="18" t="s">
        <v>50</v>
      </c>
      <c r="C110" s="12" t="s">
        <v>33</v>
      </c>
      <c r="D110" s="13" t="s">
        <v>11</v>
      </c>
      <c r="F110" s="12" t="s">
        <v>164</v>
      </c>
      <c r="G110" s="12" t="s">
        <v>22</v>
      </c>
      <c r="H110" s="14">
        <v>2</v>
      </c>
      <c r="I110" s="12" t="s">
        <v>53</v>
      </c>
      <c r="J110" s="12" t="s">
        <v>53</v>
      </c>
      <c r="K110" s="12" t="s">
        <v>54</v>
      </c>
      <c r="L110" s="9">
        <f t="shared" si="8"/>
        <v>1.3</v>
      </c>
      <c r="M110" s="23">
        <f t="shared" si="9"/>
        <v>4.5999999999999996</v>
      </c>
      <c r="N110" s="15" t="s">
        <v>9</v>
      </c>
      <c r="P110" s="7" t="s">
        <v>211</v>
      </c>
    </row>
    <row r="111" spans="2:16" ht="15" hidden="1" x14ac:dyDescent="0.35">
      <c r="B111" s="15" t="s">
        <v>50</v>
      </c>
      <c r="C111" s="12" t="s">
        <v>32</v>
      </c>
      <c r="D111" s="17" t="s">
        <v>11</v>
      </c>
      <c r="E111" s="7" t="s">
        <v>204</v>
      </c>
      <c r="F111" s="12" t="s">
        <v>165</v>
      </c>
      <c r="G111" s="12" t="s">
        <v>25</v>
      </c>
      <c r="H111" s="14">
        <v>1</v>
      </c>
      <c r="I111" s="12" t="s">
        <v>89</v>
      </c>
      <c r="J111" s="12" t="s">
        <v>53</v>
      </c>
      <c r="K111" s="12" t="s">
        <v>82</v>
      </c>
      <c r="L111" s="9">
        <f t="shared" si="8"/>
        <v>3.9</v>
      </c>
      <c r="M111" s="23">
        <f t="shared" si="9"/>
        <v>1.7666666666666666</v>
      </c>
      <c r="N111" s="15" t="s">
        <v>9</v>
      </c>
      <c r="P111" s="7" t="s">
        <v>201</v>
      </c>
    </row>
    <row r="112" spans="2:16" ht="16" x14ac:dyDescent="0.35">
      <c r="B112" s="11" t="s">
        <v>50</v>
      </c>
      <c r="C112" s="12" t="s">
        <v>31</v>
      </c>
      <c r="D112" s="13" t="s">
        <v>11</v>
      </c>
      <c r="E112" s="7" t="s">
        <v>250</v>
      </c>
      <c r="F112" s="12" t="s">
        <v>166</v>
      </c>
      <c r="G112" s="12" t="s">
        <v>22</v>
      </c>
      <c r="H112" s="14">
        <v>4</v>
      </c>
      <c r="I112" s="12" t="s">
        <v>89</v>
      </c>
      <c r="J112" s="12" t="s">
        <v>89</v>
      </c>
      <c r="K112" s="12" t="s">
        <v>54</v>
      </c>
      <c r="L112" s="9">
        <f t="shared" si="8"/>
        <v>1.3</v>
      </c>
      <c r="M112" s="23">
        <f t="shared" si="9"/>
        <v>5.5</v>
      </c>
      <c r="N112" s="15" t="s">
        <v>9</v>
      </c>
      <c r="P112" s="7" t="s">
        <v>211</v>
      </c>
    </row>
    <row r="113" spans="2:16" ht="16" x14ac:dyDescent="0.35">
      <c r="B113" s="11" t="s">
        <v>50</v>
      </c>
      <c r="C113" s="12" t="s">
        <v>31</v>
      </c>
      <c r="D113" s="13" t="s">
        <v>11</v>
      </c>
      <c r="F113" s="12" t="s">
        <v>167</v>
      </c>
      <c r="G113" s="12" t="s">
        <v>22</v>
      </c>
      <c r="H113" s="14">
        <v>4</v>
      </c>
      <c r="I113" s="12" t="s">
        <v>53</v>
      </c>
      <c r="J113" s="12" t="s">
        <v>52</v>
      </c>
      <c r="K113" s="12" t="s">
        <v>54</v>
      </c>
      <c r="L113" s="9">
        <f t="shared" si="8"/>
        <v>1.3</v>
      </c>
      <c r="M113" s="23">
        <f t="shared" si="9"/>
        <v>7</v>
      </c>
      <c r="N113" s="15" t="s">
        <v>9</v>
      </c>
      <c r="P113" s="7" t="s">
        <v>211</v>
      </c>
    </row>
    <row r="114" spans="2:16" ht="15" hidden="1" x14ac:dyDescent="0.35">
      <c r="B114" s="11" t="s">
        <v>50</v>
      </c>
      <c r="C114" s="12" t="s">
        <v>32</v>
      </c>
      <c r="D114" s="17" t="s">
        <v>11</v>
      </c>
      <c r="E114" s="7" t="s">
        <v>202</v>
      </c>
      <c r="F114" s="12" t="s">
        <v>168</v>
      </c>
      <c r="G114" s="12" t="s">
        <v>22</v>
      </c>
      <c r="H114" s="14">
        <v>4</v>
      </c>
      <c r="I114" s="12" t="s">
        <v>53</v>
      </c>
      <c r="J114" s="12" t="s">
        <v>52</v>
      </c>
      <c r="K114" s="12" t="s">
        <v>70</v>
      </c>
      <c r="L114" s="9">
        <f t="shared" si="8"/>
        <v>1.95</v>
      </c>
      <c r="M114" s="23">
        <f t="shared" si="9"/>
        <v>6</v>
      </c>
      <c r="N114" s="15" t="s">
        <v>9</v>
      </c>
      <c r="P114" s="7" t="s">
        <v>211</v>
      </c>
    </row>
    <row r="115" spans="2:16" ht="15" hidden="1" x14ac:dyDescent="0.35">
      <c r="B115" s="15" t="s">
        <v>50</v>
      </c>
      <c r="C115" s="12" t="s">
        <v>32</v>
      </c>
      <c r="D115" s="13" t="s">
        <v>11</v>
      </c>
      <c r="E115" s="7" t="s">
        <v>204</v>
      </c>
      <c r="F115" s="12" t="s">
        <v>169</v>
      </c>
      <c r="G115" s="12" t="s">
        <v>25</v>
      </c>
      <c r="H115" s="14">
        <v>4</v>
      </c>
      <c r="I115" s="12" t="s">
        <v>53</v>
      </c>
      <c r="J115" s="12" t="s">
        <v>52</v>
      </c>
      <c r="K115" s="12" t="s">
        <v>96</v>
      </c>
      <c r="L115" s="9">
        <f t="shared" si="8"/>
        <v>2.6</v>
      </c>
      <c r="M115" s="23">
        <f t="shared" si="9"/>
        <v>5.5</v>
      </c>
      <c r="N115" s="15" t="s">
        <v>9</v>
      </c>
      <c r="P115" s="7" t="s">
        <v>201</v>
      </c>
    </row>
    <row r="116" spans="2:16" ht="15" hidden="1" x14ac:dyDescent="0.35">
      <c r="B116" s="15" t="s">
        <v>50</v>
      </c>
      <c r="C116" s="12" t="s">
        <v>32</v>
      </c>
      <c r="D116" s="13" t="s">
        <v>11</v>
      </c>
      <c r="E116" s="7" t="s">
        <v>204</v>
      </c>
      <c r="F116" s="12" t="s">
        <v>170</v>
      </c>
      <c r="G116" s="12" t="s">
        <v>25</v>
      </c>
      <c r="H116" s="14">
        <v>4</v>
      </c>
      <c r="I116" s="12" t="s">
        <v>53</v>
      </c>
      <c r="J116" s="12" t="s">
        <v>53</v>
      </c>
      <c r="K116" s="12" t="s">
        <v>54</v>
      </c>
      <c r="L116" s="9">
        <f t="shared" si="8"/>
        <v>1.3</v>
      </c>
      <c r="M116" s="23">
        <f t="shared" si="9"/>
        <v>6.6</v>
      </c>
      <c r="N116" s="15" t="s">
        <v>9</v>
      </c>
      <c r="P116" s="7" t="s">
        <v>201</v>
      </c>
    </row>
    <row r="117" spans="2:16" ht="16" x14ac:dyDescent="0.35">
      <c r="B117" s="11" t="s">
        <v>50</v>
      </c>
      <c r="C117" s="12" t="s">
        <v>31</v>
      </c>
      <c r="D117" s="13" t="s">
        <v>13</v>
      </c>
      <c r="E117" s="7" t="s">
        <v>250</v>
      </c>
      <c r="F117" s="12" t="s">
        <v>171</v>
      </c>
      <c r="G117" s="12" t="s">
        <v>26</v>
      </c>
      <c r="H117" s="14">
        <v>4</v>
      </c>
      <c r="I117" s="12" t="s">
        <v>89</v>
      </c>
      <c r="J117" s="12" t="s">
        <v>89</v>
      </c>
      <c r="K117" s="12" t="s">
        <v>54</v>
      </c>
      <c r="L117" s="9">
        <f t="shared" si="8"/>
        <v>1.3</v>
      </c>
      <c r="M117" s="23">
        <f t="shared" si="9"/>
        <v>5.5</v>
      </c>
      <c r="N117" s="15" t="s">
        <v>9</v>
      </c>
      <c r="P117" s="7" t="s">
        <v>211</v>
      </c>
    </row>
    <row r="118" spans="2:16" ht="15" hidden="1" x14ac:dyDescent="0.35">
      <c r="B118" s="18" t="s">
        <v>50</v>
      </c>
      <c r="C118" s="12" t="s">
        <v>32</v>
      </c>
      <c r="D118" s="13" t="s">
        <v>11</v>
      </c>
      <c r="F118" s="12" t="s">
        <v>172</v>
      </c>
      <c r="G118" s="12" t="s">
        <v>24</v>
      </c>
      <c r="H118" s="14">
        <v>4</v>
      </c>
      <c r="I118" s="12" t="s">
        <v>53</v>
      </c>
      <c r="J118" s="12" t="s">
        <v>52</v>
      </c>
      <c r="K118" s="12" t="s">
        <v>54</v>
      </c>
      <c r="L118" s="9">
        <f t="shared" si="8"/>
        <v>1.3</v>
      </c>
      <c r="M118" s="23">
        <f t="shared" si="9"/>
        <v>7</v>
      </c>
      <c r="N118" s="15" t="s">
        <v>9</v>
      </c>
      <c r="P118" s="7" t="s">
        <v>211</v>
      </c>
    </row>
    <row r="119" spans="2:16" ht="16" x14ac:dyDescent="0.35">
      <c r="B119" s="15" t="s">
        <v>50</v>
      </c>
      <c r="C119" s="12" t="s">
        <v>31</v>
      </c>
      <c r="D119" s="13" t="s">
        <v>13</v>
      </c>
      <c r="F119" s="12" t="s">
        <v>173</v>
      </c>
      <c r="G119" s="12" t="s">
        <v>26</v>
      </c>
      <c r="H119" s="14">
        <v>4</v>
      </c>
      <c r="I119" s="12" t="s">
        <v>53</v>
      </c>
      <c r="J119" s="12" t="s">
        <v>52</v>
      </c>
      <c r="K119" s="12" t="s">
        <v>70</v>
      </c>
      <c r="L119" s="9">
        <f t="shared" si="8"/>
        <v>1.95</v>
      </c>
      <c r="M119" s="23">
        <f t="shared" si="9"/>
        <v>6</v>
      </c>
      <c r="N119" s="15" t="s">
        <v>9</v>
      </c>
      <c r="P119" s="7" t="s">
        <v>211</v>
      </c>
    </row>
    <row r="120" spans="2:16" ht="15" hidden="1" x14ac:dyDescent="0.35">
      <c r="B120" s="15" t="s">
        <v>50</v>
      </c>
      <c r="C120" s="12" t="s">
        <v>32</v>
      </c>
      <c r="D120" s="13" t="s">
        <v>13</v>
      </c>
      <c r="F120" s="25" t="s">
        <v>174</v>
      </c>
      <c r="G120" s="12" t="s">
        <v>26</v>
      </c>
      <c r="H120" s="14">
        <v>4</v>
      </c>
      <c r="I120" s="12" t="s">
        <v>53</v>
      </c>
      <c r="J120" s="12" t="s">
        <v>53</v>
      </c>
      <c r="K120" s="12" t="s">
        <v>96</v>
      </c>
      <c r="L120" s="9">
        <f t="shared" si="8"/>
        <v>2.6</v>
      </c>
      <c r="M120" s="23">
        <f t="shared" si="9"/>
        <v>5.4</v>
      </c>
      <c r="N120" s="15" t="s">
        <v>9</v>
      </c>
      <c r="P120" s="7" t="s">
        <v>211</v>
      </c>
    </row>
    <row r="121" spans="2:16" ht="15" hidden="1" x14ac:dyDescent="0.35">
      <c r="B121" s="15" t="s">
        <v>50</v>
      </c>
      <c r="C121" s="12" t="s">
        <v>27</v>
      </c>
      <c r="D121" s="13" t="s">
        <v>13</v>
      </c>
      <c r="F121" s="25" t="s">
        <v>175</v>
      </c>
      <c r="G121" s="12" t="s">
        <v>26</v>
      </c>
      <c r="H121" s="14">
        <v>4</v>
      </c>
      <c r="I121" s="12" t="s">
        <v>53</v>
      </c>
      <c r="J121" s="12" t="s">
        <v>53</v>
      </c>
      <c r="K121" s="12" t="s">
        <v>96</v>
      </c>
      <c r="L121" s="9">
        <f t="shared" si="8"/>
        <v>2.6</v>
      </c>
      <c r="M121" s="23">
        <f t="shared" si="9"/>
        <v>5.4</v>
      </c>
      <c r="N121" s="15" t="s">
        <v>9</v>
      </c>
      <c r="P121" s="7" t="s">
        <v>211</v>
      </c>
    </row>
    <row r="122" spans="2:16" ht="15" hidden="1" x14ac:dyDescent="0.35">
      <c r="B122" s="15" t="s">
        <v>50</v>
      </c>
      <c r="C122" s="12" t="s">
        <v>33</v>
      </c>
      <c r="D122" s="13" t="s">
        <v>13</v>
      </c>
      <c r="F122" s="25" t="s">
        <v>176</v>
      </c>
      <c r="G122" s="12" t="s">
        <v>26</v>
      </c>
      <c r="H122" s="14">
        <v>4</v>
      </c>
      <c r="I122" s="12" t="s">
        <v>53</v>
      </c>
      <c r="J122" s="12" t="s">
        <v>53</v>
      </c>
      <c r="K122" s="12" t="s">
        <v>70</v>
      </c>
      <c r="L122" s="9">
        <f t="shared" si="8"/>
        <v>1.95</v>
      </c>
      <c r="M122" s="23">
        <f t="shared" si="9"/>
        <v>5.8</v>
      </c>
      <c r="N122" s="15" t="s">
        <v>9</v>
      </c>
      <c r="P122" s="7" t="s">
        <v>211</v>
      </c>
    </row>
    <row r="123" spans="2:16" ht="16" x14ac:dyDescent="0.35">
      <c r="B123" s="15" t="s">
        <v>50</v>
      </c>
      <c r="C123" s="12" t="s">
        <v>31</v>
      </c>
      <c r="D123" s="12" t="s">
        <v>12</v>
      </c>
      <c r="F123" s="12" t="s">
        <v>177</v>
      </c>
      <c r="G123" s="12" t="s">
        <v>23</v>
      </c>
      <c r="H123" s="14">
        <v>4</v>
      </c>
      <c r="I123" s="12" t="s">
        <v>53</v>
      </c>
      <c r="J123" s="12" t="s">
        <v>53</v>
      </c>
      <c r="K123" s="12" t="s">
        <v>96</v>
      </c>
      <c r="L123" s="9">
        <f t="shared" si="8"/>
        <v>2.6</v>
      </c>
      <c r="M123" s="23">
        <f t="shared" si="9"/>
        <v>5.4</v>
      </c>
      <c r="N123" s="15" t="s">
        <v>9</v>
      </c>
      <c r="P123" s="7" t="s">
        <v>211</v>
      </c>
    </row>
    <row r="124" spans="2:16" ht="15" hidden="1" x14ac:dyDescent="0.35">
      <c r="B124" s="15" t="s">
        <v>50</v>
      </c>
      <c r="C124" s="12" t="s">
        <v>33</v>
      </c>
      <c r="D124" s="12" t="s">
        <v>12</v>
      </c>
      <c r="F124" s="12" t="s">
        <v>178</v>
      </c>
      <c r="G124" s="12" t="s">
        <v>22</v>
      </c>
      <c r="H124" s="14">
        <v>4</v>
      </c>
      <c r="I124" s="12" t="s">
        <v>53</v>
      </c>
      <c r="J124" s="12" t="s">
        <v>53</v>
      </c>
      <c r="K124" s="12" t="s">
        <v>82</v>
      </c>
      <c r="L124" s="9">
        <f t="shared" si="8"/>
        <v>3.9</v>
      </c>
      <c r="M124" s="23">
        <f t="shared" si="9"/>
        <v>5.2666666666666666</v>
      </c>
      <c r="N124" s="15" t="s">
        <v>9</v>
      </c>
      <c r="P124" s="7" t="s">
        <v>211</v>
      </c>
    </row>
    <row r="125" spans="2:16" ht="15" hidden="1" x14ac:dyDescent="0.35">
      <c r="B125" s="15" t="s">
        <v>50</v>
      </c>
      <c r="C125" s="12" t="s">
        <v>33</v>
      </c>
      <c r="D125" s="12" t="s">
        <v>12</v>
      </c>
      <c r="F125" s="12" t="s">
        <v>179</v>
      </c>
      <c r="G125" s="12" t="s">
        <v>23</v>
      </c>
      <c r="H125" s="14">
        <v>1</v>
      </c>
      <c r="I125" s="12" t="s">
        <v>53</v>
      </c>
      <c r="J125" s="12" t="s">
        <v>53</v>
      </c>
      <c r="K125" s="12" t="s">
        <v>82</v>
      </c>
      <c r="L125" s="9">
        <f t="shared" si="8"/>
        <v>3.9</v>
      </c>
      <c r="M125" s="23">
        <f t="shared" si="9"/>
        <v>2.2666666666666666</v>
      </c>
      <c r="N125" s="15" t="s">
        <v>9</v>
      </c>
      <c r="P125" s="7" t="s">
        <v>211</v>
      </c>
    </row>
    <row r="126" spans="2:16" ht="15" hidden="1" x14ac:dyDescent="0.35">
      <c r="B126" s="15" t="s">
        <v>50</v>
      </c>
      <c r="C126" s="12" t="s">
        <v>33</v>
      </c>
      <c r="D126" s="13" t="s">
        <v>12</v>
      </c>
      <c r="F126" s="12" t="s">
        <v>180</v>
      </c>
      <c r="G126" s="12" t="s">
        <v>22</v>
      </c>
      <c r="H126" s="14">
        <v>1</v>
      </c>
      <c r="I126" s="12" t="s">
        <v>53</v>
      </c>
      <c r="J126" s="12" t="s">
        <v>53</v>
      </c>
      <c r="K126" s="12" t="s">
        <v>96</v>
      </c>
      <c r="L126" s="9">
        <f t="shared" si="8"/>
        <v>2.6</v>
      </c>
      <c r="M126" s="23">
        <f t="shared" si="9"/>
        <v>2.4</v>
      </c>
      <c r="N126" s="15" t="s">
        <v>9</v>
      </c>
      <c r="P126" s="7" t="s">
        <v>211</v>
      </c>
    </row>
    <row r="127" spans="2:16" ht="15" hidden="1" x14ac:dyDescent="0.35">
      <c r="B127" s="15" t="s">
        <v>50</v>
      </c>
      <c r="C127" s="12" t="s">
        <v>33</v>
      </c>
      <c r="D127" s="13" t="s">
        <v>12</v>
      </c>
      <c r="F127" s="12" t="s">
        <v>181</v>
      </c>
      <c r="G127" s="12" t="s">
        <v>24</v>
      </c>
      <c r="H127" s="14">
        <v>4</v>
      </c>
      <c r="I127" s="12" t="s">
        <v>89</v>
      </c>
      <c r="J127" s="12" t="s">
        <v>53</v>
      </c>
      <c r="K127" s="12" t="s">
        <v>96</v>
      </c>
      <c r="L127" s="9">
        <f t="shared" si="8"/>
        <v>2.6</v>
      </c>
      <c r="M127" s="23">
        <f t="shared" si="9"/>
        <v>4.9000000000000004</v>
      </c>
      <c r="N127" s="15" t="s">
        <v>9</v>
      </c>
      <c r="P127" s="7" t="s">
        <v>211</v>
      </c>
    </row>
    <row r="128" spans="2:16" ht="16" x14ac:dyDescent="0.35">
      <c r="B128" s="15" t="s">
        <v>50</v>
      </c>
      <c r="C128" s="12" t="s">
        <v>31</v>
      </c>
      <c r="D128" s="13" t="s">
        <v>13</v>
      </c>
      <c r="F128" s="12" t="s">
        <v>182</v>
      </c>
      <c r="G128" s="12" t="s">
        <v>26</v>
      </c>
      <c r="H128" s="14">
        <v>1</v>
      </c>
      <c r="I128" s="12" t="s">
        <v>89</v>
      </c>
      <c r="J128" s="12" t="s">
        <v>53</v>
      </c>
      <c r="K128" s="12" t="s">
        <v>54</v>
      </c>
      <c r="L128" s="9">
        <f t="shared" si="8"/>
        <v>1.3</v>
      </c>
      <c r="M128" s="23">
        <f t="shared" si="9"/>
        <v>3.1</v>
      </c>
      <c r="N128" s="15" t="s">
        <v>9</v>
      </c>
      <c r="P128" s="7" t="s">
        <v>211</v>
      </c>
    </row>
    <row r="129" spans="2:16" ht="15" hidden="1" x14ac:dyDescent="0.35">
      <c r="B129" s="15" t="s">
        <v>50</v>
      </c>
      <c r="C129" s="12" t="s">
        <v>30</v>
      </c>
      <c r="D129" s="13" t="s">
        <v>13</v>
      </c>
      <c r="F129" s="12" t="s">
        <v>183</v>
      </c>
      <c r="G129" s="12" t="s">
        <v>26</v>
      </c>
      <c r="H129" s="14">
        <v>4</v>
      </c>
      <c r="I129" s="12" t="s">
        <v>53</v>
      </c>
      <c r="J129" s="12" t="s">
        <v>52</v>
      </c>
      <c r="K129" s="12" t="s">
        <v>54</v>
      </c>
      <c r="L129" s="9">
        <f t="shared" si="8"/>
        <v>1.3</v>
      </c>
      <c r="M129" s="23">
        <f t="shared" si="9"/>
        <v>7</v>
      </c>
      <c r="N129" s="15" t="s">
        <v>9</v>
      </c>
      <c r="P129" s="7" t="s">
        <v>211</v>
      </c>
    </row>
    <row r="130" spans="2:16" ht="16" x14ac:dyDescent="0.35">
      <c r="B130" s="11" t="s">
        <v>50</v>
      </c>
      <c r="C130" s="12" t="s">
        <v>31</v>
      </c>
      <c r="D130" s="13" t="s">
        <v>11</v>
      </c>
      <c r="F130" s="12" t="s">
        <v>184</v>
      </c>
      <c r="G130" s="12" t="s">
        <v>21</v>
      </c>
      <c r="H130" s="14">
        <v>4</v>
      </c>
      <c r="I130" s="12" t="s">
        <v>53</v>
      </c>
      <c r="J130" s="12" t="s">
        <v>60</v>
      </c>
      <c r="K130" s="12" t="s">
        <v>82</v>
      </c>
      <c r="L130" s="9">
        <f t="shared" si="8"/>
        <v>3.9</v>
      </c>
      <c r="M130" s="23">
        <f t="shared" si="9"/>
        <v>5</v>
      </c>
      <c r="N130" s="14" t="s">
        <v>8</v>
      </c>
      <c r="O130" s="30">
        <v>45078</v>
      </c>
      <c r="P130" s="7" t="s">
        <v>211</v>
      </c>
    </row>
    <row r="131" spans="2:16" ht="15" hidden="1" x14ac:dyDescent="0.35">
      <c r="B131" s="18" t="s">
        <v>50</v>
      </c>
      <c r="C131" s="12" t="s">
        <v>33</v>
      </c>
      <c r="D131" s="13" t="s">
        <v>11</v>
      </c>
      <c r="F131" s="12" t="s">
        <v>185</v>
      </c>
      <c r="G131" s="12" t="s">
        <v>23</v>
      </c>
      <c r="H131" s="14">
        <v>1</v>
      </c>
      <c r="I131" s="12" t="s">
        <v>53</v>
      </c>
      <c r="J131" s="12" t="s">
        <v>53</v>
      </c>
      <c r="K131" s="12" t="s">
        <v>96</v>
      </c>
      <c r="L131" s="9">
        <f t="shared" si="8"/>
        <v>2.6</v>
      </c>
      <c r="M131" s="23">
        <f t="shared" si="9"/>
        <v>2.4</v>
      </c>
      <c r="N131" s="15" t="s">
        <v>9</v>
      </c>
      <c r="P131" s="7" t="s">
        <v>211</v>
      </c>
    </row>
    <row r="132" spans="2:16" ht="16" x14ac:dyDescent="0.35">
      <c r="B132" s="15" t="s">
        <v>50</v>
      </c>
      <c r="C132" s="12" t="s">
        <v>31</v>
      </c>
      <c r="D132" s="13" t="s">
        <v>11</v>
      </c>
      <c r="F132" s="12" t="s">
        <v>186</v>
      </c>
      <c r="G132" s="12" t="s">
        <v>22</v>
      </c>
      <c r="H132" s="14">
        <v>1</v>
      </c>
      <c r="I132" s="12" t="s">
        <v>53</v>
      </c>
      <c r="J132" s="12" t="s">
        <v>52</v>
      </c>
      <c r="K132" s="12" t="s">
        <v>54</v>
      </c>
      <c r="L132" s="9">
        <f t="shared" si="8"/>
        <v>1.3</v>
      </c>
      <c r="M132" s="23">
        <f t="shared" si="9"/>
        <v>4</v>
      </c>
      <c r="N132" s="14" t="s">
        <v>9</v>
      </c>
      <c r="P132" s="7" t="s">
        <v>211</v>
      </c>
    </row>
    <row r="133" spans="2:16" ht="15" hidden="1" x14ac:dyDescent="0.35">
      <c r="B133" s="15" t="s">
        <v>50</v>
      </c>
      <c r="C133" s="12" t="s">
        <v>32</v>
      </c>
      <c r="D133" s="19" t="s">
        <v>14</v>
      </c>
      <c r="F133" s="12" t="s">
        <v>187</v>
      </c>
      <c r="G133" s="12" t="s">
        <v>26</v>
      </c>
      <c r="H133" s="14">
        <v>4</v>
      </c>
      <c r="I133" s="12" t="s">
        <v>53</v>
      </c>
      <c r="J133" s="12" t="s">
        <v>60</v>
      </c>
      <c r="K133" s="12" t="s">
        <v>96</v>
      </c>
      <c r="L133" s="9">
        <f t="shared" si="8"/>
        <v>2.6</v>
      </c>
      <c r="M133" s="23">
        <f t="shared" si="9"/>
        <v>5</v>
      </c>
      <c r="N133" s="15" t="s">
        <v>9</v>
      </c>
      <c r="P133" s="7" t="s">
        <v>211</v>
      </c>
    </row>
    <row r="134" spans="2:16" ht="15" hidden="1" x14ac:dyDescent="0.35">
      <c r="B134" s="15" t="s">
        <v>50</v>
      </c>
      <c r="C134" s="12" t="s">
        <v>33</v>
      </c>
      <c r="D134" s="19" t="s">
        <v>14</v>
      </c>
      <c r="F134" s="12" t="s">
        <v>188</v>
      </c>
      <c r="G134" s="12" t="s">
        <v>26</v>
      </c>
      <c r="H134" s="14">
        <v>4</v>
      </c>
      <c r="I134" s="12" t="s">
        <v>53</v>
      </c>
      <c r="J134" s="12" t="s">
        <v>60</v>
      </c>
      <c r="K134" s="12" t="s">
        <v>96</v>
      </c>
      <c r="L134" s="9">
        <f t="shared" si="8"/>
        <v>2.6</v>
      </c>
      <c r="M134" s="23">
        <f t="shared" si="9"/>
        <v>5</v>
      </c>
      <c r="N134" s="15" t="s">
        <v>9</v>
      </c>
      <c r="P134" s="7" t="s">
        <v>211</v>
      </c>
    </row>
    <row r="135" spans="2:16" ht="16" x14ac:dyDescent="0.35">
      <c r="B135" s="15" t="s">
        <v>50</v>
      </c>
      <c r="C135" s="12" t="s">
        <v>31</v>
      </c>
      <c r="D135" s="19" t="s">
        <v>14</v>
      </c>
      <c r="F135" s="12" t="s">
        <v>189</v>
      </c>
      <c r="G135" s="12" t="s">
        <v>26</v>
      </c>
      <c r="H135" s="14">
        <v>4</v>
      </c>
      <c r="I135" s="12" t="s">
        <v>53</v>
      </c>
      <c r="J135" s="12" t="s">
        <v>60</v>
      </c>
      <c r="K135" s="12" t="s">
        <v>96</v>
      </c>
      <c r="L135" s="9">
        <f t="shared" si="8"/>
        <v>2.6</v>
      </c>
      <c r="M135" s="23">
        <f t="shared" si="9"/>
        <v>5</v>
      </c>
      <c r="N135" s="14" t="s">
        <v>8</v>
      </c>
      <c r="O135" s="30">
        <v>45078</v>
      </c>
      <c r="P135" s="7" t="s">
        <v>211</v>
      </c>
    </row>
    <row r="136" spans="2:16" ht="15" hidden="1" x14ac:dyDescent="0.35">
      <c r="B136" s="15" t="s">
        <v>80</v>
      </c>
      <c r="C136" s="12" t="s">
        <v>30</v>
      </c>
      <c r="D136" s="19" t="s">
        <v>14</v>
      </c>
      <c r="F136" s="12" t="s">
        <v>190</v>
      </c>
      <c r="G136" s="12" t="s">
        <v>26</v>
      </c>
      <c r="H136" s="14">
        <v>4</v>
      </c>
      <c r="I136" s="12" t="s">
        <v>53</v>
      </c>
      <c r="J136" s="12" t="s">
        <v>60</v>
      </c>
      <c r="K136" s="12" t="s">
        <v>82</v>
      </c>
      <c r="L136" s="9">
        <f t="shared" si="8"/>
        <v>3.9</v>
      </c>
      <c r="M136" s="23">
        <f t="shared" si="9"/>
        <v>5</v>
      </c>
      <c r="N136" s="15" t="s">
        <v>9</v>
      </c>
      <c r="P136" s="7" t="s">
        <v>211</v>
      </c>
    </row>
    <row r="137" spans="2:16" ht="16" x14ac:dyDescent="0.35">
      <c r="B137" s="15" t="s">
        <v>80</v>
      </c>
      <c r="C137" s="12" t="s">
        <v>31</v>
      </c>
      <c r="D137" s="13" t="s">
        <v>13</v>
      </c>
      <c r="F137" s="12" t="s">
        <v>191</v>
      </c>
      <c r="G137" s="12" t="s">
        <v>26</v>
      </c>
      <c r="H137" s="14">
        <v>4</v>
      </c>
      <c r="I137" s="12" t="s">
        <v>52</v>
      </c>
      <c r="J137" s="12" t="s">
        <v>60</v>
      </c>
      <c r="K137" s="12" t="s">
        <v>82</v>
      </c>
      <c r="L137" s="9">
        <f t="shared" si="8"/>
        <v>3.9</v>
      </c>
      <c r="M137" s="23">
        <f t="shared" si="9"/>
        <v>6</v>
      </c>
      <c r="N137" s="14" t="s">
        <v>9</v>
      </c>
      <c r="P137" s="7" t="s">
        <v>211</v>
      </c>
    </row>
    <row r="138" spans="2:16" ht="16" x14ac:dyDescent="0.35">
      <c r="B138" s="15" t="s">
        <v>50</v>
      </c>
      <c r="C138" s="12" t="s">
        <v>31</v>
      </c>
      <c r="D138" s="13" t="s">
        <v>11</v>
      </c>
      <c r="F138" s="12" t="s">
        <v>192</v>
      </c>
      <c r="G138" s="12" t="s">
        <v>22</v>
      </c>
      <c r="H138" s="14">
        <v>1</v>
      </c>
      <c r="I138" s="12" t="s">
        <v>53</v>
      </c>
      <c r="J138" s="12" t="s">
        <v>53</v>
      </c>
      <c r="K138" s="12" t="s">
        <v>61</v>
      </c>
      <c r="L138" s="9">
        <f t="shared" ref="L138:L146" si="10">IF(K138="S",10,IF(K138="M",20,IF(K138="L",30,IF(K138="XL",40,IF(K138="XXL",60)))))*1.3/20</f>
        <v>0.65</v>
      </c>
      <c r="M138" s="23">
        <f t="shared" ref="M138:M146" si="11">(H138+(IF(I138="Very High",3,IF(I138="High",2,IF(I138="Medium",1,IF(I138="Low",0.5,IF(I138="Very Low",0.25,0)))))))+(IF(J138="High",100,IF(J138="Medium",80,IF(J138="Low",50,))))/(IF(K138="XXL",300,IF(K138="XL",200,IF(K138="L",100,IF(K138="M",50,IF(K138="S",25))))))</f>
        <v>5.2</v>
      </c>
      <c r="N138" s="14" t="s">
        <v>7</v>
      </c>
      <c r="O138" s="8">
        <v>44986</v>
      </c>
      <c r="P138" s="7" t="s">
        <v>211</v>
      </c>
    </row>
    <row r="139" spans="2:16" ht="15" hidden="1" x14ac:dyDescent="0.35">
      <c r="B139" s="11" t="s">
        <v>50</v>
      </c>
      <c r="C139" s="12" t="s">
        <v>32</v>
      </c>
      <c r="D139" s="13" t="s">
        <v>13</v>
      </c>
      <c r="F139" s="12" t="s">
        <v>193</v>
      </c>
      <c r="G139" s="12" t="s">
        <v>26</v>
      </c>
      <c r="H139" s="14">
        <v>4</v>
      </c>
      <c r="I139" s="12" t="s">
        <v>53</v>
      </c>
      <c r="J139" s="12" t="s">
        <v>60</v>
      </c>
      <c r="K139" s="12" t="s">
        <v>54</v>
      </c>
      <c r="L139" s="9">
        <f t="shared" si="10"/>
        <v>1.3</v>
      </c>
      <c r="M139" s="23">
        <f t="shared" si="11"/>
        <v>5</v>
      </c>
      <c r="N139" s="16" t="s">
        <v>9</v>
      </c>
      <c r="P139" s="7" t="s">
        <v>201</v>
      </c>
    </row>
    <row r="140" spans="2:16" ht="15" hidden="1" x14ac:dyDescent="0.35">
      <c r="B140" s="11" t="s">
        <v>50</v>
      </c>
      <c r="C140" s="12" t="s">
        <v>33</v>
      </c>
      <c r="D140" s="12" t="s">
        <v>12</v>
      </c>
      <c r="F140" s="12" t="s">
        <v>194</v>
      </c>
      <c r="G140" s="12" t="s">
        <v>22</v>
      </c>
      <c r="H140" s="14">
        <v>1</v>
      </c>
      <c r="I140" s="12" t="s">
        <v>53</v>
      </c>
      <c r="J140" s="12" t="s">
        <v>53</v>
      </c>
      <c r="K140" s="12" t="s">
        <v>82</v>
      </c>
      <c r="L140" s="9">
        <f t="shared" si="10"/>
        <v>3.9</v>
      </c>
      <c r="M140" s="23">
        <f t="shared" si="11"/>
        <v>2.2666666666666666</v>
      </c>
      <c r="N140" s="14" t="s">
        <v>9</v>
      </c>
      <c r="P140" s="7" t="s">
        <v>211</v>
      </c>
    </row>
    <row r="141" spans="2:16" ht="15" hidden="1" x14ac:dyDescent="0.35">
      <c r="B141" s="11" t="s">
        <v>50</v>
      </c>
      <c r="C141" s="12" t="s">
        <v>30</v>
      </c>
      <c r="D141" s="13" t="s">
        <v>13</v>
      </c>
      <c r="F141" s="12" t="s">
        <v>195</v>
      </c>
      <c r="G141" s="12" t="s">
        <v>26</v>
      </c>
      <c r="H141" s="14">
        <v>4</v>
      </c>
      <c r="I141" s="12" t="s">
        <v>53</v>
      </c>
      <c r="J141" s="12" t="s">
        <v>53</v>
      </c>
      <c r="K141" s="12" t="s">
        <v>70</v>
      </c>
      <c r="L141" s="9">
        <f t="shared" si="10"/>
        <v>1.95</v>
      </c>
      <c r="M141" s="23">
        <f t="shared" si="11"/>
        <v>5.8</v>
      </c>
      <c r="N141" s="14" t="s">
        <v>9</v>
      </c>
      <c r="P141" s="7" t="s">
        <v>211</v>
      </c>
    </row>
    <row r="142" spans="2:16" ht="15" hidden="1" x14ac:dyDescent="0.35">
      <c r="B142" s="11" t="s">
        <v>80</v>
      </c>
      <c r="C142" s="12" t="s">
        <v>32</v>
      </c>
      <c r="D142" s="17" t="s">
        <v>13</v>
      </c>
      <c r="F142" s="12" t="s">
        <v>196</v>
      </c>
      <c r="G142" s="12" t="s">
        <v>26</v>
      </c>
      <c r="H142" s="14">
        <v>2</v>
      </c>
      <c r="I142" s="12" t="s">
        <v>53</v>
      </c>
      <c r="J142" s="12" t="s">
        <v>53</v>
      </c>
      <c r="K142" s="12" t="s">
        <v>70</v>
      </c>
      <c r="L142" s="9">
        <f t="shared" si="10"/>
        <v>1.95</v>
      </c>
      <c r="M142" s="23">
        <f t="shared" si="11"/>
        <v>3.8</v>
      </c>
      <c r="N142" s="14" t="s">
        <v>9</v>
      </c>
      <c r="P142" s="7" t="s">
        <v>201</v>
      </c>
    </row>
    <row r="143" spans="2:16" ht="15" hidden="1" x14ac:dyDescent="0.35">
      <c r="B143" s="11" t="s">
        <v>80</v>
      </c>
      <c r="C143" s="12" t="s">
        <v>32</v>
      </c>
      <c r="D143" s="13" t="s">
        <v>12</v>
      </c>
      <c r="F143" s="12" t="s">
        <v>197</v>
      </c>
      <c r="G143" s="12" t="s">
        <v>26</v>
      </c>
      <c r="H143" s="14">
        <v>4</v>
      </c>
      <c r="I143" s="12" t="s">
        <v>53</v>
      </c>
      <c r="J143" s="12" t="s">
        <v>53</v>
      </c>
      <c r="K143" s="12" t="s">
        <v>82</v>
      </c>
      <c r="L143" s="9">
        <f t="shared" si="10"/>
        <v>3.9</v>
      </c>
      <c r="M143" s="23">
        <f t="shared" si="11"/>
        <v>5.2666666666666666</v>
      </c>
      <c r="N143" s="14" t="s">
        <v>9</v>
      </c>
      <c r="P143" s="7" t="s">
        <v>211</v>
      </c>
    </row>
    <row r="144" spans="2:16" ht="15" hidden="1" x14ac:dyDescent="0.35">
      <c r="B144" s="11" t="s">
        <v>50</v>
      </c>
      <c r="C144" s="12" t="s">
        <v>30</v>
      </c>
      <c r="D144" s="13" t="s">
        <v>12</v>
      </c>
      <c r="F144" s="12" t="s">
        <v>198</v>
      </c>
      <c r="G144" s="12" t="s">
        <v>24</v>
      </c>
      <c r="H144" s="14">
        <v>2</v>
      </c>
      <c r="I144" s="12" t="s">
        <v>89</v>
      </c>
      <c r="J144" s="12" t="s">
        <v>53</v>
      </c>
      <c r="K144" s="12" t="s">
        <v>96</v>
      </c>
      <c r="L144" s="9">
        <f t="shared" si="10"/>
        <v>2.6</v>
      </c>
      <c r="M144" s="23">
        <f t="shared" si="11"/>
        <v>2.9</v>
      </c>
      <c r="N144" s="14" t="s">
        <v>9</v>
      </c>
      <c r="P144" s="7" t="s">
        <v>211</v>
      </c>
    </row>
    <row r="145" spans="2:17" ht="15" hidden="1" x14ac:dyDescent="0.35">
      <c r="B145" s="18" t="s">
        <v>50</v>
      </c>
      <c r="C145" s="12" t="s">
        <v>33</v>
      </c>
      <c r="D145" s="17" t="s">
        <v>12</v>
      </c>
      <c r="F145" s="12" t="s">
        <v>199</v>
      </c>
      <c r="G145" s="12" t="s">
        <v>22</v>
      </c>
      <c r="H145" s="14">
        <v>1</v>
      </c>
      <c r="I145" s="12" t="s">
        <v>53</v>
      </c>
      <c r="J145" s="12" t="s">
        <v>89</v>
      </c>
      <c r="K145" s="12" t="s">
        <v>82</v>
      </c>
      <c r="L145" s="9">
        <f t="shared" si="10"/>
        <v>3.9</v>
      </c>
      <c r="M145" s="23">
        <f t="shared" si="11"/>
        <v>2.1666666666666665</v>
      </c>
      <c r="N145" s="16" t="s">
        <v>9</v>
      </c>
      <c r="P145" s="7" t="s">
        <v>211</v>
      </c>
    </row>
    <row r="146" spans="2:17" ht="16" x14ac:dyDescent="0.35">
      <c r="B146" s="15" t="s">
        <v>80</v>
      </c>
      <c r="C146" s="12" t="s">
        <v>31</v>
      </c>
      <c r="D146" s="20" t="s">
        <v>13</v>
      </c>
      <c r="E146" s="9" t="s">
        <v>224</v>
      </c>
      <c r="F146" s="7" t="s">
        <v>249</v>
      </c>
      <c r="G146" s="12" t="s">
        <v>26</v>
      </c>
      <c r="H146" s="14">
        <v>4</v>
      </c>
      <c r="I146" s="12" t="s">
        <v>52</v>
      </c>
      <c r="J146" s="12" t="s">
        <v>52</v>
      </c>
      <c r="K146" s="12" t="s">
        <v>54</v>
      </c>
      <c r="L146" s="9">
        <f t="shared" si="10"/>
        <v>1.3</v>
      </c>
      <c r="M146" s="23">
        <f t="shared" si="11"/>
        <v>8</v>
      </c>
      <c r="N146" s="14" t="s">
        <v>8</v>
      </c>
      <c r="O146" s="30">
        <v>45047</v>
      </c>
      <c r="P146" s="7" t="s">
        <v>211</v>
      </c>
    </row>
    <row r="147" spans="2:17" ht="78.5" hidden="1" x14ac:dyDescent="0.35">
      <c r="B147" s="7" t="s">
        <v>50</v>
      </c>
      <c r="C147" s="7" t="s">
        <v>32</v>
      </c>
      <c r="D147" s="7" t="s">
        <v>11</v>
      </c>
      <c r="E147" s="7" t="s">
        <v>237</v>
      </c>
      <c r="F147" s="36" t="s">
        <v>242</v>
      </c>
      <c r="G147" s="7" t="s">
        <v>22</v>
      </c>
      <c r="P147" s="7" t="s">
        <v>211</v>
      </c>
    </row>
    <row r="148" spans="2:17" ht="26.5" hidden="1" x14ac:dyDescent="0.35">
      <c r="B148" s="7" t="s">
        <v>50</v>
      </c>
      <c r="C148" s="7" t="s">
        <v>32</v>
      </c>
      <c r="D148" s="7" t="s">
        <v>11</v>
      </c>
      <c r="E148" s="7" t="s">
        <v>237</v>
      </c>
      <c r="F148" s="36" t="s">
        <v>243</v>
      </c>
      <c r="G148" s="7" t="s">
        <v>22</v>
      </c>
      <c r="P148" s="7" t="s">
        <v>211</v>
      </c>
    </row>
    <row r="149" spans="2:17" ht="26.5" hidden="1" x14ac:dyDescent="0.35">
      <c r="B149" s="7" t="s">
        <v>50</v>
      </c>
      <c r="C149" s="7" t="s">
        <v>32</v>
      </c>
      <c r="D149" s="7" t="s">
        <v>11</v>
      </c>
      <c r="E149" s="7" t="s">
        <v>237</v>
      </c>
      <c r="F149" s="36" t="s">
        <v>244</v>
      </c>
      <c r="G149" s="7" t="s">
        <v>22</v>
      </c>
      <c r="P149" s="7" t="s">
        <v>211</v>
      </c>
    </row>
    <row r="150" spans="2:17" ht="26.5" hidden="1" x14ac:dyDescent="0.35">
      <c r="B150" s="7" t="s">
        <v>50</v>
      </c>
      <c r="C150" s="7" t="s">
        <v>32</v>
      </c>
      <c r="D150" s="7" t="s">
        <v>11</v>
      </c>
      <c r="E150" s="7" t="s">
        <v>237</v>
      </c>
      <c r="F150" s="36" t="s">
        <v>245</v>
      </c>
      <c r="G150" s="7" t="s">
        <v>22</v>
      </c>
      <c r="P150" s="7" t="s">
        <v>211</v>
      </c>
    </row>
    <row r="151" spans="2:17" ht="26.5" hidden="1" x14ac:dyDescent="0.35">
      <c r="B151" s="18" t="s">
        <v>80</v>
      </c>
      <c r="C151" s="7" t="s">
        <v>33</v>
      </c>
      <c r="D151" s="13" t="s">
        <v>11</v>
      </c>
      <c r="E151" s="7" t="s">
        <v>248</v>
      </c>
      <c r="F151" s="36" t="s">
        <v>246</v>
      </c>
      <c r="G151" s="7" t="s">
        <v>23</v>
      </c>
      <c r="H151" s="7">
        <v>1</v>
      </c>
      <c r="I151" s="7" t="s">
        <v>52</v>
      </c>
      <c r="J151" s="7" t="s">
        <v>60</v>
      </c>
      <c r="K151" s="12" t="s">
        <v>82</v>
      </c>
      <c r="L151" s="9">
        <f t="shared" ref="L151" si="12">IF(K151="S",10,IF(K151="M",20,IF(K151="L",30,IF(K151="XL",40,IF(K151="XXL",60)))))*1.3/20</f>
        <v>3.9</v>
      </c>
      <c r="M151" s="23">
        <f t="shared" ref="M151" si="13">(H151+(IF(I151="Very High",3,IF(I151="High",2,IF(I151="Medium",1,IF(I151="Low",0.5,IF(I151="Very Low",0.25,0)))))))+(IF(J151="High",100,IF(J151="Medium",80,IF(J151="Low",50,))))/(IF(K151="XXL",300,IF(K151="XL",200,IF(K151="L",100,IF(K151="M",50,IF(K151="S",25))))))</f>
        <v>3</v>
      </c>
      <c r="N151" s="16" t="s">
        <v>9</v>
      </c>
      <c r="P151" s="7" t="s">
        <v>211</v>
      </c>
      <c r="Q151" s="37" t="s">
        <v>247</v>
      </c>
    </row>
  </sheetData>
  <protectedRanges>
    <protectedRange algorithmName="SHA-512" hashValue="nnCkNGtc1zwRpUPE7oQcBbbOLZTQm7mmLMN54oGaGvsnPtAsfDTk7//80ASHbHPIkkLOXMVrQ5vydSa5eX2YMg==" saltValue="heVJhbQfZ1DUFxpaO8t/xg==" spinCount="100000" sqref="B2:B11 B15:B146" name="Range1_26"/>
    <protectedRange algorithmName="SHA-512" hashValue="nnCkNGtc1zwRpUPE7oQcBbbOLZTQm7mmLMN54oGaGvsnPtAsfDTk7//80ASHbHPIkkLOXMVrQ5vydSa5eX2YMg==" saltValue="heVJhbQfZ1DUFxpaO8t/xg==" spinCount="100000" sqref="N68:N129 N133:N134 N136 N131" name="Range1_27"/>
    <protectedRange algorithmName="SHA-512" hashValue="nnCkNGtc1zwRpUPE7oQcBbbOLZTQm7mmLMN54oGaGvsnPtAsfDTk7//80ASHbHPIkkLOXMVrQ5vydSa5eX2YMg==" saltValue="heVJhbQfZ1DUFxpaO8t/xg==" spinCount="100000" sqref="B12:B14" name="Range1"/>
  </protectedRanges>
  <autoFilter ref="A1:S151" xr:uid="{DE7106A3-53E1-418C-9592-CCB21D83D989}">
    <filterColumn colId="2">
      <filters>
        <filter val="Platform"/>
      </filters>
    </filterColumn>
  </autoFilter>
  <dataValidations count="3">
    <dataValidation type="list" allowBlank="1" showInputMessage="1" showErrorMessage="1" sqref="K146 K2:K129" xr:uid="{16CCD70B-8C16-4488-A719-A2C631FEC06E}">
      <formula1>"S,M,L,XL,XXL"</formula1>
    </dataValidation>
    <dataValidation type="list" allowBlank="1" showInputMessage="1" showErrorMessage="1" sqref="J2:J42 J50:J51" xr:uid="{FBED5B48-D293-4426-BF73-182866C415E3}">
      <formula1>"High,Medium,Low"</formula1>
    </dataValidation>
    <dataValidation type="list" allowBlank="1" showInputMessage="1" showErrorMessage="1" sqref="I2:I42 I50:I51" xr:uid="{4212B906-CEB4-41D8-9CAB-C0D8F9517971}">
      <formula1>"Very High,High,Medium,Low,Very Low"</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Platform-Summary-Category</vt:lpstr>
      <vt:lpstr>Platform-Summary-SBU</vt:lpstr>
      <vt:lpstr>Platform-Summary-Subfunction</vt:lpstr>
      <vt:lpstr>Platform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 Venkata Narayana G J P</dc:creator>
  <cp:keywords/>
  <dc:description/>
  <cp:lastModifiedBy>Ramachandran T</cp:lastModifiedBy>
  <cp:revision/>
  <dcterms:created xsi:type="dcterms:W3CDTF">2022-12-03T10:06:27Z</dcterms:created>
  <dcterms:modified xsi:type="dcterms:W3CDTF">2023-03-07T07:53:25Z</dcterms:modified>
  <cp:category/>
  <cp:contentStatus/>
</cp:coreProperties>
</file>