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1" sheetId="14" r:id="rId11"/>
  </sheets>
  <definedNames>
    <definedName name="_xlnm._FilterDatabase" localSheetId="0" hidden="1">기본정보!#REF!</definedName>
    <definedName name="B_Tag" localSheetId="2">'교정결과-E'!$F$60:$H$60</definedName>
    <definedName name="B_Tag" localSheetId="3">'교정결과-HY'!$B$59:$Q$59</definedName>
    <definedName name="B_Tag">교정결과!$F$60:$H$60</definedName>
    <definedName name="B_Tag_2" localSheetId="4">판정결과!$D$50:$I$50</definedName>
    <definedName name="B_Tag_3" localSheetId="5">부록!$B$11:$K$11</definedName>
    <definedName name="Length_11_CMC">Length_11!$C$4:$E$44</definedName>
    <definedName name="Length_11_Condition">Length_11!$A$4:$B$44</definedName>
    <definedName name="Length_11_Resolution">Length_11!$F$4:$I$44</definedName>
    <definedName name="Length_11_Result">Length_11!$M$4:$Q$44</definedName>
    <definedName name="Length_11_Spec">Length_11!$J$4:$L$44</definedName>
    <definedName name="Length_11_STD1">Length_11!$A$48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Q55" i="21" l="1"/>
  <c r="Q56" i="21"/>
  <c r="O62" i="21" l="1"/>
  <c r="M62" i="21" s="1"/>
  <c r="K62" i="21" l="1"/>
  <c r="A4" i="31" l="1"/>
  <c r="F9" i="31"/>
  <c r="F8" i="31"/>
  <c r="F7" i="31"/>
  <c r="F6" i="31"/>
  <c r="F6" i="11"/>
  <c r="F7" i="11"/>
  <c r="F8" i="11"/>
  <c r="F9" i="11"/>
  <c r="AM74" i="23" l="1"/>
  <c r="M74" i="23"/>
  <c r="AP73" i="23"/>
  <c r="V128" i="23" s="1"/>
  <c r="AM73" i="23"/>
  <c r="AA73" i="23"/>
  <c r="N112" i="23" s="1"/>
  <c r="L114" i="23" s="1"/>
  <c r="V73" i="23"/>
  <c r="I111" i="23" s="1"/>
  <c r="S73" i="23"/>
  <c r="M73" i="23"/>
  <c r="H73" i="23"/>
  <c r="AP72" i="23"/>
  <c r="Q128" i="23" s="1"/>
  <c r="AM72" i="23"/>
  <c r="AA72" i="23"/>
  <c r="N100" i="23" s="1"/>
  <c r="L102" i="23" s="1"/>
  <c r="V72" i="23"/>
  <c r="I99" i="23" s="1"/>
  <c r="S72" i="23"/>
  <c r="M72" i="23"/>
  <c r="N80" i="23" s="1"/>
  <c r="AP71" i="23"/>
  <c r="L128" i="23" s="1"/>
  <c r="AM71" i="23"/>
  <c r="AA71" i="23"/>
  <c r="N88" i="23" s="1"/>
  <c r="L90" i="23" s="1"/>
  <c r="V71" i="23"/>
  <c r="I87" i="23" s="1"/>
  <c r="S71" i="23"/>
  <c r="M71" i="23"/>
  <c r="N95" i="23" s="1"/>
  <c r="AK10" i="23"/>
  <c r="R114" i="23"/>
  <c r="Y114" i="23" s="1"/>
  <c r="AB109" i="23"/>
  <c r="AS96" i="23"/>
  <c r="Q98" i="23" s="1"/>
  <c r="R102" i="23" s="1"/>
  <c r="Y102" i="23" s="1"/>
  <c r="Y90" i="23"/>
  <c r="R90" i="23"/>
  <c r="AA85" i="23"/>
  <c r="U85" i="23"/>
  <c r="AA82" i="23"/>
  <c r="U82" i="23"/>
  <c r="G56" i="23"/>
  <c r="L3" i="21" l="1"/>
  <c r="R85" i="23" s="1"/>
  <c r="X85" i="23" s="1"/>
  <c r="K3" i="21"/>
  <c r="D3" i="21" l="1"/>
  <c r="I55" i="21"/>
  <c r="Q97" i="23" s="1"/>
  <c r="AD97" i="23" s="1"/>
  <c r="H55" i="21"/>
  <c r="U96" i="23" s="1"/>
  <c r="AH96" i="23" s="1"/>
  <c r="G55" i="21"/>
  <c r="Q96" i="23" s="1"/>
  <c r="AD96" i="23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M3" i="21"/>
  <c r="G79" i="21" s="1"/>
  <c r="C3" i="21"/>
  <c r="B3" i="21" s="1"/>
  <c r="F61" i="21"/>
  <c r="K40" i="21"/>
  <c r="AK42" i="23" s="1"/>
  <c r="F79" i="21" l="1"/>
  <c r="Q23" i="21"/>
  <c r="Y23" i="21"/>
  <c r="P23" i="21"/>
  <c r="Q35" i="21"/>
  <c r="P35" i="21"/>
  <c r="Y35" i="21"/>
  <c r="Q39" i="21"/>
  <c r="P39" i="21"/>
  <c r="Y39" i="21"/>
  <c r="Q47" i="21"/>
  <c r="Y47" i="21"/>
  <c r="P47" i="21"/>
  <c r="Y9" i="21"/>
  <c r="Q9" i="21"/>
  <c r="P9" i="21"/>
  <c r="Q17" i="21"/>
  <c r="Y17" i="21"/>
  <c r="P17" i="21"/>
  <c r="Y10" i="21"/>
  <c r="P10" i="21"/>
  <c r="Q10" i="21"/>
  <c r="Y14" i="21"/>
  <c r="P14" i="21"/>
  <c r="Q14" i="21"/>
  <c r="Y18" i="21"/>
  <c r="P18" i="21"/>
  <c r="Q18" i="21"/>
  <c r="Y22" i="21"/>
  <c r="P22" i="21"/>
  <c r="Q22" i="21"/>
  <c r="Y26" i="21"/>
  <c r="P26" i="21"/>
  <c r="Q26" i="21"/>
  <c r="Y30" i="21"/>
  <c r="P30" i="21"/>
  <c r="Q30" i="21"/>
  <c r="Y34" i="21"/>
  <c r="P34" i="21"/>
  <c r="Q34" i="21"/>
  <c r="Y38" i="21"/>
  <c r="P38" i="21"/>
  <c r="Q38" i="21"/>
  <c r="Y42" i="21"/>
  <c r="P42" i="21"/>
  <c r="Q42" i="21"/>
  <c r="Y46" i="21"/>
  <c r="P46" i="21"/>
  <c r="Q46" i="21"/>
  <c r="Q11" i="21"/>
  <c r="Y11" i="21"/>
  <c r="P11" i="21"/>
  <c r="Q19" i="21"/>
  <c r="P19" i="21"/>
  <c r="Y19" i="21"/>
  <c r="Q31" i="21"/>
  <c r="P31" i="21"/>
  <c r="Y31" i="21"/>
  <c r="Q43" i="21"/>
  <c r="Y43" i="21"/>
  <c r="P43" i="21"/>
  <c r="P12" i="21"/>
  <c r="Y12" i="21"/>
  <c r="Q12" i="21"/>
  <c r="P16" i="21"/>
  <c r="Y16" i="21"/>
  <c r="Q16" i="21"/>
  <c r="P20" i="21"/>
  <c r="Y20" i="21"/>
  <c r="Q20" i="21"/>
  <c r="P24" i="21"/>
  <c r="Y24" i="21"/>
  <c r="Q24" i="21"/>
  <c r="P28" i="21"/>
  <c r="Y28" i="21"/>
  <c r="Q28" i="21"/>
  <c r="P32" i="21"/>
  <c r="Y32" i="21"/>
  <c r="Q32" i="21"/>
  <c r="P36" i="21"/>
  <c r="Y36" i="21"/>
  <c r="Q36" i="21"/>
  <c r="N40" i="21"/>
  <c r="P40" i="21"/>
  <c r="Y40" i="21"/>
  <c r="Q40" i="21"/>
  <c r="O44" i="21"/>
  <c r="P44" i="21"/>
  <c r="Y44" i="21"/>
  <c r="Q44" i="21"/>
  <c r="P48" i="21"/>
  <c r="Y48" i="21"/>
  <c r="Q48" i="21"/>
  <c r="Q15" i="21"/>
  <c r="Y15" i="21"/>
  <c r="P15" i="21"/>
  <c r="Q27" i="21"/>
  <c r="Y27" i="21"/>
  <c r="P27" i="21"/>
  <c r="Q13" i="21"/>
  <c r="P13" i="21"/>
  <c r="Y13" i="21"/>
  <c r="Q21" i="21"/>
  <c r="Y21" i="21"/>
  <c r="P21" i="21"/>
  <c r="Q25" i="21"/>
  <c r="Y25" i="21"/>
  <c r="P25" i="21"/>
  <c r="Q29" i="21"/>
  <c r="Y29" i="21"/>
  <c r="P29" i="21"/>
  <c r="Q33" i="21"/>
  <c r="P33" i="21"/>
  <c r="Y33" i="21"/>
  <c r="Q37" i="21"/>
  <c r="Y37" i="21"/>
  <c r="P37" i="21"/>
  <c r="Q41" i="21"/>
  <c r="Y41" i="21"/>
  <c r="P41" i="21"/>
  <c r="Q45" i="21"/>
  <c r="P45" i="21"/>
  <c r="Y45" i="21"/>
  <c r="Q49" i="21"/>
  <c r="Y49" i="21"/>
  <c r="P49" i="21"/>
  <c r="E20" i="3"/>
  <c r="A21" i="31"/>
  <c r="G28" i="3"/>
  <c r="A29" i="31"/>
  <c r="F32" i="3"/>
  <c r="A33" i="31"/>
  <c r="F36" i="3"/>
  <c r="A37" i="31"/>
  <c r="F40" i="3"/>
  <c r="A41" i="31"/>
  <c r="F44" i="3"/>
  <c r="A45" i="31"/>
  <c r="F48" i="3"/>
  <c r="A49" i="31"/>
  <c r="F52" i="3"/>
  <c r="A53" i="31"/>
  <c r="D17" i="3"/>
  <c r="A18" i="31"/>
  <c r="D21" i="3"/>
  <c r="A22" i="31"/>
  <c r="D25" i="3"/>
  <c r="A26" i="31"/>
  <c r="G29" i="3"/>
  <c r="A30" i="31"/>
  <c r="G33" i="3"/>
  <c r="A34" i="31"/>
  <c r="C37" i="3"/>
  <c r="A38" i="31"/>
  <c r="G41" i="3"/>
  <c r="A42" i="31"/>
  <c r="G45" i="3"/>
  <c r="A46" i="31"/>
  <c r="G49" i="3"/>
  <c r="A50" i="31"/>
  <c r="A54" i="31"/>
  <c r="E18" i="3"/>
  <c r="A19" i="31"/>
  <c r="I16" i="21"/>
  <c r="AA18" i="23" s="1"/>
  <c r="A23" i="31"/>
  <c r="E26" i="3"/>
  <c r="A27" i="31"/>
  <c r="F30" i="3"/>
  <c r="A31" i="31"/>
  <c r="F34" i="3"/>
  <c r="A35" i="31"/>
  <c r="F38" i="3"/>
  <c r="A39" i="31"/>
  <c r="F42" i="3"/>
  <c r="A43" i="31"/>
  <c r="F46" i="3"/>
  <c r="A47" i="31"/>
  <c r="F50" i="3"/>
  <c r="A51" i="31"/>
  <c r="F54" i="3"/>
  <c r="A55" i="31"/>
  <c r="A17" i="31"/>
  <c r="A25" i="31"/>
  <c r="D15" i="3"/>
  <c r="A16" i="31"/>
  <c r="D19" i="3"/>
  <c r="A20" i="31"/>
  <c r="D23" i="3"/>
  <c r="A24" i="31"/>
  <c r="D27" i="3"/>
  <c r="A28" i="31"/>
  <c r="C31" i="3"/>
  <c r="A32" i="31"/>
  <c r="A36" i="31"/>
  <c r="A40" i="31"/>
  <c r="N37" i="21"/>
  <c r="A44" i="31"/>
  <c r="N41" i="21"/>
  <c r="A48" i="31"/>
  <c r="N45" i="21"/>
  <c r="A52" i="31"/>
  <c r="A56" i="31"/>
  <c r="N42" i="21"/>
  <c r="O40" i="21"/>
  <c r="O46" i="21"/>
  <c r="F40" i="21"/>
  <c r="L42" i="23" s="1"/>
  <c r="E6" i="21"/>
  <c r="C12" i="3" s="1"/>
  <c r="T5" i="23"/>
  <c r="B105" i="23" s="1"/>
  <c r="F44" i="21"/>
  <c r="L46" i="23" s="1"/>
  <c r="N44" i="21"/>
  <c r="G11" i="21"/>
  <c r="Q13" i="23" s="1"/>
  <c r="K44" i="21"/>
  <c r="AK46" i="23" s="1"/>
  <c r="K42" i="21"/>
  <c r="AK44" i="23" s="1"/>
  <c r="G9" i="21"/>
  <c r="Q11" i="23" s="1"/>
  <c r="L42" i="21"/>
  <c r="E22" i="3"/>
  <c r="L30" i="21"/>
  <c r="C41" i="3"/>
  <c r="E9" i="21"/>
  <c r="G11" i="23" s="1"/>
  <c r="C11" i="21"/>
  <c r="E13" i="21"/>
  <c r="G15" i="23" s="1"/>
  <c r="C45" i="3"/>
  <c r="K38" i="21"/>
  <c r="AK40" i="23" s="1"/>
  <c r="N48" i="21"/>
  <c r="G25" i="3"/>
  <c r="I20" i="21"/>
  <c r="AA22" i="23" s="1"/>
  <c r="F38" i="21"/>
  <c r="L40" i="23" s="1"/>
  <c r="N38" i="21"/>
  <c r="N46" i="21"/>
  <c r="K48" i="21"/>
  <c r="AK50" i="23" s="1"/>
  <c r="C17" i="21"/>
  <c r="C19" i="21"/>
  <c r="F24" i="21"/>
  <c r="L26" i="23" s="1"/>
  <c r="L26" i="21"/>
  <c r="L46" i="21"/>
  <c r="C15" i="3"/>
  <c r="C29" i="3"/>
  <c r="C49" i="3"/>
  <c r="F26" i="21"/>
  <c r="L28" i="23" s="1"/>
  <c r="F28" i="21"/>
  <c r="L30" i="23" s="1"/>
  <c r="K46" i="21"/>
  <c r="AK48" i="23" s="1"/>
  <c r="O48" i="21"/>
  <c r="C9" i="21"/>
  <c r="G17" i="21"/>
  <c r="Q19" i="23" s="1"/>
  <c r="G19" i="21"/>
  <c r="Q21" i="23" s="1"/>
  <c r="F42" i="21"/>
  <c r="L44" i="23" s="1"/>
  <c r="C19" i="3"/>
  <c r="C33" i="3"/>
  <c r="C53" i="3"/>
  <c r="N36" i="21"/>
  <c r="M9" i="21"/>
  <c r="E11" i="21"/>
  <c r="G13" i="23" s="1"/>
  <c r="I12" i="21"/>
  <c r="AA14" i="23" s="1"/>
  <c r="G13" i="21"/>
  <c r="Q15" i="23" s="1"/>
  <c r="C15" i="21"/>
  <c r="E17" i="21"/>
  <c r="G19" i="23" s="1"/>
  <c r="M19" i="21"/>
  <c r="C21" i="21"/>
  <c r="F22" i="21"/>
  <c r="L24" i="23" s="1"/>
  <c r="F34" i="21"/>
  <c r="L36" i="23" s="1"/>
  <c r="F36" i="21"/>
  <c r="L38" i="23" s="1"/>
  <c r="L38" i="21"/>
  <c r="G15" i="3"/>
  <c r="G19" i="3"/>
  <c r="C23" i="3"/>
  <c r="C27" i="3"/>
  <c r="G37" i="3"/>
  <c r="G53" i="3"/>
  <c r="K36" i="21"/>
  <c r="AK38" i="23" s="1"/>
  <c r="M13" i="21"/>
  <c r="E15" i="21"/>
  <c r="G17" i="23" s="1"/>
  <c r="E21" i="21"/>
  <c r="G23" i="23" s="1"/>
  <c r="F30" i="21"/>
  <c r="L32" i="23" s="1"/>
  <c r="F32" i="21"/>
  <c r="L34" i="23" s="1"/>
  <c r="L34" i="21"/>
  <c r="F46" i="21"/>
  <c r="L48" i="23" s="1"/>
  <c r="F48" i="21"/>
  <c r="L50" i="23" s="1"/>
  <c r="C17" i="3"/>
  <c r="C21" i="3"/>
  <c r="G23" i="3"/>
  <c r="G27" i="3"/>
  <c r="E30" i="3"/>
  <c r="E34" i="3"/>
  <c r="E38" i="3"/>
  <c r="E42" i="3"/>
  <c r="E46" i="3"/>
  <c r="E50" i="3"/>
  <c r="E54" i="3"/>
  <c r="M15" i="21"/>
  <c r="O36" i="21"/>
  <c r="M11" i="21"/>
  <c r="C13" i="21"/>
  <c r="G15" i="21"/>
  <c r="Q17" i="23" s="1"/>
  <c r="M17" i="21"/>
  <c r="E19" i="21"/>
  <c r="G21" i="23" s="1"/>
  <c r="G21" i="21"/>
  <c r="Q23" i="23" s="1"/>
  <c r="G17" i="3"/>
  <c r="G21" i="3"/>
  <c r="C25" i="3"/>
  <c r="E28" i="3"/>
  <c r="E32" i="3"/>
  <c r="E36" i="3"/>
  <c r="E40" i="3"/>
  <c r="E44" i="3"/>
  <c r="E48" i="3"/>
  <c r="E52" i="3"/>
  <c r="L10" i="21"/>
  <c r="A10" i="30"/>
  <c r="A17" i="24"/>
  <c r="A17" i="11"/>
  <c r="D16" i="3"/>
  <c r="G10" i="21"/>
  <c r="Q12" i="23" s="1"/>
  <c r="G16" i="3"/>
  <c r="C16" i="3"/>
  <c r="E10" i="21"/>
  <c r="G12" i="23" s="1"/>
  <c r="F16" i="3"/>
  <c r="M10" i="21"/>
  <c r="C10" i="21"/>
  <c r="L18" i="21"/>
  <c r="A18" i="30"/>
  <c r="A25" i="11"/>
  <c r="A25" i="24"/>
  <c r="D24" i="3"/>
  <c r="G18" i="21"/>
  <c r="Q20" i="23" s="1"/>
  <c r="G24" i="3"/>
  <c r="C24" i="3"/>
  <c r="E18" i="21"/>
  <c r="G20" i="23" s="1"/>
  <c r="F24" i="3"/>
  <c r="M18" i="21"/>
  <c r="C18" i="21"/>
  <c r="A56" i="24"/>
  <c r="A56" i="11"/>
  <c r="A49" i="30"/>
  <c r="L49" i="21"/>
  <c r="I10" i="21"/>
  <c r="AA12" i="23" s="1"/>
  <c r="L16" i="21"/>
  <c r="A23" i="11"/>
  <c r="A16" i="30"/>
  <c r="A23" i="24"/>
  <c r="D22" i="3"/>
  <c r="G16" i="21"/>
  <c r="Q18" i="23" s="1"/>
  <c r="G22" i="3"/>
  <c r="C22" i="3"/>
  <c r="E16" i="21"/>
  <c r="G18" i="23" s="1"/>
  <c r="F22" i="3"/>
  <c r="M16" i="21"/>
  <c r="C16" i="21"/>
  <c r="I18" i="21"/>
  <c r="AA20" i="23" s="1"/>
  <c r="A36" i="24"/>
  <c r="A36" i="11"/>
  <c r="A29" i="30"/>
  <c r="F35" i="3"/>
  <c r="N29" i="21"/>
  <c r="C35" i="3"/>
  <c r="E35" i="3"/>
  <c r="D35" i="3"/>
  <c r="L29" i="21"/>
  <c r="G35" i="3"/>
  <c r="A52" i="24"/>
  <c r="A45" i="30"/>
  <c r="A52" i="11"/>
  <c r="F51" i="3"/>
  <c r="E51" i="3"/>
  <c r="D51" i="3"/>
  <c r="L45" i="21"/>
  <c r="G51" i="3"/>
  <c r="C51" i="3"/>
  <c r="L14" i="21"/>
  <c r="A14" i="30"/>
  <c r="A21" i="24"/>
  <c r="A21" i="11"/>
  <c r="D20" i="3"/>
  <c r="G14" i="21"/>
  <c r="Q16" i="23" s="1"/>
  <c r="G20" i="3"/>
  <c r="C20" i="3"/>
  <c r="E14" i="21"/>
  <c r="G16" i="23" s="1"/>
  <c r="F20" i="3"/>
  <c r="M14" i="21"/>
  <c r="C14" i="21"/>
  <c r="A32" i="24"/>
  <c r="A25" i="30"/>
  <c r="A32" i="11"/>
  <c r="F31" i="3"/>
  <c r="E31" i="3"/>
  <c r="D31" i="3"/>
  <c r="L25" i="21"/>
  <c r="A48" i="24"/>
  <c r="A48" i="11"/>
  <c r="A41" i="30"/>
  <c r="F47" i="3"/>
  <c r="G47" i="3"/>
  <c r="C47" i="3"/>
  <c r="E47" i="3"/>
  <c r="D47" i="3"/>
  <c r="L41" i="21"/>
  <c r="G31" i="3"/>
  <c r="A40" i="24"/>
  <c r="A40" i="11"/>
  <c r="A33" i="30"/>
  <c r="F39" i="3"/>
  <c r="E39" i="3"/>
  <c r="G39" i="3"/>
  <c r="D39" i="3"/>
  <c r="L33" i="21"/>
  <c r="C39" i="3"/>
  <c r="L12" i="21"/>
  <c r="A19" i="11"/>
  <c r="A19" i="24"/>
  <c r="A12" i="30"/>
  <c r="D18" i="3"/>
  <c r="G12" i="21"/>
  <c r="Q14" i="23" s="1"/>
  <c r="G18" i="3"/>
  <c r="C18" i="3"/>
  <c r="E12" i="21"/>
  <c r="G14" i="23" s="1"/>
  <c r="F18" i="3"/>
  <c r="M12" i="21"/>
  <c r="C12" i="21"/>
  <c r="I14" i="21"/>
  <c r="AA16" i="23" s="1"/>
  <c r="L20" i="21"/>
  <c r="A27" i="11"/>
  <c r="A27" i="24"/>
  <c r="A20" i="30"/>
  <c r="D26" i="3"/>
  <c r="G20" i="21"/>
  <c r="Q22" i="23" s="1"/>
  <c r="G26" i="3"/>
  <c r="C26" i="3"/>
  <c r="E20" i="21"/>
  <c r="G22" i="23" s="1"/>
  <c r="F26" i="3"/>
  <c r="M20" i="21"/>
  <c r="C20" i="21"/>
  <c r="A44" i="24"/>
  <c r="A37" i="30"/>
  <c r="A44" i="11"/>
  <c r="F43" i="3"/>
  <c r="G43" i="3"/>
  <c r="E43" i="3"/>
  <c r="C43" i="3"/>
  <c r="D43" i="3"/>
  <c r="L37" i="21"/>
  <c r="E16" i="3"/>
  <c r="E24" i="3"/>
  <c r="A30" i="24"/>
  <c r="A30" i="11"/>
  <c r="A23" i="30"/>
  <c r="F27" i="21"/>
  <c r="L29" i="23" s="1"/>
  <c r="A27" i="30"/>
  <c r="A34" i="24"/>
  <c r="A34" i="11"/>
  <c r="F31" i="21"/>
  <c r="L33" i="23" s="1"/>
  <c r="A38" i="24"/>
  <c r="A38" i="11"/>
  <c r="A31" i="30"/>
  <c r="A35" i="30"/>
  <c r="A42" i="24"/>
  <c r="A42" i="11"/>
  <c r="L39" i="21"/>
  <c r="A46" i="24"/>
  <c r="A46" i="11"/>
  <c r="A39" i="30"/>
  <c r="A43" i="30"/>
  <c r="A50" i="24"/>
  <c r="A50" i="11"/>
  <c r="F47" i="21"/>
  <c r="L49" i="23" s="1"/>
  <c r="A54" i="24"/>
  <c r="A54" i="11"/>
  <c r="A47" i="30"/>
  <c r="F28" i="3"/>
  <c r="D29" i="3"/>
  <c r="D33" i="3"/>
  <c r="D37" i="3"/>
  <c r="D41" i="3"/>
  <c r="D45" i="3"/>
  <c r="D49" i="3"/>
  <c r="D53" i="3"/>
  <c r="L9" i="21"/>
  <c r="A9" i="30"/>
  <c r="A16" i="11"/>
  <c r="A16" i="24"/>
  <c r="I9" i="21"/>
  <c r="AA11" i="23" s="1"/>
  <c r="L11" i="21"/>
  <c r="A18" i="24"/>
  <c r="A11" i="30"/>
  <c r="A18" i="11"/>
  <c r="I11" i="21"/>
  <c r="AA13" i="23" s="1"/>
  <c r="L13" i="21"/>
  <c r="A20" i="24"/>
  <c r="A20" i="11"/>
  <c r="A13" i="30"/>
  <c r="I13" i="21"/>
  <c r="AA15" i="23" s="1"/>
  <c r="L15" i="21"/>
  <c r="A22" i="11"/>
  <c r="A15" i="30"/>
  <c r="A22" i="24"/>
  <c r="I15" i="21"/>
  <c r="AA17" i="23" s="1"/>
  <c r="L17" i="21"/>
  <c r="A24" i="24"/>
  <c r="A17" i="30"/>
  <c r="A24" i="11"/>
  <c r="I17" i="21"/>
  <c r="AA19" i="23" s="1"/>
  <c r="L19" i="21"/>
  <c r="A19" i="30"/>
  <c r="A26" i="24"/>
  <c r="A26" i="11"/>
  <c r="I19" i="21"/>
  <c r="AA21" i="23" s="1"/>
  <c r="M21" i="21"/>
  <c r="A28" i="24"/>
  <c r="A28" i="11"/>
  <c r="A21" i="30"/>
  <c r="I21" i="21"/>
  <c r="AA23" i="23" s="1"/>
  <c r="L24" i="21"/>
  <c r="A31" i="11"/>
  <c r="A24" i="30"/>
  <c r="A31" i="24"/>
  <c r="A26" i="30"/>
  <c r="A33" i="11"/>
  <c r="A33" i="24"/>
  <c r="L28" i="21"/>
  <c r="A35" i="11"/>
  <c r="A28" i="30"/>
  <c r="A35" i="24"/>
  <c r="A30" i="30"/>
  <c r="A37" i="24"/>
  <c r="A37" i="11"/>
  <c r="L32" i="21"/>
  <c r="A39" i="11"/>
  <c r="A32" i="30"/>
  <c r="A39" i="24"/>
  <c r="A34" i="30"/>
  <c r="A41" i="11"/>
  <c r="A41" i="24"/>
  <c r="L36" i="21"/>
  <c r="A43" i="11"/>
  <c r="A36" i="30"/>
  <c r="A43" i="24"/>
  <c r="A38" i="30"/>
  <c r="A45" i="24"/>
  <c r="A45" i="11"/>
  <c r="L40" i="21"/>
  <c r="A47" i="11"/>
  <c r="A40" i="30"/>
  <c r="A47" i="24"/>
  <c r="A42" i="30"/>
  <c r="A49" i="11"/>
  <c r="A49" i="24"/>
  <c r="L44" i="21"/>
  <c r="A51" i="11"/>
  <c r="A44" i="30"/>
  <c r="A51" i="24"/>
  <c r="A46" i="30"/>
  <c r="A53" i="24"/>
  <c r="A53" i="11"/>
  <c r="L48" i="21"/>
  <c r="A55" i="11"/>
  <c r="A48" i="30"/>
  <c r="A55" i="24"/>
  <c r="E15" i="3"/>
  <c r="E17" i="3"/>
  <c r="E19" i="3"/>
  <c r="E21" i="3"/>
  <c r="E23" i="3"/>
  <c r="E25" i="3"/>
  <c r="E27" i="3"/>
  <c r="C28" i="3"/>
  <c r="E29" i="3"/>
  <c r="C30" i="3"/>
  <c r="G30" i="3"/>
  <c r="C32" i="3"/>
  <c r="G32" i="3"/>
  <c r="E33" i="3"/>
  <c r="C34" i="3"/>
  <c r="G34" i="3"/>
  <c r="C36" i="3"/>
  <c r="G36" i="3"/>
  <c r="E37" i="3"/>
  <c r="C38" i="3"/>
  <c r="G38" i="3"/>
  <c r="C40" i="3"/>
  <c r="G40" i="3"/>
  <c r="E41" i="3"/>
  <c r="C42" i="3"/>
  <c r="G42" i="3"/>
  <c r="C44" i="3"/>
  <c r="G44" i="3"/>
  <c r="E45" i="3"/>
  <c r="C46" i="3"/>
  <c r="G46" i="3"/>
  <c r="C48" i="3"/>
  <c r="G48" i="3"/>
  <c r="E49" i="3"/>
  <c r="C50" i="3"/>
  <c r="G50" i="3"/>
  <c r="C52" i="3"/>
  <c r="G52" i="3"/>
  <c r="E53" i="3"/>
  <c r="C54" i="3"/>
  <c r="G54" i="3"/>
  <c r="H22" i="21"/>
  <c r="V24" i="23" s="1"/>
  <c r="A22" i="30"/>
  <c r="A29" i="24"/>
  <c r="A29" i="11"/>
  <c r="F15" i="3"/>
  <c r="F17" i="3"/>
  <c r="F19" i="3"/>
  <c r="F21" i="3"/>
  <c r="F23" i="3"/>
  <c r="F25" i="3"/>
  <c r="F27" i="3"/>
  <c r="D28" i="3"/>
  <c r="F29" i="3"/>
  <c r="D30" i="3"/>
  <c r="D32" i="3"/>
  <c r="F33" i="3"/>
  <c r="D34" i="3"/>
  <c r="D36" i="3"/>
  <c r="F37" i="3"/>
  <c r="D38" i="3"/>
  <c r="D40" i="3"/>
  <c r="F41" i="3"/>
  <c r="D42" i="3"/>
  <c r="D44" i="3"/>
  <c r="F45" i="3"/>
  <c r="D46" i="3"/>
  <c r="D48" i="3"/>
  <c r="F49" i="3"/>
  <c r="D50" i="3"/>
  <c r="D52" i="3"/>
  <c r="F53" i="3"/>
  <c r="D54" i="3"/>
  <c r="I23" i="21"/>
  <c r="AA25" i="23" s="1"/>
  <c r="E23" i="21"/>
  <c r="G25" i="23" s="1"/>
  <c r="H23" i="21"/>
  <c r="V25" i="23" s="1"/>
  <c r="D23" i="21"/>
  <c r="M23" i="21"/>
  <c r="G23" i="21"/>
  <c r="Q25" i="23" s="1"/>
  <c r="C23" i="21"/>
  <c r="I35" i="21"/>
  <c r="AA37" i="23" s="1"/>
  <c r="E35" i="21"/>
  <c r="G37" i="23" s="1"/>
  <c r="H35" i="21"/>
  <c r="V37" i="23" s="1"/>
  <c r="D35" i="21"/>
  <c r="M35" i="21"/>
  <c r="G35" i="21"/>
  <c r="Q37" i="23" s="1"/>
  <c r="C35" i="21"/>
  <c r="I43" i="21"/>
  <c r="AA45" i="23" s="1"/>
  <c r="E43" i="21"/>
  <c r="G45" i="23" s="1"/>
  <c r="H43" i="21"/>
  <c r="V45" i="23" s="1"/>
  <c r="D43" i="21"/>
  <c r="M43" i="21"/>
  <c r="G43" i="21"/>
  <c r="Q45" i="23" s="1"/>
  <c r="C43" i="21"/>
  <c r="N39" i="21"/>
  <c r="N47" i="21"/>
  <c r="D9" i="21"/>
  <c r="G3" i="21" s="1"/>
  <c r="B5" i="23" s="1"/>
  <c r="B10" i="23" s="1"/>
  <c r="H9" i="21"/>
  <c r="V11" i="23" s="1"/>
  <c r="D10" i="21"/>
  <c r="H10" i="21"/>
  <c r="V12" i="23" s="1"/>
  <c r="D11" i="21"/>
  <c r="H11" i="21"/>
  <c r="V13" i="23" s="1"/>
  <c r="D12" i="21"/>
  <c r="H12" i="21"/>
  <c r="V14" i="23" s="1"/>
  <c r="D13" i="21"/>
  <c r="H13" i="21"/>
  <c r="V15" i="23" s="1"/>
  <c r="D14" i="21"/>
  <c r="H14" i="21"/>
  <c r="V16" i="23" s="1"/>
  <c r="D15" i="21"/>
  <c r="H15" i="21"/>
  <c r="V17" i="23" s="1"/>
  <c r="D16" i="21"/>
  <c r="H16" i="21"/>
  <c r="V18" i="23" s="1"/>
  <c r="D17" i="21"/>
  <c r="H17" i="21"/>
  <c r="V19" i="23" s="1"/>
  <c r="D18" i="21"/>
  <c r="H18" i="21"/>
  <c r="V20" i="23" s="1"/>
  <c r="D19" i="21"/>
  <c r="H19" i="21"/>
  <c r="V21" i="23" s="1"/>
  <c r="D20" i="21"/>
  <c r="H20" i="21"/>
  <c r="V22" i="23" s="1"/>
  <c r="D21" i="21"/>
  <c r="H21" i="21"/>
  <c r="V23" i="23" s="1"/>
  <c r="F23" i="21"/>
  <c r="L25" i="23" s="1"/>
  <c r="I26" i="21"/>
  <c r="AA28" i="23" s="1"/>
  <c r="E26" i="21"/>
  <c r="G28" i="23" s="1"/>
  <c r="H26" i="21"/>
  <c r="V28" i="23" s="1"/>
  <c r="D26" i="21"/>
  <c r="M26" i="21"/>
  <c r="G26" i="21"/>
  <c r="Q28" i="23" s="1"/>
  <c r="C26" i="21"/>
  <c r="I30" i="21"/>
  <c r="AA32" i="23" s="1"/>
  <c r="E30" i="21"/>
  <c r="G32" i="23" s="1"/>
  <c r="H30" i="21"/>
  <c r="V32" i="23" s="1"/>
  <c r="D30" i="21"/>
  <c r="M30" i="21"/>
  <c r="G30" i="21"/>
  <c r="Q32" i="23" s="1"/>
  <c r="C30" i="21"/>
  <c r="I34" i="21"/>
  <c r="AA36" i="23" s="1"/>
  <c r="E34" i="21"/>
  <c r="G36" i="23" s="1"/>
  <c r="H34" i="21"/>
  <c r="V36" i="23" s="1"/>
  <c r="D34" i="21"/>
  <c r="M34" i="21"/>
  <c r="G34" i="21"/>
  <c r="Q36" i="23" s="1"/>
  <c r="C34" i="21"/>
  <c r="F35" i="21"/>
  <c r="L37" i="23" s="1"/>
  <c r="I38" i="21"/>
  <c r="AA40" i="23" s="1"/>
  <c r="E38" i="21"/>
  <c r="G40" i="23" s="1"/>
  <c r="H38" i="21"/>
  <c r="V40" i="23" s="1"/>
  <c r="D38" i="21"/>
  <c r="M38" i="21"/>
  <c r="G38" i="21"/>
  <c r="Q40" i="23" s="1"/>
  <c r="C38" i="21"/>
  <c r="F39" i="21"/>
  <c r="L41" i="23" s="1"/>
  <c r="I42" i="21"/>
  <c r="AA44" i="23" s="1"/>
  <c r="E42" i="21"/>
  <c r="G44" i="23" s="1"/>
  <c r="H42" i="21"/>
  <c r="V44" i="23" s="1"/>
  <c r="D42" i="21"/>
  <c r="M42" i="21"/>
  <c r="G42" i="21"/>
  <c r="Q44" i="23" s="1"/>
  <c r="C42" i="21"/>
  <c r="F43" i="21"/>
  <c r="L45" i="23" s="1"/>
  <c r="I46" i="21"/>
  <c r="AA48" i="23" s="1"/>
  <c r="E46" i="21"/>
  <c r="G48" i="23" s="1"/>
  <c r="H46" i="21"/>
  <c r="V48" i="23" s="1"/>
  <c r="D46" i="21"/>
  <c r="M46" i="21"/>
  <c r="G46" i="21"/>
  <c r="Q48" i="23" s="1"/>
  <c r="C46" i="21"/>
  <c r="I27" i="21"/>
  <c r="AA29" i="23" s="1"/>
  <c r="E27" i="21"/>
  <c r="G29" i="23" s="1"/>
  <c r="H27" i="21"/>
  <c r="V29" i="23" s="1"/>
  <c r="D27" i="21"/>
  <c r="M27" i="21"/>
  <c r="G27" i="21"/>
  <c r="Q29" i="23" s="1"/>
  <c r="C27" i="21"/>
  <c r="I31" i="21"/>
  <c r="AA33" i="23" s="1"/>
  <c r="E31" i="21"/>
  <c r="G33" i="23" s="1"/>
  <c r="H31" i="21"/>
  <c r="V33" i="23" s="1"/>
  <c r="D31" i="21"/>
  <c r="M31" i="21"/>
  <c r="G31" i="21"/>
  <c r="Q33" i="23" s="1"/>
  <c r="C31" i="21"/>
  <c r="I47" i="21"/>
  <c r="AA49" i="23" s="1"/>
  <c r="E47" i="21"/>
  <c r="G49" i="23" s="1"/>
  <c r="H47" i="21"/>
  <c r="V49" i="23" s="1"/>
  <c r="D47" i="21"/>
  <c r="M47" i="21"/>
  <c r="G47" i="21"/>
  <c r="Q49" i="23" s="1"/>
  <c r="C47" i="21"/>
  <c r="I22" i="21"/>
  <c r="AA24" i="23" s="1"/>
  <c r="E22" i="21"/>
  <c r="G24" i="23" s="1"/>
  <c r="M22" i="21"/>
  <c r="G22" i="21"/>
  <c r="Q24" i="23" s="1"/>
  <c r="C22" i="21"/>
  <c r="L22" i="21"/>
  <c r="L23" i="21"/>
  <c r="I25" i="21"/>
  <c r="AA27" i="23" s="1"/>
  <c r="E25" i="21"/>
  <c r="G27" i="23" s="1"/>
  <c r="H25" i="21"/>
  <c r="V27" i="23" s="1"/>
  <c r="D25" i="21"/>
  <c r="M25" i="21"/>
  <c r="G25" i="21"/>
  <c r="Q27" i="23" s="1"/>
  <c r="C25" i="21"/>
  <c r="L27" i="21"/>
  <c r="I29" i="21"/>
  <c r="AA31" i="23" s="1"/>
  <c r="E29" i="21"/>
  <c r="G31" i="23" s="1"/>
  <c r="H29" i="21"/>
  <c r="V31" i="23" s="1"/>
  <c r="D29" i="21"/>
  <c r="M29" i="21"/>
  <c r="G29" i="21"/>
  <c r="Q31" i="23" s="1"/>
  <c r="C29" i="21"/>
  <c r="L31" i="21"/>
  <c r="I33" i="21"/>
  <c r="AA35" i="23" s="1"/>
  <c r="E33" i="21"/>
  <c r="G35" i="23" s="1"/>
  <c r="H33" i="21"/>
  <c r="V35" i="23" s="1"/>
  <c r="D33" i="21"/>
  <c r="M33" i="21"/>
  <c r="G33" i="21"/>
  <c r="Q35" i="23" s="1"/>
  <c r="C33" i="21"/>
  <c r="L35" i="21"/>
  <c r="I37" i="21"/>
  <c r="AA39" i="23" s="1"/>
  <c r="E37" i="21"/>
  <c r="G39" i="23" s="1"/>
  <c r="H37" i="21"/>
  <c r="V39" i="23" s="1"/>
  <c r="D37" i="21"/>
  <c r="M37" i="21"/>
  <c r="G37" i="21"/>
  <c r="Q39" i="23" s="1"/>
  <c r="C37" i="21"/>
  <c r="I41" i="21"/>
  <c r="AA43" i="23" s="1"/>
  <c r="E41" i="21"/>
  <c r="G43" i="23" s="1"/>
  <c r="H41" i="21"/>
  <c r="V43" i="23" s="1"/>
  <c r="D41" i="21"/>
  <c r="M41" i="21"/>
  <c r="G41" i="21"/>
  <c r="Q43" i="23" s="1"/>
  <c r="C41" i="21"/>
  <c r="L43" i="21"/>
  <c r="I45" i="21"/>
  <c r="AA47" i="23" s="1"/>
  <c r="E45" i="21"/>
  <c r="G47" i="23" s="1"/>
  <c r="H45" i="21"/>
  <c r="V47" i="23" s="1"/>
  <c r="D45" i="21"/>
  <c r="M45" i="21"/>
  <c r="G45" i="21"/>
  <c r="Q47" i="23" s="1"/>
  <c r="C45" i="21"/>
  <c r="L47" i="21"/>
  <c r="I49" i="21"/>
  <c r="AA51" i="23" s="1"/>
  <c r="E49" i="21"/>
  <c r="G51" i="23" s="1"/>
  <c r="H49" i="21"/>
  <c r="V51" i="23" s="1"/>
  <c r="D49" i="21"/>
  <c r="M49" i="21"/>
  <c r="G49" i="21"/>
  <c r="Q51" i="23" s="1"/>
  <c r="C49" i="21"/>
  <c r="B51" i="23" s="1"/>
  <c r="I39" i="21"/>
  <c r="AA41" i="23" s="1"/>
  <c r="E39" i="21"/>
  <c r="G41" i="23" s="1"/>
  <c r="H39" i="21"/>
  <c r="V41" i="23" s="1"/>
  <c r="D39" i="21"/>
  <c r="M39" i="21"/>
  <c r="G39" i="21"/>
  <c r="Q41" i="23" s="1"/>
  <c r="C39" i="21"/>
  <c r="N43" i="21"/>
  <c r="N23" i="21"/>
  <c r="F9" i="21"/>
  <c r="L11" i="23" s="1"/>
  <c r="F10" i="21"/>
  <c r="L12" i="23" s="1"/>
  <c r="F11" i="21"/>
  <c r="L13" i="23" s="1"/>
  <c r="F12" i="21"/>
  <c r="L14" i="23" s="1"/>
  <c r="F13" i="21"/>
  <c r="L15" i="23" s="1"/>
  <c r="F14" i="21"/>
  <c r="L16" i="23" s="1"/>
  <c r="F15" i="21"/>
  <c r="L17" i="23" s="1"/>
  <c r="F16" i="21"/>
  <c r="L18" i="23" s="1"/>
  <c r="F17" i="21"/>
  <c r="L19" i="23" s="1"/>
  <c r="F18" i="21"/>
  <c r="L20" i="23" s="1"/>
  <c r="F19" i="21"/>
  <c r="L21" i="23" s="1"/>
  <c r="F20" i="21"/>
  <c r="L22" i="23" s="1"/>
  <c r="F21" i="21"/>
  <c r="L23" i="23" s="1"/>
  <c r="L21" i="21"/>
  <c r="D22" i="21"/>
  <c r="I24" i="21"/>
  <c r="AA26" i="23" s="1"/>
  <c r="E24" i="21"/>
  <c r="G26" i="23" s="1"/>
  <c r="H24" i="21"/>
  <c r="V26" i="23" s="1"/>
  <c r="D24" i="21"/>
  <c r="M24" i="21"/>
  <c r="G24" i="21"/>
  <c r="Q26" i="23" s="1"/>
  <c r="C24" i="21"/>
  <c r="F25" i="21"/>
  <c r="L27" i="23" s="1"/>
  <c r="I28" i="21"/>
  <c r="AA30" i="23" s="1"/>
  <c r="E28" i="21"/>
  <c r="G30" i="23" s="1"/>
  <c r="H28" i="21"/>
  <c r="V30" i="23" s="1"/>
  <c r="D28" i="21"/>
  <c r="M28" i="21"/>
  <c r="G28" i="21"/>
  <c r="Q30" i="23" s="1"/>
  <c r="C28" i="21"/>
  <c r="F29" i="21"/>
  <c r="L31" i="23" s="1"/>
  <c r="I32" i="21"/>
  <c r="AA34" i="23" s="1"/>
  <c r="E32" i="21"/>
  <c r="G34" i="23" s="1"/>
  <c r="H32" i="21"/>
  <c r="V34" i="23" s="1"/>
  <c r="D32" i="21"/>
  <c r="M32" i="21"/>
  <c r="G32" i="21"/>
  <c r="Q34" i="23" s="1"/>
  <c r="C32" i="21"/>
  <c r="F33" i="21"/>
  <c r="L35" i="23" s="1"/>
  <c r="I36" i="21"/>
  <c r="AA38" i="23" s="1"/>
  <c r="E36" i="21"/>
  <c r="G38" i="23" s="1"/>
  <c r="H36" i="21"/>
  <c r="V38" i="23" s="1"/>
  <c r="D36" i="21"/>
  <c r="M36" i="21"/>
  <c r="G36" i="21"/>
  <c r="Q38" i="23" s="1"/>
  <c r="C36" i="21"/>
  <c r="F37" i="21"/>
  <c r="L39" i="23" s="1"/>
  <c r="I40" i="21"/>
  <c r="AA42" i="23" s="1"/>
  <c r="E40" i="21"/>
  <c r="G42" i="23" s="1"/>
  <c r="H40" i="21"/>
  <c r="V42" i="23" s="1"/>
  <c r="D40" i="21"/>
  <c r="M40" i="21"/>
  <c r="G40" i="21"/>
  <c r="Q42" i="23" s="1"/>
  <c r="C40" i="21"/>
  <c r="F41" i="21"/>
  <c r="L43" i="23" s="1"/>
  <c r="I44" i="21"/>
  <c r="AA46" i="23" s="1"/>
  <c r="E44" i="21"/>
  <c r="G46" i="23" s="1"/>
  <c r="H44" i="21"/>
  <c r="V46" i="23" s="1"/>
  <c r="D44" i="21"/>
  <c r="M44" i="21"/>
  <c r="G44" i="21"/>
  <c r="Q46" i="23" s="1"/>
  <c r="C44" i="21"/>
  <c r="F45" i="21"/>
  <c r="L47" i="23" s="1"/>
  <c r="I48" i="21"/>
  <c r="AA50" i="23" s="1"/>
  <c r="E48" i="21"/>
  <c r="G50" i="23" s="1"/>
  <c r="H48" i="21"/>
  <c r="V50" i="23" s="1"/>
  <c r="D48" i="21"/>
  <c r="M48" i="21"/>
  <c r="G48" i="21"/>
  <c r="Q50" i="23" s="1"/>
  <c r="C48" i="21"/>
  <c r="F49" i="21"/>
  <c r="L51" i="23" s="1"/>
  <c r="G56" i="21"/>
  <c r="I61" i="21"/>
  <c r="L61" i="21" s="1"/>
  <c r="Q61" i="21" s="1"/>
  <c r="K18" i="21"/>
  <c r="AK20" i="23" s="1"/>
  <c r="O18" i="21"/>
  <c r="N18" i="21"/>
  <c r="J10" i="21"/>
  <c r="AF12" i="23" s="1"/>
  <c r="K15" i="21"/>
  <c r="AK17" i="23" s="1"/>
  <c r="O15" i="21"/>
  <c r="O19" i="21"/>
  <c r="O24" i="21"/>
  <c r="J24" i="21"/>
  <c r="AF26" i="23" s="1"/>
  <c r="N24" i="21"/>
  <c r="O25" i="21"/>
  <c r="J25" i="21"/>
  <c r="AF27" i="23" s="1"/>
  <c r="K25" i="21"/>
  <c r="AK27" i="23" s="1"/>
  <c r="N25" i="21"/>
  <c r="O9" i="21"/>
  <c r="O10" i="21"/>
  <c r="N10" i="21"/>
  <c r="N9" i="21"/>
  <c r="O12" i="21"/>
  <c r="O14" i="21"/>
  <c r="K14" i="21"/>
  <c r="AK16" i="23" s="1"/>
  <c r="N14" i="21"/>
  <c r="O20" i="21"/>
  <c r="J9" i="21"/>
  <c r="AF11" i="23" s="1"/>
  <c r="O11" i="21"/>
  <c r="K9" i="21"/>
  <c r="AK11" i="23" s="1"/>
  <c r="N11" i="21"/>
  <c r="N13" i="21"/>
  <c r="J14" i="21"/>
  <c r="AF16" i="23" s="1"/>
  <c r="N15" i="21"/>
  <c r="N17" i="21"/>
  <c r="J18" i="21"/>
  <c r="AF20" i="23" s="1"/>
  <c r="N19" i="21"/>
  <c r="O23" i="21"/>
  <c r="K24" i="21"/>
  <c r="AK26" i="23" s="1"/>
  <c r="O22" i="21"/>
  <c r="K22" i="21"/>
  <c r="AK24" i="23" s="1"/>
  <c r="N22" i="21"/>
  <c r="N30" i="21"/>
  <c r="O30" i="21"/>
  <c r="K30" i="21"/>
  <c r="AK32" i="23" s="1"/>
  <c r="O49" i="21"/>
  <c r="K49" i="21"/>
  <c r="AK51" i="23" s="1"/>
  <c r="N49" i="21"/>
  <c r="J49" i="21"/>
  <c r="AF51" i="23" s="1"/>
  <c r="E8" i="21"/>
  <c r="K11" i="21"/>
  <c r="AK13" i="23" s="1"/>
  <c r="J15" i="21"/>
  <c r="AF17" i="23" s="1"/>
  <c r="J16" i="21"/>
  <c r="AF18" i="23" s="1"/>
  <c r="O16" i="21"/>
  <c r="K19" i="21"/>
  <c r="AK21" i="23" s="1"/>
  <c r="J19" i="21"/>
  <c r="AF21" i="23" s="1"/>
  <c r="N21" i="21"/>
  <c r="N27" i="21"/>
  <c r="O27" i="21"/>
  <c r="J29" i="21"/>
  <c r="AF31" i="23" s="1"/>
  <c r="J34" i="21"/>
  <c r="AF36" i="23" s="1"/>
  <c r="O34" i="21"/>
  <c r="N34" i="21"/>
  <c r="J12" i="21"/>
  <c r="AF14" i="23" s="1"/>
  <c r="K13" i="21"/>
  <c r="AK15" i="23" s="1"/>
  <c r="O13" i="21"/>
  <c r="O17" i="21"/>
  <c r="J20" i="21"/>
  <c r="AF22" i="23" s="1"/>
  <c r="N20" i="21"/>
  <c r="J21" i="21"/>
  <c r="AF23" i="23" s="1"/>
  <c r="O26" i="21"/>
  <c r="K26" i="21"/>
  <c r="AK28" i="23" s="1"/>
  <c r="N26" i="21"/>
  <c r="J26" i="21"/>
  <c r="AF28" i="23" s="1"/>
  <c r="N28" i="21"/>
  <c r="N12" i="21"/>
  <c r="K12" i="21"/>
  <c r="AK14" i="23" s="1"/>
  <c r="J13" i="21"/>
  <c r="AF15" i="23" s="1"/>
  <c r="N16" i="21"/>
  <c r="K20" i="21"/>
  <c r="AK22" i="23" s="1"/>
  <c r="O21" i="21"/>
  <c r="K21" i="21"/>
  <c r="AK23" i="23" s="1"/>
  <c r="O31" i="21"/>
  <c r="N32" i="21"/>
  <c r="N33" i="21"/>
  <c r="J23" i="21"/>
  <c r="AF25" i="23" s="1"/>
  <c r="K27" i="21"/>
  <c r="AK29" i="23" s="1"/>
  <c r="K28" i="21"/>
  <c r="AK30" i="23" s="1"/>
  <c r="O28" i="21"/>
  <c r="N31" i="21"/>
  <c r="J32" i="21"/>
  <c r="AF34" i="23" s="1"/>
  <c r="O32" i="21"/>
  <c r="J35" i="21"/>
  <c r="AF37" i="23" s="1"/>
  <c r="J37" i="21"/>
  <c r="AF39" i="23" s="1"/>
  <c r="O37" i="21"/>
  <c r="J38" i="21"/>
  <c r="AF40" i="23" s="1"/>
  <c r="O38" i="21"/>
  <c r="J39" i="21"/>
  <c r="AF41" i="23" s="1"/>
  <c r="J41" i="21"/>
  <c r="AF43" i="23" s="1"/>
  <c r="O41" i="21"/>
  <c r="J42" i="21"/>
  <c r="AF44" i="23" s="1"/>
  <c r="O42" i="21"/>
  <c r="J43" i="21"/>
  <c r="AF45" i="23" s="1"/>
  <c r="J45" i="21"/>
  <c r="AF47" i="23" s="1"/>
  <c r="O45" i="21"/>
  <c r="K31" i="21"/>
  <c r="AK33" i="23" s="1"/>
  <c r="K33" i="21"/>
  <c r="AK35" i="23" s="1"/>
  <c r="O33" i="21"/>
  <c r="K37" i="21"/>
  <c r="AK39" i="23" s="1"/>
  <c r="K41" i="21"/>
  <c r="AK43" i="23" s="1"/>
  <c r="K45" i="21"/>
  <c r="AK47" i="23" s="1"/>
  <c r="O47" i="21"/>
  <c r="K47" i="21"/>
  <c r="AK49" i="23" s="1"/>
  <c r="J47" i="21"/>
  <c r="AF49" i="23" s="1"/>
  <c r="O35" i="21"/>
  <c r="N35" i="21"/>
  <c r="K35" i="21"/>
  <c r="AK37" i="23" s="1"/>
  <c r="O39" i="21"/>
  <c r="K39" i="21"/>
  <c r="AK41" i="23" s="1"/>
  <c r="O43" i="21"/>
  <c r="K43" i="21"/>
  <c r="AK45" i="23" s="1"/>
  <c r="J36" i="21"/>
  <c r="AF38" i="23" s="1"/>
  <c r="J40" i="21"/>
  <c r="AF42" i="23" s="1"/>
  <c r="J44" i="21"/>
  <c r="AF46" i="23" s="1"/>
  <c r="J48" i="21"/>
  <c r="AF50" i="23" s="1"/>
  <c r="J46" i="21"/>
  <c r="AF48" i="23" s="1"/>
  <c r="Y8" i="21" l="1"/>
  <c r="R3" i="21" s="1"/>
  <c r="B29" i="3"/>
  <c r="B25" i="23"/>
  <c r="B16" i="3"/>
  <c r="B12" i="23"/>
  <c r="C106" i="23"/>
  <c r="B93" i="23"/>
  <c r="G59" i="23"/>
  <c r="G58" i="23"/>
  <c r="B77" i="23"/>
  <c r="G57" i="23"/>
  <c r="G8" i="23"/>
  <c r="C94" i="23"/>
  <c r="B41" i="3"/>
  <c r="B37" i="23"/>
  <c r="F8" i="21"/>
  <c r="G10" i="23"/>
  <c r="B52" i="3"/>
  <c r="B48" i="23"/>
  <c r="B48" i="3"/>
  <c r="B44" i="23"/>
  <c r="B44" i="3"/>
  <c r="B40" i="23"/>
  <c r="B40" i="3"/>
  <c r="B36" i="23"/>
  <c r="B31" i="3"/>
  <c r="B27" i="23"/>
  <c r="B33" i="3"/>
  <c r="B29" i="23"/>
  <c r="B51" i="3"/>
  <c r="B47" i="23"/>
  <c r="B47" i="3"/>
  <c r="B43" i="23"/>
  <c r="B28" i="3"/>
  <c r="B24" i="23"/>
  <c r="B37" i="3"/>
  <c r="B33" i="23"/>
  <c r="B32" i="3"/>
  <c r="B28" i="23"/>
  <c r="B49" i="3"/>
  <c r="B45" i="23"/>
  <c r="B26" i="3"/>
  <c r="B22" i="23"/>
  <c r="B20" i="3"/>
  <c r="B16" i="23"/>
  <c r="B19" i="3"/>
  <c r="B15" i="23"/>
  <c r="B25" i="3"/>
  <c r="B21" i="23"/>
  <c r="B17" i="3"/>
  <c r="B13" i="23"/>
  <c r="B24" i="3"/>
  <c r="B20" i="23"/>
  <c r="B27" i="3"/>
  <c r="B23" i="23"/>
  <c r="J56" i="21"/>
  <c r="T109" i="23"/>
  <c r="B43" i="3"/>
  <c r="B39" i="23"/>
  <c r="B39" i="3"/>
  <c r="B35" i="23"/>
  <c r="B35" i="3"/>
  <c r="B31" i="23"/>
  <c r="B54" i="3"/>
  <c r="B50" i="23"/>
  <c r="B50" i="3"/>
  <c r="B46" i="23"/>
  <c r="B46" i="3"/>
  <c r="B42" i="23"/>
  <c r="B42" i="3"/>
  <c r="B38" i="23"/>
  <c r="B38" i="3"/>
  <c r="B34" i="23"/>
  <c r="B34" i="3"/>
  <c r="B30" i="23"/>
  <c r="B30" i="3"/>
  <c r="B26" i="23"/>
  <c r="B45" i="3"/>
  <c r="B41" i="23"/>
  <c r="B53" i="3"/>
  <c r="B49" i="23"/>
  <c r="B36" i="3"/>
  <c r="B32" i="23"/>
  <c r="B18" i="3"/>
  <c r="B14" i="23"/>
  <c r="B22" i="3"/>
  <c r="B18" i="23"/>
  <c r="B21" i="3"/>
  <c r="B17" i="23"/>
  <c r="B15" i="3"/>
  <c r="B11" i="23"/>
  <c r="B23" i="3"/>
  <c r="B19" i="23"/>
  <c r="D8" i="3"/>
  <c r="H3" i="21"/>
  <c r="H5" i="23" s="1"/>
  <c r="J3" i="21"/>
  <c r="AL96" i="23" s="1"/>
  <c r="N98" i="23" s="1"/>
  <c r="O102" i="23" s="1"/>
  <c r="V102" i="23" s="1"/>
  <c r="I3" i="21"/>
  <c r="K17" i="21"/>
  <c r="AK19" i="23" s="1"/>
  <c r="J33" i="21"/>
  <c r="AF35" i="23" s="1"/>
  <c r="J28" i="21"/>
  <c r="AF30" i="23" s="1"/>
  <c r="J27" i="21"/>
  <c r="AF29" i="23" s="1"/>
  <c r="K16" i="21"/>
  <c r="AK18" i="23" s="1"/>
  <c r="K29" i="21"/>
  <c r="AK31" i="23" s="1"/>
  <c r="J22" i="21"/>
  <c r="AF24" i="23" s="1"/>
  <c r="K23" i="21"/>
  <c r="AK25" i="23" s="1"/>
  <c r="H79" i="21"/>
  <c r="K32" i="21"/>
  <c r="AK34" i="23" s="1"/>
  <c r="J11" i="21"/>
  <c r="AF13" i="23" s="1"/>
  <c r="J30" i="21"/>
  <c r="AF32" i="23" s="1"/>
  <c r="E3" i="21"/>
  <c r="B8" i="3" s="1"/>
  <c r="F3" i="21"/>
  <c r="K10" i="21"/>
  <c r="AK12" i="23" s="1"/>
  <c r="J31" i="21"/>
  <c r="AF33" i="23" s="1"/>
  <c r="J17" i="21"/>
  <c r="AF19" i="23" s="1"/>
  <c r="K34" i="21"/>
  <c r="AK36" i="23" s="1"/>
  <c r="O29" i="21"/>
  <c r="F12" i="31" l="1"/>
  <c r="F12" i="11"/>
  <c r="Q81" i="23"/>
  <c r="R82" i="23" s="1"/>
  <c r="X82" i="23" s="1"/>
  <c r="Y109" i="23"/>
  <c r="O114" i="23" s="1"/>
  <c r="V114" i="23" s="1"/>
  <c r="P108" i="23"/>
  <c r="N56" i="21"/>
  <c r="AH73" i="23" s="1"/>
  <c r="O73" i="23"/>
  <c r="G8" i="21"/>
  <c r="L10" i="23"/>
  <c r="G54" i="21"/>
  <c r="J54" i="21" s="1"/>
  <c r="P3" i="21"/>
  <c r="F62" i="21" s="1"/>
  <c r="O3" i="21"/>
  <c r="D62" i="21" s="1"/>
  <c r="N3" i="21"/>
  <c r="C62" i="21" s="1"/>
  <c r="J55" i="21"/>
  <c r="E55" i="21"/>
  <c r="H72" i="23" s="1"/>
  <c r="E54" i="21"/>
  <c r="H71" i="23" s="1"/>
  <c r="E62" i="21"/>
  <c r="J79" i="21"/>
  <c r="K79" i="21" s="1"/>
  <c r="D55" i="3"/>
  <c r="E55" i="3"/>
  <c r="F55" i="3"/>
  <c r="C55" i="3"/>
  <c r="G55" i="3"/>
  <c r="B55" i="3"/>
  <c r="N54" i="21" l="1"/>
  <c r="O71" i="23"/>
  <c r="T120" i="23"/>
  <c r="V127" i="23"/>
  <c r="N55" i="21"/>
  <c r="O72" i="23"/>
  <c r="H8" i="21"/>
  <c r="Q10" i="23"/>
  <c r="G62" i="21"/>
  <c r="E57" i="21"/>
  <c r="H74" i="23" s="1"/>
  <c r="AH71" i="23" l="1"/>
  <c r="Q54" i="21"/>
  <c r="Q57" i="21" s="1"/>
  <c r="P57" i="21" s="1"/>
  <c r="N57" i="21"/>
  <c r="AH72" i="23"/>
  <c r="I8" i="21"/>
  <c r="V10" i="23"/>
  <c r="F120" i="23"/>
  <c r="O90" i="23"/>
  <c r="V90" i="23" s="1"/>
  <c r="L127" i="23"/>
  <c r="J8" i="21" l="1"/>
  <c r="AF10" i="23" s="1"/>
  <c r="AA10" i="23"/>
  <c r="M120" i="23"/>
  <c r="Q127" i="23"/>
  <c r="AH74" i="23"/>
  <c r="AP74" i="23" l="1"/>
  <c r="AB126" i="23" s="1"/>
  <c r="C63" i="21"/>
  <c r="H58" i="31" s="1"/>
  <c r="F121" i="23"/>
  <c r="F123" i="23" s="1"/>
  <c r="M136" i="23" s="1"/>
  <c r="L126" i="23"/>
  <c r="C8" i="3"/>
  <c r="I136" i="23" l="1"/>
  <c r="C61" i="21"/>
  <c r="G61" i="21" s="1"/>
  <c r="G59" i="11"/>
  <c r="G59" i="24"/>
  <c r="F12" i="24"/>
  <c r="C9" i="25"/>
  <c r="C8" i="25"/>
  <c r="C7" i="25"/>
  <c r="C6" i="25"/>
  <c r="H61" i="21" l="1"/>
  <c r="R61" i="21" s="1"/>
  <c r="Q3" i="21" s="1"/>
  <c r="J61" i="21" l="1"/>
  <c r="O61" i="21" l="1"/>
  <c r="K61" i="21"/>
  <c r="M61" i="21" s="1"/>
  <c r="A48" i="13"/>
  <c r="F9" i="24"/>
  <c r="F8" i="24"/>
  <c r="F7" i="24"/>
  <c r="F6" i="24"/>
  <c r="A4" i="24"/>
  <c r="H4" i="3"/>
  <c r="E4" i="3"/>
  <c r="C4" i="3"/>
  <c r="H3" i="3"/>
  <c r="E3" i="3"/>
  <c r="C3" i="3"/>
  <c r="T9" i="21" l="1"/>
  <c r="S10" i="21"/>
  <c r="S12" i="21"/>
  <c r="S14" i="21"/>
  <c r="S16" i="21"/>
  <c r="S18" i="21"/>
  <c r="S20" i="21"/>
  <c r="S22" i="21"/>
  <c r="S24" i="21"/>
  <c r="S26" i="21"/>
  <c r="S28" i="21"/>
  <c r="S30" i="21"/>
  <c r="S32" i="21"/>
  <c r="S34" i="21"/>
  <c r="S36" i="21"/>
  <c r="S38" i="21"/>
  <c r="S40" i="21"/>
  <c r="S42" i="21"/>
  <c r="S44" i="21"/>
  <c r="S46" i="21"/>
  <c r="S48" i="21"/>
  <c r="S13" i="21"/>
  <c r="S21" i="21"/>
  <c r="S27" i="21"/>
  <c r="S31" i="21"/>
  <c r="S35" i="21"/>
  <c r="S39" i="21"/>
  <c r="S43" i="21"/>
  <c r="S45" i="21"/>
  <c r="S49" i="21"/>
  <c r="T13" i="21"/>
  <c r="T19" i="21"/>
  <c r="T23" i="21"/>
  <c r="T27" i="21"/>
  <c r="T31" i="21"/>
  <c r="T35" i="21"/>
  <c r="T39" i="21"/>
  <c r="T43" i="21"/>
  <c r="T47" i="21"/>
  <c r="T10" i="21"/>
  <c r="T12" i="21"/>
  <c r="T14" i="21"/>
  <c r="T16" i="21"/>
  <c r="T18" i="21"/>
  <c r="T20" i="21"/>
  <c r="T22" i="21"/>
  <c r="T24" i="21"/>
  <c r="T26" i="21"/>
  <c r="T28" i="21"/>
  <c r="T30" i="21"/>
  <c r="T32" i="21"/>
  <c r="T34" i="21"/>
  <c r="T36" i="21"/>
  <c r="T38" i="21"/>
  <c r="T40" i="21"/>
  <c r="T42" i="21"/>
  <c r="T44" i="21"/>
  <c r="T46" i="21"/>
  <c r="T48" i="21"/>
  <c r="S11" i="21"/>
  <c r="S15" i="21"/>
  <c r="S17" i="21"/>
  <c r="S19" i="21"/>
  <c r="S23" i="21"/>
  <c r="S25" i="21"/>
  <c r="S29" i="21"/>
  <c r="S33" i="21"/>
  <c r="S37" i="21"/>
  <c r="S41" i="21"/>
  <c r="S47" i="21"/>
  <c r="T11" i="21"/>
  <c r="T15" i="21"/>
  <c r="T17" i="21"/>
  <c r="T21" i="21"/>
  <c r="T25" i="21"/>
  <c r="T29" i="21"/>
  <c r="T33" i="21"/>
  <c r="T37" i="21"/>
  <c r="T41" i="21"/>
  <c r="T45" i="21"/>
  <c r="T49" i="21"/>
  <c r="S9" i="21"/>
  <c r="P61" i="21"/>
  <c r="V29" i="21" s="1"/>
  <c r="N61" i="21"/>
  <c r="L52" i="31" l="1"/>
  <c r="L46" i="31"/>
  <c r="L53" i="31"/>
  <c r="L39" i="31"/>
  <c r="U12" i="21"/>
  <c r="F19" i="31" s="1"/>
  <c r="V38" i="21"/>
  <c r="J45" i="31" s="1"/>
  <c r="L44" i="31"/>
  <c r="X47" i="21"/>
  <c r="G47" i="30" s="1"/>
  <c r="X46" i="21"/>
  <c r="G46" i="30" s="1"/>
  <c r="V23" i="21"/>
  <c r="F23" i="30" s="1"/>
  <c r="U23" i="21"/>
  <c r="F30" i="31" s="1"/>
  <c r="X42" i="21"/>
  <c r="G42" i="30" s="1"/>
  <c r="L24" i="31"/>
  <c r="L33" i="31"/>
  <c r="X34" i="21"/>
  <c r="H41" i="31" s="1"/>
  <c r="W24" i="21"/>
  <c r="K31" i="31" s="1"/>
  <c r="X11" i="21"/>
  <c r="G11" i="30" s="1"/>
  <c r="U30" i="21"/>
  <c r="F37" i="31" s="1"/>
  <c r="X38" i="21"/>
  <c r="G38" i="30" s="1"/>
  <c r="U34" i="21"/>
  <c r="F41" i="24" s="1"/>
  <c r="W36" i="21"/>
  <c r="K43" i="31" s="1"/>
  <c r="L36" i="31"/>
  <c r="X27" i="21"/>
  <c r="G27" i="30" s="1"/>
  <c r="L31" i="31"/>
  <c r="X35" i="21"/>
  <c r="G35" i="30" s="1"/>
  <c r="L40" i="31"/>
  <c r="H22" i="30"/>
  <c r="X16" i="21"/>
  <c r="H23" i="31" s="1"/>
  <c r="L51" i="31"/>
  <c r="S61" i="21"/>
  <c r="U48" i="21"/>
  <c r="F55" i="31" s="1"/>
  <c r="U21" i="21"/>
  <c r="F28" i="24" s="1"/>
  <c r="W37" i="21"/>
  <c r="K44" i="31" s="1"/>
  <c r="L37" i="31"/>
  <c r="W9" i="21"/>
  <c r="K16" i="31" s="1"/>
  <c r="U16" i="21"/>
  <c r="F23" i="24" s="1"/>
  <c r="W44" i="21"/>
  <c r="K51" i="31" s="1"/>
  <c r="H35" i="30"/>
  <c r="X9" i="21"/>
  <c r="G9" i="30" s="1"/>
  <c r="L17" i="31"/>
  <c r="L35" i="31"/>
  <c r="L41" i="31"/>
  <c r="L55" i="31"/>
  <c r="X23" i="21"/>
  <c r="G23" i="30" s="1"/>
  <c r="L48" i="31"/>
  <c r="L56" i="31"/>
  <c r="L38" i="31"/>
  <c r="L22" i="31"/>
  <c r="X18" i="21"/>
  <c r="G18" i="30" s="1"/>
  <c r="H13" i="30"/>
  <c r="H9" i="30"/>
  <c r="L50" i="31"/>
  <c r="L19" i="31"/>
  <c r="L28" i="31"/>
  <c r="L26" i="31"/>
  <c r="L32" i="31"/>
  <c r="L18" i="31"/>
  <c r="L34" i="31"/>
  <c r="L43" i="31"/>
  <c r="H23" i="30"/>
  <c r="L21" i="31"/>
  <c r="X32" i="21"/>
  <c r="G32" i="30" s="1"/>
  <c r="L49" i="31"/>
  <c r="L47" i="31"/>
  <c r="L25" i="31"/>
  <c r="V25" i="21"/>
  <c r="G32" i="11" s="1"/>
  <c r="U18" i="21"/>
  <c r="F25" i="24" s="1"/>
  <c r="X37" i="21"/>
  <c r="G37" i="30" s="1"/>
  <c r="W47" i="21"/>
  <c r="K54" i="31" s="1"/>
  <c r="U41" i="21"/>
  <c r="E41" i="30" s="1"/>
  <c r="W33" i="21"/>
  <c r="K40" i="31" s="1"/>
  <c r="U40" i="21"/>
  <c r="F47" i="31" s="1"/>
  <c r="X28" i="21"/>
  <c r="G28" i="30" s="1"/>
  <c r="W41" i="21"/>
  <c r="K48" i="31" s="1"/>
  <c r="V33" i="21"/>
  <c r="J40" i="31" s="1"/>
  <c r="X26" i="21"/>
  <c r="G26" i="30" s="1"/>
  <c r="U10" i="21"/>
  <c r="F17" i="11" s="1"/>
  <c r="V20" i="21"/>
  <c r="J27" i="31" s="1"/>
  <c r="U9" i="21"/>
  <c r="F16" i="24" s="1"/>
  <c r="X29" i="21"/>
  <c r="H36" i="31" s="1"/>
  <c r="X20" i="21"/>
  <c r="H27" i="31" s="1"/>
  <c r="W39" i="21"/>
  <c r="K46" i="31" s="1"/>
  <c r="W40" i="21"/>
  <c r="K47" i="31" s="1"/>
  <c r="U37" i="21"/>
  <c r="F44" i="11" s="1"/>
  <c r="U17" i="21"/>
  <c r="E17" i="30" s="1"/>
  <c r="U13" i="21"/>
  <c r="F20" i="31" s="1"/>
  <c r="X44" i="21"/>
  <c r="H51" i="31" s="1"/>
  <c r="W11" i="21"/>
  <c r="K18" i="31" s="1"/>
  <c r="V48" i="21"/>
  <c r="J55" i="31" s="1"/>
  <c r="X21" i="21"/>
  <c r="H28" i="31" s="1"/>
  <c r="W21" i="21"/>
  <c r="K28" i="31" s="1"/>
  <c r="W25" i="21"/>
  <c r="K32" i="31" s="1"/>
  <c r="V44" i="21"/>
  <c r="J51" i="31" s="1"/>
  <c r="U22" i="21"/>
  <c r="F29" i="31" s="1"/>
  <c r="V40" i="21"/>
  <c r="G47" i="11" s="1"/>
  <c r="V22" i="21"/>
  <c r="J29" i="31" s="1"/>
  <c r="X25" i="21"/>
  <c r="G25" i="30" s="1"/>
  <c r="W16" i="21"/>
  <c r="K23" i="31" s="1"/>
  <c r="V49" i="21"/>
  <c r="J56" i="31" s="1"/>
  <c r="V35" i="21"/>
  <c r="G42" i="11" s="1"/>
  <c r="W29" i="21"/>
  <c r="K36" i="31" s="1"/>
  <c r="V32" i="21"/>
  <c r="F32" i="30" s="1"/>
  <c r="U42" i="21"/>
  <c r="F49" i="31" s="1"/>
  <c r="U25" i="21"/>
  <c r="F32" i="11" s="1"/>
  <c r="X30" i="21"/>
  <c r="H37" i="31" s="1"/>
  <c r="W30" i="21"/>
  <c r="K37" i="31" s="1"/>
  <c r="V10" i="21"/>
  <c r="F10" i="30" s="1"/>
  <c r="X31" i="21"/>
  <c r="G31" i="30" s="1"/>
  <c r="W35" i="21"/>
  <c r="K42" i="31" s="1"/>
  <c r="X33" i="21"/>
  <c r="G33" i="30" s="1"/>
  <c r="U24" i="21"/>
  <c r="F31" i="24" s="1"/>
  <c r="X12" i="21"/>
  <c r="G12" i="30" s="1"/>
  <c r="L23" i="31"/>
  <c r="W14" i="21"/>
  <c r="K21" i="31" s="1"/>
  <c r="W46" i="21"/>
  <c r="K53" i="31" s="1"/>
  <c r="U35" i="21"/>
  <c r="F42" i="11" s="1"/>
  <c r="V9" i="21"/>
  <c r="G16" i="11" s="1"/>
  <c r="V12" i="21"/>
  <c r="G19" i="24" s="1"/>
  <c r="U36" i="21"/>
  <c r="F43" i="11" s="1"/>
  <c r="X43" i="21"/>
  <c r="G43" i="30" s="1"/>
  <c r="W48" i="21"/>
  <c r="K55" i="31" s="1"/>
  <c r="U20" i="21"/>
  <c r="F27" i="11" s="1"/>
  <c r="W18" i="21"/>
  <c r="K25" i="31" s="1"/>
  <c r="V37" i="21"/>
  <c r="G44" i="24" s="1"/>
  <c r="U27" i="21"/>
  <c r="E27" i="30" s="1"/>
  <c r="V13" i="21"/>
  <c r="F13" i="30" s="1"/>
  <c r="X22" i="21"/>
  <c r="G22" i="30" s="1"/>
  <c r="W31" i="21"/>
  <c r="K38" i="31" s="1"/>
  <c r="U49" i="21"/>
  <c r="F56" i="31" s="1"/>
  <c r="V39" i="21"/>
  <c r="G46" i="11" s="1"/>
  <c r="W20" i="21"/>
  <c r="K27" i="31" s="1"/>
  <c r="W13" i="21"/>
  <c r="K20" i="31" s="1"/>
  <c r="X17" i="21"/>
  <c r="G17" i="30" s="1"/>
  <c r="V19" i="21"/>
  <c r="G26" i="11" s="1"/>
  <c r="L27" i="31"/>
  <c r="W12" i="21"/>
  <c r="K19" i="31" s="1"/>
  <c r="W22" i="21"/>
  <c r="K29" i="31" s="1"/>
  <c r="U31" i="21"/>
  <c r="F38" i="11" s="1"/>
  <c r="V11" i="21"/>
  <c r="G18" i="11" s="1"/>
  <c r="V14" i="21"/>
  <c r="G21" i="24" s="1"/>
  <c r="U47" i="21"/>
  <c r="F54" i="24" s="1"/>
  <c r="V47" i="21"/>
  <c r="F47" i="30" s="1"/>
  <c r="X14" i="21"/>
  <c r="G14" i="30" s="1"/>
  <c r="X40" i="21"/>
  <c r="G40" i="30" s="1"/>
  <c r="W26" i="21"/>
  <c r="K33" i="31" s="1"/>
  <c r="V15" i="21"/>
  <c r="G22" i="24" s="1"/>
  <c r="U39" i="21"/>
  <c r="F46" i="31" s="1"/>
  <c r="X39" i="21"/>
  <c r="G39" i="30" s="1"/>
  <c r="W38" i="21"/>
  <c r="K45" i="31" s="1"/>
  <c r="V45" i="21"/>
  <c r="F45" i="30" s="1"/>
  <c r="V27" i="21"/>
  <c r="F27" i="30" s="1"/>
  <c r="U33" i="21"/>
  <c r="F40" i="24" s="1"/>
  <c r="W45" i="21"/>
  <c r="K52" i="31" s="1"/>
  <c r="X45" i="21"/>
  <c r="G45" i="30" s="1"/>
  <c r="V18" i="21"/>
  <c r="F18" i="30" s="1"/>
  <c r="U38" i="21"/>
  <c r="F45" i="31" s="1"/>
  <c r="W34" i="21"/>
  <c r="K41" i="31" s="1"/>
  <c r="V24" i="21"/>
  <c r="J31" i="31" s="1"/>
  <c r="X15" i="21"/>
  <c r="W27" i="21"/>
  <c r="K34" i="31" s="1"/>
  <c r="W23" i="21"/>
  <c r="K30" i="31" s="1"/>
  <c r="W42" i="21"/>
  <c r="K49" i="31" s="1"/>
  <c r="W10" i="21"/>
  <c r="K17" i="31" s="1"/>
  <c r="V21" i="21"/>
  <c r="F21" i="30" s="1"/>
  <c r="U14" i="21"/>
  <c r="F21" i="24" s="1"/>
  <c r="U29" i="21"/>
  <c r="F36" i="11" s="1"/>
  <c r="V30" i="21"/>
  <c r="J37" i="31" s="1"/>
  <c r="V46" i="21"/>
  <c r="F46" i="30" s="1"/>
  <c r="X36" i="21"/>
  <c r="H43" i="31" s="1"/>
  <c r="X24" i="21"/>
  <c r="G24" i="30" s="1"/>
  <c r="W15" i="21"/>
  <c r="K22" i="31" s="1"/>
  <c r="V34" i="21"/>
  <c r="F34" i="30" s="1"/>
  <c r="V36" i="21"/>
  <c r="J43" i="31" s="1"/>
  <c r="V42" i="21"/>
  <c r="G49" i="11" s="1"/>
  <c r="W43" i="21"/>
  <c r="K50" i="31" s="1"/>
  <c r="W28" i="21"/>
  <c r="K35" i="31" s="1"/>
  <c r="V31" i="21"/>
  <c r="J38" i="31" s="1"/>
  <c r="U15" i="21"/>
  <c r="F22" i="24" s="1"/>
  <c r="V16" i="21"/>
  <c r="J23" i="31" s="1"/>
  <c r="U26" i="21"/>
  <c r="E26" i="30" s="1"/>
  <c r="U19" i="21"/>
  <c r="F26" i="31" s="1"/>
  <c r="X10" i="21"/>
  <c r="G10" i="30" s="1"/>
  <c r="X49" i="21"/>
  <c r="G49" i="30" s="1"/>
  <c r="W32" i="21"/>
  <c r="K39" i="31" s="1"/>
  <c r="U46" i="21"/>
  <c r="F53" i="31" s="1"/>
  <c r="U44" i="21"/>
  <c r="E44" i="30" s="1"/>
  <c r="V43" i="21"/>
  <c r="F43" i="30" s="1"/>
  <c r="U43" i="21"/>
  <c r="E43" i="30" s="1"/>
  <c r="U28" i="21"/>
  <c r="F35" i="11" s="1"/>
  <c r="V26" i="21"/>
  <c r="G33" i="24" s="1"/>
  <c r="X41" i="21"/>
  <c r="G41" i="30" s="1"/>
  <c r="U32" i="21"/>
  <c r="E32" i="30" s="1"/>
  <c r="V28" i="21"/>
  <c r="G35" i="24" s="1"/>
  <c r="X13" i="21"/>
  <c r="G13" i="30" s="1"/>
  <c r="U45" i="21"/>
  <c r="F52" i="24" s="1"/>
  <c r="V17" i="21"/>
  <c r="G24" i="24" s="1"/>
  <c r="V41" i="21"/>
  <c r="F41" i="30" s="1"/>
  <c r="L54" i="31"/>
  <c r="W19" i="21"/>
  <c r="K26" i="31" s="1"/>
  <c r="X19" i="21"/>
  <c r="H26" i="31" s="1"/>
  <c r="W49" i="21"/>
  <c r="K56" i="31" s="1"/>
  <c r="W17" i="21"/>
  <c r="K24" i="31" s="1"/>
  <c r="X48" i="21"/>
  <c r="H55" i="31" s="1"/>
  <c r="U11" i="21"/>
  <c r="F18" i="31" s="1"/>
  <c r="G36" i="11"/>
  <c r="J36" i="31"/>
  <c r="G36" i="24"/>
  <c r="F29" i="30"/>
  <c r="A4" i="11"/>
  <c r="H45" i="30" l="1"/>
  <c r="Z48" i="21"/>
  <c r="Q55" i="31" s="1"/>
  <c r="Z44" i="21"/>
  <c r="Q51" i="31" s="1"/>
  <c r="Z40" i="21"/>
  <c r="Q47" i="31" s="1"/>
  <c r="Z36" i="21"/>
  <c r="Q43" i="31" s="1"/>
  <c r="Z32" i="21"/>
  <c r="Q39" i="31" s="1"/>
  <c r="Z28" i="21"/>
  <c r="Q35" i="31" s="1"/>
  <c r="Z24" i="21"/>
  <c r="Q31" i="31" s="1"/>
  <c r="Z20" i="21"/>
  <c r="Q27" i="31" s="1"/>
  <c r="Z16" i="21"/>
  <c r="Q23" i="31" s="1"/>
  <c r="Z12" i="21"/>
  <c r="Q19" i="31" s="1"/>
  <c r="Z42" i="21"/>
  <c r="Q49" i="31" s="1"/>
  <c r="Z34" i="21"/>
  <c r="Q41" i="31" s="1"/>
  <c r="Z26" i="21"/>
  <c r="Q33" i="31" s="1"/>
  <c r="Z14" i="21"/>
  <c r="Q21" i="31" s="1"/>
  <c r="Z45" i="21"/>
  <c r="Q52" i="31" s="1"/>
  <c r="Z37" i="21"/>
  <c r="Q44" i="31" s="1"/>
  <c r="Z29" i="21"/>
  <c r="Q36" i="31" s="1"/>
  <c r="Z21" i="21"/>
  <c r="Q28" i="31" s="1"/>
  <c r="Z13" i="21"/>
  <c r="Q20" i="31" s="1"/>
  <c r="Z47" i="21"/>
  <c r="Q54" i="31" s="1"/>
  <c r="Z43" i="21"/>
  <c r="Q50" i="31" s="1"/>
  <c r="Z39" i="21"/>
  <c r="Q46" i="31" s="1"/>
  <c r="Z35" i="21"/>
  <c r="Q42" i="31" s="1"/>
  <c r="Z31" i="21"/>
  <c r="Q38" i="31" s="1"/>
  <c r="Z27" i="21"/>
  <c r="Q34" i="31" s="1"/>
  <c r="Z23" i="21"/>
  <c r="Q30" i="31" s="1"/>
  <c r="Z19" i="21"/>
  <c r="Q26" i="31" s="1"/>
  <c r="Z15" i="21"/>
  <c r="Q22" i="31" s="1"/>
  <c r="Z11" i="21"/>
  <c r="Q18" i="31" s="1"/>
  <c r="Z46" i="21"/>
  <c r="Q53" i="31" s="1"/>
  <c r="Z38" i="21"/>
  <c r="Q45" i="31" s="1"/>
  <c r="Z30" i="21"/>
  <c r="Q37" i="31" s="1"/>
  <c r="Z22" i="21"/>
  <c r="Q29" i="31" s="1"/>
  <c r="Z18" i="21"/>
  <c r="Q25" i="31" s="1"/>
  <c r="Z10" i="21"/>
  <c r="Q17" i="31" s="1"/>
  <c r="Z41" i="21"/>
  <c r="Q48" i="31" s="1"/>
  <c r="Z33" i="21"/>
  <c r="Q40" i="31" s="1"/>
  <c r="Z25" i="21"/>
  <c r="Q32" i="31" s="1"/>
  <c r="Z17" i="21"/>
  <c r="Q24" i="31" s="1"/>
  <c r="Z9" i="21"/>
  <c r="Q16" i="31" s="1"/>
  <c r="T61" i="21"/>
  <c r="F58" i="24" s="1"/>
  <c r="Z49" i="21"/>
  <c r="Q56" i="31" s="1"/>
  <c r="F38" i="30"/>
  <c r="H32" i="30"/>
  <c r="H46" i="30"/>
  <c r="F19" i="24"/>
  <c r="H39" i="30"/>
  <c r="E12" i="30"/>
  <c r="F19" i="11"/>
  <c r="G45" i="24"/>
  <c r="G45" i="11"/>
  <c r="H37" i="30"/>
  <c r="F56" i="24"/>
  <c r="F16" i="31"/>
  <c r="G16" i="30"/>
  <c r="G16" i="24"/>
  <c r="F20" i="30"/>
  <c r="G34" i="30"/>
  <c r="F37" i="11"/>
  <c r="E30" i="30"/>
  <c r="H11" i="30"/>
  <c r="G30" i="11"/>
  <c r="F41" i="11"/>
  <c r="H48" i="30"/>
  <c r="H40" i="31"/>
  <c r="H18" i="31"/>
  <c r="H25" i="30"/>
  <c r="H53" i="31"/>
  <c r="J30" i="31"/>
  <c r="H30" i="30"/>
  <c r="H34" i="31"/>
  <c r="L29" i="31"/>
  <c r="F53" i="24"/>
  <c r="E21" i="30"/>
  <c r="H29" i="30"/>
  <c r="L42" i="31"/>
  <c r="F28" i="11"/>
  <c r="F30" i="11"/>
  <c r="F46" i="11"/>
  <c r="J21" i="31"/>
  <c r="H54" i="31"/>
  <c r="H42" i="31"/>
  <c r="G30" i="24"/>
  <c r="F30" i="24"/>
  <c r="F49" i="30"/>
  <c r="F37" i="24"/>
  <c r="H26" i="30"/>
  <c r="G17" i="11"/>
  <c r="E23" i="30"/>
  <c r="H24" i="30"/>
  <c r="L20" i="31"/>
  <c r="E34" i="30"/>
  <c r="H44" i="30"/>
  <c r="H38" i="31"/>
  <c r="H17" i="30"/>
  <c r="H49" i="30"/>
  <c r="H49" i="31"/>
  <c r="F28" i="31"/>
  <c r="H45" i="31"/>
  <c r="J52" i="31"/>
  <c r="F41" i="31"/>
  <c r="H56" i="31"/>
  <c r="H34" i="30"/>
  <c r="G55" i="11"/>
  <c r="H31" i="30"/>
  <c r="F53" i="11"/>
  <c r="H16" i="31"/>
  <c r="E48" i="30"/>
  <c r="F22" i="31"/>
  <c r="H33" i="30"/>
  <c r="H12" i="30"/>
  <c r="G44" i="30"/>
  <c r="H41" i="30"/>
  <c r="F55" i="11"/>
  <c r="G32" i="24"/>
  <c r="E10" i="30"/>
  <c r="G31" i="11"/>
  <c r="H15" i="30"/>
  <c r="F43" i="31"/>
  <c r="H25" i="31"/>
  <c r="G40" i="24"/>
  <c r="G21" i="11"/>
  <c r="F55" i="24"/>
  <c r="E39" i="30"/>
  <c r="H14" i="30"/>
  <c r="H28" i="30"/>
  <c r="F56" i="11"/>
  <c r="H42" i="30"/>
  <c r="G53" i="24"/>
  <c r="F47" i="11"/>
  <c r="F54" i="31"/>
  <c r="G29" i="24"/>
  <c r="F22" i="30"/>
  <c r="F20" i="11"/>
  <c r="F12" i="30"/>
  <c r="E46" i="30"/>
  <c r="J26" i="31"/>
  <c r="E25" i="30"/>
  <c r="F16" i="11"/>
  <c r="F34" i="24"/>
  <c r="H47" i="31"/>
  <c r="J47" i="31"/>
  <c r="E15" i="30"/>
  <c r="F34" i="31"/>
  <c r="H44" i="31"/>
  <c r="F32" i="31"/>
  <c r="F36" i="30"/>
  <c r="F30" i="30"/>
  <c r="G47" i="24"/>
  <c r="G52" i="24"/>
  <c r="H19" i="30"/>
  <c r="F40" i="30"/>
  <c r="H17" i="31"/>
  <c r="F34" i="11"/>
  <c r="H24" i="31"/>
  <c r="G40" i="11"/>
  <c r="F32" i="24"/>
  <c r="H20" i="31"/>
  <c r="G37" i="11"/>
  <c r="F22" i="11"/>
  <c r="G43" i="24"/>
  <c r="F33" i="30"/>
  <c r="E49" i="30"/>
  <c r="J16" i="31"/>
  <c r="F48" i="30"/>
  <c r="G52" i="11"/>
  <c r="F14" i="30"/>
  <c r="H47" i="30"/>
  <c r="E16" i="30"/>
  <c r="E9" i="30"/>
  <c r="F46" i="24"/>
  <c r="F9" i="30"/>
  <c r="G43" i="11"/>
  <c r="G37" i="24"/>
  <c r="G55" i="24"/>
  <c r="E24" i="30"/>
  <c r="F24" i="31"/>
  <c r="H36" i="30"/>
  <c r="E22" i="30"/>
  <c r="F23" i="31"/>
  <c r="F26" i="11"/>
  <c r="H50" i="31"/>
  <c r="F33" i="31"/>
  <c r="F23" i="11"/>
  <c r="L16" i="31"/>
  <c r="F40" i="31"/>
  <c r="F29" i="24"/>
  <c r="F49" i="11"/>
  <c r="E19" i="30"/>
  <c r="F26" i="24"/>
  <c r="E18" i="30"/>
  <c r="E35" i="30"/>
  <c r="F36" i="31"/>
  <c r="F11" i="30"/>
  <c r="F28" i="30"/>
  <c r="G17" i="24"/>
  <c r="G48" i="24"/>
  <c r="F24" i="11"/>
  <c r="F25" i="31"/>
  <c r="F42" i="31"/>
  <c r="F31" i="31"/>
  <c r="J44" i="31"/>
  <c r="H30" i="31"/>
  <c r="F27" i="31"/>
  <c r="G38" i="24"/>
  <c r="L30" i="31"/>
  <c r="F42" i="24"/>
  <c r="E29" i="30"/>
  <c r="E42" i="30"/>
  <c r="F24" i="24"/>
  <c r="F45" i="24"/>
  <c r="H21" i="31"/>
  <c r="J18" i="31"/>
  <c r="F25" i="11"/>
  <c r="H48" i="31"/>
  <c r="J41" i="31"/>
  <c r="F31" i="11"/>
  <c r="G44" i="11"/>
  <c r="E20" i="30"/>
  <c r="J35" i="31"/>
  <c r="H43" i="30"/>
  <c r="G27" i="11"/>
  <c r="G27" i="24"/>
  <c r="F49" i="24"/>
  <c r="F36" i="24"/>
  <c r="F27" i="24"/>
  <c r="G18" i="24"/>
  <c r="G38" i="11"/>
  <c r="F50" i="24"/>
  <c r="F29" i="11"/>
  <c r="F37" i="30"/>
  <c r="J22" i="31"/>
  <c r="F50" i="31"/>
  <c r="H31" i="31"/>
  <c r="J17" i="31"/>
  <c r="H10" i="30"/>
  <c r="J48" i="31"/>
  <c r="G49" i="24"/>
  <c r="G31" i="24"/>
  <c r="E40" i="30"/>
  <c r="E47" i="30"/>
  <c r="H39" i="31"/>
  <c r="H27" i="30"/>
  <c r="G21" i="30"/>
  <c r="G26" i="24"/>
  <c r="J19" i="31"/>
  <c r="G29" i="11"/>
  <c r="F39" i="30"/>
  <c r="G19" i="11"/>
  <c r="G56" i="24"/>
  <c r="G20" i="11"/>
  <c r="H52" i="31"/>
  <c r="J53" i="31"/>
  <c r="G19" i="30"/>
  <c r="G30" i="30"/>
  <c r="J20" i="31"/>
  <c r="E13" i="30"/>
  <c r="J46" i="31"/>
  <c r="F16" i="30"/>
  <c r="G46" i="24"/>
  <c r="F54" i="11"/>
  <c r="F52" i="11"/>
  <c r="F20" i="24"/>
  <c r="H40" i="30"/>
  <c r="G56" i="11"/>
  <c r="F39" i="31"/>
  <c r="G48" i="30"/>
  <c r="H21" i="30"/>
  <c r="F47" i="24"/>
  <c r="G29" i="30"/>
  <c r="J34" i="31"/>
  <c r="H16" i="30"/>
  <c r="G51" i="11"/>
  <c r="G36" i="30"/>
  <c r="F44" i="24"/>
  <c r="G25" i="11"/>
  <c r="G34" i="24"/>
  <c r="G33" i="11"/>
  <c r="H18" i="30"/>
  <c r="J39" i="31"/>
  <c r="G20" i="30"/>
  <c r="G50" i="24"/>
  <c r="G25" i="24"/>
  <c r="J32" i="31"/>
  <c r="F17" i="31"/>
  <c r="H29" i="31"/>
  <c r="F51" i="31"/>
  <c r="G50" i="11"/>
  <c r="G39" i="24"/>
  <c r="G42" i="24"/>
  <c r="G34" i="11"/>
  <c r="F38" i="31"/>
  <c r="F25" i="30"/>
  <c r="F17" i="24"/>
  <c r="F18" i="24"/>
  <c r="F33" i="11"/>
  <c r="G39" i="11"/>
  <c r="E14" i="30"/>
  <c r="F26" i="30"/>
  <c r="J50" i="31"/>
  <c r="F33" i="24"/>
  <c r="H20" i="30"/>
  <c r="F44" i="31"/>
  <c r="J24" i="31"/>
  <c r="J33" i="31"/>
  <c r="E11" i="30"/>
  <c r="F48" i="24"/>
  <c r="F24" i="30"/>
  <c r="E31" i="30"/>
  <c r="G54" i="11"/>
  <c r="F19" i="30"/>
  <c r="F35" i="24"/>
  <c r="E37" i="30"/>
  <c r="F43" i="24"/>
  <c r="J25" i="31"/>
  <c r="H46" i="31"/>
  <c r="J54" i="31"/>
  <c r="F38" i="24"/>
  <c r="F48" i="11"/>
  <c r="H32" i="31"/>
  <c r="J49" i="31"/>
  <c r="G20" i="24"/>
  <c r="H19" i="31"/>
  <c r="H33" i="31"/>
  <c r="H35" i="31"/>
  <c r="F35" i="30"/>
  <c r="G24" i="11"/>
  <c r="F21" i="31"/>
  <c r="F18" i="11"/>
  <c r="F48" i="31"/>
  <c r="E36" i="30"/>
  <c r="J42" i="31"/>
  <c r="F21" i="11"/>
  <c r="F42" i="30"/>
  <c r="F44" i="30"/>
  <c r="G28" i="11"/>
  <c r="G54" i="24"/>
  <c r="G51" i="24"/>
  <c r="F17" i="30"/>
  <c r="F39" i="11"/>
  <c r="F35" i="31"/>
  <c r="J28" i="31"/>
  <c r="F52" i="31"/>
  <c r="G23" i="11"/>
  <c r="F31" i="30"/>
  <c r="F51" i="11"/>
  <c r="G28" i="24"/>
  <c r="G53" i="11"/>
  <c r="G23" i="24"/>
  <c r="E38" i="30"/>
  <c r="F39" i="24"/>
  <c r="F51" i="24"/>
  <c r="E28" i="30"/>
  <c r="G41" i="11"/>
  <c r="G48" i="11"/>
  <c r="E45" i="30"/>
  <c r="G35" i="11"/>
  <c r="H22" i="31"/>
  <c r="G15" i="30"/>
  <c r="L45" i="31"/>
  <c r="H38" i="30"/>
  <c r="G41" i="24"/>
  <c r="G22" i="11"/>
  <c r="F40" i="11"/>
  <c r="E33" i="30"/>
  <c r="F45" i="11"/>
  <c r="F50" i="11"/>
  <c r="F15" i="30"/>
  <c r="C43" i="13"/>
  <c r="F58" i="11" l="1"/>
  <c r="B14" i="3"/>
  <c r="C14" i="3" s="1"/>
  <c r="D14" i="3" s="1"/>
  <c r="E14" i="3" s="1"/>
  <c r="F14" i="3" s="1"/>
  <c r="G14" i="3" s="1"/>
  <c r="A50" i="13" l="1"/>
  <c r="I95" i="23" l="1"/>
  <c r="I80" i="23"/>
  <c r="R136" i="23" l="1"/>
  <c r="W136" i="23" s="1"/>
</calcChain>
</file>

<file path=xl/sharedStrings.xml><?xml version="1.0" encoding="utf-8"?>
<sst xmlns="http://schemas.openxmlformats.org/spreadsheetml/2006/main" count="639" uniqueCount="401">
  <si>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</si>
  <si>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</si>
  <si>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</si>
  <si>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</si>
  <si>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</si>
  <si>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</si>
  <si>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</si>
  <si>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</si>
  <si>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</si>
  <si>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</si>
  <si>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</si>
  <si>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</si>
  <si>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</si>
  <si>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</si>
  <si>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</si>
  <si>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</si>
  <si>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</si>
  <si>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</si>
  <si>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</si>
  <si>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</si>
  <si>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</si>
  <si>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</si>
  <si>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</si>
  <si>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</si>
  <si>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</si>
  <si>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</si>
  <si>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</si>
  <si>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</si>
  <si>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</si>
  <si>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</si>
  <si>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</si>
  <si>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</si>
  <si>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</si>
  <si>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</si>
  <si>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</si>
  <si>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</si>
  <si>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</si>
  <si>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</si>
  <si>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</si>
  <si>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</si>
  <si>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</si>
  <si>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</si>
  <si>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</si>
  <si>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</si>
  <si>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</si>
  <si>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</si>
  <si>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</si>
  <si>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</si>
  <si>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</si>
  <si>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</si>
  <si>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</si>
  <si>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</si>
  <si>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</si>
  <si>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</si>
  <si>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</si>
  <si>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</si>
  <si>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</si>
  <si>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</si>
  <si>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</si>
  <si>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</si>
  <si>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</si>
  <si>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</si>
  <si>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</si>
  <si>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</si>
  <si>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</si>
  <si>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</si>
  <si>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</si>
  <si>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</si>
  <si>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</si>
  <si>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</si>
  <si>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</si>
  <si>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</si>
  <si>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</si>
  <si>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</si>
  <si>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</si>
  <si>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</si>
  <si>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</si>
  <si>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</si>
  <si>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</si>
  <si>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</si>
  <si>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표준편차</t>
    <phoneticPr fontId="4" type="noConversion"/>
  </si>
  <si>
    <t>C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</si>
  <si>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</si>
  <si>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</si>
  <si>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</si>
  <si>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</si>
  <si>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</si>
  <si>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t>B3. 확률분포 :</t>
    <phoneticPr fontId="4" type="noConversion"/>
  </si>
  <si>
    <t>B4. 감도계수 :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</si>
  <si>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</si>
  <si>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</si>
  <si>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</si>
  <si>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</si>
  <si>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</si>
  <si>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</si>
  <si>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</si>
  <si>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</si>
  <si>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</si>
  <si>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</si>
  <si>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</si>
  <si>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</si>
  <si>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</si>
  <si>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</si>
  <si>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</si>
  <si>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</si>
  <si>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</si>
  <si>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</si>
  <si>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</si>
  <si>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</si>
  <si>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</si>
  <si>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</si>
  <si>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</si>
  <si>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</si>
  <si>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</si>
  <si>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열팽창계수</t>
    <phoneticPr fontId="76" type="noConversion"/>
  </si>
  <si>
    <t>단위</t>
    <phoneticPr fontId="4" type="noConversion"/>
  </si>
  <si>
    <t>개수</t>
    <phoneticPr fontId="4" type="noConversion"/>
  </si>
  <si>
    <t>교정일자</t>
    <phoneticPr fontId="76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</si>
  <si>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</si>
  <si>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</si>
  <si>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</si>
  <si>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</si>
  <si>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</si>
  <si>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</si>
  <si>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요인</t>
    <phoneticPr fontId="4" type="noConversion"/>
  </si>
  <si>
    <t>입력량</t>
    <phoneticPr fontId="4" type="noConversion"/>
  </si>
  <si>
    <t>B</t>
    <phoneticPr fontId="4" type="noConversion"/>
  </si>
  <si>
    <t>∞</t>
    <phoneticPr fontId="4" type="noConversion"/>
  </si>
  <si>
    <t>소수점</t>
    <phoneticPr fontId="4" type="noConversion"/>
  </si>
  <si>
    <t>0.000</t>
    <phoneticPr fontId="4" type="noConversion"/>
  </si>
  <si>
    <t>0.000 000 000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</si>
  <si>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</si>
  <si>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</si>
  <si>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</si>
  <si>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</si>
  <si>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</si>
  <si>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</si>
  <si>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평균값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</si>
  <si>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</si>
  <si>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※ 감도계수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</si>
  <si>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</si>
  <si>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A4. 감도계수 :</t>
    <phoneticPr fontId="4" type="noConversion"/>
  </si>
  <si>
    <t>B1. 추정값 :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</si>
  <si>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</si>
  <si>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t>×</t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</si>
  <si>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</si>
  <si>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</si>
  <si>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A3. 확률분포 :</t>
    <phoneticPr fontId="4" type="noConversion"/>
  </si>
  <si>
    <t>명목값</t>
    <phoneticPr fontId="4" type="noConversion"/>
  </si>
  <si>
    <t>사용중지?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</si>
  <si>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</si>
  <si>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</si>
  <si>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</si>
  <si>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</si>
  <si>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</si>
  <si>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명목값</t>
  </si>
  <si>
    <t>단위</t>
  </si>
  <si>
    <t>fees</t>
    <phoneticPr fontId="4" type="noConversion"/>
  </si>
  <si>
    <t>P/F</t>
    <phoneticPr fontId="4" type="noConversion"/>
  </si>
  <si>
    <t>Indication value</t>
    <phoneticPr fontId="4" type="noConversion"/>
  </si>
  <si>
    <t>Correction value</t>
    <phoneticPr fontId="4" type="noConversion"/>
  </si>
  <si>
    <t>기준기명</t>
    <phoneticPr fontId="4" type="noConversion"/>
  </si>
  <si>
    <t>Standard Measuring Machine</t>
  </si>
  <si>
    <t>보정값</t>
    <phoneticPr fontId="4" type="noConversion"/>
  </si>
  <si>
    <t>단위</t>
    <phoneticPr fontId="4" type="noConversion"/>
  </si>
  <si>
    <t>불확도1</t>
    <phoneticPr fontId="4" type="noConversion"/>
  </si>
  <si>
    <t>불확도 단위</t>
    <phoneticPr fontId="4" type="noConversion"/>
  </si>
  <si>
    <t>비고</t>
    <phoneticPr fontId="4" type="noConversion"/>
  </si>
  <si>
    <t>평행도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</si>
  <si>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</si>
  <si>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</si>
  <si>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</si>
  <si>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기준기명</t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</si>
  <si>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</si>
  <si>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</si>
  <si>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</si>
  <si>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</si>
  <si>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</si>
  <si>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</si>
  <si>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</si>
  <si>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</si>
  <si>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</si>
  <si>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</si>
  <si>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</si>
  <si>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</si>
  <si>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</si>
  <si>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표준편차</t>
    <phoneticPr fontId="4" type="noConversion"/>
  </si>
  <si>
    <t>지시값</t>
    <phoneticPr fontId="4" type="noConversion"/>
  </si>
  <si>
    <t>기준기교정값</t>
    <phoneticPr fontId="4" type="noConversion"/>
  </si>
  <si>
    <t>교정값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</si>
  <si>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</si>
  <si>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</si>
  <si>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</si>
  <si>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</si>
  <si>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</si>
  <si>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</si>
  <si>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</si>
  <si>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</si>
  <si>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</si>
  <si>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</si>
  <si>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</si>
  <si>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</si>
  <si>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</si>
  <si>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</si>
  <si>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</si>
  <si>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</si>
  <si>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</si>
  <si>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</si>
  <si>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</si>
  <si>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3. 불확도 계산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</si>
  <si>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</si>
  <si>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</si>
  <si>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</si>
  <si>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</si>
  <si>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</si>
  <si>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</si>
  <si>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</si>
  <si>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</si>
  <si>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</si>
  <si>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</si>
  <si>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</si>
  <si>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</si>
  <si>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</si>
  <si>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</si>
  <si>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t</t>
    <phoneticPr fontId="4" type="noConversion"/>
  </si>
  <si>
    <t>기준기보정값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</si>
  <si>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</si>
  <si>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mm</t>
    <phoneticPr fontId="4" type="noConversion"/>
  </si>
  <si>
    <t>정규</t>
    <phoneticPr fontId="4" type="noConversion"/>
  </si>
  <si>
    <t>기준기분해능</t>
    <phoneticPr fontId="4" type="noConversion"/>
  </si>
  <si>
    <t>직사각형</t>
    <phoneticPr fontId="4" type="noConversion"/>
  </si>
  <si>
    <t>∞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</si>
  <si>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</si>
  <si>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</si>
  <si>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μm</t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</si>
  <si>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</si>
  <si>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</si>
  <si>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</si>
  <si>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</si>
  <si>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</si>
  <si>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계산(mm)</t>
    <phoneticPr fontId="4" type="noConversion"/>
  </si>
  <si>
    <t>mm</t>
    <phoneticPr fontId="4" type="noConversion"/>
  </si>
  <si>
    <t>선택</t>
    <phoneticPr fontId="4" type="noConversion"/>
  </si>
  <si>
    <t>Rawdata</t>
    <phoneticPr fontId="4" type="noConversion"/>
  </si>
  <si>
    <t>측정불확도</t>
    <phoneticPr fontId="4" type="noConversion"/>
  </si>
  <si>
    <t>CMC</t>
    <phoneticPr fontId="4" type="noConversion"/>
  </si>
  <si>
    <t>신뢰수준(%)</t>
    <phoneticPr fontId="4" type="noConversion"/>
  </si>
  <si>
    <t>Number</t>
    <phoneticPr fontId="4" type="noConversion"/>
  </si>
  <si>
    <t>표준 측장기</t>
    <phoneticPr fontId="4" type="noConversion"/>
  </si>
  <si>
    <t>자리수</t>
    <phoneticPr fontId="4" type="noConversion"/>
  </si>
  <si>
    <t>Format</t>
    <phoneticPr fontId="4" type="noConversion"/>
  </si>
  <si>
    <t>Bench Micrometer</t>
    <phoneticPr fontId="4" type="noConversion"/>
  </si>
  <si>
    <t>벤치 마이크로미터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</si>
  <si>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</si>
  <si>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</si>
  <si>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</si>
  <si>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</si>
  <si>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</si>
  <si>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</si>
  <si>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</si>
  <si>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</si>
  <si>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● 교정료 계산</t>
    <phoneticPr fontId="4" type="noConversion"/>
  </si>
  <si>
    <t>추가수수료</t>
    <phoneticPr fontId="4" type="noConversion"/>
  </si>
  <si>
    <t>개수</t>
    <phoneticPr fontId="4" type="noConversion"/>
  </si>
  <si>
    <t>인치?</t>
    <phoneticPr fontId="4" type="noConversion"/>
  </si>
  <si>
    <t>기본수수료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</si>
  <si>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</si>
  <si>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</si>
  <si>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</si>
  <si>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최소범위</t>
    <phoneticPr fontId="4" type="noConversion"/>
  </si>
  <si>
    <t>명목값</t>
    <phoneticPr fontId="4" type="noConversion"/>
  </si>
  <si>
    <t>명목값</t>
    <phoneticPr fontId="4" type="noConversion"/>
  </si>
  <si>
    <t>교정값</t>
    <phoneticPr fontId="4" type="noConversion"/>
  </si>
  <si>
    <t>(신뢰수준 약 95 %,</t>
  </si>
  <si>
    <t>(Confidence level about 95 %,</t>
  </si>
  <si>
    <t>단위</t>
    <phoneticPr fontId="4" type="noConversion"/>
  </si>
  <si>
    <t>Div.</t>
    <phoneticPr fontId="4" type="noConversion"/>
  </si>
  <si>
    <t>Res.</t>
    <phoneticPr fontId="4" type="noConversion"/>
  </si>
  <si>
    <t>D</t>
    <phoneticPr fontId="4" type="noConversion"/>
  </si>
  <si>
    <t>■ 측정기본정보</t>
    <phoneticPr fontId="4" type="noConversion"/>
  </si>
  <si>
    <t>환산계수</t>
    <phoneticPr fontId="4" type="noConversion"/>
  </si>
  <si>
    <t>틈새 게이지</t>
    <phoneticPr fontId="4" type="noConversion"/>
  </si>
  <si>
    <t>■ 반복 측정 결과</t>
    <phoneticPr fontId="4" type="noConversion"/>
  </si>
  <si>
    <t>명목값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</si>
  <si>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</si>
  <si>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</si>
  <si>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</si>
  <si>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</si>
  <si>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</si>
  <si>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</si>
  <si>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</si>
  <si>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</si>
  <si>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</si>
  <si>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</si>
  <si>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:</t>
    <phoneticPr fontId="4" type="noConversion"/>
  </si>
  <si>
    <t>:</t>
    <phoneticPr fontId="4" type="noConversion"/>
  </si>
  <si>
    <t>■ 합성표준불확도 관계식</t>
    <phoneticPr fontId="4" type="noConversion"/>
  </si>
  <si>
    <t>■ 불확도 총괄표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</si>
  <si>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</si>
  <si>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</si>
  <si>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</si>
  <si>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</si>
  <si>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</si>
  <si>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</si>
  <si>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</si>
  <si>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</si>
  <si>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</si>
  <si>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</si>
  <si>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</si>
  <si>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</si>
  <si>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</si>
  <si>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</si>
  <si>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</si>
  <si>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</si>
  <si>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</si>
  <si>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</si>
  <si>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</si>
  <si>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</si>
  <si>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</si>
  <si>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</si>
  <si>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</si>
  <si>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</si>
  <si>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</si>
  <si>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</si>
  <si>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</si>
  <si>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</si>
  <si>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</si>
  <si>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</si>
  <si>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</si>
  <si>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</si>
  <si>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μm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</si>
  <si>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</si>
  <si>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</si>
  <si>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</si>
  <si>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C1. 추정값 :</t>
    <phoneticPr fontId="4" type="noConversion"/>
  </si>
  <si>
    <t>C2. 표준불확도 :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</si>
  <si>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</si>
  <si>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</si>
  <si>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=</t>
    <phoneticPr fontId="4" type="noConversion"/>
  </si>
  <si>
    <t>C3. 확률분포 :</t>
    <phoneticPr fontId="4" type="noConversion"/>
  </si>
  <si>
    <t>C4. 감도계수 :</t>
    <phoneticPr fontId="4" type="noConversion"/>
  </si>
  <si>
    <t>C5. 불확도 기여량 :</t>
    <phoneticPr fontId="4" type="noConversion"/>
  </si>
  <si>
    <t>｜</t>
    <phoneticPr fontId="4" type="noConversion"/>
  </si>
  <si>
    <t>×</t>
    <phoneticPr fontId="4" type="noConversion"/>
  </si>
  <si>
    <t>|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</si>
  <si>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</si>
  <si>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</si>
  <si>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</si>
  <si>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=</t>
    <phoneticPr fontId="4" type="noConversion"/>
  </si>
  <si>
    <t>μm</t>
    <phoneticPr fontId="4" type="noConversion"/>
  </si>
  <si>
    <t>+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</si>
  <si>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</si>
  <si>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</si>
  <si>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</si>
  <si>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</si>
  <si>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</si>
  <si>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</si>
  <si>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</si>
  <si>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</si>
  <si>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</si>
  <si>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</si>
  <si>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보정값</t>
    <phoneticPr fontId="4" type="noConversion"/>
  </si>
  <si>
    <t>불확도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</si>
  <si>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</si>
  <si>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</si>
  <si>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</si>
  <si>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Measurement Uncertainty</t>
    <phoneticPr fontId="4" type="noConversion"/>
  </si>
  <si>
    <t>조정 후</t>
    <phoneticPr fontId="4" type="noConversion"/>
  </si>
  <si>
    <t>조정 전</t>
    <phoneticPr fontId="4" type="noConversion"/>
  </si>
  <si>
    <t>Spec</t>
    <phoneticPr fontId="4" type="noConversion"/>
  </si>
  <si>
    <t>Unit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</si>
  <si>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</si>
  <si>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Nominal Value</t>
    <phoneticPr fontId="4" type="noConversion"/>
  </si>
  <si>
    <t>※ 신뢰수준 약 95 %,</t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</si>
  <si>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</si>
  <si>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</si>
  <si>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</si>
  <si>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</si>
  <si>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</si>
  <si>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</si>
  <si>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</si>
  <si>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</si>
  <si>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</si>
  <si>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</si>
  <si>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</si>
  <si>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</si>
  <si>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</si>
  <si>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</si>
  <si>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</si>
  <si>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</si>
  <si>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</si>
  <si>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</si>
  <si>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</si>
  <si>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</si>
  <si>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</si>
  <si>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</si>
  <si>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</si>
  <si>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</si>
  <si>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기본수수료</t>
    <phoneticPr fontId="4" type="noConversion"/>
  </si>
  <si>
    <t>조건</t>
    <phoneticPr fontId="4" type="noConversion"/>
  </si>
  <si>
    <t>개당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</si>
</sst>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0.00\ &quot;μm&quot;"/>
    <numFmt numFmtId="203" formatCode="0.000\ &quot;mm&quot;"/>
    <numFmt numFmtId="204" formatCode="0.000\ 00"/>
    <numFmt numFmtId="205" formatCode="#\ ###\ ###"/>
    <numFmt numFmtId="206" formatCode="0.000\ &quot;μm&quot;"/>
    <numFmt numFmtId="207" formatCode="_-* #,##0_-;\-* #,##0_-;_-* &quot;-&quot;??_-;_-@_-"/>
    <numFmt numFmtId="208" formatCode="0.00_);[Red]\(0.00\)"/>
    <numFmt numFmtId="209" formatCode="0.00000_ "/>
    <numFmt numFmtId="210" formatCode="0.0000"/>
    <numFmt numFmtId="211" formatCode="0_ "/>
  </numFmts>
  <fonts count="9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52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2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6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5" fillId="33" borderId="48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53" xfId="0" applyNumberFormat="1" applyFont="1" applyFill="1" applyBorder="1" applyAlignment="1">
      <alignment horizontal="center" vertical="center"/>
    </xf>
    <xf numFmtId="197" fontId="80" fillId="29" borderId="54" xfId="0" applyNumberFormat="1" applyFont="1" applyFill="1" applyBorder="1" applyAlignment="1">
      <alignment horizontal="center" vertical="center"/>
    </xf>
    <xf numFmtId="197" fontId="80" fillId="0" borderId="56" xfId="0" applyNumberFormat="1" applyFont="1" applyFill="1" applyBorder="1" applyAlignment="1">
      <alignment horizontal="center" vertical="center"/>
    </xf>
    <xf numFmtId="198" fontId="80" fillId="0" borderId="53" xfId="0" applyNumberFormat="1" applyFont="1" applyFill="1" applyBorder="1" applyAlignment="1">
      <alignment horizontal="center" vertical="center"/>
    </xf>
    <xf numFmtId="0" fontId="80" fillId="35" borderId="53" xfId="0" applyNumberFormat="1" applyFont="1" applyFill="1" applyBorder="1" applyAlignment="1">
      <alignment horizontal="center" vertical="center"/>
    </xf>
    <xf numFmtId="0" fontId="77" fillId="0" borderId="48" xfId="0" applyFont="1" applyBorder="1" applyAlignment="1">
      <alignment horizontal="center" vertical="center"/>
    </xf>
    <xf numFmtId="0" fontId="85" fillId="35" borderId="52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55" xfId="0" applyNumberFormat="1" applyFont="1" applyFill="1" applyBorder="1" applyAlignment="1">
      <alignment horizontal="center" vertical="center"/>
    </xf>
    <xf numFmtId="199" fontId="80" fillId="0" borderId="53" xfId="0" applyNumberFormat="1" applyFont="1" applyFill="1" applyBorder="1" applyAlignment="1">
      <alignment horizontal="center" vertical="center"/>
    </xf>
    <xf numFmtId="0" fontId="80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89" fillId="0" borderId="0" xfId="0" applyFont="1" applyBorder="1" applyAlignment="1">
      <alignment vertical="center"/>
    </xf>
    <xf numFmtId="201" fontId="89" fillId="0" borderId="0" xfId="0" applyNumberFormat="1" applyFont="1" applyBorder="1" applyAlignment="1">
      <alignment vertical="center"/>
    </xf>
    <xf numFmtId="201" fontId="89" fillId="0" borderId="0" xfId="0" applyNumberFormat="1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204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0" fillId="0" borderId="0" xfId="0" applyNumberFormat="1" applyFont="1" applyAlignment="1">
      <alignment vertical="center"/>
    </xf>
    <xf numFmtId="0" fontId="90" fillId="0" borderId="0" xfId="0" applyNumberFormat="1" applyFont="1" applyAlignment="1">
      <alignment horizontal="left" vertical="center" indent="1"/>
    </xf>
    <xf numFmtId="0" fontId="89" fillId="0" borderId="0" xfId="0" applyFont="1" applyBorder="1">
      <alignment vertical="center"/>
    </xf>
    <xf numFmtId="0" fontId="80" fillId="0" borderId="55" xfId="0" applyNumberFormat="1" applyFont="1" applyFill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 shrinkToFit="1"/>
    </xf>
    <xf numFmtId="41" fontId="52" fillId="0" borderId="48" xfId="86" applyFont="1" applyBorder="1" applyAlignment="1">
      <alignment horizontal="center" vertical="center"/>
    </xf>
    <xf numFmtId="0" fontId="52" fillId="0" borderId="48" xfId="86" applyNumberFormat="1" applyFont="1" applyBorder="1" applyAlignment="1">
      <alignment horizontal="center" vertical="center"/>
    </xf>
    <xf numFmtId="41" fontId="52" fillId="0" borderId="48" xfId="0" applyNumberFormat="1" applyFont="1" applyBorder="1" applyAlignment="1">
      <alignment horizontal="center" vertical="center"/>
    </xf>
    <xf numFmtId="207" fontId="52" fillId="0" borderId="48" xfId="86" applyNumberFormat="1" applyFont="1" applyBorder="1" applyAlignment="1">
      <alignment horizontal="center" vertical="center"/>
    </xf>
    <xf numFmtId="41" fontId="52" fillId="0" borderId="48" xfId="86" applyNumberFormat="1" applyFont="1" applyBorder="1" applyAlignment="1">
      <alignment horizontal="center" vertical="center"/>
    </xf>
    <xf numFmtId="0" fontId="75" fillId="33" borderId="48" xfId="0" applyFont="1" applyFill="1" applyBorder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48" fillId="0" borderId="43" xfId="79" applyNumberFormat="1" applyFont="1" applyFill="1" applyBorder="1" applyAlignment="1">
      <alignment horizontal="center" vertical="center"/>
    </xf>
    <xf numFmtId="0" fontId="80" fillId="0" borderId="68" xfId="0" applyNumberFormat="1" applyFont="1" applyFill="1" applyBorder="1" applyAlignment="1">
      <alignment horizontal="center" vertical="center"/>
    </xf>
    <xf numFmtId="0" fontId="91" fillId="0" borderId="68" xfId="0" applyNumberFormat="1" applyFont="1" applyFill="1" applyBorder="1" applyAlignment="1">
      <alignment horizontal="center" vertical="center"/>
    </xf>
    <xf numFmtId="192" fontId="80" fillId="0" borderId="68" xfId="0" applyNumberFormat="1" applyFont="1" applyFill="1" applyBorder="1" applyAlignment="1">
      <alignment horizontal="center" vertical="center"/>
    </xf>
    <xf numFmtId="0" fontId="93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50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8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left" vertical="center"/>
    </xf>
    <xf numFmtId="0" fontId="86" fillId="0" borderId="0" xfId="0" applyFont="1" applyBorder="1">
      <alignment vertical="center"/>
    </xf>
    <xf numFmtId="0" fontId="95" fillId="0" borderId="0" xfId="0" applyFont="1" applyBorder="1" applyAlignment="1">
      <alignment vertical="center"/>
    </xf>
    <xf numFmtId="0" fontId="5" fillId="28" borderId="63" xfId="0" applyNumberFormat="1" applyFont="1" applyFill="1" applyBorder="1" applyAlignment="1">
      <alignment horizontal="center" vertical="center"/>
    </xf>
    <xf numFmtId="49" fontId="81" fillId="28" borderId="68" xfId="0" applyNumberFormat="1" applyFont="1" applyFill="1" applyBorder="1" applyAlignment="1">
      <alignment horizontal="center" vertical="center"/>
    </xf>
    <xf numFmtId="0" fontId="80" fillId="0" borderId="68" xfId="78" applyNumberFormat="1" applyFont="1" applyFill="1" applyBorder="1" applyAlignment="1">
      <alignment horizontal="center" vertical="center"/>
    </xf>
    <xf numFmtId="209" fontId="80" fillId="0" borderId="68" xfId="0" applyNumberFormat="1" applyFont="1" applyFill="1" applyBorder="1" applyAlignment="1">
      <alignment horizontal="center" vertical="center"/>
    </xf>
    <xf numFmtId="0" fontId="80" fillId="32" borderId="68" xfId="0" applyNumberFormat="1" applyFont="1" applyFill="1" applyBorder="1" applyAlignment="1">
      <alignment horizontal="center" vertical="center"/>
    </xf>
    <xf numFmtId="0" fontId="80" fillId="29" borderId="68" xfId="0" applyNumberFormat="1" applyFont="1" applyFill="1" applyBorder="1" applyAlignment="1">
      <alignment horizontal="center" vertical="center"/>
    </xf>
    <xf numFmtId="210" fontId="80" fillId="36" borderId="68" xfId="0" applyNumberFormat="1" applyFont="1" applyFill="1" applyBorder="1" applyAlignment="1">
      <alignment horizontal="center" vertical="center"/>
    </xf>
    <xf numFmtId="0" fontId="80" fillId="32" borderId="68" xfId="0" applyNumberFormat="1" applyFont="1" applyFill="1" applyBorder="1" applyAlignment="1">
      <alignment horizontal="center" vertical="center" wrapText="1"/>
    </xf>
    <xf numFmtId="0" fontId="80" fillId="0" borderId="68" xfId="0" applyNumberFormat="1" applyFont="1" applyFill="1" applyBorder="1" applyAlignment="1">
      <alignment horizontal="center" vertical="center" wrapText="1"/>
    </xf>
    <xf numFmtId="0" fontId="80" fillId="0" borderId="68" xfId="0" applyNumberFormat="1" applyFont="1" applyBorder="1" applyAlignment="1">
      <alignment horizontal="center" vertical="center"/>
    </xf>
    <xf numFmtId="208" fontId="80" fillId="0" borderId="68" xfId="0" applyNumberFormat="1" applyFont="1" applyFill="1" applyBorder="1" applyAlignment="1">
      <alignment horizontal="center" vertical="center"/>
    </xf>
    <xf numFmtId="2" fontId="80" fillId="29" borderId="68" xfId="0" applyNumberFormat="1" applyFont="1" applyFill="1" applyBorder="1" applyAlignment="1">
      <alignment horizontal="center" vertical="center"/>
    </xf>
    <xf numFmtId="201" fontId="80" fillId="0" borderId="68" xfId="0" applyNumberFormat="1" applyFont="1" applyFill="1" applyBorder="1" applyAlignment="1">
      <alignment horizontal="center" vertical="center"/>
    </xf>
    <xf numFmtId="194" fontId="80" fillId="0" borderId="68" xfId="0" applyNumberFormat="1" applyFont="1" applyFill="1" applyBorder="1" applyAlignment="1">
      <alignment horizontal="center" vertical="center"/>
    </xf>
    <xf numFmtId="200" fontId="80" fillId="0" borderId="68" xfId="0" applyNumberFormat="1" applyFont="1" applyFill="1" applyBorder="1" applyAlignment="1">
      <alignment horizontal="center" vertical="center"/>
    </xf>
    <xf numFmtId="194" fontId="80" fillId="32" borderId="68" xfId="0" applyNumberFormat="1" applyFont="1" applyFill="1" applyBorder="1" applyAlignment="1">
      <alignment horizontal="center" vertical="center"/>
    </xf>
    <xf numFmtId="0" fontId="80" fillId="0" borderId="68" xfId="0" applyNumberFormat="1" applyFont="1" applyFill="1" applyBorder="1" applyAlignment="1">
      <alignment horizontal="left" vertical="center"/>
    </xf>
    <xf numFmtId="49" fontId="80" fillId="0" borderId="68" xfId="0" applyNumberFormat="1" applyFont="1" applyFill="1" applyBorder="1" applyAlignment="1">
      <alignment horizontal="left"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188" fontId="80" fillId="0" borderId="68" xfId="0" applyNumberFormat="1" applyFont="1" applyFill="1" applyBorder="1" applyAlignment="1">
      <alignment horizontal="center" vertical="center"/>
    </xf>
    <xf numFmtId="189" fontId="81" fillId="28" borderId="68" xfId="0" applyNumberFormat="1" applyFont="1" applyFill="1" applyBorder="1" applyAlignment="1">
      <alignment horizontal="center" vertical="center" wrapText="1"/>
    </xf>
    <xf numFmtId="189" fontId="81" fillId="28" borderId="68" xfId="0" applyNumberFormat="1" applyFont="1" applyFill="1" applyBorder="1" applyAlignment="1">
      <alignment horizontal="center" vertical="center"/>
    </xf>
    <xf numFmtId="0" fontId="81" fillId="28" borderId="52" xfId="0" applyNumberFormat="1" applyFont="1" applyFill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1" fillId="0" borderId="68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189" fontId="81" fillId="28" borderId="68" xfId="0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0" fontId="48" fillId="0" borderId="76" xfId="79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horizontal="right" vertical="center"/>
    </xf>
    <xf numFmtId="0" fontId="50" fillId="0" borderId="76" xfId="80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left" vertical="center"/>
    </xf>
    <xf numFmtId="0" fontId="48" fillId="0" borderId="76" xfId="79" applyNumberFormat="1" applyFont="1" applyFill="1" applyBorder="1" applyAlignment="1">
      <alignment vertical="center"/>
    </xf>
    <xf numFmtId="211" fontId="96" fillId="37" borderId="76" xfId="112" applyNumberFormat="1" applyFont="1" applyFill="1" applyBorder="1" applyAlignment="1">
      <alignment horizontal="center" vertical="center" wrapText="1"/>
    </xf>
    <xf numFmtId="211" fontId="96" fillId="37" borderId="76" xfId="112" applyNumberFormat="1" applyFont="1" applyFill="1" applyBorder="1" applyAlignment="1">
      <alignment horizontal="center" vertical="center" wrapText="1"/>
    </xf>
    <xf numFmtId="49" fontId="60" fillId="37" borderId="76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0" fillId="0" borderId="68" xfId="0" applyNumberFormat="1" applyFont="1" applyFill="1" applyBorder="1" applyAlignment="1">
      <alignment horizontal="center" vertical="center"/>
    </xf>
    <xf numFmtId="0" fontId="80" fillId="36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/>
    </xf>
    <xf numFmtId="0" fontId="80" fillId="38" borderId="68" xfId="0" applyNumberFormat="1" applyFont="1" applyFill="1" applyBorder="1" applyAlignment="1">
      <alignment horizontal="center" vertical="center"/>
    </xf>
    <xf numFmtId="199" fontId="80" fillId="0" borderId="68" xfId="0" applyNumberFormat="1" applyFont="1" applyFill="1" applyBorder="1" applyAlignment="1">
      <alignment horizontal="center" vertical="center"/>
    </xf>
    <xf numFmtId="0" fontId="98" fillId="35" borderId="52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211" fontId="60" fillId="37" borderId="0" xfId="0" applyNumberFormat="1" applyFont="1" applyFill="1" applyBorder="1" applyAlignment="1">
      <alignment horizontal="center" vertical="center" wrapText="1"/>
    </xf>
    <xf numFmtId="211" fontId="60" fillId="37" borderId="76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6" xfId="0" applyNumberFormat="1" applyFont="1" applyFill="1" applyBorder="1" applyAlignment="1">
      <alignment horizontal="center" vertical="center"/>
    </xf>
    <xf numFmtId="211" fontId="48" fillId="37" borderId="0" xfId="0" applyNumberFormat="1" applyFont="1" applyFill="1" applyAlignment="1">
      <alignment horizontal="center" vertical="center"/>
    </xf>
    <xf numFmtId="211" fontId="48" fillId="37" borderId="76" xfId="0" applyNumberFormat="1" applyFont="1" applyFill="1" applyBorder="1" applyAlignment="1">
      <alignment horizontal="center" vertical="center"/>
    </xf>
    <xf numFmtId="211" fontId="96" fillId="37" borderId="0" xfId="112" applyNumberFormat="1" applyFont="1" applyFill="1" applyBorder="1" applyAlignment="1">
      <alignment horizontal="center" vertical="center" wrapText="1"/>
    </xf>
    <xf numFmtId="211" fontId="96" fillId="37" borderId="76" xfId="112" applyNumberFormat="1" applyFont="1" applyFill="1" applyBorder="1" applyAlignment="1">
      <alignment horizontal="center" vertical="center" wrapText="1"/>
    </xf>
    <xf numFmtId="211" fontId="96" fillId="37" borderId="0" xfId="112" applyNumberFormat="1" applyFont="1" applyFill="1" applyBorder="1" applyAlignment="1">
      <alignment horizontal="center" vertical="center"/>
    </xf>
    <xf numFmtId="211" fontId="96" fillId="37" borderId="76" xfId="112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6" xfId="0" applyNumberFormat="1" applyFont="1" applyFill="1" applyBorder="1" applyAlignment="1">
      <alignment horizontal="center" vertical="center"/>
    </xf>
    <xf numFmtId="211" fontId="48" fillId="37" borderId="0" xfId="0" applyNumberFormat="1" applyFont="1" applyFill="1" applyBorder="1" applyAlignment="1">
      <alignment horizontal="center" vertical="center"/>
    </xf>
    <xf numFmtId="211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6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196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6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39" xfId="0" applyFont="1" applyBorder="1" applyAlignment="1">
      <alignment horizontal="right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1" xfId="0" applyFont="1" applyBorder="1" applyAlignment="1">
      <alignment horizontal="center" vertical="center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61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0" borderId="39" xfId="0" applyNumberFormat="1" applyFont="1" applyBorder="1" applyAlignment="1">
      <alignment vertical="center"/>
    </xf>
    <xf numFmtId="193" fontId="67" fillId="0" borderId="39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52" fillId="32" borderId="48" xfId="0" applyNumberFormat="1" applyFont="1" applyFill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 shrinkToFit="1"/>
    </xf>
    <xf numFmtId="0" fontId="52" fillId="29" borderId="48" xfId="0" applyNumberFormat="1" applyFont="1" applyFill="1" applyBorder="1" applyAlignment="1">
      <alignment horizontal="center" vertical="center"/>
    </xf>
    <xf numFmtId="0" fontId="52" fillId="32" borderId="48" xfId="0" applyNumberFormat="1" applyFont="1" applyFill="1" applyBorder="1" applyAlignment="1">
      <alignment horizontal="center" vertical="center" shrinkToFit="1"/>
    </xf>
    <xf numFmtId="0" fontId="67" fillId="0" borderId="59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194" fontId="67" fillId="0" borderId="57" xfId="0" applyNumberFormat="1" applyFont="1" applyBorder="1" applyAlignment="1">
      <alignment vertical="center"/>
    </xf>
    <xf numFmtId="194" fontId="67" fillId="0" borderId="61" xfId="0" applyNumberFormat="1" applyFont="1" applyBorder="1" applyAlignment="1">
      <alignment vertical="center"/>
    </xf>
    <xf numFmtId="191" fontId="67" fillId="0" borderId="61" xfId="0" applyNumberFormat="1" applyFont="1" applyBorder="1" applyAlignment="1">
      <alignment vertical="center"/>
    </xf>
    <xf numFmtId="191" fontId="67" fillId="0" borderId="58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horizontal="left" vertical="center"/>
    </xf>
    <xf numFmtId="201" fontId="69" fillId="0" borderId="0" xfId="0" applyNumberFormat="1" applyFont="1" applyBorder="1" applyAlignment="1">
      <alignment horizontal="center" vertical="center"/>
    </xf>
    <xf numFmtId="202" fontId="65" fillId="0" borderId="39" xfId="0" applyNumberFormat="1" applyFont="1" applyBorder="1" applyAlignment="1">
      <alignment horizontal="center" vertical="center"/>
    </xf>
    <xf numFmtId="202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188" fontId="67" fillId="0" borderId="39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left"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46" xfId="0" applyNumberFormat="1" applyFont="1" applyFill="1" applyBorder="1" applyAlignment="1">
      <alignment horizontal="center" vertical="center" wrapText="1"/>
    </xf>
    <xf numFmtId="192" fontId="80" fillId="0" borderId="44" xfId="0" applyNumberFormat="1" applyFont="1" applyFill="1" applyBorder="1" applyAlignment="1">
      <alignment horizontal="center" vertical="center"/>
    </xf>
    <xf numFmtId="192" fontId="80" fillId="0" borderId="45" xfId="0" applyNumberFormat="1" applyFont="1" applyFill="1" applyBorder="1" applyAlignment="1">
      <alignment horizontal="center" vertical="center"/>
    </xf>
    <xf numFmtId="192" fontId="80" fillId="0" borderId="46" xfId="0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73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 wrapText="1"/>
    </xf>
    <xf numFmtId="189" fontId="81" fillId="28" borderId="44" xfId="0" applyNumberFormat="1" applyFont="1" applyFill="1" applyBorder="1" applyAlignment="1">
      <alignment horizontal="center" vertical="center" wrapText="1"/>
    </xf>
    <xf numFmtId="189" fontId="81" fillId="28" borderId="46" xfId="0" applyNumberFormat="1" applyFont="1" applyFill="1" applyBorder="1" applyAlignment="1">
      <alignment horizontal="center" vertical="center" wrapText="1"/>
    </xf>
    <xf numFmtId="0" fontId="81" fillId="28" borderId="63" xfId="0" applyNumberFormat="1" applyFont="1" applyFill="1" applyBorder="1" applyAlignment="1">
      <alignment horizontal="center" vertical="center"/>
    </xf>
    <xf numFmtId="0" fontId="81" fillId="28" borderId="52" xfId="0" applyNumberFormat="1" applyFont="1" applyFill="1" applyBorder="1" applyAlignment="1">
      <alignment horizontal="center" vertical="center"/>
    </xf>
    <xf numFmtId="189" fontId="81" fillId="28" borderId="68" xfId="0" applyNumberFormat="1" applyFont="1" applyFill="1" applyBorder="1" applyAlignment="1">
      <alignment horizontal="center" vertical="center" wrapText="1"/>
    </xf>
    <xf numFmtId="189" fontId="81" fillId="28" borderId="68" xfId="0" applyNumberFormat="1" applyFont="1" applyFill="1" applyBorder="1" applyAlignment="1">
      <alignment horizontal="center" vertical="center"/>
    </xf>
    <xf numFmtId="0" fontId="81" fillId="28" borderId="73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74" xfId="0" applyNumberFormat="1" applyFont="1" applyFill="1" applyBorder="1" applyAlignment="1">
      <alignment horizontal="center" vertical="center" wrapText="1"/>
    </xf>
    <xf numFmtId="0" fontId="81" fillId="28" borderId="75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/>
    </xf>
    <xf numFmtId="207" fontId="52" fillId="0" borderId="59" xfId="86" applyNumberFormat="1" applyFont="1" applyBorder="1" applyAlignment="1">
      <alignment horizontal="center" vertical="center"/>
    </xf>
    <xf numFmtId="207" fontId="52" fillId="0" borderId="17" xfId="86" applyNumberFormat="1" applyFont="1" applyBorder="1" applyAlignment="1">
      <alignment horizontal="center" vertical="center"/>
    </xf>
    <xf numFmtId="207" fontId="52" fillId="0" borderId="60" xfId="86" applyNumberFormat="1" applyFont="1" applyBorder="1" applyAlignment="1">
      <alignment horizontal="center" vertical="center"/>
    </xf>
    <xf numFmtId="0" fontId="81" fillId="28" borderId="77" xfId="0" applyNumberFormat="1" applyFont="1" applyFill="1" applyBorder="1" applyAlignment="1">
      <alignment horizontal="center" vertical="center" wrapText="1"/>
    </xf>
  </cellXfs>
  <cellStyles count="15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2 3" xfId="120"/>
    <cellStyle name="Input [yellow] 2 3 2" xfId="142"/>
    <cellStyle name="Input [yellow] 3" xfId="96"/>
    <cellStyle name="Input [yellow] 3 2" xfId="129"/>
    <cellStyle name="Input [yellow] 4" xfId="11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2 3" xfId="121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2 2 2" xfId="148"/>
    <cellStyle name="메모 2 3" xfId="122"/>
    <cellStyle name="메모 3" xfId="98"/>
    <cellStyle name="메모 3 2" xfId="130"/>
    <cellStyle name="메모 3 2 2" xfId="146"/>
    <cellStyle name="메모 3 3" xfId="139"/>
    <cellStyle name="메모 4" xfId="118"/>
    <cellStyle name="메모 4 2" xfId="140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2 2 2" xfId="151"/>
    <cellStyle name="쉼표 [0] 2 2 2 3" xfId="134"/>
    <cellStyle name="쉼표 [0] 2 2 3" xfId="128"/>
    <cellStyle name="쉼표 [0] 2 2 3 2" xfId="145"/>
    <cellStyle name="쉼표 [0] 2 2 4" xfId="138"/>
    <cellStyle name="쉼표 [0] 2 2 5" xfId="116"/>
    <cellStyle name="쉼표 [0] 2 3" xfId="109"/>
    <cellStyle name="쉼표 [0] 2 3 2" xfId="149"/>
    <cellStyle name="쉼표 [0] 2 3 3" xfId="132"/>
    <cellStyle name="쉼표 [0] 2 4" xfId="126"/>
    <cellStyle name="쉼표 [0] 2 4 2" xfId="143"/>
    <cellStyle name="쉼표 [0] 2 5" xfId="136"/>
    <cellStyle name="쉼표 [0] 2 6" xfId="114"/>
    <cellStyle name="쉼표 [0] 3" xfId="94"/>
    <cellStyle name="쉼표 [0] 3 2" xfId="110"/>
    <cellStyle name="쉼표 [0] 3 2 2" xfId="150"/>
    <cellStyle name="쉼표 [0] 3 2 3" xfId="133"/>
    <cellStyle name="쉼표 [0] 3 3" xfId="127"/>
    <cellStyle name="쉼표 [0] 3 3 2" xfId="144"/>
    <cellStyle name="쉼표 [0] 3 4" xfId="137"/>
    <cellStyle name="쉼표 [0] 3 5" xfId="115"/>
    <cellStyle name="쉼표 [0] 4" xfId="102"/>
    <cellStyle name="쉼표 [0] 4 2" xfId="147"/>
    <cellStyle name="쉼표 [0] 4 3" xfId="131"/>
    <cellStyle name="쉼표 [0] 5" xfId="119"/>
    <cellStyle name="쉼표 [0] 5 2" xfId="141"/>
    <cellStyle name="쉼표 [0] 6" xfId="135"/>
    <cellStyle name="쉼표 [0] 7" xfId="113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2 3" xfId="123"/>
    <cellStyle name="요약 3" xfId="99"/>
    <cellStyle name="입력" xfId="59" builtinId="20" customBuiltin="1"/>
    <cellStyle name="입력 2" xfId="91"/>
    <cellStyle name="입력 2 2" xfId="107"/>
    <cellStyle name="입력 2 3" xfId="124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2 3" xfId="125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2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58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58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57</xdr:row>
      <xdr:rowOff>9525</xdr:rowOff>
    </xdr:from>
    <xdr:to>
      <xdr:col>7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24375" y="9953625"/>
              <a:ext cx="258404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24375" y="9953625"/>
              <a:ext cx="258404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99</xdr:row>
      <xdr:rowOff>57150</xdr:rowOff>
    </xdr:from>
    <xdr:ext cx="71929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1247775" y="2379345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1247775" y="2379345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63</xdr:row>
      <xdr:rowOff>4767</xdr:rowOff>
    </xdr:from>
    <xdr:ext cx="3241978" cy="461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314326" y="15168567"/>
              <a:ext cx="3241978" cy="461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314326" y="15168567"/>
              <a:ext cx="3241978" cy="461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9525</xdr:colOff>
      <xdr:row>61</xdr:row>
      <xdr:rowOff>14286</xdr:rowOff>
    </xdr:from>
    <xdr:to>
      <xdr:col>17</xdr:col>
      <xdr:colOff>0</xdr:colOff>
      <xdr:row>62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314325" y="14701836"/>
              <a:ext cx="2276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314325" y="14701836"/>
              <a:ext cx="2276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53</xdr:row>
      <xdr:rowOff>80961</xdr:rowOff>
    </xdr:from>
    <xdr:to>
      <xdr:col>38</xdr:col>
      <xdr:colOff>61387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𝑙_𝑥=𝑙_𝑠+𝑙_𝑏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95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"/>
            <xdr:cNvSpPr txBox="1"/>
          </xdr:nvSpPr>
          <xdr:spPr>
            <a:xfrm>
              <a:off x="2486024" y="227838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"/>
            <xdr:cNvSpPr txBox="1"/>
          </xdr:nvSpPr>
          <xdr:spPr>
            <a:xfrm>
              <a:off x="2486024" y="227838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95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"/>
            <xdr:cNvSpPr txBox="1"/>
          </xdr:nvSpPr>
          <xdr:spPr>
            <a:xfrm>
              <a:off x="4467224" y="227838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"/>
            <xdr:cNvSpPr txBox="1"/>
          </xdr:nvSpPr>
          <xdr:spPr>
            <a:xfrm>
              <a:off x="4467224" y="227838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82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171700" y="1970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171700" y="1970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82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2867025" y="1970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2867025" y="1970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85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124074" y="2042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124074" y="2042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85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5"/>
            <xdr:cNvSpPr txBox="1"/>
          </xdr:nvSpPr>
          <xdr:spPr>
            <a:xfrm>
              <a:off x="2838449" y="2042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5"/>
            <xdr:cNvSpPr txBox="1"/>
          </xdr:nvSpPr>
          <xdr:spPr>
            <a:xfrm>
              <a:off x="2838449" y="2042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87</xdr:row>
      <xdr:rowOff>57150</xdr:rowOff>
    </xdr:from>
    <xdr:ext cx="70602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1228725" y="2093595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1228725" y="2093595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111</xdr:row>
      <xdr:rowOff>57150</xdr:rowOff>
    </xdr:from>
    <xdr:ext cx="8572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228726" y="26650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228726" y="26650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5"/>
            <xdr:cNvSpPr txBox="1"/>
          </xdr:nvSpPr>
          <xdr:spPr>
            <a:xfrm>
              <a:off x="2276474" y="2613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5"/>
            <xdr:cNvSpPr txBox="1"/>
          </xdr:nvSpPr>
          <xdr:spPr>
            <a:xfrm>
              <a:off x="2276474" y="2613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5"/>
            <xdr:cNvSpPr txBox="1"/>
          </xdr:nvSpPr>
          <xdr:spPr>
            <a:xfrm>
              <a:off x="3047999" y="2613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5"/>
            <xdr:cNvSpPr txBox="1"/>
          </xdr:nvSpPr>
          <xdr:spPr>
            <a:xfrm>
              <a:off x="3047999" y="2613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1076325" y="27317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1076325" y="27317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118</xdr:row>
      <xdr:rowOff>9525</xdr:rowOff>
    </xdr:from>
    <xdr:to>
      <xdr:col>16</xdr:col>
      <xdr:colOff>47625</xdr:colOff>
      <xdr:row>119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2"/>
            <xdr:cNvSpPr txBox="1">
              <a:spLocks/>
            </xdr:cNvSpPr>
          </xdr:nvSpPr>
          <xdr:spPr>
            <a:xfrm>
              <a:off x="219075" y="28270200"/>
              <a:ext cx="22669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2"/>
            <xdr:cNvSpPr txBox="1">
              <a:spLocks/>
            </xdr:cNvSpPr>
          </xdr:nvSpPr>
          <xdr:spPr>
            <a:xfrm>
              <a:off x="219075" y="28270200"/>
              <a:ext cx="22669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119</xdr:row>
      <xdr:rowOff>38101</xdr:rowOff>
    </xdr:from>
    <xdr:to>
      <xdr:col>10</xdr:col>
      <xdr:colOff>104775</xdr:colOff>
      <xdr:row>120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7524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7524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119</xdr:row>
      <xdr:rowOff>38101</xdr:rowOff>
    </xdr:from>
    <xdr:to>
      <xdr:col>17</xdr:col>
      <xdr:colOff>104775</xdr:colOff>
      <xdr:row>120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18192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18192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119</xdr:row>
      <xdr:rowOff>38101</xdr:rowOff>
    </xdr:from>
    <xdr:to>
      <xdr:col>24</xdr:col>
      <xdr:colOff>104775</xdr:colOff>
      <xdr:row>120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2"/>
            <xdr:cNvSpPr txBox="1">
              <a:spLocks/>
            </xdr:cNvSpPr>
          </xdr:nvSpPr>
          <xdr:spPr>
            <a:xfrm>
              <a:off x="28860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2"/>
            <xdr:cNvSpPr txBox="1">
              <a:spLocks/>
            </xdr:cNvSpPr>
          </xdr:nvSpPr>
          <xdr:spPr>
            <a:xfrm>
              <a:off x="2886075" y="2853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120</xdr:row>
      <xdr:rowOff>38101</xdr:rowOff>
    </xdr:from>
    <xdr:to>
      <xdr:col>10</xdr:col>
      <xdr:colOff>104775</xdr:colOff>
      <xdr:row>121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752475" y="287750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752475" y="287750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10</xdr:col>
      <xdr:colOff>95250</xdr:colOff>
      <xdr:row>126</xdr:row>
      <xdr:rowOff>28575</xdr:rowOff>
    </xdr:from>
    <xdr:to>
      <xdr:col>15</xdr:col>
      <xdr:colOff>66675</xdr:colOff>
      <xdr:row>126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1619250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1619250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9525</xdr:colOff>
      <xdr:row>125</xdr:row>
      <xdr:rowOff>28575</xdr:rowOff>
    </xdr:from>
    <xdr:to>
      <xdr:col>20</xdr:col>
      <xdr:colOff>133350</xdr:colOff>
      <xdr:row>125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2447925" y="29956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2447925" y="29956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126</xdr:row>
      <xdr:rowOff>28575</xdr:rowOff>
    </xdr:from>
    <xdr:to>
      <xdr:col>20</xdr:col>
      <xdr:colOff>57150</xdr:colOff>
      <xdr:row>126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2371725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2371725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85725</xdr:colOff>
      <xdr:row>126</xdr:row>
      <xdr:rowOff>28575</xdr:rowOff>
    </xdr:from>
    <xdr:to>
      <xdr:col>25</xdr:col>
      <xdr:colOff>57150</xdr:colOff>
      <xdr:row>126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33725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33725" y="30194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125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200025" y="299796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200025" y="299796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85" t="s">
        <v>0</v>
      </c>
      <c r="B1" s="286"/>
      <c r="C1" s="286"/>
      <c r="D1" s="286"/>
      <c r="E1" s="286"/>
      <c r="F1" s="286"/>
      <c r="G1" s="286"/>
      <c r="H1" s="287"/>
      <c r="I1" s="288"/>
      <c r="J1" s="289"/>
    </row>
    <row r="2" spans="1:13" ht="12.9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</row>
    <row r="3" spans="1:13" ht="12.95" customHeight="1">
      <c r="A3" s="266" t="s">
        <v>2</v>
      </c>
      <c r="B3" s="267"/>
      <c r="C3" s="290"/>
      <c r="D3" s="290"/>
      <c r="E3" s="290"/>
      <c r="F3" s="267" t="s">
        <v>3</v>
      </c>
      <c r="G3" s="267"/>
      <c r="H3" s="281"/>
      <c r="I3" s="280"/>
      <c r="J3" s="280"/>
    </row>
    <row r="4" spans="1:13" ht="12.95" customHeight="1">
      <c r="A4" s="267" t="s">
        <v>4</v>
      </c>
      <c r="B4" s="267"/>
      <c r="C4" s="291"/>
      <c r="D4" s="267"/>
      <c r="E4" s="267"/>
      <c r="F4" s="267" t="s">
        <v>5</v>
      </c>
      <c r="G4" s="267"/>
      <c r="H4" s="267"/>
      <c r="I4" s="280"/>
      <c r="J4" s="280"/>
    </row>
    <row r="5" spans="1:13" ht="12.95" customHeight="1">
      <c r="A5" s="267" t="s">
        <v>6</v>
      </c>
      <c r="B5" s="267"/>
      <c r="C5" s="267"/>
      <c r="D5" s="280"/>
      <c r="E5" s="280"/>
      <c r="F5" s="266" t="s">
        <v>7</v>
      </c>
      <c r="G5" s="267"/>
      <c r="H5" s="268"/>
      <c r="I5" s="269"/>
      <c r="J5" s="269"/>
    </row>
    <row r="6" spans="1:13" ht="12.95" customHeight="1">
      <c r="A6" s="267" t="s">
        <v>8</v>
      </c>
      <c r="B6" s="267"/>
      <c r="C6" s="267"/>
      <c r="D6" s="280"/>
      <c r="E6" s="280"/>
      <c r="F6" s="266" t="s">
        <v>9</v>
      </c>
      <c r="G6" s="267"/>
      <c r="H6" s="268"/>
      <c r="I6" s="269"/>
      <c r="J6" s="269"/>
    </row>
    <row r="7" spans="1:13" ht="12.95" customHeight="1">
      <c r="A7" s="267" t="s">
        <v>10</v>
      </c>
      <c r="B7" s="267"/>
      <c r="C7" s="283"/>
      <c r="D7" s="280"/>
      <c r="E7" s="280"/>
      <c r="F7" s="266" t="s">
        <v>11</v>
      </c>
      <c r="G7" s="267"/>
      <c r="H7" s="267"/>
      <c r="I7" s="280"/>
      <c r="J7" s="280"/>
    </row>
    <row r="8" spans="1:13" ht="12.95" customHeight="1">
      <c r="A8" s="267" t="s">
        <v>12</v>
      </c>
      <c r="B8" s="267"/>
      <c r="C8" s="281"/>
      <c r="D8" s="282"/>
      <c r="E8" s="282"/>
      <c r="F8" s="266" t="s">
        <v>13</v>
      </c>
      <c r="G8" s="267"/>
      <c r="H8" s="267"/>
      <c r="I8" s="280"/>
      <c r="J8" s="280"/>
    </row>
    <row r="9" spans="1:13" ht="12.95" customHeight="1">
      <c r="A9" s="266" t="s">
        <v>35</v>
      </c>
      <c r="B9" s="267"/>
      <c r="C9" s="268"/>
      <c r="D9" s="269"/>
      <c r="E9" s="269"/>
      <c r="F9" s="284" t="s">
        <v>14</v>
      </c>
      <c r="G9" s="284"/>
      <c r="H9" s="268"/>
      <c r="I9" s="269"/>
      <c r="J9" s="269"/>
    </row>
    <row r="10" spans="1:13" ht="23.25" customHeight="1">
      <c r="A10" s="267" t="s">
        <v>15</v>
      </c>
      <c r="B10" s="267"/>
      <c r="C10" s="268"/>
      <c r="D10" s="269"/>
      <c r="E10" s="269"/>
      <c r="F10" s="267" t="s">
        <v>16</v>
      </c>
      <c r="G10" s="267"/>
      <c r="H10" s="34"/>
      <c r="I10" s="272" t="s">
        <v>17</v>
      </c>
      <c r="J10" s="273"/>
      <c r="K10" s="4"/>
    </row>
    <row r="11" spans="1:13" ht="12.95" customHeight="1">
      <c r="A11" s="265" t="s">
        <v>18</v>
      </c>
      <c r="B11" s="265"/>
      <c r="C11" s="265"/>
      <c r="D11" s="265"/>
      <c r="E11" s="265"/>
      <c r="F11" s="265"/>
      <c r="G11" s="265"/>
      <c r="H11" s="265"/>
      <c r="I11" s="265"/>
      <c r="J11" s="265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274" t="s">
        <v>22</v>
      </c>
      <c r="H12" s="270"/>
      <c r="I12" s="276" t="s">
        <v>23</v>
      </c>
      <c r="J12" s="277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275"/>
      <c r="H13" s="271"/>
      <c r="I13" s="278"/>
      <c r="J13" s="279"/>
      <c r="K13" s="5"/>
    </row>
    <row r="14" spans="1:13" ht="12.95" customHeight="1">
      <c r="A14" s="265" t="s">
        <v>27</v>
      </c>
      <c r="B14" s="265"/>
      <c r="C14" s="265"/>
      <c r="D14" s="265"/>
      <c r="E14" s="265"/>
      <c r="F14" s="265"/>
      <c r="G14" s="265"/>
      <c r="H14" s="265"/>
      <c r="I14" s="265"/>
      <c r="J14" s="265"/>
      <c r="K14" s="5"/>
    </row>
    <row r="15" spans="1:13" ht="39" customHeight="1">
      <c r="A15" s="262"/>
      <c r="B15" s="263"/>
      <c r="C15" s="263"/>
      <c r="D15" s="263"/>
      <c r="E15" s="263"/>
      <c r="F15" s="263"/>
      <c r="G15" s="263"/>
      <c r="H15" s="263"/>
      <c r="I15" s="263"/>
      <c r="J15" s="264"/>
    </row>
    <row r="16" spans="1:13" ht="12.95" customHeight="1">
      <c r="A16" s="265" t="s">
        <v>28</v>
      </c>
      <c r="B16" s="265"/>
      <c r="C16" s="265"/>
      <c r="D16" s="265"/>
      <c r="E16" s="265"/>
      <c r="F16" s="265"/>
      <c r="G16" s="265"/>
      <c r="H16" s="265"/>
      <c r="I16" s="265"/>
      <c r="J16" s="265"/>
    </row>
    <row r="17" spans="1:12" ht="12.95" customHeight="1">
      <c r="A17" s="3" t="s">
        <v>29</v>
      </c>
      <c r="B17" s="266" t="s">
        <v>30</v>
      </c>
      <c r="C17" s="267"/>
      <c r="D17" s="267"/>
      <c r="E17" s="267"/>
      <c r="F17" s="266" t="s">
        <v>31</v>
      </c>
      <c r="G17" s="267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60"/>
      <c r="C18" s="261"/>
      <c r="D18" s="261"/>
      <c r="E18" s="261"/>
      <c r="F18" s="260"/>
      <c r="G18" s="261"/>
      <c r="H18" s="40"/>
      <c r="I18" s="18"/>
      <c r="J18" s="87"/>
      <c r="L18" s="5"/>
    </row>
    <row r="19" spans="1:12" ht="12.95" customHeight="1">
      <c r="A19" s="35"/>
      <c r="B19" s="260"/>
      <c r="C19" s="261"/>
      <c r="D19" s="261"/>
      <c r="E19" s="261"/>
      <c r="F19" s="260"/>
      <c r="G19" s="261"/>
      <c r="H19" s="21"/>
      <c r="I19" s="21"/>
      <c r="J19" s="87"/>
      <c r="L19" s="5"/>
    </row>
    <row r="20" spans="1:12" ht="12.95" customHeight="1">
      <c r="A20" s="35"/>
      <c r="B20" s="260"/>
      <c r="C20" s="261"/>
      <c r="D20" s="261"/>
      <c r="E20" s="261"/>
      <c r="F20" s="260"/>
      <c r="G20" s="261"/>
      <c r="H20" s="32"/>
      <c r="I20" s="32"/>
      <c r="J20" s="87"/>
      <c r="L20" s="5"/>
    </row>
    <row r="21" spans="1:12" ht="12.95" customHeight="1">
      <c r="A21" s="35"/>
      <c r="B21" s="260"/>
      <c r="C21" s="261"/>
      <c r="D21" s="261"/>
      <c r="E21" s="261"/>
      <c r="F21" s="260"/>
      <c r="G21" s="261"/>
      <c r="H21" s="32"/>
      <c r="I21" s="9"/>
      <c r="J21" s="87"/>
      <c r="L21" s="5"/>
    </row>
    <row r="22" spans="1:12" ht="12.95" customHeight="1">
      <c r="A22" s="35"/>
      <c r="B22" s="260"/>
      <c r="C22" s="261"/>
      <c r="D22" s="261"/>
      <c r="E22" s="261"/>
      <c r="F22" s="260"/>
      <c r="G22" s="261"/>
      <c r="H22" s="20"/>
      <c r="I22" s="11"/>
      <c r="J22" s="87"/>
      <c r="L22" s="5"/>
    </row>
    <row r="23" spans="1:12" ht="12.95" customHeight="1">
      <c r="A23" s="35"/>
      <c r="B23" s="260"/>
      <c r="C23" s="261"/>
      <c r="D23" s="261"/>
      <c r="E23" s="261"/>
      <c r="F23" s="260"/>
      <c r="G23" s="261"/>
      <c r="H23" s="11"/>
      <c r="I23" s="9"/>
      <c r="J23" s="87"/>
      <c r="L23" s="5"/>
    </row>
    <row r="24" spans="1:12" ht="12.95" customHeight="1">
      <c r="A24" s="35"/>
      <c r="B24" s="260"/>
      <c r="C24" s="261"/>
      <c r="D24" s="261"/>
      <c r="E24" s="261"/>
      <c r="F24" s="260"/>
      <c r="G24" s="261"/>
      <c r="H24" s="16"/>
      <c r="I24" s="9"/>
      <c r="J24" s="87"/>
      <c r="L24" s="5"/>
    </row>
    <row r="25" spans="1:12" ht="12.95" customHeight="1">
      <c r="A25" s="35"/>
      <c r="B25" s="260"/>
      <c r="C25" s="261"/>
      <c r="D25" s="261"/>
      <c r="E25" s="261"/>
      <c r="F25" s="260"/>
      <c r="G25" s="261"/>
      <c r="H25" s="16"/>
      <c r="I25" s="9"/>
      <c r="J25" s="87"/>
      <c r="L25" s="5"/>
    </row>
    <row r="26" spans="1:12" ht="12.95" customHeight="1">
      <c r="A26" s="35"/>
      <c r="B26" s="260"/>
      <c r="C26" s="261"/>
      <c r="D26" s="261"/>
      <c r="E26" s="261"/>
      <c r="F26" s="260"/>
      <c r="G26" s="261"/>
      <c r="H26" s="16"/>
      <c r="I26" s="9"/>
      <c r="J26" s="87"/>
      <c r="L26" s="5"/>
    </row>
    <row r="27" spans="1:12" ht="12.95" customHeight="1">
      <c r="A27" s="35"/>
      <c r="B27" s="260"/>
      <c r="C27" s="261"/>
      <c r="D27" s="261"/>
      <c r="E27" s="261"/>
      <c r="F27" s="260"/>
      <c r="G27" s="261"/>
      <c r="H27" s="9"/>
      <c r="I27" s="9"/>
      <c r="J27" s="87"/>
    </row>
    <row r="28" spans="1:12" ht="12.95" customHeight="1">
      <c r="A28" s="35"/>
      <c r="B28" s="260"/>
      <c r="C28" s="261"/>
      <c r="D28" s="261"/>
      <c r="E28" s="261"/>
      <c r="F28" s="260"/>
      <c r="G28" s="261"/>
      <c r="H28" s="9"/>
      <c r="I28" s="9"/>
      <c r="J28" s="87"/>
    </row>
    <row r="29" spans="1:12" ht="12.95" customHeight="1">
      <c r="A29" s="35"/>
      <c r="B29" s="260"/>
      <c r="C29" s="261"/>
      <c r="D29" s="261"/>
      <c r="E29" s="261"/>
      <c r="F29" s="260"/>
      <c r="G29" s="261"/>
      <c r="H29" s="9"/>
      <c r="I29" s="9"/>
      <c r="J29" s="87"/>
    </row>
    <row r="30" spans="1:12" ht="12.95" customHeight="1">
      <c r="A30" s="35"/>
      <c r="B30" s="260"/>
      <c r="C30" s="261"/>
      <c r="D30" s="261"/>
      <c r="E30" s="261"/>
      <c r="F30" s="260"/>
      <c r="G30" s="261"/>
      <c r="H30" s="9"/>
      <c r="I30" s="9"/>
      <c r="J30" s="87"/>
    </row>
    <row r="31" spans="1:12" ht="12.95" customHeight="1">
      <c r="A31" s="35"/>
      <c r="B31" s="260"/>
      <c r="C31" s="261"/>
      <c r="D31" s="261"/>
      <c r="E31" s="261"/>
      <c r="F31" s="260"/>
      <c r="G31" s="261"/>
      <c r="H31" s="9"/>
      <c r="I31" s="9"/>
      <c r="J31" s="87"/>
    </row>
    <row r="32" spans="1:12" ht="12.95" customHeight="1">
      <c r="A32" s="35"/>
      <c r="B32" s="260"/>
      <c r="C32" s="261"/>
      <c r="D32" s="261"/>
      <c r="E32" s="261"/>
      <c r="F32" s="260"/>
      <c r="G32" s="261"/>
      <c r="H32" s="9"/>
      <c r="I32" s="9"/>
      <c r="J32" s="87"/>
    </row>
    <row r="33" spans="1:10" ht="12.95" customHeight="1">
      <c r="A33" s="35"/>
      <c r="B33" s="260"/>
      <c r="C33" s="261"/>
      <c r="D33" s="261"/>
      <c r="E33" s="261"/>
      <c r="F33" s="260"/>
      <c r="G33" s="261"/>
      <c r="H33" s="9"/>
      <c r="I33" s="9"/>
      <c r="J33" s="87"/>
    </row>
    <row r="34" spans="1:10" ht="12.95" customHeight="1">
      <c r="A34" s="35"/>
      <c r="B34" s="260"/>
      <c r="C34" s="261"/>
      <c r="D34" s="261"/>
      <c r="E34" s="261"/>
      <c r="F34" s="260"/>
      <c r="G34" s="261"/>
      <c r="H34" s="9"/>
      <c r="I34" s="9"/>
      <c r="J34" s="87"/>
    </row>
    <row r="35" spans="1:10" ht="12.95" customHeight="1">
      <c r="A35" s="35"/>
      <c r="B35" s="260"/>
      <c r="C35" s="261"/>
      <c r="D35" s="261"/>
      <c r="E35" s="261"/>
      <c r="F35" s="260"/>
      <c r="G35" s="261"/>
      <c r="H35" s="9"/>
      <c r="I35" s="9"/>
      <c r="J35" s="87"/>
    </row>
    <row r="36" spans="1:10" ht="12.95" customHeight="1">
      <c r="A36" s="35"/>
      <c r="B36" s="260"/>
      <c r="C36" s="261"/>
      <c r="D36" s="261"/>
      <c r="E36" s="261"/>
      <c r="F36" s="260"/>
      <c r="G36" s="261"/>
      <c r="H36" s="9"/>
      <c r="I36" s="9"/>
      <c r="J36" s="87"/>
    </row>
    <row r="37" spans="1:10" ht="12.95" customHeight="1">
      <c r="A37" s="35"/>
      <c r="B37" s="260"/>
      <c r="C37" s="261"/>
      <c r="D37" s="261"/>
      <c r="E37" s="261"/>
      <c r="F37" s="260"/>
      <c r="G37" s="261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46" t="s">
        <v>37</v>
      </c>
      <c r="B39" s="246"/>
      <c r="C39" s="246"/>
      <c r="D39" s="246"/>
      <c r="E39" s="246"/>
      <c r="F39" s="247" t="s">
        <v>38</v>
      </c>
      <c r="G39" s="250"/>
      <c r="H39" s="251"/>
      <c r="I39" s="251"/>
      <c r="J39" s="252"/>
    </row>
    <row r="40" spans="1:10" ht="12.95" customHeight="1">
      <c r="A40" s="246" t="s">
        <v>39</v>
      </c>
      <c r="B40" s="246"/>
      <c r="C40" s="246"/>
      <c r="D40" s="246"/>
      <c r="E40" s="246"/>
      <c r="F40" s="248"/>
      <c r="G40" s="253"/>
      <c r="H40" s="254"/>
      <c r="I40" s="254"/>
      <c r="J40" s="255"/>
    </row>
    <row r="41" spans="1:10" ht="12.95" customHeight="1">
      <c r="A41" s="246" t="s">
        <v>40</v>
      </c>
      <c r="B41" s="246"/>
      <c r="C41" s="246"/>
      <c r="D41" s="246"/>
      <c r="E41" s="246"/>
      <c r="F41" s="248"/>
      <c r="G41" s="253"/>
      <c r="H41" s="254"/>
      <c r="I41" s="254"/>
      <c r="J41" s="255"/>
    </row>
    <row r="42" spans="1:10" ht="12.95" customHeight="1">
      <c r="A42" s="246" t="s">
        <v>41</v>
      </c>
      <c r="B42" s="246"/>
      <c r="C42" s="259" t="s">
        <v>42</v>
      </c>
      <c r="D42" s="259"/>
      <c r="E42" s="259"/>
      <c r="F42" s="249"/>
      <c r="G42" s="256"/>
      <c r="H42" s="257"/>
      <c r="I42" s="257"/>
      <c r="J42" s="258"/>
    </row>
    <row r="43" spans="1:10" ht="12.95" customHeight="1">
      <c r="A43" s="245" t="s">
        <v>52</v>
      </c>
      <c r="B43" s="245"/>
      <c r="C43" s="245" t="e">
        <f ca="1">Calcu!Q3</f>
        <v>#DIV/0!</v>
      </c>
      <c r="D43" s="245"/>
      <c r="E43" s="245"/>
    </row>
    <row r="46" spans="1:10" ht="12.95" customHeight="1">
      <c r="B46" s="1" t="s">
        <v>152</v>
      </c>
    </row>
    <row r="47" spans="1:10" ht="12.95" customHeight="1">
      <c r="B47" s="1" t="s">
        <v>153</v>
      </c>
    </row>
    <row r="48" spans="1:10" ht="12.95" customHeight="1">
      <c r="A48" s="1">
        <f>Calcu!L85</f>
        <v>0</v>
      </c>
      <c r="B48" s="1" t="s">
        <v>157</v>
      </c>
    </row>
    <row r="49" spans="1:2" ht="12.95" customHeight="1">
      <c r="A49" s="115"/>
    </row>
    <row r="50" spans="1:2" ht="12.95" customHeight="1">
      <c r="A50" s="1" t="str">
        <f>Calcu!R3</f>
        <v>PASS</v>
      </c>
      <c r="B50" s="1" t="s">
        <v>158</v>
      </c>
    </row>
    <row r="52" spans="1:2" ht="12.95" customHeight="1">
      <c r="B52" s="236" t="s">
        <v>377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1" t="s">
        <v>107</v>
      </c>
      <c r="B1" s="121" t="s">
        <v>66</v>
      </c>
      <c r="C1" s="121" t="s">
        <v>67</v>
      </c>
      <c r="D1" s="121" t="s">
        <v>108</v>
      </c>
      <c r="E1" s="121"/>
      <c r="F1" s="121"/>
      <c r="G1" s="121"/>
      <c r="H1" s="121"/>
      <c r="I1" s="121"/>
      <c r="J1" s="121"/>
      <c r="K1" s="121"/>
      <c r="L1" s="121"/>
      <c r="M1" s="121"/>
      <c r="N1" s="121" t="s">
        <v>109</v>
      </c>
      <c r="O1" s="121" t="s">
        <v>110</v>
      </c>
      <c r="P1" s="121" t="s">
        <v>68</v>
      </c>
      <c r="Q1" s="121" t="s">
        <v>111</v>
      </c>
      <c r="R1" s="121" t="s">
        <v>70</v>
      </c>
      <c r="S1" s="121" t="s">
        <v>69</v>
      </c>
      <c r="T1" s="121" t="s">
        <v>71</v>
      </c>
      <c r="U1" s="121" t="s">
        <v>112</v>
      </c>
      <c r="V1" s="121" t="s">
        <v>72</v>
      </c>
      <c r="W1" s="121" t="s">
        <v>73</v>
      </c>
      <c r="X1" s="121" t="s">
        <v>113</v>
      </c>
      <c r="Y1" s="121" t="s">
        <v>114</v>
      </c>
      <c r="Z1" s="121" t="s">
        <v>115</v>
      </c>
      <c r="AA1" s="121" t="s">
        <v>116</v>
      </c>
      <c r="AB1" s="121"/>
      <c r="AC1" s="121"/>
      <c r="AD1" s="121"/>
      <c r="AE1" s="121"/>
      <c r="AF1" s="121"/>
      <c r="AG1" s="121"/>
      <c r="AH1" s="121"/>
      <c r="AI1" s="121" t="s">
        <v>117</v>
      </c>
      <c r="AJ1" s="166" t="s">
        <v>149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topLeftCell="A31" zoomScaleNormal="100" workbookViewId="0">
      <selection activeCell="A47" sqref="A47:M47"/>
    </sheetView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101</v>
      </c>
    </row>
    <row r="2" spans="1:17" s="12" customFormat="1" ht="17.100000000000001" customHeight="1">
      <c r="A2" s="17" t="s">
        <v>43</v>
      </c>
      <c r="C2" s="97" t="s">
        <v>63</v>
      </c>
      <c r="F2" s="97" t="s">
        <v>75</v>
      </c>
      <c r="J2" s="17" t="s">
        <v>44</v>
      </c>
      <c r="M2" s="17" t="s">
        <v>45</v>
      </c>
    </row>
    <row r="3" spans="1:17" s="12" customFormat="1" ht="13.5">
      <c r="A3" s="14" t="s">
        <v>102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7" t="s">
        <v>103</v>
      </c>
      <c r="P3" s="117" t="s">
        <v>104</v>
      </c>
      <c r="Q3" s="41" t="s">
        <v>105</v>
      </c>
    </row>
    <row r="4" spans="1:17" s="12" customFormat="1" ht="17.100000000000001" customHeight="1">
      <c r="A4" s="116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8"/>
      <c r="P4" s="118"/>
      <c r="Q4" s="23"/>
    </row>
    <row r="5" spans="1:17" s="12" customFormat="1" ht="17.100000000000001" customHeight="1">
      <c r="A5" s="116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9"/>
      <c r="P5" s="119"/>
      <c r="Q5" s="24"/>
    </row>
    <row r="6" spans="1:17" s="12" customFormat="1" ht="17.100000000000001" customHeight="1">
      <c r="A6" s="116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9"/>
      <c r="P6" s="119"/>
      <c r="Q6" s="24"/>
    </row>
    <row r="7" spans="1:17" s="12" customFormat="1" ht="17.100000000000001" customHeight="1">
      <c r="A7" s="116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9"/>
      <c r="P7" s="119"/>
      <c r="Q7" s="24"/>
    </row>
    <row r="8" spans="1:17" s="12" customFormat="1" ht="17.100000000000001" customHeight="1">
      <c r="A8" s="116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9"/>
      <c r="P8" s="119"/>
      <c r="Q8" s="24"/>
    </row>
    <row r="9" spans="1:17" s="12" customFormat="1" ht="17.100000000000001" customHeight="1">
      <c r="A9" s="116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9"/>
      <c r="P9" s="119"/>
      <c r="Q9" s="24"/>
    </row>
    <row r="10" spans="1:17" s="12" customFormat="1" ht="17.100000000000001" customHeight="1">
      <c r="A10" s="116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9"/>
      <c r="P10" s="119"/>
      <c r="Q10" s="24"/>
    </row>
    <row r="11" spans="1:17" s="12" customFormat="1" ht="17.100000000000001" customHeight="1">
      <c r="A11" s="116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9"/>
      <c r="P11" s="119"/>
      <c r="Q11" s="24"/>
    </row>
    <row r="12" spans="1:17" s="12" customFormat="1" ht="17.100000000000001" customHeight="1">
      <c r="A12" s="116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9"/>
      <c r="P12" s="119"/>
      <c r="Q12" s="24"/>
    </row>
    <row r="13" spans="1:17" s="12" customFormat="1" ht="17.100000000000001" customHeight="1">
      <c r="A13" s="116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9"/>
      <c r="P13" s="119"/>
      <c r="Q13" s="24"/>
    </row>
    <row r="14" spans="1:17" s="12" customFormat="1" ht="17.100000000000001" customHeight="1">
      <c r="A14" s="116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9"/>
      <c r="P14" s="119"/>
      <c r="Q14" s="24"/>
    </row>
    <row r="15" spans="1:17" s="12" customFormat="1" ht="17.100000000000001" customHeight="1">
      <c r="A15" s="116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9"/>
      <c r="P15" s="119"/>
      <c r="Q15" s="24"/>
    </row>
    <row r="16" spans="1:17" s="12" customFormat="1" ht="17.100000000000001" customHeight="1">
      <c r="A16" s="116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9"/>
      <c r="P16" s="119"/>
      <c r="Q16" s="24"/>
    </row>
    <row r="17" spans="1:17" s="12" customFormat="1" ht="17.100000000000001" customHeight="1">
      <c r="A17" s="116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9"/>
      <c r="P17" s="119"/>
      <c r="Q17" s="24"/>
    </row>
    <row r="18" spans="1:17" s="12" customFormat="1" ht="17.100000000000001" customHeight="1">
      <c r="A18" s="116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9"/>
      <c r="P18" s="119"/>
      <c r="Q18" s="24"/>
    </row>
    <row r="19" spans="1:17" s="12" customFormat="1" ht="17.100000000000001" customHeight="1">
      <c r="A19" s="116"/>
      <c r="B19" s="118"/>
      <c r="C19" s="118"/>
      <c r="D19" s="118"/>
      <c r="E19" s="118"/>
      <c r="F19" s="118"/>
      <c r="G19" s="118"/>
      <c r="H19" s="118"/>
      <c r="I19" s="118"/>
      <c r="J19" s="119"/>
      <c r="K19" s="119"/>
      <c r="L19" s="119"/>
      <c r="M19" s="119"/>
      <c r="N19" s="119"/>
      <c r="O19" s="119"/>
      <c r="P19" s="119"/>
      <c r="Q19" s="119"/>
    </row>
    <row r="20" spans="1:17" s="12" customFormat="1" ht="17.100000000000001" customHeight="1">
      <c r="A20" s="116"/>
      <c r="B20" s="118"/>
      <c r="C20" s="118"/>
      <c r="D20" s="118"/>
      <c r="E20" s="118"/>
      <c r="F20" s="118"/>
      <c r="G20" s="118"/>
      <c r="H20" s="118"/>
      <c r="I20" s="118"/>
      <c r="J20" s="119"/>
      <c r="K20" s="119"/>
      <c r="L20" s="119"/>
      <c r="M20" s="119"/>
      <c r="N20" s="119"/>
      <c r="O20" s="119"/>
      <c r="P20" s="119"/>
      <c r="Q20" s="119"/>
    </row>
    <row r="21" spans="1:17" s="12" customFormat="1" ht="17.100000000000001" customHeight="1">
      <c r="A21" s="116"/>
      <c r="B21" s="118"/>
      <c r="C21" s="118"/>
      <c r="D21" s="118"/>
      <c r="E21" s="118"/>
      <c r="F21" s="118"/>
      <c r="G21" s="118"/>
      <c r="H21" s="118"/>
      <c r="I21" s="118"/>
      <c r="J21" s="119"/>
      <c r="K21" s="119"/>
      <c r="L21" s="119"/>
      <c r="M21" s="119"/>
      <c r="N21" s="119"/>
      <c r="O21" s="119"/>
      <c r="P21" s="119"/>
      <c r="Q21" s="119"/>
    </row>
    <row r="22" spans="1:17" s="12" customFormat="1" ht="17.100000000000001" customHeight="1">
      <c r="A22" s="116"/>
      <c r="B22" s="118"/>
      <c r="C22" s="118"/>
      <c r="D22" s="118"/>
      <c r="E22" s="118"/>
      <c r="F22" s="118"/>
      <c r="G22" s="118"/>
      <c r="H22" s="118"/>
      <c r="I22" s="118"/>
      <c r="J22" s="119"/>
      <c r="K22" s="119"/>
      <c r="L22" s="119"/>
      <c r="M22" s="119"/>
      <c r="N22" s="119"/>
      <c r="O22" s="119"/>
      <c r="P22" s="119"/>
      <c r="Q22" s="119"/>
    </row>
    <row r="23" spans="1:17" s="12" customFormat="1" ht="17.100000000000001" customHeight="1">
      <c r="A23" s="116"/>
      <c r="B23" s="118"/>
      <c r="C23" s="118"/>
      <c r="D23" s="118"/>
      <c r="E23" s="118"/>
      <c r="F23" s="118"/>
      <c r="G23" s="118"/>
      <c r="H23" s="118"/>
      <c r="I23" s="118"/>
      <c r="J23" s="119"/>
      <c r="K23" s="119"/>
      <c r="L23" s="119"/>
      <c r="M23" s="119"/>
      <c r="N23" s="119"/>
      <c r="O23" s="119"/>
      <c r="P23" s="119"/>
      <c r="Q23" s="119"/>
    </row>
    <row r="24" spans="1:17" s="12" customFormat="1" ht="17.100000000000001" customHeight="1">
      <c r="A24" s="116"/>
      <c r="B24" s="118"/>
      <c r="C24" s="118"/>
      <c r="D24" s="118"/>
      <c r="E24" s="118"/>
      <c r="F24" s="118"/>
      <c r="G24" s="118"/>
      <c r="H24" s="118"/>
      <c r="I24" s="118"/>
      <c r="J24" s="119"/>
      <c r="K24" s="119"/>
      <c r="L24" s="119"/>
      <c r="M24" s="119"/>
      <c r="N24" s="119"/>
      <c r="O24" s="119"/>
      <c r="P24" s="119"/>
      <c r="Q24" s="119"/>
    </row>
    <row r="25" spans="1:17" s="12" customFormat="1" ht="17.100000000000001" customHeight="1">
      <c r="A25" s="116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9"/>
      <c r="M25" s="119"/>
      <c r="N25" s="119"/>
      <c r="O25" s="119"/>
      <c r="P25" s="119"/>
      <c r="Q25" s="119"/>
    </row>
    <row r="26" spans="1:17" s="12" customFormat="1" ht="17.100000000000001" customHeight="1">
      <c r="A26" s="116"/>
      <c r="B26" s="118"/>
      <c r="C26" s="118"/>
      <c r="D26" s="118"/>
      <c r="E26" s="118"/>
      <c r="F26" s="118"/>
      <c r="G26" s="118"/>
      <c r="H26" s="118"/>
      <c r="I26" s="118"/>
      <c r="J26" s="119"/>
      <c r="K26" s="119"/>
      <c r="L26" s="119"/>
      <c r="M26" s="119"/>
      <c r="N26" s="119"/>
      <c r="O26" s="119"/>
      <c r="P26" s="119"/>
      <c r="Q26" s="119"/>
    </row>
    <row r="27" spans="1:17" s="12" customFormat="1" ht="17.100000000000001" customHeight="1">
      <c r="A27" s="116"/>
      <c r="B27" s="118"/>
      <c r="C27" s="118"/>
      <c r="D27" s="118"/>
      <c r="E27" s="118"/>
      <c r="F27" s="118"/>
      <c r="G27" s="118"/>
      <c r="H27" s="118"/>
      <c r="I27" s="118"/>
      <c r="J27" s="119"/>
      <c r="K27" s="119"/>
      <c r="L27" s="119"/>
      <c r="M27" s="119"/>
      <c r="N27" s="119"/>
      <c r="O27" s="119"/>
      <c r="P27" s="119"/>
      <c r="Q27" s="119"/>
    </row>
    <row r="28" spans="1:17" s="12" customFormat="1" ht="17.100000000000001" customHeight="1">
      <c r="A28" s="116"/>
      <c r="B28" s="118"/>
      <c r="C28" s="118"/>
      <c r="D28" s="118"/>
      <c r="E28" s="118"/>
      <c r="F28" s="118"/>
      <c r="G28" s="118"/>
      <c r="H28" s="118"/>
      <c r="I28" s="118"/>
      <c r="J28" s="119"/>
      <c r="K28" s="119"/>
      <c r="L28" s="119"/>
      <c r="M28" s="119"/>
      <c r="N28" s="119"/>
      <c r="O28" s="119"/>
      <c r="P28" s="119"/>
      <c r="Q28" s="119"/>
    </row>
    <row r="29" spans="1:17" s="12" customFormat="1" ht="17.100000000000001" customHeight="1">
      <c r="A29" s="116"/>
      <c r="B29" s="118"/>
      <c r="C29" s="118"/>
      <c r="D29" s="118"/>
      <c r="E29" s="118"/>
      <c r="F29" s="118"/>
      <c r="G29" s="118"/>
      <c r="H29" s="118"/>
      <c r="I29" s="118"/>
      <c r="J29" s="119"/>
      <c r="K29" s="119"/>
      <c r="L29" s="119"/>
      <c r="M29" s="119"/>
      <c r="N29" s="119"/>
      <c r="O29" s="119"/>
      <c r="P29" s="119"/>
      <c r="Q29" s="119"/>
    </row>
    <row r="30" spans="1:17" s="12" customFormat="1" ht="17.100000000000001" customHeight="1">
      <c r="A30" s="116"/>
      <c r="B30" s="118"/>
      <c r="C30" s="118"/>
      <c r="D30" s="118"/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</row>
    <row r="31" spans="1:17" s="12" customFormat="1" ht="17.100000000000001" customHeight="1">
      <c r="A31" s="116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</row>
    <row r="32" spans="1:17" s="12" customFormat="1" ht="17.100000000000001" customHeight="1">
      <c r="A32" s="116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N32" s="119"/>
      <c r="O32" s="119"/>
      <c r="P32" s="119"/>
      <c r="Q32" s="119"/>
    </row>
    <row r="33" spans="1:17" s="12" customFormat="1" ht="17.100000000000001" customHeight="1">
      <c r="A33" s="116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9"/>
      <c r="M33" s="119"/>
      <c r="N33" s="119"/>
      <c r="O33" s="119"/>
      <c r="P33" s="119"/>
      <c r="Q33" s="119"/>
    </row>
    <row r="34" spans="1:17" s="12" customFormat="1" ht="17.100000000000001" customHeight="1">
      <c r="A34" s="116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Q34" s="119"/>
    </row>
    <row r="35" spans="1:17" s="12" customFormat="1" ht="17.100000000000001" customHeight="1">
      <c r="A35" s="116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9"/>
      <c r="M35" s="119"/>
      <c r="N35" s="119"/>
      <c r="O35" s="119"/>
      <c r="P35" s="119"/>
      <c r="Q35" s="119"/>
    </row>
    <row r="36" spans="1:17" s="12" customFormat="1" ht="17.100000000000001" customHeight="1">
      <c r="A36" s="116"/>
      <c r="B36" s="118"/>
      <c r="C36" s="118"/>
      <c r="D36" s="118"/>
      <c r="E36" s="118"/>
      <c r="F36" s="118"/>
      <c r="G36" s="118"/>
      <c r="H36" s="118"/>
      <c r="I36" s="118"/>
      <c r="J36" s="119"/>
      <c r="K36" s="119"/>
      <c r="L36" s="119"/>
      <c r="M36" s="119"/>
      <c r="N36" s="119"/>
      <c r="O36" s="119"/>
      <c r="P36" s="119"/>
      <c r="Q36" s="119"/>
    </row>
    <row r="37" spans="1:17" s="12" customFormat="1" ht="17.100000000000001" customHeight="1">
      <c r="A37" s="116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9"/>
      <c r="M37" s="119"/>
      <c r="N37" s="119"/>
      <c r="O37" s="119"/>
      <c r="P37" s="119"/>
      <c r="Q37" s="119"/>
    </row>
    <row r="38" spans="1:17" s="12" customFormat="1" ht="17.100000000000001" customHeight="1">
      <c r="A38" s="116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19"/>
      <c r="N38" s="119"/>
      <c r="O38" s="119"/>
      <c r="P38" s="119"/>
      <c r="Q38" s="119"/>
    </row>
    <row r="39" spans="1:17" s="12" customFormat="1" ht="17.100000000000001" customHeight="1">
      <c r="A39" s="116"/>
      <c r="B39" s="118"/>
      <c r="C39" s="118"/>
      <c r="D39" s="118"/>
      <c r="E39" s="118"/>
      <c r="F39" s="118"/>
      <c r="G39" s="118"/>
      <c r="H39" s="118"/>
      <c r="I39" s="118"/>
      <c r="J39" s="119"/>
      <c r="K39" s="119"/>
      <c r="L39" s="119"/>
      <c r="M39" s="119"/>
      <c r="N39" s="119"/>
      <c r="O39" s="119"/>
      <c r="P39" s="119"/>
      <c r="Q39" s="119"/>
    </row>
    <row r="40" spans="1:17" s="12" customFormat="1" ht="17.100000000000001" customHeight="1">
      <c r="A40" s="116"/>
      <c r="B40" s="118"/>
      <c r="C40" s="118"/>
      <c r="D40" s="118"/>
      <c r="E40" s="118"/>
      <c r="F40" s="118"/>
      <c r="G40" s="118"/>
      <c r="H40" s="118"/>
      <c r="I40" s="118"/>
      <c r="J40" s="119"/>
      <c r="K40" s="119"/>
      <c r="L40" s="119"/>
      <c r="M40" s="119"/>
      <c r="N40" s="119"/>
      <c r="O40" s="119"/>
      <c r="P40" s="119"/>
      <c r="Q40" s="119"/>
    </row>
    <row r="41" spans="1:17" s="12" customFormat="1" ht="17.100000000000001" customHeight="1">
      <c r="A41" s="116"/>
      <c r="B41" s="118"/>
      <c r="C41" s="118"/>
      <c r="D41" s="118"/>
      <c r="E41" s="118"/>
      <c r="F41" s="118"/>
      <c r="G41" s="118"/>
      <c r="H41" s="118"/>
      <c r="I41" s="118"/>
      <c r="J41" s="119"/>
      <c r="K41" s="119"/>
      <c r="L41" s="119"/>
      <c r="M41" s="119"/>
      <c r="N41" s="119"/>
      <c r="O41" s="119"/>
      <c r="P41" s="119"/>
      <c r="Q41" s="119"/>
    </row>
    <row r="42" spans="1:17" s="12" customFormat="1" ht="17.100000000000001" customHeight="1">
      <c r="A42" s="116"/>
      <c r="B42" s="118"/>
      <c r="C42" s="118"/>
      <c r="D42" s="118"/>
      <c r="E42" s="118"/>
      <c r="F42" s="118"/>
      <c r="G42" s="118"/>
      <c r="H42" s="118"/>
      <c r="I42" s="118"/>
      <c r="J42" s="119"/>
      <c r="K42" s="119"/>
      <c r="L42" s="119"/>
      <c r="M42" s="119"/>
      <c r="N42" s="119"/>
      <c r="O42" s="119"/>
      <c r="P42" s="119"/>
      <c r="Q42" s="119"/>
    </row>
    <row r="43" spans="1:17" s="12" customFormat="1" ht="17.100000000000001" customHeight="1">
      <c r="A43" s="116"/>
      <c r="B43" s="118"/>
      <c r="C43" s="118"/>
      <c r="D43" s="118"/>
      <c r="E43" s="118"/>
      <c r="F43" s="118"/>
      <c r="G43" s="118"/>
      <c r="H43" s="118"/>
      <c r="I43" s="118"/>
      <c r="J43" s="119"/>
      <c r="K43" s="119"/>
      <c r="L43" s="119"/>
      <c r="M43" s="119"/>
      <c r="N43" s="119"/>
      <c r="O43" s="119"/>
      <c r="P43" s="119"/>
      <c r="Q43" s="119"/>
    </row>
    <row r="44" spans="1:17" s="12" customFormat="1" ht="17.100000000000001" customHeight="1">
      <c r="A44" s="116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9"/>
      <c r="P44" s="119"/>
      <c r="Q44" s="24"/>
    </row>
    <row r="45" spans="1:17" s="12" customFormat="1" ht="17.100000000000001" customHeight="1"/>
    <row r="46" spans="1:17" s="12" customFormat="1" ht="17.100000000000001" customHeight="1">
      <c r="A46" s="17" t="s">
        <v>106</v>
      </c>
    </row>
    <row r="47" spans="1:17" s="19" customFormat="1" ht="18" customHeight="1">
      <c r="A47" s="176" t="s">
        <v>2</v>
      </c>
      <c r="B47" s="176" t="s">
        <v>154</v>
      </c>
      <c r="C47" s="176" t="s">
        <v>155</v>
      </c>
      <c r="D47" s="176" t="s">
        <v>156</v>
      </c>
      <c r="E47" s="176" t="s">
        <v>163</v>
      </c>
      <c r="F47" s="176" t="s">
        <v>164</v>
      </c>
      <c r="G47" s="176" t="s">
        <v>165</v>
      </c>
      <c r="H47" s="176" t="s">
        <v>165</v>
      </c>
      <c r="I47" s="176" t="s">
        <v>166</v>
      </c>
      <c r="J47" s="176" t="s">
        <v>86</v>
      </c>
      <c r="K47" s="176" t="s">
        <v>167</v>
      </c>
      <c r="L47" s="176" t="s">
        <v>62</v>
      </c>
      <c r="M47" s="176" t="s">
        <v>168</v>
      </c>
    </row>
    <row r="48" spans="1:17" ht="17.100000000000001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34"/>
      <c r="L48" s="120"/>
      <c r="M48" s="120"/>
    </row>
    <row r="49" spans="1:13" ht="17.100000000000001" customHeigh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34"/>
      <c r="L49" s="120"/>
      <c r="M49" s="120"/>
    </row>
    <row r="50" spans="1:13" ht="17.100000000000001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34"/>
      <c r="L50" s="120"/>
      <c r="M50" s="120"/>
    </row>
    <row r="51" spans="1:13" ht="17.100000000000001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34"/>
      <c r="L51" s="120"/>
      <c r="M51" s="120"/>
    </row>
    <row r="52" spans="1:13" ht="17.100000000000001" customHeigh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34"/>
      <c r="L52" s="120"/>
      <c r="M52" s="120"/>
    </row>
    <row r="53" spans="1:13" ht="17.100000000000001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34"/>
      <c r="L53" s="120"/>
      <c r="M53" s="120"/>
    </row>
    <row r="54" spans="1:13" ht="17.100000000000001" customHeigh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34"/>
      <c r="L54" s="120"/>
      <c r="M54" s="120"/>
    </row>
    <row r="55" spans="1:13" ht="17.100000000000001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34"/>
      <c r="L55" s="120"/>
      <c r="M55" s="120"/>
    </row>
    <row r="56" spans="1:13" ht="17.100000000000001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34"/>
      <c r="L56" s="120"/>
      <c r="M56" s="120"/>
    </row>
    <row r="57" spans="1:13" ht="17.100000000000001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34"/>
      <c r="L57" s="120"/>
      <c r="M57" s="120"/>
    </row>
    <row r="58" spans="1:13" ht="17.100000000000001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34"/>
      <c r="L58" s="120"/>
      <c r="M58" s="120"/>
    </row>
    <row r="59" spans="1:13" ht="17.100000000000001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</row>
    <row r="60" spans="1:13" ht="17.100000000000001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</row>
    <row r="61" spans="1:13" ht="17.100000000000001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</row>
    <row r="62" spans="1:13" ht="17.100000000000001" customHeight="1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</row>
    <row r="63" spans="1:13" ht="17.100000000000001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</row>
    <row r="64" spans="1:13" ht="17.100000000000001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</row>
    <row r="65" spans="1:13" ht="17.100000000000001" customHeight="1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</row>
    <row r="66" spans="1:13" ht="17.100000000000001" customHeight="1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</row>
    <row r="67" spans="1:13" ht="17.100000000000001" customHeight="1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</row>
    <row r="68" spans="1:13" ht="17.100000000000001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</row>
    <row r="69" spans="1:13" ht="17.100000000000001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</row>
    <row r="70" spans="1:13" ht="17.100000000000001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</row>
    <row r="71" spans="1:13" ht="17.100000000000001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</row>
    <row r="72" spans="1:13" ht="17.100000000000001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</row>
    <row r="73" spans="1:13" ht="17.100000000000001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</row>
    <row r="74" spans="1:13" ht="17.100000000000001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</row>
    <row r="75" spans="1:13" ht="17.100000000000001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</row>
    <row r="76" spans="1:13" ht="17.100000000000001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</row>
    <row r="77" spans="1:13" ht="17.100000000000001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</row>
    <row r="78" spans="1:13" ht="17.100000000000001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</row>
    <row r="79" spans="1:13" ht="17.100000000000001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</row>
    <row r="80" spans="1:13" ht="17.100000000000001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</row>
    <row r="81" spans="1:36" ht="17.100000000000001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</row>
    <row r="82" spans="1:36" ht="17.100000000000001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</row>
    <row r="83" spans="1:36" ht="17.100000000000001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</row>
    <row r="84" spans="1:36" ht="17.100000000000001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</row>
    <row r="85" spans="1:36" ht="17.100000000000001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</row>
    <row r="86" spans="1:36" ht="17.100000000000001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</row>
    <row r="87" spans="1:36" ht="17.100000000000001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</row>
    <row r="88" spans="1:36" ht="17.100000000000001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0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292" t="s">
        <v>34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 s="47" customFormat="1" ht="33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2" s="47" customFormat="1" ht="12.75" customHeight="1">
      <c r="A3" s="48" t="s">
        <v>91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2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92</v>
      </c>
      <c r="G11" s="38"/>
    </row>
    <row r="12" spans="1:12" ht="15" customHeight="1">
      <c r="F12" s="54" t="str">
        <f>"○ 교정범위 : ("&amp;Calcu!I3&amp;" ~ "&amp;Calcu!J3&amp;") mm"</f>
        <v>○ 교정범위 : (0 ~ 0) mm</v>
      </c>
      <c r="G12" s="54"/>
    </row>
    <row r="13" spans="1:12" ht="15" customHeight="1">
      <c r="A13" s="44"/>
      <c r="B13" s="44"/>
      <c r="C13" s="44"/>
    </row>
    <row r="14" spans="1:12" ht="15" customHeight="1">
      <c r="A14" s="44"/>
      <c r="B14" s="44"/>
      <c r="C14" s="44"/>
      <c r="F14" s="180" t="s">
        <v>270</v>
      </c>
      <c r="G14" s="180" t="s">
        <v>272</v>
      </c>
    </row>
    <row r="15" spans="1:12" ht="15" customHeight="1">
      <c r="A15" s="44"/>
      <c r="B15" s="43"/>
      <c r="C15" s="43"/>
      <c r="F15" s="179" t="s">
        <v>134</v>
      </c>
      <c r="G15" s="179" t="s">
        <v>134</v>
      </c>
    </row>
    <row r="16" spans="1:12" ht="15" customHeight="1">
      <c r="A16" s="44" t="str">
        <f>IF(Calcu!B9=TRUE,"","삭제")</f>
        <v>삭제</v>
      </c>
      <c r="B16" s="43"/>
      <c r="C16" s="43"/>
      <c r="F16" s="142" t="e">
        <f ca="1">Calcu!U9</f>
        <v>#DIV/0!</v>
      </c>
      <c r="G16" s="142" t="e">
        <f ca="1">Calcu!V9</f>
        <v>#DIV/0!</v>
      </c>
    </row>
    <row r="17" spans="1:7" ht="15" customHeight="1">
      <c r="A17" s="44" t="str">
        <f>IF(Calcu!B10=TRUE,"","삭제")</f>
        <v>삭제</v>
      </c>
      <c r="B17" s="43"/>
      <c r="C17" s="43"/>
      <c r="F17" s="142" t="e">
        <f ca="1">Calcu!U10</f>
        <v>#DIV/0!</v>
      </c>
      <c r="G17" s="142" t="e">
        <f ca="1">Calcu!V10</f>
        <v>#DIV/0!</v>
      </c>
    </row>
    <row r="18" spans="1:7" ht="15" customHeight="1">
      <c r="A18" s="44" t="str">
        <f>IF(Calcu!B11=TRUE,"","삭제")</f>
        <v>삭제</v>
      </c>
      <c r="B18" s="43"/>
      <c r="C18" s="43"/>
      <c r="F18" s="142" t="e">
        <f ca="1">Calcu!U11</f>
        <v>#DIV/0!</v>
      </c>
      <c r="G18" s="142" t="e">
        <f ca="1">Calcu!V11</f>
        <v>#DIV/0!</v>
      </c>
    </row>
    <row r="19" spans="1:7" ht="15" customHeight="1">
      <c r="A19" s="44" t="str">
        <f>IF(Calcu!B12=TRUE,"","삭제")</f>
        <v>삭제</v>
      </c>
      <c r="B19" s="43"/>
      <c r="C19" s="43"/>
      <c r="F19" s="142" t="e">
        <f ca="1">Calcu!U12</f>
        <v>#DIV/0!</v>
      </c>
      <c r="G19" s="142" t="e">
        <f ca="1">Calcu!V12</f>
        <v>#DIV/0!</v>
      </c>
    </row>
    <row r="20" spans="1:7" ht="15" customHeight="1">
      <c r="A20" s="44" t="str">
        <f>IF(Calcu!B13=TRUE,"","삭제")</f>
        <v>삭제</v>
      </c>
      <c r="B20" s="43"/>
      <c r="C20" s="43"/>
      <c r="F20" s="142" t="e">
        <f ca="1">Calcu!U13</f>
        <v>#DIV/0!</v>
      </c>
      <c r="G20" s="142" t="e">
        <f ca="1">Calcu!V13</f>
        <v>#DIV/0!</v>
      </c>
    </row>
    <row r="21" spans="1:7" ht="15" customHeight="1">
      <c r="A21" s="44" t="str">
        <f>IF(Calcu!B14=TRUE,"","삭제")</f>
        <v>삭제</v>
      </c>
      <c r="B21" s="43"/>
      <c r="C21" s="43"/>
      <c r="F21" s="142" t="e">
        <f ca="1">Calcu!U14</f>
        <v>#DIV/0!</v>
      </c>
      <c r="G21" s="142" t="e">
        <f ca="1">Calcu!V14</f>
        <v>#DIV/0!</v>
      </c>
    </row>
    <row r="22" spans="1:7" ht="15" customHeight="1">
      <c r="A22" s="44" t="str">
        <f>IF(Calcu!B15=TRUE,"","삭제")</f>
        <v>삭제</v>
      </c>
      <c r="B22" s="43"/>
      <c r="C22" s="43"/>
      <c r="F22" s="142" t="e">
        <f ca="1">Calcu!U15</f>
        <v>#DIV/0!</v>
      </c>
      <c r="G22" s="142" t="e">
        <f ca="1">Calcu!V15</f>
        <v>#DIV/0!</v>
      </c>
    </row>
    <row r="23" spans="1:7" ht="15" customHeight="1">
      <c r="A23" s="44" t="str">
        <f>IF(Calcu!B16=TRUE,"","삭제")</f>
        <v>삭제</v>
      </c>
      <c r="B23" s="43"/>
      <c r="C23" s="43"/>
      <c r="F23" s="142" t="e">
        <f ca="1">Calcu!U16</f>
        <v>#DIV/0!</v>
      </c>
      <c r="G23" s="142" t="e">
        <f ca="1">Calcu!V16</f>
        <v>#DIV/0!</v>
      </c>
    </row>
    <row r="24" spans="1:7" ht="15" customHeight="1">
      <c r="A24" s="44" t="str">
        <f>IF(Calcu!B17=TRUE,"","삭제")</f>
        <v>삭제</v>
      </c>
      <c r="B24" s="43"/>
      <c r="C24" s="43"/>
      <c r="F24" s="142" t="e">
        <f ca="1">Calcu!U17</f>
        <v>#DIV/0!</v>
      </c>
      <c r="G24" s="142" t="e">
        <f ca="1">Calcu!V17</f>
        <v>#DIV/0!</v>
      </c>
    </row>
    <row r="25" spans="1:7" ht="15" customHeight="1">
      <c r="A25" s="44" t="str">
        <f>IF(Calcu!B18=TRUE,"","삭제")</f>
        <v>삭제</v>
      </c>
      <c r="B25" s="43"/>
      <c r="C25" s="43"/>
      <c r="F25" s="142" t="e">
        <f ca="1">Calcu!U18</f>
        <v>#DIV/0!</v>
      </c>
      <c r="G25" s="142" t="e">
        <f ca="1">Calcu!V18</f>
        <v>#DIV/0!</v>
      </c>
    </row>
    <row r="26" spans="1:7" ht="15" customHeight="1">
      <c r="A26" s="44" t="str">
        <f>IF(Calcu!B19=TRUE,"","삭제")</f>
        <v>삭제</v>
      </c>
      <c r="B26" s="43"/>
      <c r="C26" s="43"/>
      <c r="F26" s="142" t="e">
        <f ca="1">Calcu!U19</f>
        <v>#DIV/0!</v>
      </c>
      <c r="G26" s="142" t="e">
        <f ca="1">Calcu!V19</f>
        <v>#DIV/0!</v>
      </c>
    </row>
    <row r="27" spans="1:7" ht="15" customHeight="1">
      <c r="A27" s="44" t="str">
        <f>IF(Calcu!B20=TRUE,"","삭제")</f>
        <v>삭제</v>
      </c>
      <c r="B27" s="43"/>
      <c r="C27" s="43"/>
      <c r="F27" s="142" t="e">
        <f ca="1">Calcu!U20</f>
        <v>#DIV/0!</v>
      </c>
      <c r="G27" s="142" t="e">
        <f ca="1">Calcu!V20</f>
        <v>#DIV/0!</v>
      </c>
    </row>
    <row r="28" spans="1:7" ht="15" customHeight="1">
      <c r="A28" s="44" t="str">
        <f>IF(Calcu!B21=TRUE,"","삭제")</f>
        <v>삭제</v>
      </c>
      <c r="B28" s="43"/>
      <c r="C28" s="43"/>
      <c r="F28" s="142" t="e">
        <f ca="1">Calcu!U21</f>
        <v>#DIV/0!</v>
      </c>
      <c r="G28" s="142" t="e">
        <f ca="1">Calcu!V21</f>
        <v>#DIV/0!</v>
      </c>
    </row>
    <row r="29" spans="1:7" ht="15" customHeight="1">
      <c r="A29" s="44" t="str">
        <f>IF(Calcu!B22=TRUE,"","삭제")</f>
        <v>삭제</v>
      </c>
      <c r="B29" s="43"/>
      <c r="C29" s="43"/>
      <c r="F29" s="142" t="e">
        <f ca="1">Calcu!U22</f>
        <v>#DIV/0!</v>
      </c>
      <c r="G29" s="142" t="e">
        <f ca="1">Calcu!V22</f>
        <v>#DIV/0!</v>
      </c>
    </row>
    <row r="30" spans="1:7" ht="15" customHeight="1">
      <c r="A30" s="44" t="str">
        <f>IF(Calcu!B23=TRUE,"","삭제")</f>
        <v>삭제</v>
      </c>
      <c r="B30" s="43"/>
      <c r="C30" s="43"/>
      <c r="F30" s="142" t="e">
        <f ca="1">Calcu!U23</f>
        <v>#DIV/0!</v>
      </c>
      <c r="G30" s="142" t="e">
        <f ca="1">Calcu!V23</f>
        <v>#DIV/0!</v>
      </c>
    </row>
    <row r="31" spans="1:7" ht="15" customHeight="1">
      <c r="A31" s="44" t="str">
        <f>IF(Calcu!B24=TRUE,"","삭제")</f>
        <v>삭제</v>
      </c>
      <c r="B31" s="43"/>
      <c r="C31" s="43"/>
      <c r="F31" s="142" t="e">
        <f ca="1">Calcu!U24</f>
        <v>#DIV/0!</v>
      </c>
      <c r="G31" s="142" t="e">
        <f ca="1">Calcu!V24</f>
        <v>#DIV/0!</v>
      </c>
    </row>
    <row r="32" spans="1:7" ht="15" customHeight="1">
      <c r="A32" s="44" t="str">
        <f>IF(Calcu!B25=TRUE,"","삭제")</f>
        <v>삭제</v>
      </c>
      <c r="B32" s="43"/>
      <c r="C32" s="43"/>
      <c r="F32" s="142" t="e">
        <f ca="1">Calcu!U25</f>
        <v>#DIV/0!</v>
      </c>
      <c r="G32" s="142" t="e">
        <f ca="1">Calcu!V25</f>
        <v>#DIV/0!</v>
      </c>
    </row>
    <row r="33" spans="1:7" ht="15" customHeight="1">
      <c r="A33" s="44" t="str">
        <f>IF(Calcu!B26=TRUE,"","삭제")</f>
        <v>삭제</v>
      </c>
      <c r="B33" s="43"/>
      <c r="C33" s="43"/>
      <c r="F33" s="142" t="e">
        <f ca="1">Calcu!U26</f>
        <v>#DIV/0!</v>
      </c>
      <c r="G33" s="142" t="e">
        <f ca="1">Calcu!V26</f>
        <v>#DIV/0!</v>
      </c>
    </row>
    <row r="34" spans="1:7" ht="15" customHeight="1">
      <c r="A34" s="44" t="str">
        <f>IF(Calcu!B27=TRUE,"","삭제")</f>
        <v>삭제</v>
      </c>
      <c r="B34" s="43"/>
      <c r="C34" s="43"/>
      <c r="F34" s="142" t="e">
        <f ca="1">Calcu!U27</f>
        <v>#DIV/0!</v>
      </c>
      <c r="G34" s="142" t="e">
        <f ca="1">Calcu!V27</f>
        <v>#DIV/0!</v>
      </c>
    </row>
    <row r="35" spans="1:7" ht="15" customHeight="1">
      <c r="A35" s="44" t="str">
        <f>IF(Calcu!B28=TRUE,"","삭제")</f>
        <v>삭제</v>
      </c>
      <c r="B35" s="43"/>
      <c r="C35" s="43"/>
      <c r="F35" s="142" t="e">
        <f ca="1">Calcu!U28</f>
        <v>#DIV/0!</v>
      </c>
      <c r="G35" s="142" t="e">
        <f ca="1">Calcu!V28</f>
        <v>#DIV/0!</v>
      </c>
    </row>
    <row r="36" spans="1:7" ht="15" customHeight="1">
      <c r="A36" s="44" t="str">
        <f>IF(Calcu!B29=TRUE,"","삭제")</f>
        <v>삭제</v>
      </c>
      <c r="B36" s="43"/>
      <c r="C36" s="43"/>
      <c r="F36" s="142" t="e">
        <f ca="1">Calcu!U29</f>
        <v>#DIV/0!</v>
      </c>
      <c r="G36" s="142" t="e">
        <f ca="1">Calcu!V29</f>
        <v>#DIV/0!</v>
      </c>
    </row>
    <row r="37" spans="1:7" ht="15" customHeight="1">
      <c r="A37" s="44" t="str">
        <f>IF(Calcu!B30=TRUE,"","삭제")</f>
        <v>삭제</v>
      </c>
      <c r="B37" s="43"/>
      <c r="C37" s="43"/>
      <c r="F37" s="142" t="e">
        <f ca="1">Calcu!U30</f>
        <v>#DIV/0!</v>
      </c>
      <c r="G37" s="142" t="e">
        <f ca="1">Calcu!V30</f>
        <v>#DIV/0!</v>
      </c>
    </row>
    <row r="38" spans="1:7" ht="15" customHeight="1">
      <c r="A38" s="44" t="str">
        <f>IF(Calcu!B31=TRUE,"","삭제")</f>
        <v>삭제</v>
      </c>
      <c r="B38" s="43"/>
      <c r="C38" s="43"/>
      <c r="F38" s="142" t="e">
        <f ca="1">Calcu!U31</f>
        <v>#DIV/0!</v>
      </c>
      <c r="G38" s="142" t="e">
        <f ca="1">Calcu!V31</f>
        <v>#DIV/0!</v>
      </c>
    </row>
    <row r="39" spans="1:7" ht="15" customHeight="1">
      <c r="A39" s="44" t="str">
        <f>IF(Calcu!B32=TRUE,"","삭제")</f>
        <v>삭제</v>
      </c>
      <c r="B39" s="43"/>
      <c r="C39" s="43"/>
      <c r="F39" s="142" t="e">
        <f ca="1">Calcu!U32</f>
        <v>#DIV/0!</v>
      </c>
      <c r="G39" s="142" t="e">
        <f ca="1">Calcu!V32</f>
        <v>#DIV/0!</v>
      </c>
    </row>
    <row r="40" spans="1:7" ht="15" customHeight="1">
      <c r="A40" s="44" t="str">
        <f>IF(Calcu!B33=TRUE,"","삭제")</f>
        <v>삭제</v>
      </c>
      <c r="B40" s="43"/>
      <c r="C40" s="43"/>
      <c r="F40" s="142" t="e">
        <f ca="1">Calcu!U33</f>
        <v>#DIV/0!</v>
      </c>
      <c r="G40" s="142" t="e">
        <f ca="1">Calcu!V33</f>
        <v>#DIV/0!</v>
      </c>
    </row>
    <row r="41" spans="1:7" ht="15" customHeight="1">
      <c r="A41" s="44" t="str">
        <f>IF(Calcu!B34=TRUE,"","삭제")</f>
        <v>삭제</v>
      </c>
      <c r="B41" s="43"/>
      <c r="C41" s="43"/>
      <c r="F41" s="142" t="e">
        <f ca="1">Calcu!U34</f>
        <v>#DIV/0!</v>
      </c>
      <c r="G41" s="142" t="e">
        <f ca="1">Calcu!V34</f>
        <v>#DIV/0!</v>
      </c>
    </row>
    <row r="42" spans="1:7" ht="15" customHeight="1">
      <c r="A42" s="44" t="str">
        <f>IF(Calcu!B35=TRUE,"","삭제")</f>
        <v>삭제</v>
      </c>
      <c r="B42" s="43"/>
      <c r="C42" s="43"/>
      <c r="F42" s="142" t="e">
        <f ca="1">Calcu!U35</f>
        <v>#DIV/0!</v>
      </c>
      <c r="G42" s="142" t="e">
        <f ca="1">Calcu!V35</f>
        <v>#DIV/0!</v>
      </c>
    </row>
    <row r="43" spans="1:7" ht="15" customHeight="1">
      <c r="A43" s="44" t="str">
        <f>IF(Calcu!B36=TRUE,"","삭제")</f>
        <v>삭제</v>
      </c>
      <c r="B43" s="43"/>
      <c r="C43" s="43"/>
      <c r="F43" s="142" t="e">
        <f ca="1">Calcu!U36</f>
        <v>#DIV/0!</v>
      </c>
      <c r="G43" s="142" t="e">
        <f ca="1">Calcu!V36</f>
        <v>#DIV/0!</v>
      </c>
    </row>
    <row r="44" spans="1:7" ht="15" customHeight="1">
      <c r="A44" s="44" t="str">
        <f>IF(Calcu!B37=TRUE,"","삭제")</f>
        <v>삭제</v>
      </c>
      <c r="B44" s="43"/>
      <c r="C44" s="43"/>
      <c r="F44" s="142" t="e">
        <f ca="1">Calcu!U37</f>
        <v>#DIV/0!</v>
      </c>
      <c r="G44" s="142" t="e">
        <f ca="1">Calcu!V37</f>
        <v>#DIV/0!</v>
      </c>
    </row>
    <row r="45" spans="1:7" ht="15" customHeight="1">
      <c r="A45" s="44" t="str">
        <f>IF(Calcu!B38=TRUE,"","삭제")</f>
        <v>삭제</v>
      </c>
      <c r="B45" s="43"/>
      <c r="C45" s="43"/>
      <c r="F45" s="142" t="e">
        <f ca="1">Calcu!U38</f>
        <v>#DIV/0!</v>
      </c>
      <c r="G45" s="142" t="e">
        <f ca="1">Calcu!V38</f>
        <v>#DIV/0!</v>
      </c>
    </row>
    <row r="46" spans="1:7" ht="15" customHeight="1">
      <c r="A46" s="44" t="str">
        <f>IF(Calcu!B39=TRUE,"","삭제")</f>
        <v>삭제</v>
      </c>
      <c r="B46" s="43"/>
      <c r="C46" s="43"/>
      <c r="F46" s="142" t="e">
        <f ca="1">Calcu!U39</f>
        <v>#DIV/0!</v>
      </c>
      <c r="G46" s="142" t="e">
        <f ca="1">Calcu!V39</f>
        <v>#DIV/0!</v>
      </c>
    </row>
    <row r="47" spans="1:7" ht="15" customHeight="1">
      <c r="A47" s="44" t="str">
        <f>IF(Calcu!B40=TRUE,"","삭제")</f>
        <v>삭제</v>
      </c>
      <c r="B47" s="43"/>
      <c r="C47" s="43"/>
      <c r="F47" s="142" t="e">
        <f ca="1">Calcu!U40</f>
        <v>#DIV/0!</v>
      </c>
      <c r="G47" s="142" t="e">
        <f ca="1">Calcu!V40</f>
        <v>#DIV/0!</v>
      </c>
    </row>
    <row r="48" spans="1:7" ht="15" customHeight="1">
      <c r="A48" s="44" t="str">
        <f>IF(Calcu!B41=TRUE,"","삭제")</f>
        <v>삭제</v>
      </c>
      <c r="B48" s="43"/>
      <c r="C48" s="43"/>
      <c r="F48" s="142" t="e">
        <f ca="1">Calcu!U41</f>
        <v>#DIV/0!</v>
      </c>
      <c r="G48" s="142" t="e">
        <f ca="1">Calcu!V41</f>
        <v>#DIV/0!</v>
      </c>
    </row>
    <row r="49" spans="1:10" ht="15" customHeight="1">
      <c r="A49" s="44" t="str">
        <f>IF(Calcu!B42=TRUE,"","삭제")</f>
        <v>삭제</v>
      </c>
      <c r="B49" s="43"/>
      <c r="C49" s="43"/>
      <c r="F49" s="142" t="e">
        <f ca="1">Calcu!U42</f>
        <v>#DIV/0!</v>
      </c>
      <c r="G49" s="142" t="e">
        <f ca="1">Calcu!V42</f>
        <v>#DIV/0!</v>
      </c>
    </row>
    <row r="50" spans="1:10" ht="15" customHeight="1">
      <c r="A50" s="44" t="str">
        <f>IF(Calcu!B43=TRUE,"","삭제")</f>
        <v>삭제</v>
      </c>
      <c r="B50" s="43"/>
      <c r="C50" s="43"/>
      <c r="F50" s="142" t="e">
        <f ca="1">Calcu!U43</f>
        <v>#DIV/0!</v>
      </c>
      <c r="G50" s="142" t="e">
        <f ca="1">Calcu!V43</f>
        <v>#DIV/0!</v>
      </c>
    </row>
    <row r="51" spans="1:10" ht="15" customHeight="1">
      <c r="A51" s="44" t="str">
        <f>IF(Calcu!B44=TRUE,"","삭제")</f>
        <v>삭제</v>
      </c>
      <c r="B51" s="43"/>
      <c r="C51" s="43"/>
      <c r="F51" s="142" t="e">
        <f ca="1">Calcu!U44</f>
        <v>#DIV/0!</v>
      </c>
      <c r="G51" s="142" t="e">
        <f ca="1">Calcu!V44</f>
        <v>#DIV/0!</v>
      </c>
    </row>
    <row r="52" spans="1:10" ht="15" customHeight="1">
      <c r="A52" s="44" t="str">
        <f>IF(Calcu!B45=TRUE,"","삭제")</f>
        <v>삭제</v>
      </c>
      <c r="B52" s="43"/>
      <c r="C52" s="43"/>
      <c r="F52" s="142" t="e">
        <f ca="1">Calcu!U45</f>
        <v>#DIV/0!</v>
      </c>
      <c r="G52" s="142" t="e">
        <f ca="1">Calcu!V45</f>
        <v>#DIV/0!</v>
      </c>
    </row>
    <row r="53" spans="1:10" ht="15" customHeight="1">
      <c r="A53" s="44" t="str">
        <f>IF(Calcu!B46=TRUE,"","삭제")</f>
        <v>삭제</v>
      </c>
      <c r="B53" s="43"/>
      <c r="C53" s="43"/>
      <c r="F53" s="142" t="e">
        <f ca="1">Calcu!U46</f>
        <v>#DIV/0!</v>
      </c>
      <c r="G53" s="142" t="e">
        <f ca="1">Calcu!V46</f>
        <v>#DIV/0!</v>
      </c>
    </row>
    <row r="54" spans="1:10" ht="15" customHeight="1">
      <c r="A54" s="44" t="str">
        <f>IF(Calcu!B47=TRUE,"","삭제")</f>
        <v>삭제</v>
      </c>
      <c r="B54" s="43"/>
      <c r="C54" s="43"/>
      <c r="F54" s="142" t="e">
        <f ca="1">Calcu!U47</f>
        <v>#DIV/0!</v>
      </c>
      <c r="G54" s="142" t="e">
        <f ca="1">Calcu!V47</f>
        <v>#DIV/0!</v>
      </c>
    </row>
    <row r="55" spans="1:10" ht="15" customHeight="1">
      <c r="A55" s="44" t="str">
        <f>IF(Calcu!B48=TRUE,"","삭제")</f>
        <v>삭제</v>
      </c>
      <c r="B55" s="43"/>
      <c r="C55" s="43"/>
      <c r="F55" s="142" t="e">
        <f ca="1">Calcu!U48</f>
        <v>#DIV/0!</v>
      </c>
      <c r="G55" s="142" t="e">
        <f ca="1">Calcu!V48</f>
        <v>#DIV/0!</v>
      </c>
    </row>
    <row r="56" spans="1:10" ht="15" customHeight="1">
      <c r="A56" s="44" t="str">
        <f>IF(Calcu!B49=TRUE,"","삭제")</f>
        <v>삭제</v>
      </c>
      <c r="B56" s="43"/>
      <c r="C56" s="43"/>
      <c r="F56" s="142" t="e">
        <f ca="1">Calcu!U49</f>
        <v>#DIV/0!</v>
      </c>
      <c r="G56" s="142" t="e">
        <f ca="1">Calcu!V49</f>
        <v>#DIV/0!</v>
      </c>
    </row>
    <row r="57" spans="1:10" ht="15" customHeight="1">
      <c r="A57" s="44"/>
      <c r="F57" s="169"/>
      <c r="G57" s="169"/>
      <c r="H57" s="51"/>
    </row>
    <row r="58" spans="1:10" ht="15" customHeight="1">
      <c r="A58" s="44"/>
      <c r="F58" s="38" t="e">
        <f ca="1">"● 측정불확도 : "&amp;Calcu!T61</f>
        <v>#DIV/0!</v>
      </c>
      <c r="G58" s="38"/>
      <c r="H58" s="38"/>
    </row>
    <row r="59" spans="1:10" ht="15" customHeight="1">
      <c r="A59" s="44"/>
      <c r="F59" s="53" t="s">
        <v>273</v>
      </c>
      <c r="G59" s="177" t="str">
        <f ca="1">Calcu!C63&amp;")"</f>
        <v>2)</v>
      </c>
      <c r="J59" s="50"/>
    </row>
    <row r="60" spans="1:10" ht="15" customHeight="1">
      <c r="F60" s="74"/>
      <c r="G60" s="74"/>
      <c r="H60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0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293" t="s">
        <v>58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</row>
    <row r="2" spans="1:12" s="81" customFormat="1" ht="33" customHeight="1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91"/>
      <c r="C4" s="91"/>
      <c r="D4" s="80"/>
      <c r="E4" s="91"/>
      <c r="F4" s="79"/>
      <c r="G4" s="76"/>
      <c r="H4" s="78"/>
      <c r="I4" s="101"/>
      <c r="J4" s="77"/>
      <c r="K4" s="93"/>
      <c r="L4" s="76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90</v>
      </c>
    </row>
    <row r="12" spans="1:12" ht="15" customHeight="1">
      <c r="F12" s="54" t="str">
        <f>"○ Range : ("&amp;Calcu!I3&amp;" ~ "&amp;Calcu!J3&amp;") mm"</f>
        <v>○ Range : (0 ~ 0) mm</v>
      </c>
    </row>
    <row r="13" spans="1:12" ht="15" customHeight="1">
      <c r="A13" s="44"/>
      <c r="B13" s="44"/>
      <c r="C13" s="44"/>
      <c r="D13" s="44"/>
      <c r="E13" s="44"/>
    </row>
    <row r="14" spans="1:12" ht="15" customHeight="1">
      <c r="A14" s="44"/>
      <c r="B14" s="44"/>
      <c r="C14" s="44"/>
      <c r="D14" s="43"/>
      <c r="E14" s="43"/>
      <c r="F14" s="182" t="s">
        <v>159</v>
      </c>
      <c r="G14" s="182" t="s">
        <v>160</v>
      </c>
    </row>
    <row r="15" spans="1:12" ht="15" customHeight="1">
      <c r="A15" s="44"/>
      <c r="B15" s="44"/>
      <c r="C15" s="44"/>
      <c r="D15" s="43"/>
      <c r="E15" s="43"/>
      <c r="F15" s="181" t="s">
        <v>134</v>
      </c>
      <c r="G15" s="181" t="s">
        <v>134</v>
      </c>
    </row>
    <row r="16" spans="1:12" ht="15" customHeight="1">
      <c r="A16" s="44" t="str">
        <f>IF(Calcu!B9=TRUE,"","삭제")</f>
        <v>삭제</v>
      </c>
      <c r="B16" s="43"/>
      <c r="C16" s="43"/>
      <c r="F16" s="142" t="e">
        <f ca="1">Calcu!U9</f>
        <v>#DIV/0!</v>
      </c>
      <c r="G16" s="142" t="e">
        <f ca="1">Calcu!V9</f>
        <v>#DIV/0!</v>
      </c>
    </row>
    <row r="17" spans="1:7" ht="15" customHeight="1">
      <c r="A17" s="44" t="str">
        <f>IF(Calcu!B10=TRUE,"","삭제")</f>
        <v>삭제</v>
      </c>
      <c r="B17" s="43"/>
      <c r="C17" s="43"/>
      <c r="F17" s="142" t="e">
        <f ca="1">Calcu!U10</f>
        <v>#DIV/0!</v>
      </c>
      <c r="G17" s="142" t="e">
        <f ca="1">Calcu!V10</f>
        <v>#DIV/0!</v>
      </c>
    </row>
    <row r="18" spans="1:7" ht="15" customHeight="1">
      <c r="A18" s="44" t="str">
        <f>IF(Calcu!B11=TRUE,"","삭제")</f>
        <v>삭제</v>
      </c>
      <c r="B18" s="43"/>
      <c r="C18" s="43"/>
      <c r="F18" s="142" t="e">
        <f ca="1">Calcu!U11</f>
        <v>#DIV/0!</v>
      </c>
      <c r="G18" s="142" t="e">
        <f ca="1">Calcu!V11</f>
        <v>#DIV/0!</v>
      </c>
    </row>
    <row r="19" spans="1:7" ht="15" customHeight="1">
      <c r="A19" s="44" t="str">
        <f>IF(Calcu!B12=TRUE,"","삭제")</f>
        <v>삭제</v>
      </c>
      <c r="B19" s="43"/>
      <c r="C19" s="43"/>
      <c r="F19" s="142" t="e">
        <f ca="1">Calcu!U12</f>
        <v>#DIV/0!</v>
      </c>
      <c r="G19" s="142" t="e">
        <f ca="1">Calcu!V12</f>
        <v>#DIV/0!</v>
      </c>
    </row>
    <row r="20" spans="1:7" ht="15" customHeight="1">
      <c r="A20" s="44" t="str">
        <f>IF(Calcu!B13=TRUE,"","삭제")</f>
        <v>삭제</v>
      </c>
      <c r="B20" s="43"/>
      <c r="C20" s="43"/>
      <c r="F20" s="142" t="e">
        <f ca="1">Calcu!U13</f>
        <v>#DIV/0!</v>
      </c>
      <c r="G20" s="142" t="e">
        <f ca="1">Calcu!V13</f>
        <v>#DIV/0!</v>
      </c>
    </row>
    <row r="21" spans="1:7" ht="15" customHeight="1">
      <c r="A21" s="44" t="str">
        <f>IF(Calcu!B14=TRUE,"","삭제")</f>
        <v>삭제</v>
      </c>
      <c r="B21" s="43"/>
      <c r="C21" s="43"/>
      <c r="F21" s="142" t="e">
        <f ca="1">Calcu!U14</f>
        <v>#DIV/0!</v>
      </c>
      <c r="G21" s="142" t="e">
        <f ca="1">Calcu!V14</f>
        <v>#DIV/0!</v>
      </c>
    </row>
    <row r="22" spans="1:7" ht="15" customHeight="1">
      <c r="A22" s="44" t="str">
        <f>IF(Calcu!B15=TRUE,"","삭제")</f>
        <v>삭제</v>
      </c>
      <c r="B22" s="43"/>
      <c r="C22" s="43"/>
      <c r="F22" s="142" t="e">
        <f ca="1">Calcu!U15</f>
        <v>#DIV/0!</v>
      </c>
      <c r="G22" s="142" t="e">
        <f ca="1">Calcu!V15</f>
        <v>#DIV/0!</v>
      </c>
    </row>
    <row r="23" spans="1:7" ht="15" customHeight="1">
      <c r="A23" s="44" t="str">
        <f>IF(Calcu!B16=TRUE,"","삭제")</f>
        <v>삭제</v>
      </c>
      <c r="B23" s="43"/>
      <c r="C23" s="43"/>
      <c r="F23" s="142" t="e">
        <f ca="1">Calcu!U16</f>
        <v>#DIV/0!</v>
      </c>
      <c r="G23" s="142" t="e">
        <f ca="1">Calcu!V16</f>
        <v>#DIV/0!</v>
      </c>
    </row>
    <row r="24" spans="1:7" ht="15" customHeight="1">
      <c r="A24" s="44" t="str">
        <f>IF(Calcu!B17=TRUE,"","삭제")</f>
        <v>삭제</v>
      </c>
      <c r="B24" s="43"/>
      <c r="C24" s="43"/>
      <c r="F24" s="142" t="e">
        <f ca="1">Calcu!U17</f>
        <v>#DIV/0!</v>
      </c>
      <c r="G24" s="142" t="e">
        <f ca="1">Calcu!V17</f>
        <v>#DIV/0!</v>
      </c>
    </row>
    <row r="25" spans="1:7" ht="15" customHeight="1">
      <c r="A25" s="44" t="str">
        <f>IF(Calcu!B18=TRUE,"","삭제")</f>
        <v>삭제</v>
      </c>
      <c r="B25" s="43"/>
      <c r="C25" s="43"/>
      <c r="F25" s="142" t="e">
        <f ca="1">Calcu!U18</f>
        <v>#DIV/0!</v>
      </c>
      <c r="G25" s="142" t="e">
        <f ca="1">Calcu!V18</f>
        <v>#DIV/0!</v>
      </c>
    </row>
    <row r="26" spans="1:7" ht="15" customHeight="1">
      <c r="A26" s="44" t="str">
        <f>IF(Calcu!B19=TRUE,"","삭제")</f>
        <v>삭제</v>
      </c>
      <c r="B26" s="43"/>
      <c r="C26" s="43"/>
      <c r="F26" s="142" t="e">
        <f ca="1">Calcu!U19</f>
        <v>#DIV/0!</v>
      </c>
      <c r="G26" s="142" t="e">
        <f ca="1">Calcu!V19</f>
        <v>#DIV/0!</v>
      </c>
    </row>
    <row r="27" spans="1:7" ht="15" customHeight="1">
      <c r="A27" s="44" t="str">
        <f>IF(Calcu!B20=TRUE,"","삭제")</f>
        <v>삭제</v>
      </c>
      <c r="B27" s="43"/>
      <c r="C27" s="43"/>
      <c r="F27" s="142" t="e">
        <f ca="1">Calcu!U20</f>
        <v>#DIV/0!</v>
      </c>
      <c r="G27" s="142" t="e">
        <f ca="1">Calcu!V20</f>
        <v>#DIV/0!</v>
      </c>
    </row>
    <row r="28" spans="1:7" ht="15" customHeight="1">
      <c r="A28" s="44" t="str">
        <f>IF(Calcu!B21=TRUE,"","삭제")</f>
        <v>삭제</v>
      </c>
      <c r="B28" s="43"/>
      <c r="C28" s="43"/>
      <c r="F28" s="142" t="e">
        <f ca="1">Calcu!U21</f>
        <v>#DIV/0!</v>
      </c>
      <c r="G28" s="142" t="e">
        <f ca="1">Calcu!V21</f>
        <v>#DIV/0!</v>
      </c>
    </row>
    <row r="29" spans="1:7" ht="15" customHeight="1">
      <c r="A29" s="44" t="str">
        <f>IF(Calcu!B22=TRUE,"","삭제")</f>
        <v>삭제</v>
      </c>
      <c r="B29" s="43"/>
      <c r="C29" s="43"/>
      <c r="F29" s="142" t="e">
        <f ca="1">Calcu!U22</f>
        <v>#DIV/0!</v>
      </c>
      <c r="G29" s="142" t="e">
        <f ca="1">Calcu!V22</f>
        <v>#DIV/0!</v>
      </c>
    </row>
    <row r="30" spans="1:7" ht="15" customHeight="1">
      <c r="A30" s="44" t="str">
        <f>IF(Calcu!B23=TRUE,"","삭제")</f>
        <v>삭제</v>
      </c>
      <c r="B30" s="43"/>
      <c r="C30" s="43"/>
      <c r="F30" s="142" t="e">
        <f ca="1">Calcu!U23</f>
        <v>#DIV/0!</v>
      </c>
      <c r="G30" s="142" t="e">
        <f ca="1">Calcu!V23</f>
        <v>#DIV/0!</v>
      </c>
    </row>
    <row r="31" spans="1:7" ht="15" customHeight="1">
      <c r="A31" s="44" t="str">
        <f>IF(Calcu!B24=TRUE,"","삭제")</f>
        <v>삭제</v>
      </c>
      <c r="B31" s="43"/>
      <c r="C31" s="43"/>
      <c r="F31" s="142" t="e">
        <f ca="1">Calcu!U24</f>
        <v>#DIV/0!</v>
      </c>
      <c r="G31" s="142" t="e">
        <f ca="1">Calcu!V24</f>
        <v>#DIV/0!</v>
      </c>
    </row>
    <row r="32" spans="1:7" ht="15" customHeight="1">
      <c r="A32" s="44" t="str">
        <f>IF(Calcu!B25=TRUE,"","삭제")</f>
        <v>삭제</v>
      </c>
      <c r="B32" s="43"/>
      <c r="C32" s="43"/>
      <c r="F32" s="142" t="e">
        <f ca="1">Calcu!U25</f>
        <v>#DIV/0!</v>
      </c>
      <c r="G32" s="142" t="e">
        <f ca="1">Calcu!V25</f>
        <v>#DIV/0!</v>
      </c>
    </row>
    <row r="33" spans="1:7" ht="15" customHeight="1">
      <c r="A33" s="44" t="str">
        <f>IF(Calcu!B26=TRUE,"","삭제")</f>
        <v>삭제</v>
      </c>
      <c r="B33" s="43"/>
      <c r="C33" s="43"/>
      <c r="F33" s="142" t="e">
        <f ca="1">Calcu!U26</f>
        <v>#DIV/0!</v>
      </c>
      <c r="G33" s="142" t="e">
        <f ca="1">Calcu!V26</f>
        <v>#DIV/0!</v>
      </c>
    </row>
    <row r="34" spans="1:7" ht="15" customHeight="1">
      <c r="A34" s="44" t="str">
        <f>IF(Calcu!B27=TRUE,"","삭제")</f>
        <v>삭제</v>
      </c>
      <c r="B34" s="43"/>
      <c r="C34" s="43"/>
      <c r="F34" s="142" t="e">
        <f ca="1">Calcu!U27</f>
        <v>#DIV/0!</v>
      </c>
      <c r="G34" s="142" t="e">
        <f ca="1">Calcu!V27</f>
        <v>#DIV/0!</v>
      </c>
    </row>
    <row r="35" spans="1:7" ht="15" customHeight="1">
      <c r="A35" s="44" t="str">
        <f>IF(Calcu!B28=TRUE,"","삭제")</f>
        <v>삭제</v>
      </c>
      <c r="B35" s="43"/>
      <c r="C35" s="43"/>
      <c r="F35" s="142" t="e">
        <f ca="1">Calcu!U28</f>
        <v>#DIV/0!</v>
      </c>
      <c r="G35" s="142" t="e">
        <f ca="1">Calcu!V28</f>
        <v>#DIV/0!</v>
      </c>
    </row>
    <row r="36" spans="1:7" ht="15" customHeight="1">
      <c r="A36" s="44" t="str">
        <f>IF(Calcu!B29=TRUE,"","삭제")</f>
        <v>삭제</v>
      </c>
      <c r="B36" s="43"/>
      <c r="C36" s="43"/>
      <c r="F36" s="142" t="e">
        <f ca="1">Calcu!U29</f>
        <v>#DIV/0!</v>
      </c>
      <c r="G36" s="142" t="e">
        <f ca="1">Calcu!V29</f>
        <v>#DIV/0!</v>
      </c>
    </row>
    <row r="37" spans="1:7" ht="15" customHeight="1">
      <c r="A37" s="44" t="str">
        <f>IF(Calcu!B30=TRUE,"","삭제")</f>
        <v>삭제</v>
      </c>
      <c r="B37" s="43"/>
      <c r="C37" s="43"/>
      <c r="F37" s="142" t="e">
        <f ca="1">Calcu!U30</f>
        <v>#DIV/0!</v>
      </c>
      <c r="G37" s="142" t="e">
        <f ca="1">Calcu!V30</f>
        <v>#DIV/0!</v>
      </c>
    </row>
    <row r="38" spans="1:7" ht="15" customHeight="1">
      <c r="A38" s="44" t="str">
        <f>IF(Calcu!B31=TRUE,"","삭제")</f>
        <v>삭제</v>
      </c>
      <c r="B38" s="43"/>
      <c r="C38" s="43"/>
      <c r="F38" s="142" t="e">
        <f ca="1">Calcu!U31</f>
        <v>#DIV/0!</v>
      </c>
      <c r="G38" s="142" t="e">
        <f ca="1">Calcu!V31</f>
        <v>#DIV/0!</v>
      </c>
    </row>
    <row r="39" spans="1:7" ht="15" customHeight="1">
      <c r="A39" s="44" t="str">
        <f>IF(Calcu!B32=TRUE,"","삭제")</f>
        <v>삭제</v>
      </c>
      <c r="B39" s="43"/>
      <c r="C39" s="43"/>
      <c r="F39" s="142" t="e">
        <f ca="1">Calcu!U32</f>
        <v>#DIV/0!</v>
      </c>
      <c r="G39" s="142" t="e">
        <f ca="1">Calcu!V32</f>
        <v>#DIV/0!</v>
      </c>
    </row>
    <row r="40" spans="1:7" ht="15" customHeight="1">
      <c r="A40" s="44" t="str">
        <f>IF(Calcu!B33=TRUE,"","삭제")</f>
        <v>삭제</v>
      </c>
      <c r="B40" s="43"/>
      <c r="C40" s="43"/>
      <c r="F40" s="142" t="e">
        <f ca="1">Calcu!U33</f>
        <v>#DIV/0!</v>
      </c>
      <c r="G40" s="142" t="e">
        <f ca="1">Calcu!V33</f>
        <v>#DIV/0!</v>
      </c>
    </row>
    <row r="41" spans="1:7" ht="15" customHeight="1">
      <c r="A41" s="44" t="str">
        <f>IF(Calcu!B34=TRUE,"","삭제")</f>
        <v>삭제</v>
      </c>
      <c r="B41" s="43"/>
      <c r="C41" s="43"/>
      <c r="F41" s="142" t="e">
        <f ca="1">Calcu!U34</f>
        <v>#DIV/0!</v>
      </c>
      <c r="G41" s="142" t="e">
        <f ca="1">Calcu!V34</f>
        <v>#DIV/0!</v>
      </c>
    </row>
    <row r="42" spans="1:7" ht="15" customHeight="1">
      <c r="A42" s="44" t="str">
        <f>IF(Calcu!B35=TRUE,"","삭제")</f>
        <v>삭제</v>
      </c>
      <c r="B42" s="43"/>
      <c r="C42" s="43"/>
      <c r="F42" s="142" t="e">
        <f ca="1">Calcu!U35</f>
        <v>#DIV/0!</v>
      </c>
      <c r="G42" s="142" t="e">
        <f ca="1">Calcu!V35</f>
        <v>#DIV/0!</v>
      </c>
    </row>
    <row r="43" spans="1:7" ht="15" customHeight="1">
      <c r="A43" s="44" t="str">
        <f>IF(Calcu!B36=TRUE,"","삭제")</f>
        <v>삭제</v>
      </c>
      <c r="B43" s="43"/>
      <c r="C43" s="43"/>
      <c r="F43" s="142" t="e">
        <f ca="1">Calcu!U36</f>
        <v>#DIV/0!</v>
      </c>
      <c r="G43" s="142" t="e">
        <f ca="1">Calcu!V36</f>
        <v>#DIV/0!</v>
      </c>
    </row>
    <row r="44" spans="1:7" ht="15" customHeight="1">
      <c r="A44" s="44" t="str">
        <f>IF(Calcu!B37=TRUE,"","삭제")</f>
        <v>삭제</v>
      </c>
      <c r="B44" s="43"/>
      <c r="C44" s="43"/>
      <c r="F44" s="142" t="e">
        <f ca="1">Calcu!U37</f>
        <v>#DIV/0!</v>
      </c>
      <c r="G44" s="142" t="e">
        <f ca="1">Calcu!V37</f>
        <v>#DIV/0!</v>
      </c>
    </row>
    <row r="45" spans="1:7" ht="15" customHeight="1">
      <c r="A45" s="44" t="str">
        <f>IF(Calcu!B38=TRUE,"","삭제")</f>
        <v>삭제</v>
      </c>
      <c r="B45" s="43"/>
      <c r="C45" s="43"/>
      <c r="F45" s="142" t="e">
        <f ca="1">Calcu!U38</f>
        <v>#DIV/0!</v>
      </c>
      <c r="G45" s="142" t="e">
        <f ca="1">Calcu!V38</f>
        <v>#DIV/0!</v>
      </c>
    </row>
    <row r="46" spans="1:7" ht="15" customHeight="1">
      <c r="A46" s="44" t="str">
        <f>IF(Calcu!B39=TRUE,"","삭제")</f>
        <v>삭제</v>
      </c>
      <c r="B46" s="43"/>
      <c r="C46" s="43"/>
      <c r="F46" s="142" t="e">
        <f ca="1">Calcu!U39</f>
        <v>#DIV/0!</v>
      </c>
      <c r="G46" s="142" t="e">
        <f ca="1">Calcu!V39</f>
        <v>#DIV/0!</v>
      </c>
    </row>
    <row r="47" spans="1:7" ht="15" customHeight="1">
      <c r="A47" s="44" t="str">
        <f>IF(Calcu!B40=TRUE,"","삭제")</f>
        <v>삭제</v>
      </c>
      <c r="B47" s="43"/>
      <c r="C47" s="43"/>
      <c r="F47" s="142" t="e">
        <f ca="1">Calcu!U40</f>
        <v>#DIV/0!</v>
      </c>
      <c r="G47" s="142" t="e">
        <f ca="1">Calcu!V40</f>
        <v>#DIV/0!</v>
      </c>
    </row>
    <row r="48" spans="1:7" ht="15" customHeight="1">
      <c r="A48" s="44" t="str">
        <f>IF(Calcu!B41=TRUE,"","삭제")</f>
        <v>삭제</v>
      </c>
      <c r="B48" s="43"/>
      <c r="C48" s="43"/>
      <c r="F48" s="142" t="e">
        <f ca="1">Calcu!U41</f>
        <v>#DIV/0!</v>
      </c>
      <c r="G48" s="142" t="e">
        <f ca="1">Calcu!V41</f>
        <v>#DIV/0!</v>
      </c>
    </row>
    <row r="49" spans="1:11" ht="15" customHeight="1">
      <c r="A49" s="44" t="str">
        <f>IF(Calcu!B42=TRUE,"","삭제")</f>
        <v>삭제</v>
      </c>
      <c r="B49" s="43"/>
      <c r="C49" s="43"/>
      <c r="F49" s="142" t="e">
        <f ca="1">Calcu!U42</f>
        <v>#DIV/0!</v>
      </c>
      <c r="G49" s="142" t="e">
        <f ca="1">Calcu!V42</f>
        <v>#DIV/0!</v>
      </c>
    </row>
    <row r="50" spans="1:11" ht="15" customHeight="1">
      <c r="A50" s="44" t="str">
        <f>IF(Calcu!B43=TRUE,"","삭제")</f>
        <v>삭제</v>
      </c>
      <c r="B50" s="43"/>
      <c r="C50" s="43"/>
      <c r="F50" s="142" t="e">
        <f ca="1">Calcu!U43</f>
        <v>#DIV/0!</v>
      </c>
      <c r="G50" s="142" t="e">
        <f ca="1">Calcu!V43</f>
        <v>#DIV/0!</v>
      </c>
    </row>
    <row r="51" spans="1:11" ht="15" customHeight="1">
      <c r="A51" s="44" t="str">
        <f>IF(Calcu!B44=TRUE,"","삭제")</f>
        <v>삭제</v>
      </c>
      <c r="B51" s="43"/>
      <c r="C51" s="43"/>
      <c r="F51" s="142" t="e">
        <f ca="1">Calcu!U44</f>
        <v>#DIV/0!</v>
      </c>
      <c r="G51" s="142" t="e">
        <f ca="1">Calcu!V44</f>
        <v>#DIV/0!</v>
      </c>
    </row>
    <row r="52" spans="1:11" ht="15" customHeight="1">
      <c r="A52" s="44" t="str">
        <f>IF(Calcu!B45=TRUE,"","삭제")</f>
        <v>삭제</v>
      </c>
      <c r="B52" s="43"/>
      <c r="C52" s="43"/>
      <c r="F52" s="142" t="e">
        <f ca="1">Calcu!U45</f>
        <v>#DIV/0!</v>
      </c>
      <c r="G52" s="142" t="e">
        <f ca="1">Calcu!V45</f>
        <v>#DIV/0!</v>
      </c>
    </row>
    <row r="53" spans="1:11" ht="15" customHeight="1">
      <c r="A53" s="44" t="str">
        <f>IF(Calcu!B46=TRUE,"","삭제")</f>
        <v>삭제</v>
      </c>
      <c r="B53" s="43"/>
      <c r="C53" s="43"/>
      <c r="F53" s="142" t="e">
        <f ca="1">Calcu!U46</f>
        <v>#DIV/0!</v>
      </c>
      <c r="G53" s="142" t="e">
        <f ca="1">Calcu!V46</f>
        <v>#DIV/0!</v>
      </c>
    </row>
    <row r="54" spans="1:11" ht="15" customHeight="1">
      <c r="A54" s="44" t="str">
        <f>IF(Calcu!B47=TRUE,"","삭제")</f>
        <v>삭제</v>
      </c>
      <c r="B54" s="43"/>
      <c r="C54" s="43"/>
      <c r="F54" s="142" t="e">
        <f ca="1">Calcu!U47</f>
        <v>#DIV/0!</v>
      </c>
      <c r="G54" s="142" t="e">
        <f ca="1">Calcu!V47</f>
        <v>#DIV/0!</v>
      </c>
    </row>
    <row r="55" spans="1:11" ht="15" customHeight="1">
      <c r="A55" s="44" t="str">
        <f>IF(Calcu!B48=TRUE,"","삭제")</f>
        <v>삭제</v>
      </c>
      <c r="B55" s="43"/>
      <c r="C55" s="43"/>
      <c r="F55" s="142" t="e">
        <f ca="1">Calcu!U48</f>
        <v>#DIV/0!</v>
      </c>
      <c r="G55" s="142" t="e">
        <f ca="1">Calcu!V48</f>
        <v>#DIV/0!</v>
      </c>
    </row>
    <row r="56" spans="1:11" ht="15" customHeight="1">
      <c r="A56" s="44" t="str">
        <f>IF(Calcu!B49=TRUE,"","삭제")</f>
        <v>삭제</v>
      </c>
      <c r="B56" s="43"/>
      <c r="C56" s="43"/>
      <c r="F56" s="142" t="e">
        <f ca="1">Calcu!U49</f>
        <v>#DIV/0!</v>
      </c>
      <c r="G56" s="142" t="e">
        <f ca="1">Calcu!V49</f>
        <v>#DIV/0!</v>
      </c>
    </row>
    <row r="57" spans="1:11" ht="15" customHeight="1">
      <c r="A57" s="44"/>
      <c r="B57" s="44"/>
      <c r="C57" s="44"/>
      <c r="F57" s="102"/>
      <c r="G57" s="102"/>
    </row>
    <row r="58" spans="1:11" ht="15" customHeight="1">
      <c r="A58" s="44"/>
      <c r="B58" s="44"/>
      <c r="C58" s="44"/>
      <c r="F58" s="38" t="e">
        <f ca="1">"● Measurement uncertainty : "&amp;Calcu!T61</f>
        <v>#DIV/0!</v>
      </c>
      <c r="K58" s="50"/>
    </row>
    <row r="59" spans="1:11" ht="15" customHeight="1">
      <c r="A59" s="44"/>
      <c r="B59" s="44"/>
      <c r="C59" s="44"/>
      <c r="F59" s="53" t="s">
        <v>274</v>
      </c>
      <c r="G59" s="177" t="str">
        <f ca="1">Calcu!C63&amp;")"</f>
        <v>2)</v>
      </c>
      <c r="H59" s="53"/>
      <c r="I59" s="53"/>
      <c r="J59" s="50"/>
      <c r="K59" s="50"/>
    </row>
    <row r="60" spans="1:11" ht="15" customHeight="1">
      <c r="F60" s="74"/>
      <c r="G60" s="74"/>
      <c r="H60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7.33203125" style="37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6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292" t="s">
        <v>371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</row>
    <row r="2" spans="1:17" s="47" customFormat="1" ht="33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32" t="str">
        <f>" 교   정   번   호(Calibration No) : "&amp;기본정보!H3</f>
        <v xml:space="preserve"> 교   정   번   호(Calibration No) : </v>
      </c>
      <c r="B4" s="232"/>
      <c r="C4" s="232"/>
      <c r="D4" s="232"/>
      <c r="E4" s="232"/>
      <c r="F4" s="231"/>
      <c r="G4" s="231"/>
      <c r="H4" s="231"/>
      <c r="I4" s="231"/>
      <c r="J4" s="231"/>
      <c r="K4" s="230"/>
      <c r="L4" s="229"/>
      <c r="M4" s="228"/>
      <c r="N4" s="228"/>
      <c r="O4" s="228"/>
      <c r="P4" s="228"/>
      <c r="Q4" s="228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92</v>
      </c>
      <c r="G11" s="38"/>
    </row>
    <row r="12" spans="1:17" ht="15" customHeight="1">
      <c r="F12" s="54" t="str">
        <f>"○ 교정범위 : ("&amp;Calcu!I3&amp;" ~ "&amp;Calcu!J3&amp;") mm"</f>
        <v>○ 교정범위 : (0 ~ 0) mm</v>
      </c>
      <c r="G12" s="54"/>
    </row>
    <row r="13" spans="1:17" ht="15" customHeight="1">
      <c r="A13" s="44"/>
      <c r="B13" s="44"/>
      <c r="C13" s="44"/>
      <c r="D13" s="44"/>
      <c r="E13" s="44"/>
    </row>
    <row r="14" spans="1:17" s="227" customFormat="1" ht="15" customHeight="1">
      <c r="B14" s="296"/>
      <c r="C14" s="298"/>
      <c r="D14" s="298"/>
      <c r="E14" s="298"/>
      <c r="F14" s="300" t="s">
        <v>372</v>
      </c>
      <c r="G14" s="302" t="s">
        <v>370</v>
      </c>
      <c r="H14" s="304" t="s">
        <v>369</v>
      </c>
      <c r="I14" s="306"/>
      <c r="J14" s="307" t="s">
        <v>368</v>
      </c>
      <c r="K14" s="307"/>
      <c r="L14" s="307"/>
      <c r="M14" s="308" t="s">
        <v>367</v>
      </c>
      <c r="N14" s="308"/>
      <c r="O14" s="308"/>
      <c r="P14" s="309"/>
      <c r="Q14" s="294" t="s">
        <v>366</v>
      </c>
    </row>
    <row r="15" spans="1:17" s="226" customFormat="1" ht="22.5">
      <c r="B15" s="297"/>
      <c r="C15" s="299"/>
      <c r="D15" s="299"/>
      <c r="E15" s="299"/>
      <c r="F15" s="301"/>
      <c r="G15" s="303"/>
      <c r="H15" s="305"/>
      <c r="I15" s="299"/>
      <c r="J15" s="233" t="s">
        <v>374</v>
      </c>
      <c r="K15" s="235" t="s">
        <v>375</v>
      </c>
      <c r="L15" s="235" t="s">
        <v>376</v>
      </c>
      <c r="M15" s="234" t="s">
        <v>374</v>
      </c>
      <c r="N15" s="235" t="s">
        <v>375</v>
      </c>
      <c r="O15" s="235" t="s">
        <v>376</v>
      </c>
      <c r="P15" s="310"/>
      <c r="Q15" s="295"/>
    </row>
    <row r="16" spans="1:17" ht="15" customHeight="1">
      <c r="A16" s="44" t="str">
        <f>IF(Calcu!B9=TRUE,"","삭제")</f>
        <v>삭제</v>
      </c>
      <c r="B16" s="43"/>
      <c r="C16" s="43"/>
      <c r="D16" s="43"/>
      <c r="E16" s="43"/>
      <c r="F16" s="51" t="e">
        <f ca="1">Calcu!U9</f>
        <v>#DIV/0!</v>
      </c>
      <c r="G16" s="51" t="s">
        <v>364</v>
      </c>
      <c r="H16" s="51" t="e">
        <f ca="1">Calcu!X9</f>
        <v>#DIV/0!</v>
      </c>
      <c r="J16" s="37" t="e">
        <f ca="1">Calcu!V9</f>
        <v>#DIV/0!</v>
      </c>
      <c r="K16" s="37" t="e">
        <f ca="1">Calcu!W9</f>
        <v>#DIV/0!</v>
      </c>
      <c r="L16" s="37" t="str">
        <f>LEFT(Calcu!Y9,1)</f>
        <v/>
      </c>
      <c r="M16" s="37" t="s">
        <v>365</v>
      </c>
      <c r="N16" s="37" t="s">
        <v>365</v>
      </c>
      <c r="O16" s="37" t="s">
        <v>365</v>
      </c>
      <c r="Q16" s="37" t="e">
        <f ca="1">Calcu!Z9</f>
        <v>#DIV/0!</v>
      </c>
    </row>
    <row r="17" spans="1:17" ht="15" customHeight="1">
      <c r="A17" s="44" t="str">
        <f>IF(Calcu!B10=TRUE,"","삭제")</f>
        <v>삭제</v>
      </c>
      <c r="B17" s="43"/>
      <c r="C17" s="43"/>
      <c r="D17" s="43"/>
      <c r="E17" s="43"/>
      <c r="F17" s="51" t="e">
        <f ca="1">Calcu!U10</f>
        <v>#DIV/0!</v>
      </c>
      <c r="G17" s="51" t="s">
        <v>364</v>
      </c>
      <c r="H17" s="51" t="e">
        <f ca="1">Calcu!X10</f>
        <v>#DIV/0!</v>
      </c>
      <c r="J17" s="37" t="e">
        <f ca="1">Calcu!V10</f>
        <v>#DIV/0!</v>
      </c>
      <c r="K17" s="37" t="e">
        <f ca="1">Calcu!W10</f>
        <v>#DIV/0!</v>
      </c>
      <c r="L17" s="37" t="str">
        <f>LEFT(Calcu!Y10,1)</f>
        <v/>
      </c>
      <c r="M17" s="37" t="s">
        <v>365</v>
      </c>
      <c r="N17" s="37" t="s">
        <v>365</v>
      </c>
      <c r="O17" s="37" t="s">
        <v>365</v>
      </c>
      <c r="Q17" s="37" t="e">
        <f ca="1">Calcu!Z10</f>
        <v>#DIV/0!</v>
      </c>
    </row>
    <row r="18" spans="1:17" ht="15" customHeight="1">
      <c r="A18" s="44" t="str">
        <f>IF(Calcu!B11=TRUE,"","삭제")</f>
        <v>삭제</v>
      </c>
      <c r="B18" s="43"/>
      <c r="C18" s="43"/>
      <c r="D18" s="43"/>
      <c r="E18" s="43"/>
      <c r="F18" s="51" t="e">
        <f ca="1">Calcu!U11</f>
        <v>#DIV/0!</v>
      </c>
      <c r="G18" s="51" t="s">
        <v>364</v>
      </c>
      <c r="H18" s="51" t="e">
        <f ca="1">Calcu!X11</f>
        <v>#DIV/0!</v>
      </c>
      <c r="J18" s="37" t="e">
        <f ca="1">Calcu!V11</f>
        <v>#DIV/0!</v>
      </c>
      <c r="K18" s="37" t="e">
        <f ca="1">Calcu!W11</f>
        <v>#DIV/0!</v>
      </c>
      <c r="L18" s="37" t="str">
        <f>LEFT(Calcu!Y11,1)</f>
        <v/>
      </c>
      <c r="M18" s="37" t="s">
        <v>365</v>
      </c>
      <c r="N18" s="37" t="s">
        <v>365</v>
      </c>
      <c r="O18" s="37" t="s">
        <v>365</v>
      </c>
      <c r="Q18" s="37" t="e">
        <f ca="1">Calcu!Z11</f>
        <v>#DIV/0!</v>
      </c>
    </row>
    <row r="19" spans="1:17" ht="15" customHeight="1">
      <c r="A19" s="44" t="str">
        <f>IF(Calcu!B12=TRUE,"","삭제")</f>
        <v>삭제</v>
      </c>
      <c r="B19" s="43"/>
      <c r="C19" s="43"/>
      <c r="D19" s="43"/>
      <c r="E19" s="43"/>
      <c r="F19" s="51" t="e">
        <f ca="1">Calcu!U12</f>
        <v>#DIV/0!</v>
      </c>
      <c r="G19" s="51" t="s">
        <v>364</v>
      </c>
      <c r="H19" s="51" t="e">
        <f ca="1">Calcu!X12</f>
        <v>#DIV/0!</v>
      </c>
      <c r="J19" s="37" t="e">
        <f ca="1">Calcu!V12</f>
        <v>#DIV/0!</v>
      </c>
      <c r="K19" s="37" t="e">
        <f ca="1">Calcu!W12</f>
        <v>#DIV/0!</v>
      </c>
      <c r="L19" s="37" t="str">
        <f>LEFT(Calcu!Y12,1)</f>
        <v/>
      </c>
      <c r="M19" s="37" t="s">
        <v>365</v>
      </c>
      <c r="N19" s="37" t="s">
        <v>365</v>
      </c>
      <c r="O19" s="37" t="s">
        <v>365</v>
      </c>
      <c r="Q19" s="37" t="e">
        <f ca="1">Calcu!Z12</f>
        <v>#DIV/0!</v>
      </c>
    </row>
    <row r="20" spans="1:17" ht="15" customHeight="1">
      <c r="A20" s="44" t="str">
        <f>IF(Calcu!B13=TRUE,"","삭제")</f>
        <v>삭제</v>
      </c>
      <c r="B20" s="43"/>
      <c r="C20" s="43"/>
      <c r="D20" s="43"/>
      <c r="E20" s="43"/>
      <c r="F20" s="51" t="e">
        <f ca="1">Calcu!U13</f>
        <v>#DIV/0!</v>
      </c>
      <c r="G20" s="51" t="s">
        <v>364</v>
      </c>
      <c r="H20" s="51" t="e">
        <f ca="1">Calcu!X13</f>
        <v>#DIV/0!</v>
      </c>
      <c r="J20" s="37" t="e">
        <f ca="1">Calcu!V13</f>
        <v>#DIV/0!</v>
      </c>
      <c r="K20" s="37" t="e">
        <f ca="1">Calcu!W13</f>
        <v>#DIV/0!</v>
      </c>
      <c r="L20" s="37" t="str">
        <f>LEFT(Calcu!Y13,1)</f>
        <v/>
      </c>
      <c r="M20" s="37" t="s">
        <v>365</v>
      </c>
      <c r="N20" s="37" t="s">
        <v>365</v>
      </c>
      <c r="O20" s="37" t="s">
        <v>365</v>
      </c>
      <c r="Q20" s="37" t="e">
        <f ca="1">Calcu!Z13</f>
        <v>#DIV/0!</v>
      </c>
    </row>
    <row r="21" spans="1:17" ht="15" customHeight="1">
      <c r="A21" s="44" t="str">
        <f>IF(Calcu!B14=TRUE,"","삭제")</f>
        <v>삭제</v>
      </c>
      <c r="B21" s="43"/>
      <c r="C21" s="43"/>
      <c r="D21" s="43"/>
      <c r="E21" s="43"/>
      <c r="F21" s="51" t="e">
        <f ca="1">Calcu!U14</f>
        <v>#DIV/0!</v>
      </c>
      <c r="G21" s="51" t="s">
        <v>364</v>
      </c>
      <c r="H21" s="51" t="e">
        <f ca="1">Calcu!X14</f>
        <v>#DIV/0!</v>
      </c>
      <c r="J21" s="37" t="e">
        <f ca="1">Calcu!V14</f>
        <v>#DIV/0!</v>
      </c>
      <c r="K21" s="37" t="e">
        <f ca="1">Calcu!W14</f>
        <v>#DIV/0!</v>
      </c>
      <c r="L21" s="37" t="str">
        <f>LEFT(Calcu!Y14,1)</f>
        <v/>
      </c>
      <c r="M21" s="37" t="s">
        <v>365</v>
      </c>
      <c r="N21" s="37" t="s">
        <v>365</v>
      </c>
      <c r="O21" s="37" t="s">
        <v>365</v>
      </c>
      <c r="Q21" s="37" t="e">
        <f ca="1">Calcu!Z14</f>
        <v>#DIV/0!</v>
      </c>
    </row>
    <row r="22" spans="1:17" ht="15" customHeight="1">
      <c r="A22" s="44" t="str">
        <f>IF(Calcu!B15=TRUE,"","삭제")</f>
        <v>삭제</v>
      </c>
      <c r="B22" s="43"/>
      <c r="C22" s="43"/>
      <c r="D22" s="43"/>
      <c r="E22" s="43"/>
      <c r="F22" s="51" t="e">
        <f ca="1">Calcu!U15</f>
        <v>#DIV/0!</v>
      </c>
      <c r="G22" s="51" t="s">
        <v>364</v>
      </c>
      <c r="H22" s="51" t="e">
        <f ca="1">Calcu!X15</f>
        <v>#DIV/0!</v>
      </c>
      <c r="J22" s="37" t="e">
        <f ca="1">Calcu!V15</f>
        <v>#DIV/0!</v>
      </c>
      <c r="K22" s="37" t="e">
        <f ca="1">Calcu!W15</f>
        <v>#DIV/0!</v>
      </c>
      <c r="L22" s="37" t="str">
        <f>LEFT(Calcu!Y15,1)</f>
        <v/>
      </c>
      <c r="M22" s="37" t="s">
        <v>365</v>
      </c>
      <c r="N22" s="37" t="s">
        <v>365</v>
      </c>
      <c r="O22" s="37" t="s">
        <v>365</v>
      </c>
      <c r="Q22" s="37" t="e">
        <f ca="1">Calcu!Z15</f>
        <v>#DIV/0!</v>
      </c>
    </row>
    <row r="23" spans="1:17" ht="15" customHeight="1">
      <c r="A23" s="44" t="str">
        <f>IF(Calcu!B16=TRUE,"","삭제")</f>
        <v>삭제</v>
      </c>
      <c r="B23" s="43"/>
      <c r="C23" s="43"/>
      <c r="D23" s="43"/>
      <c r="E23" s="43"/>
      <c r="F23" s="51" t="e">
        <f ca="1">Calcu!U16</f>
        <v>#DIV/0!</v>
      </c>
      <c r="G23" s="51" t="s">
        <v>364</v>
      </c>
      <c r="H23" s="51" t="e">
        <f ca="1">Calcu!X16</f>
        <v>#DIV/0!</v>
      </c>
      <c r="J23" s="37" t="e">
        <f ca="1">Calcu!V16</f>
        <v>#DIV/0!</v>
      </c>
      <c r="K23" s="37" t="e">
        <f ca="1">Calcu!W16</f>
        <v>#DIV/0!</v>
      </c>
      <c r="L23" s="37" t="str">
        <f>LEFT(Calcu!Y16,1)</f>
        <v/>
      </c>
      <c r="M23" s="37" t="s">
        <v>365</v>
      </c>
      <c r="N23" s="37" t="s">
        <v>365</v>
      </c>
      <c r="O23" s="37" t="s">
        <v>365</v>
      </c>
      <c r="Q23" s="37" t="e">
        <f ca="1">Calcu!Z16</f>
        <v>#DIV/0!</v>
      </c>
    </row>
    <row r="24" spans="1:17" ht="15" customHeight="1">
      <c r="A24" s="44" t="str">
        <f>IF(Calcu!B17=TRUE,"","삭제")</f>
        <v>삭제</v>
      </c>
      <c r="B24" s="43"/>
      <c r="C24" s="43"/>
      <c r="D24" s="43"/>
      <c r="E24" s="43"/>
      <c r="F24" s="51" t="e">
        <f ca="1">Calcu!U17</f>
        <v>#DIV/0!</v>
      </c>
      <c r="G24" s="51" t="s">
        <v>364</v>
      </c>
      <c r="H24" s="51" t="e">
        <f ca="1">Calcu!X17</f>
        <v>#DIV/0!</v>
      </c>
      <c r="J24" s="37" t="e">
        <f ca="1">Calcu!V17</f>
        <v>#DIV/0!</v>
      </c>
      <c r="K24" s="37" t="e">
        <f ca="1">Calcu!W17</f>
        <v>#DIV/0!</v>
      </c>
      <c r="L24" s="37" t="str">
        <f>LEFT(Calcu!Y17,1)</f>
        <v/>
      </c>
      <c r="M24" s="37" t="s">
        <v>365</v>
      </c>
      <c r="N24" s="37" t="s">
        <v>365</v>
      </c>
      <c r="O24" s="37" t="s">
        <v>365</v>
      </c>
      <c r="Q24" s="37" t="e">
        <f ca="1">Calcu!Z17</f>
        <v>#DIV/0!</v>
      </c>
    </row>
    <row r="25" spans="1:17" ht="15" customHeight="1">
      <c r="A25" s="44" t="str">
        <f>IF(Calcu!B18=TRUE,"","삭제")</f>
        <v>삭제</v>
      </c>
      <c r="B25" s="43"/>
      <c r="C25" s="43"/>
      <c r="D25" s="43"/>
      <c r="E25" s="43"/>
      <c r="F25" s="51" t="e">
        <f ca="1">Calcu!U18</f>
        <v>#DIV/0!</v>
      </c>
      <c r="G25" s="51" t="s">
        <v>364</v>
      </c>
      <c r="H25" s="51" t="e">
        <f ca="1">Calcu!X18</f>
        <v>#DIV/0!</v>
      </c>
      <c r="J25" s="37" t="e">
        <f ca="1">Calcu!V18</f>
        <v>#DIV/0!</v>
      </c>
      <c r="K25" s="37" t="e">
        <f ca="1">Calcu!W18</f>
        <v>#DIV/0!</v>
      </c>
      <c r="L25" s="37" t="str">
        <f>LEFT(Calcu!Y18,1)</f>
        <v/>
      </c>
      <c r="M25" s="37" t="s">
        <v>365</v>
      </c>
      <c r="N25" s="37" t="s">
        <v>365</v>
      </c>
      <c r="O25" s="37" t="s">
        <v>365</v>
      </c>
      <c r="Q25" s="37" t="e">
        <f ca="1">Calcu!Z18</f>
        <v>#DIV/0!</v>
      </c>
    </row>
    <row r="26" spans="1:17" ht="15" customHeight="1">
      <c r="A26" s="44" t="str">
        <f>IF(Calcu!B19=TRUE,"","삭제")</f>
        <v>삭제</v>
      </c>
      <c r="B26" s="43"/>
      <c r="C26" s="43"/>
      <c r="D26" s="43"/>
      <c r="E26" s="43"/>
      <c r="F26" s="51" t="e">
        <f ca="1">Calcu!U19</f>
        <v>#DIV/0!</v>
      </c>
      <c r="G26" s="51" t="s">
        <v>364</v>
      </c>
      <c r="H26" s="51" t="e">
        <f ca="1">Calcu!X19</f>
        <v>#DIV/0!</v>
      </c>
      <c r="J26" s="37" t="e">
        <f ca="1">Calcu!V19</f>
        <v>#DIV/0!</v>
      </c>
      <c r="K26" s="37" t="e">
        <f ca="1">Calcu!W19</f>
        <v>#DIV/0!</v>
      </c>
      <c r="L26" s="37" t="str">
        <f>LEFT(Calcu!Y19,1)</f>
        <v/>
      </c>
      <c r="M26" s="37" t="s">
        <v>365</v>
      </c>
      <c r="N26" s="37" t="s">
        <v>365</v>
      </c>
      <c r="O26" s="37" t="s">
        <v>365</v>
      </c>
      <c r="Q26" s="37" t="e">
        <f ca="1">Calcu!Z19</f>
        <v>#DIV/0!</v>
      </c>
    </row>
    <row r="27" spans="1:17" ht="15" customHeight="1">
      <c r="A27" s="44" t="str">
        <f>IF(Calcu!B20=TRUE,"","삭제")</f>
        <v>삭제</v>
      </c>
      <c r="B27" s="43"/>
      <c r="C27" s="43"/>
      <c r="D27" s="43"/>
      <c r="E27" s="43"/>
      <c r="F27" s="51" t="e">
        <f ca="1">Calcu!U20</f>
        <v>#DIV/0!</v>
      </c>
      <c r="G27" s="51" t="s">
        <v>364</v>
      </c>
      <c r="H27" s="51" t="e">
        <f ca="1">Calcu!X20</f>
        <v>#DIV/0!</v>
      </c>
      <c r="J27" s="37" t="e">
        <f ca="1">Calcu!V20</f>
        <v>#DIV/0!</v>
      </c>
      <c r="K27" s="37" t="e">
        <f ca="1">Calcu!W20</f>
        <v>#DIV/0!</v>
      </c>
      <c r="L27" s="37" t="str">
        <f>LEFT(Calcu!Y20,1)</f>
        <v/>
      </c>
      <c r="M27" s="37" t="s">
        <v>365</v>
      </c>
      <c r="N27" s="37" t="s">
        <v>365</v>
      </c>
      <c r="O27" s="37" t="s">
        <v>365</v>
      </c>
      <c r="Q27" s="37" t="e">
        <f ca="1">Calcu!Z20</f>
        <v>#DIV/0!</v>
      </c>
    </row>
    <row r="28" spans="1:17" ht="15" customHeight="1">
      <c r="A28" s="44" t="str">
        <f>IF(Calcu!B21=TRUE,"","삭제")</f>
        <v>삭제</v>
      </c>
      <c r="B28" s="43"/>
      <c r="C28" s="43"/>
      <c r="D28" s="43"/>
      <c r="E28" s="43"/>
      <c r="F28" s="51" t="e">
        <f ca="1">Calcu!U21</f>
        <v>#DIV/0!</v>
      </c>
      <c r="G28" s="51" t="s">
        <v>364</v>
      </c>
      <c r="H28" s="51" t="e">
        <f ca="1">Calcu!X21</f>
        <v>#DIV/0!</v>
      </c>
      <c r="J28" s="37" t="e">
        <f ca="1">Calcu!V21</f>
        <v>#DIV/0!</v>
      </c>
      <c r="K28" s="37" t="e">
        <f ca="1">Calcu!W21</f>
        <v>#DIV/0!</v>
      </c>
      <c r="L28" s="37" t="str">
        <f>LEFT(Calcu!Y21,1)</f>
        <v/>
      </c>
      <c r="M28" s="37" t="s">
        <v>365</v>
      </c>
      <c r="N28" s="37" t="s">
        <v>365</v>
      </c>
      <c r="O28" s="37" t="s">
        <v>365</v>
      </c>
      <c r="Q28" s="37" t="e">
        <f ca="1">Calcu!Z21</f>
        <v>#DIV/0!</v>
      </c>
    </row>
    <row r="29" spans="1:17" ht="15" customHeight="1">
      <c r="A29" s="44" t="str">
        <f>IF(Calcu!B22=TRUE,"","삭제")</f>
        <v>삭제</v>
      </c>
      <c r="B29" s="43"/>
      <c r="C29" s="43"/>
      <c r="D29" s="43"/>
      <c r="E29" s="43"/>
      <c r="F29" s="51" t="e">
        <f ca="1">Calcu!U22</f>
        <v>#DIV/0!</v>
      </c>
      <c r="G29" s="51" t="s">
        <v>364</v>
      </c>
      <c r="H29" s="51" t="e">
        <f ca="1">Calcu!X22</f>
        <v>#DIV/0!</v>
      </c>
      <c r="J29" s="37" t="e">
        <f ca="1">Calcu!V22</f>
        <v>#DIV/0!</v>
      </c>
      <c r="K29" s="37" t="e">
        <f ca="1">Calcu!W22</f>
        <v>#DIV/0!</v>
      </c>
      <c r="L29" s="37" t="str">
        <f>LEFT(Calcu!Y22,1)</f>
        <v/>
      </c>
      <c r="M29" s="37" t="s">
        <v>365</v>
      </c>
      <c r="N29" s="37" t="s">
        <v>365</v>
      </c>
      <c r="O29" s="37" t="s">
        <v>365</v>
      </c>
      <c r="Q29" s="37" t="e">
        <f ca="1">Calcu!Z22</f>
        <v>#DIV/0!</v>
      </c>
    </row>
    <row r="30" spans="1:17" ht="15" customHeight="1">
      <c r="A30" s="44" t="str">
        <f>IF(Calcu!B23=TRUE,"","삭제")</f>
        <v>삭제</v>
      </c>
      <c r="B30" s="43"/>
      <c r="C30" s="43"/>
      <c r="D30" s="43"/>
      <c r="E30" s="43"/>
      <c r="F30" s="51" t="e">
        <f ca="1">Calcu!U23</f>
        <v>#DIV/0!</v>
      </c>
      <c r="G30" s="51" t="s">
        <v>364</v>
      </c>
      <c r="H30" s="51" t="e">
        <f ca="1">Calcu!X23</f>
        <v>#DIV/0!</v>
      </c>
      <c r="J30" s="37" t="e">
        <f ca="1">Calcu!V23</f>
        <v>#DIV/0!</v>
      </c>
      <c r="K30" s="37" t="e">
        <f ca="1">Calcu!W23</f>
        <v>#DIV/0!</v>
      </c>
      <c r="L30" s="37" t="str">
        <f>LEFT(Calcu!Y23,1)</f>
        <v/>
      </c>
      <c r="M30" s="37" t="s">
        <v>365</v>
      </c>
      <c r="N30" s="37" t="s">
        <v>365</v>
      </c>
      <c r="O30" s="37" t="s">
        <v>365</v>
      </c>
      <c r="Q30" s="37" t="e">
        <f ca="1">Calcu!Z23</f>
        <v>#DIV/0!</v>
      </c>
    </row>
    <row r="31" spans="1:17" ht="15" customHeight="1">
      <c r="A31" s="44" t="str">
        <f>IF(Calcu!B24=TRUE,"","삭제")</f>
        <v>삭제</v>
      </c>
      <c r="B31" s="43"/>
      <c r="C31" s="43"/>
      <c r="D31" s="43"/>
      <c r="E31" s="43"/>
      <c r="F31" s="51" t="e">
        <f ca="1">Calcu!U24</f>
        <v>#DIV/0!</v>
      </c>
      <c r="G31" s="51" t="s">
        <v>364</v>
      </c>
      <c r="H31" s="51" t="e">
        <f ca="1">Calcu!X24</f>
        <v>#DIV/0!</v>
      </c>
      <c r="J31" s="37" t="e">
        <f ca="1">Calcu!V24</f>
        <v>#DIV/0!</v>
      </c>
      <c r="K31" s="37" t="e">
        <f ca="1">Calcu!W24</f>
        <v>#DIV/0!</v>
      </c>
      <c r="L31" s="37" t="str">
        <f>LEFT(Calcu!Y24,1)</f>
        <v/>
      </c>
      <c r="M31" s="37" t="s">
        <v>365</v>
      </c>
      <c r="N31" s="37" t="s">
        <v>365</v>
      </c>
      <c r="O31" s="37" t="s">
        <v>365</v>
      </c>
      <c r="Q31" s="37" t="e">
        <f ca="1">Calcu!Z24</f>
        <v>#DIV/0!</v>
      </c>
    </row>
    <row r="32" spans="1:17" ht="15" customHeight="1">
      <c r="A32" s="44" t="str">
        <f>IF(Calcu!B25=TRUE,"","삭제")</f>
        <v>삭제</v>
      </c>
      <c r="B32" s="43"/>
      <c r="C32" s="43"/>
      <c r="D32" s="43"/>
      <c r="E32" s="43"/>
      <c r="F32" s="51" t="e">
        <f ca="1">Calcu!U25</f>
        <v>#DIV/0!</v>
      </c>
      <c r="G32" s="51" t="s">
        <v>364</v>
      </c>
      <c r="H32" s="51" t="e">
        <f ca="1">Calcu!X25</f>
        <v>#DIV/0!</v>
      </c>
      <c r="J32" s="37" t="e">
        <f ca="1">Calcu!V25</f>
        <v>#DIV/0!</v>
      </c>
      <c r="K32" s="37" t="e">
        <f ca="1">Calcu!W25</f>
        <v>#DIV/0!</v>
      </c>
      <c r="L32" s="37" t="str">
        <f>LEFT(Calcu!Y25,1)</f>
        <v/>
      </c>
      <c r="M32" s="37" t="s">
        <v>365</v>
      </c>
      <c r="N32" s="37" t="s">
        <v>365</v>
      </c>
      <c r="O32" s="37" t="s">
        <v>365</v>
      </c>
      <c r="Q32" s="37" t="e">
        <f ca="1">Calcu!Z25</f>
        <v>#DIV/0!</v>
      </c>
    </row>
    <row r="33" spans="1:17" ht="15" customHeight="1">
      <c r="A33" s="44" t="str">
        <f>IF(Calcu!B26=TRUE,"","삭제")</f>
        <v>삭제</v>
      </c>
      <c r="B33" s="43"/>
      <c r="C33" s="43"/>
      <c r="D33" s="43"/>
      <c r="E33" s="43"/>
      <c r="F33" s="51" t="e">
        <f ca="1">Calcu!U26</f>
        <v>#DIV/0!</v>
      </c>
      <c r="G33" s="51" t="s">
        <v>364</v>
      </c>
      <c r="H33" s="51" t="e">
        <f ca="1">Calcu!X26</f>
        <v>#DIV/0!</v>
      </c>
      <c r="J33" s="37" t="e">
        <f ca="1">Calcu!V26</f>
        <v>#DIV/0!</v>
      </c>
      <c r="K33" s="37" t="e">
        <f ca="1">Calcu!W26</f>
        <v>#DIV/0!</v>
      </c>
      <c r="L33" s="37" t="str">
        <f>LEFT(Calcu!Y26,1)</f>
        <v/>
      </c>
      <c r="M33" s="37" t="s">
        <v>365</v>
      </c>
      <c r="N33" s="37" t="s">
        <v>365</v>
      </c>
      <c r="O33" s="37" t="s">
        <v>365</v>
      </c>
      <c r="Q33" s="37" t="e">
        <f ca="1">Calcu!Z26</f>
        <v>#DIV/0!</v>
      </c>
    </row>
    <row r="34" spans="1:17" ht="15" customHeight="1">
      <c r="A34" s="44" t="str">
        <f>IF(Calcu!B27=TRUE,"","삭제")</f>
        <v>삭제</v>
      </c>
      <c r="B34" s="43"/>
      <c r="C34" s="43"/>
      <c r="D34" s="43"/>
      <c r="E34" s="43"/>
      <c r="F34" s="51" t="e">
        <f ca="1">Calcu!U27</f>
        <v>#DIV/0!</v>
      </c>
      <c r="G34" s="51" t="s">
        <v>364</v>
      </c>
      <c r="H34" s="51" t="e">
        <f ca="1">Calcu!X27</f>
        <v>#DIV/0!</v>
      </c>
      <c r="J34" s="37" t="e">
        <f ca="1">Calcu!V27</f>
        <v>#DIV/0!</v>
      </c>
      <c r="K34" s="37" t="e">
        <f ca="1">Calcu!W27</f>
        <v>#DIV/0!</v>
      </c>
      <c r="L34" s="37" t="str">
        <f>LEFT(Calcu!Y27,1)</f>
        <v/>
      </c>
      <c r="M34" s="37" t="s">
        <v>365</v>
      </c>
      <c r="N34" s="37" t="s">
        <v>365</v>
      </c>
      <c r="O34" s="37" t="s">
        <v>365</v>
      </c>
      <c r="Q34" s="37" t="e">
        <f ca="1">Calcu!Z27</f>
        <v>#DIV/0!</v>
      </c>
    </row>
    <row r="35" spans="1:17" ht="15" customHeight="1">
      <c r="A35" s="44" t="str">
        <f>IF(Calcu!B28=TRUE,"","삭제")</f>
        <v>삭제</v>
      </c>
      <c r="B35" s="43"/>
      <c r="C35" s="43"/>
      <c r="D35" s="43"/>
      <c r="E35" s="43"/>
      <c r="F35" s="51" t="e">
        <f ca="1">Calcu!U28</f>
        <v>#DIV/0!</v>
      </c>
      <c r="G35" s="51" t="s">
        <v>364</v>
      </c>
      <c r="H35" s="51" t="e">
        <f ca="1">Calcu!X28</f>
        <v>#DIV/0!</v>
      </c>
      <c r="J35" s="37" t="e">
        <f ca="1">Calcu!V28</f>
        <v>#DIV/0!</v>
      </c>
      <c r="K35" s="37" t="e">
        <f ca="1">Calcu!W28</f>
        <v>#DIV/0!</v>
      </c>
      <c r="L35" s="37" t="str">
        <f>LEFT(Calcu!Y28,1)</f>
        <v/>
      </c>
      <c r="M35" s="37" t="s">
        <v>365</v>
      </c>
      <c r="N35" s="37" t="s">
        <v>365</v>
      </c>
      <c r="O35" s="37" t="s">
        <v>365</v>
      </c>
      <c r="Q35" s="37" t="e">
        <f ca="1">Calcu!Z28</f>
        <v>#DIV/0!</v>
      </c>
    </row>
    <row r="36" spans="1:17" ht="15" customHeight="1">
      <c r="A36" s="44" t="str">
        <f>IF(Calcu!B29=TRUE,"","삭제")</f>
        <v>삭제</v>
      </c>
      <c r="B36" s="43"/>
      <c r="C36" s="43"/>
      <c r="D36" s="43"/>
      <c r="E36" s="43"/>
      <c r="F36" s="51" t="e">
        <f ca="1">Calcu!U29</f>
        <v>#DIV/0!</v>
      </c>
      <c r="G36" s="51" t="s">
        <v>364</v>
      </c>
      <c r="H36" s="51" t="e">
        <f ca="1">Calcu!X29</f>
        <v>#DIV/0!</v>
      </c>
      <c r="J36" s="37" t="e">
        <f ca="1">Calcu!V29</f>
        <v>#DIV/0!</v>
      </c>
      <c r="K36" s="37" t="e">
        <f ca="1">Calcu!W29</f>
        <v>#DIV/0!</v>
      </c>
      <c r="L36" s="37" t="str">
        <f>LEFT(Calcu!Y29,1)</f>
        <v/>
      </c>
      <c r="M36" s="37" t="s">
        <v>365</v>
      </c>
      <c r="N36" s="37" t="s">
        <v>365</v>
      </c>
      <c r="O36" s="37" t="s">
        <v>365</v>
      </c>
      <c r="Q36" s="37" t="e">
        <f ca="1">Calcu!Z29</f>
        <v>#DIV/0!</v>
      </c>
    </row>
    <row r="37" spans="1:17" ht="15" customHeight="1">
      <c r="A37" s="44" t="str">
        <f>IF(Calcu!B30=TRUE,"","삭제")</f>
        <v>삭제</v>
      </c>
      <c r="B37" s="43"/>
      <c r="C37" s="43"/>
      <c r="D37" s="43"/>
      <c r="E37" s="43"/>
      <c r="F37" s="51" t="e">
        <f ca="1">Calcu!U30</f>
        <v>#DIV/0!</v>
      </c>
      <c r="G37" s="51" t="s">
        <v>364</v>
      </c>
      <c r="H37" s="51" t="e">
        <f ca="1">Calcu!X30</f>
        <v>#DIV/0!</v>
      </c>
      <c r="J37" s="37" t="e">
        <f ca="1">Calcu!V30</f>
        <v>#DIV/0!</v>
      </c>
      <c r="K37" s="37" t="e">
        <f ca="1">Calcu!W30</f>
        <v>#DIV/0!</v>
      </c>
      <c r="L37" s="37" t="str">
        <f>LEFT(Calcu!Y30,1)</f>
        <v/>
      </c>
      <c r="M37" s="37" t="s">
        <v>365</v>
      </c>
      <c r="N37" s="37" t="s">
        <v>365</v>
      </c>
      <c r="O37" s="37" t="s">
        <v>365</v>
      </c>
      <c r="Q37" s="37" t="e">
        <f ca="1">Calcu!Z30</f>
        <v>#DIV/0!</v>
      </c>
    </row>
    <row r="38" spans="1:17" ht="15" customHeight="1">
      <c r="A38" s="44" t="str">
        <f>IF(Calcu!B31=TRUE,"","삭제")</f>
        <v>삭제</v>
      </c>
      <c r="B38" s="43"/>
      <c r="C38" s="43"/>
      <c r="D38" s="43"/>
      <c r="E38" s="43"/>
      <c r="F38" s="51" t="e">
        <f ca="1">Calcu!U31</f>
        <v>#DIV/0!</v>
      </c>
      <c r="G38" s="51" t="s">
        <v>364</v>
      </c>
      <c r="H38" s="51" t="e">
        <f ca="1">Calcu!X31</f>
        <v>#DIV/0!</v>
      </c>
      <c r="J38" s="37" t="e">
        <f ca="1">Calcu!V31</f>
        <v>#DIV/0!</v>
      </c>
      <c r="K38" s="37" t="e">
        <f ca="1">Calcu!W31</f>
        <v>#DIV/0!</v>
      </c>
      <c r="L38" s="37" t="str">
        <f>LEFT(Calcu!Y31,1)</f>
        <v/>
      </c>
      <c r="M38" s="37" t="s">
        <v>365</v>
      </c>
      <c r="N38" s="37" t="s">
        <v>365</v>
      </c>
      <c r="O38" s="37" t="s">
        <v>365</v>
      </c>
      <c r="Q38" s="37" t="e">
        <f ca="1">Calcu!Z31</f>
        <v>#DIV/0!</v>
      </c>
    </row>
    <row r="39" spans="1:17" ht="15" customHeight="1">
      <c r="A39" s="44" t="str">
        <f>IF(Calcu!B32=TRUE,"","삭제")</f>
        <v>삭제</v>
      </c>
      <c r="B39" s="43"/>
      <c r="C39" s="43"/>
      <c r="D39" s="43"/>
      <c r="E39" s="43"/>
      <c r="F39" s="51" t="e">
        <f ca="1">Calcu!U32</f>
        <v>#DIV/0!</v>
      </c>
      <c r="G39" s="51" t="s">
        <v>364</v>
      </c>
      <c r="H39" s="51" t="e">
        <f ca="1">Calcu!X32</f>
        <v>#DIV/0!</v>
      </c>
      <c r="J39" s="37" t="e">
        <f ca="1">Calcu!V32</f>
        <v>#DIV/0!</v>
      </c>
      <c r="K39" s="37" t="e">
        <f ca="1">Calcu!W32</f>
        <v>#DIV/0!</v>
      </c>
      <c r="L39" s="37" t="str">
        <f>LEFT(Calcu!Y32,1)</f>
        <v/>
      </c>
      <c r="M39" s="37" t="s">
        <v>365</v>
      </c>
      <c r="N39" s="37" t="s">
        <v>365</v>
      </c>
      <c r="O39" s="37" t="s">
        <v>365</v>
      </c>
      <c r="Q39" s="37" t="e">
        <f ca="1">Calcu!Z32</f>
        <v>#DIV/0!</v>
      </c>
    </row>
    <row r="40" spans="1:17" ht="15" customHeight="1">
      <c r="A40" s="44" t="str">
        <f>IF(Calcu!B33=TRUE,"","삭제")</f>
        <v>삭제</v>
      </c>
      <c r="B40" s="43"/>
      <c r="C40" s="43"/>
      <c r="D40" s="43"/>
      <c r="E40" s="43"/>
      <c r="F40" s="51" t="e">
        <f ca="1">Calcu!U33</f>
        <v>#DIV/0!</v>
      </c>
      <c r="G40" s="51" t="s">
        <v>364</v>
      </c>
      <c r="H40" s="51" t="e">
        <f ca="1">Calcu!X33</f>
        <v>#DIV/0!</v>
      </c>
      <c r="J40" s="37" t="e">
        <f ca="1">Calcu!V33</f>
        <v>#DIV/0!</v>
      </c>
      <c r="K40" s="37" t="e">
        <f ca="1">Calcu!W33</f>
        <v>#DIV/0!</v>
      </c>
      <c r="L40" s="37" t="str">
        <f>LEFT(Calcu!Y33,1)</f>
        <v/>
      </c>
      <c r="M40" s="37" t="s">
        <v>365</v>
      </c>
      <c r="N40" s="37" t="s">
        <v>365</v>
      </c>
      <c r="O40" s="37" t="s">
        <v>365</v>
      </c>
      <c r="Q40" s="37" t="e">
        <f ca="1">Calcu!Z33</f>
        <v>#DIV/0!</v>
      </c>
    </row>
    <row r="41" spans="1:17" ht="15" customHeight="1">
      <c r="A41" s="44" t="str">
        <f>IF(Calcu!B34=TRUE,"","삭제")</f>
        <v>삭제</v>
      </c>
      <c r="B41" s="43"/>
      <c r="C41" s="43"/>
      <c r="D41" s="43"/>
      <c r="E41" s="43"/>
      <c r="F41" s="51" t="e">
        <f ca="1">Calcu!U34</f>
        <v>#DIV/0!</v>
      </c>
      <c r="G41" s="51" t="s">
        <v>364</v>
      </c>
      <c r="H41" s="51" t="e">
        <f ca="1">Calcu!X34</f>
        <v>#DIV/0!</v>
      </c>
      <c r="J41" s="37" t="e">
        <f ca="1">Calcu!V34</f>
        <v>#DIV/0!</v>
      </c>
      <c r="K41" s="37" t="e">
        <f ca="1">Calcu!W34</f>
        <v>#DIV/0!</v>
      </c>
      <c r="L41" s="37" t="str">
        <f>LEFT(Calcu!Y34,1)</f>
        <v/>
      </c>
      <c r="M41" s="37" t="s">
        <v>365</v>
      </c>
      <c r="N41" s="37" t="s">
        <v>365</v>
      </c>
      <c r="O41" s="37" t="s">
        <v>365</v>
      </c>
      <c r="Q41" s="37" t="e">
        <f ca="1">Calcu!Z34</f>
        <v>#DIV/0!</v>
      </c>
    </row>
    <row r="42" spans="1:17" ht="15" customHeight="1">
      <c r="A42" s="44" t="str">
        <f>IF(Calcu!B35=TRUE,"","삭제")</f>
        <v>삭제</v>
      </c>
      <c r="B42" s="43"/>
      <c r="C42" s="43"/>
      <c r="D42" s="43"/>
      <c r="E42" s="43"/>
      <c r="F42" s="51" t="e">
        <f ca="1">Calcu!U35</f>
        <v>#DIV/0!</v>
      </c>
      <c r="G42" s="51" t="s">
        <v>364</v>
      </c>
      <c r="H42" s="51" t="e">
        <f ca="1">Calcu!X35</f>
        <v>#DIV/0!</v>
      </c>
      <c r="J42" s="37" t="e">
        <f ca="1">Calcu!V35</f>
        <v>#DIV/0!</v>
      </c>
      <c r="K42" s="37" t="e">
        <f ca="1">Calcu!W35</f>
        <v>#DIV/0!</v>
      </c>
      <c r="L42" s="37" t="str">
        <f>LEFT(Calcu!Y35,1)</f>
        <v/>
      </c>
      <c r="M42" s="37" t="s">
        <v>365</v>
      </c>
      <c r="N42" s="37" t="s">
        <v>365</v>
      </c>
      <c r="O42" s="37" t="s">
        <v>365</v>
      </c>
      <c r="Q42" s="37" t="e">
        <f ca="1">Calcu!Z35</f>
        <v>#DIV/0!</v>
      </c>
    </row>
    <row r="43" spans="1:17" ht="15" customHeight="1">
      <c r="A43" s="44" t="str">
        <f>IF(Calcu!B36=TRUE,"","삭제")</f>
        <v>삭제</v>
      </c>
      <c r="B43" s="43"/>
      <c r="C43" s="43"/>
      <c r="D43" s="43"/>
      <c r="E43" s="43"/>
      <c r="F43" s="51" t="e">
        <f ca="1">Calcu!U36</f>
        <v>#DIV/0!</v>
      </c>
      <c r="G43" s="51" t="s">
        <v>364</v>
      </c>
      <c r="H43" s="51" t="e">
        <f ca="1">Calcu!X36</f>
        <v>#DIV/0!</v>
      </c>
      <c r="J43" s="37" t="e">
        <f ca="1">Calcu!V36</f>
        <v>#DIV/0!</v>
      </c>
      <c r="K43" s="37" t="e">
        <f ca="1">Calcu!W36</f>
        <v>#DIV/0!</v>
      </c>
      <c r="L43" s="37" t="str">
        <f>LEFT(Calcu!Y36,1)</f>
        <v/>
      </c>
      <c r="M43" s="37" t="s">
        <v>365</v>
      </c>
      <c r="N43" s="37" t="s">
        <v>365</v>
      </c>
      <c r="O43" s="37" t="s">
        <v>365</v>
      </c>
      <c r="Q43" s="37" t="e">
        <f ca="1">Calcu!Z36</f>
        <v>#DIV/0!</v>
      </c>
    </row>
    <row r="44" spans="1:17" ht="15" customHeight="1">
      <c r="A44" s="44" t="str">
        <f>IF(Calcu!B37=TRUE,"","삭제")</f>
        <v>삭제</v>
      </c>
      <c r="B44" s="43"/>
      <c r="C44" s="43"/>
      <c r="D44" s="43"/>
      <c r="E44" s="43"/>
      <c r="F44" s="51" t="e">
        <f ca="1">Calcu!U37</f>
        <v>#DIV/0!</v>
      </c>
      <c r="G44" s="51" t="s">
        <v>364</v>
      </c>
      <c r="H44" s="51" t="e">
        <f ca="1">Calcu!X37</f>
        <v>#DIV/0!</v>
      </c>
      <c r="J44" s="37" t="e">
        <f ca="1">Calcu!V37</f>
        <v>#DIV/0!</v>
      </c>
      <c r="K44" s="37" t="e">
        <f ca="1">Calcu!W37</f>
        <v>#DIV/0!</v>
      </c>
      <c r="L44" s="37" t="str">
        <f>LEFT(Calcu!Y37,1)</f>
        <v/>
      </c>
      <c r="M44" s="37" t="s">
        <v>365</v>
      </c>
      <c r="N44" s="37" t="s">
        <v>365</v>
      </c>
      <c r="O44" s="37" t="s">
        <v>365</v>
      </c>
      <c r="Q44" s="37" t="e">
        <f ca="1">Calcu!Z37</f>
        <v>#DIV/0!</v>
      </c>
    </row>
    <row r="45" spans="1:17" ht="15" customHeight="1">
      <c r="A45" s="44" t="str">
        <f>IF(Calcu!B38=TRUE,"","삭제")</f>
        <v>삭제</v>
      </c>
      <c r="B45" s="43"/>
      <c r="C45" s="43"/>
      <c r="D45" s="43"/>
      <c r="E45" s="43"/>
      <c r="F45" s="51" t="e">
        <f ca="1">Calcu!U38</f>
        <v>#DIV/0!</v>
      </c>
      <c r="G45" s="51" t="s">
        <v>364</v>
      </c>
      <c r="H45" s="51" t="e">
        <f ca="1">Calcu!X38</f>
        <v>#DIV/0!</v>
      </c>
      <c r="J45" s="37" t="e">
        <f ca="1">Calcu!V38</f>
        <v>#DIV/0!</v>
      </c>
      <c r="K45" s="37" t="e">
        <f ca="1">Calcu!W38</f>
        <v>#DIV/0!</v>
      </c>
      <c r="L45" s="37" t="str">
        <f>LEFT(Calcu!Y38,1)</f>
        <v/>
      </c>
      <c r="M45" s="37" t="s">
        <v>365</v>
      </c>
      <c r="N45" s="37" t="s">
        <v>365</v>
      </c>
      <c r="O45" s="37" t="s">
        <v>365</v>
      </c>
      <c r="Q45" s="37" t="e">
        <f ca="1">Calcu!Z38</f>
        <v>#DIV/0!</v>
      </c>
    </row>
    <row r="46" spans="1:17" ht="15" customHeight="1">
      <c r="A46" s="44" t="str">
        <f>IF(Calcu!B39=TRUE,"","삭제")</f>
        <v>삭제</v>
      </c>
      <c r="B46" s="43"/>
      <c r="C46" s="43"/>
      <c r="D46" s="43"/>
      <c r="E46" s="43"/>
      <c r="F46" s="51" t="e">
        <f ca="1">Calcu!U39</f>
        <v>#DIV/0!</v>
      </c>
      <c r="G46" s="51" t="s">
        <v>364</v>
      </c>
      <c r="H46" s="51" t="e">
        <f ca="1">Calcu!X39</f>
        <v>#DIV/0!</v>
      </c>
      <c r="J46" s="37" t="e">
        <f ca="1">Calcu!V39</f>
        <v>#DIV/0!</v>
      </c>
      <c r="K46" s="37" t="e">
        <f ca="1">Calcu!W39</f>
        <v>#DIV/0!</v>
      </c>
      <c r="L46" s="37" t="str">
        <f>LEFT(Calcu!Y39,1)</f>
        <v/>
      </c>
      <c r="M46" s="37" t="s">
        <v>365</v>
      </c>
      <c r="N46" s="37" t="s">
        <v>365</v>
      </c>
      <c r="O46" s="37" t="s">
        <v>365</v>
      </c>
      <c r="Q46" s="37" t="e">
        <f ca="1">Calcu!Z39</f>
        <v>#DIV/0!</v>
      </c>
    </row>
    <row r="47" spans="1:17" ht="15" customHeight="1">
      <c r="A47" s="44" t="str">
        <f>IF(Calcu!B40=TRUE,"","삭제")</f>
        <v>삭제</v>
      </c>
      <c r="B47" s="43"/>
      <c r="C47" s="43"/>
      <c r="D47" s="43"/>
      <c r="E47" s="43"/>
      <c r="F47" s="51" t="e">
        <f ca="1">Calcu!U40</f>
        <v>#DIV/0!</v>
      </c>
      <c r="G47" s="51" t="s">
        <v>364</v>
      </c>
      <c r="H47" s="51" t="e">
        <f ca="1">Calcu!X40</f>
        <v>#DIV/0!</v>
      </c>
      <c r="J47" s="37" t="e">
        <f ca="1">Calcu!V40</f>
        <v>#DIV/0!</v>
      </c>
      <c r="K47" s="37" t="e">
        <f ca="1">Calcu!W40</f>
        <v>#DIV/0!</v>
      </c>
      <c r="L47" s="37" t="str">
        <f>LEFT(Calcu!Y40,1)</f>
        <v/>
      </c>
      <c r="M47" s="37" t="s">
        <v>365</v>
      </c>
      <c r="N47" s="37" t="s">
        <v>365</v>
      </c>
      <c r="O47" s="37" t="s">
        <v>365</v>
      </c>
      <c r="Q47" s="37" t="e">
        <f ca="1">Calcu!Z40</f>
        <v>#DIV/0!</v>
      </c>
    </row>
    <row r="48" spans="1:17" ht="15" customHeight="1">
      <c r="A48" s="44" t="str">
        <f>IF(Calcu!B41=TRUE,"","삭제")</f>
        <v>삭제</v>
      </c>
      <c r="B48" s="43"/>
      <c r="C48" s="43"/>
      <c r="D48" s="43"/>
      <c r="E48" s="43"/>
      <c r="F48" s="51" t="e">
        <f ca="1">Calcu!U41</f>
        <v>#DIV/0!</v>
      </c>
      <c r="G48" s="51" t="s">
        <v>364</v>
      </c>
      <c r="H48" s="51" t="e">
        <f ca="1">Calcu!X41</f>
        <v>#DIV/0!</v>
      </c>
      <c r="J48" s="37" t="e">
        <f ca="1">Calcu!V41</f>
        <v>#DIV/0!</v>
      </c>
      <c r="K48" s="37" t="e">
        <f ca="1">Calcu!W41</f>
        <v>#DIV/0!</v>
      </c>
      <c r="L48" s="37" t="str">
        <f>LEFT(Calcu!Y41,1)</f>
        <v/>
      </c>
      <c r="M48" s="37" t="s">
        <v>365</v>
      </c>
      <c r="N48" s="37" t="s">
        <v>365</v>
      </c>
      <c r="O48" s="37" t="s">
        <v>365</v>
      </c>
      <c r="Q48" s="37" t="e">
        <f ca="1">Calcu!Z41</f>
        <v>#DIV/0!</v>
      </c>
    </row>
    <row r="49" spans="1:17" ht="15" customHeight="1">
      <c r="A49" s="44" t="str">
        <f>IF(Calcu!B42=TRUE,"","삭제")</f>
        <v>삭제</v>
      </c>
      <c r="B49" s="43"/>
      <c r="C49" s="43"/>
      <c r="D49" s="43"/>
      <c r="E49" s="43"/>
      <c r="F49" s="51" t="e">
        <f ca="1">Calcu!U42</f>
        <v>#DIV/0!</v>
      </c>
      <c r="G49" s="51" t="s">
        <v>364</v>
      </c>
      <c r="H49" s="51" t="e">
        <f ca="1">Calcu!X42</f>
        <v>#DIV/0!</v>
      </c>
      <c r="J49" s="37" t="e">
        <f ca="1">Calcu!V42</f>
        <v>#DIV/0!</v>
      </c>
      <c r="K49" s="37" t="e">
        <f ca="1">Calcu!W42</f>
        <v>#DIV/0!</v>
      </c>
      <c r="L49" s="37" t="str">
        <f>LEFT(Calcu!Y42,1)</f>
        <v/>
      </c>
      <c r="M49" s="37" t="s">
        <v>365</v>
      </c>
      <c r="N49" s="37" t="s">
        <v>365</v>
      </c>
      <c r="O49" s="37" t="s">
        <v>365</v>
      </c>
      <c r="Q49" s="37" t="e">
        <f ca="1">Calcu!Z42</f>
        <v>#DIV/0!</v>
      </c>
    </row>
    <row r="50" spans="1:17" ht="15" customHeight="1">
      <c r="A50" s="44" t="str">
        <f>IF(Calcu!B43=TRUE,"","삭제")</f>
        <v>삭제</v>
      </c>
      <c r="B50" s="43"/>
      <c r="C50" s="43"/>
      <c r="D50" s="43"/>
      <c r="E50" s="43"/>
      <c r="F50" s="51" t="e">
        <f ca="1">Calcu!U43</f>
        <v>#DIV/0!</v>
      </c>
      <c r="G50" s="51" t="s">
        <v>364</v>
      </c>
      <c r="H50" s="51" t="e">
        <f ca="1">Calcu!X43</f>
        <v>#DIV/0!</v>
      </c>
      <c r="J50" s="37" t="e">
        <f ca="1">Calcu!V43</f>
        <v>#DIV/0!</v>
      </c>
      <c r="K50" s="37" t="e">
        <f ca="1">Calcu!W43</f>
        <v>#DIV/0!</v>
      </c>
      <c r="L50" s="37" t="str">
        <f>LEFT(Calcu!Y43,1)</f>
        <v/>
      </c>
      <c r="M50" s="37" t="s">
        <v>365</v>
      </c>
      <c r="N50" s="37" t="s">
        <v>365</v>
      </c>
      <c r="O50" s="37" t="s">
        <v>365</v>
      </c>
      <c r="Q50" s="37" t="e">
        <f ca="1">Calcu!Z43</f>
        <v>#DIV/0!</v>
      </c>
    </row>
    <row r="51" spans="1:17" ht="15" customHeight="1">
      <c r="A51" s="44" t="str">
        <f>IF(Calcu!B44=TRUE,"","삭제")</f>
        <v>삭제</v>
      </c>
      <c r="B51" s="43"/>
      <c r="C51" s="43"/>
      <c r="D51" s="43"/>
      <c r="E51" s="43"/>
      <c r="F51" s="51" t="e">
        <f ca="1">Calcu!U44</f>
        <v>#DIV/0!</v>
      </c>
      <c r="G51" s="51" t="s">
        <v>364</v>
      </c>
      <c r="H51" s="51" t="e">
        <f ca="1">Calcu!X44</f>
        <v>#DIV/0!</v>
      </c>
      <c r="J51" s="37" t="e">
        <f ca="1">Calcu!V44</f>
        <v>#DIV/0!</v>
      </c>
      <c r="K51" s="37" t="e">
        <f ca="1">Calcu!W44</f>
        <v>#DIV/0!</v>
      </c>
      <c r="L51" s="37" t="str">
        <f>LEFT(Calcu!Y44,1)</f>
        <v/>
      </c>
      <c r="M51" s="37" t="s">
        <v>365</v>
      </c>
      <c r="N51" s="37" t="s">
        <v>365</v>
      </c>
      <c r="O51" s="37" t="s">
        <v>365</v>
      </c>
      <c r="Q51" s="37" t="e">
        <f ca="1">Calcu!Z44</f>
        <v>#DIV/0!</v>
      </c>
    </row>
    <row r="52" spans="1:17" ht="15" customHeight="1">
      <c r="A52" s="44" t="str">
        <f>IF(Calcu!B45=TRUE,"","삭제")</f>
        <v>삭제</v>
      </c>
      <c r="B52" s="43"/>
      <c r="C52" s="43"/>
      <c r="D52" s="43"/>
      <c r="E52" s="43"/>
      <c r="F52" s="51" t="e">
        <f ca="1">Calcu!U45</f>
        <v>#DIV/0!</v>
      </c>
      <c r="G52" s="51" t="s">
        <v>364</v>
      </c>
      <c r="H52" s="51" t="e">
        <f ca="1">Calcu!X45</f>
        <v>#DIV/0!</v>
      </c>
      <c r="J52" s="37" t="e">
        <f ca="1">Calcu!V45</f>
        <v>#DIV/0!</v>
      </c>
      <c r="K52" s="37" t="e">
        <f ca="1">Calcu!W45</f>
        <v>#DIV/0!</v>
      </c>
      <c r="L52" s="37" t="str">
        <f>LEFT(Calcu!Y45,1)</f>
        <v/>
      </c>
      <c r="M52" s="37" t="s">
        <v>365</v>
      </c>
      <c r="N52" s="37" t="s">
        <v>365</v>
      </c>
      <c r="O52" s="37" t="s">
        <v>365</v>
      </c>
      <c r="Q52" s="37" t="e">
        <f ca="1">Calcu!Z45</f>
        <v>#DIV/0!</v>
      </c>
    </row>
    <row r="53" spans="1:17" ht="15" customHeight="1">
      <c r="A53" s="44" t="str">
        <f>IF(Calcu!B46=TRUE,"","삭제")</f>
        <v>삭제</v>
      </c>
      <c r="B53" s="43"/>
      <c r="C53" s="43"/>
      <c r="D53" s="43"/>
      <c r="E53" s="43"/>
      <c r="F53" s="51" t="e">
        <f ca="1">Calcu!U46</f>
        <v>#DIV/0!</v>
      </c>
      <c r="G53" s="51" t="s">
        <v>364</v>
      </c>
      <c r="H53" s="51" t="e">
        <f ca="1">Calcu!X46</f>
        <v>#DIV/0!</v>
      </c>
      <c r="J53" s="37" t="e">
        <f ca="1">Calcu!V46</f>
        <v>#DIV/0!</v>
      </c>
      <c r="K53" s="37" t="e">
        <f ca="1">Calcu!W46</f>
        <v>#DIV/0!</v>
      </c>
      <c r="L53" s="37" t="str">
        <f>LEFT(Calcu!Y46,1)</f>
        <v/>
      </c>
      <c r="M53" s="37" t="s">
        <v>365</v>
      </c>
      <c r="N53" s="37" t="s">
        <v>365</v>
      </c>
      <c r="O53" s="37" t="s">
        <v>365</v>
      </c>
      <c r="Q53" s="37" t="e">
        <f ca="1">Calcu!Z46</f>
        <v>#DIV/0!</v>
      </c>
    </row>
    <row r="54" spans="1:17" ht="15" customHeight="1">
      <c r="A54" s="44" t="str">
        <f>IF(Calcu!B47=TRUE,"","삭제")</f>
        <v>삭제</v>
      </c>
      <c r="B54" s="43"/>
      <c r="C54" s="43"/>
      <c r="D54" s="43"/>
      <c r="E54" s="43"/>
      <c r="F54" s="51" t="e">
        <f ca="1">Calcu!U47</f>
        <v>#DIV/0!</v>
      </c>
      <c r="G54" s="51" t="s">
        <v>364</v>
      </c>
      <c r="H54" s="51" t="e">
        <f ca="1">Calcu!X47</f>
        <v>#DIV/0!</v>
      </c>
      <c r="J54" s="37" t="e">
        <f ca="1">Calcu!V47</f>
        <v>#DIV/0!</v>
      </c>
      <c r="K54" s="37" t="e">
        <f ca="1">Calcu!W47</f>
        <v>#DIV/0!</v>
      </c>
      <c r="L54" s="37" t="str">
        <f>LEFT(Calcu!Y47,1)</f>
        <v/>
      </c>
      <c r="M54" s="37" t="s">
        <v>365</v>
      </c>
      <c r="N54" s="37" t="s">
        <v>365</v>
      </c>
      <c r="O54" s="37" t="s">
        <v>365</v>
      </c>
      <c r="Q54" s="37" t="e">
        <f ca="1">Calcu!Z47</f>
        <v>#DIV/0!</v>
      </c>
    </row>
    <row r="55" spans="1:17" ht="15" customHeight="1">
      <c r="A55" s="44" t="str">
        <f>IF(Calcu!B48=TRUE,"","삭제")</f>
        <v>삭제</v>
      </c>
      <c r="B55" s="43"/>
      <c r="C55" s="43"/>
      <c r="D55" s="43"/>
      <c r="E55" s="43"/>
      <c r="F55" s="51" t="e">
        <f ca="1">Calcu!U48</f>
        <v>#DIV/0!</v>
      </c>
      <c r="G55" s="51" t="s">
        <v>364</v>
      </c>
      <c r="H55" s="51" t="e">
        <f ca="1">Calcu!X48</f>
        <v>#DIV/0!</v>
      </c>
      <c r="J55" s="37" t="e">
        <f ca="1">Calcu!V48</f>
        <v>#DIV/0!</v>
      </c>
      <c r="K55" s="37" t="e">
        <f ca="1">Calcu!W48</f>
        <v>#DIV/0!</v>
      </c>
      <c r="L55" s="37" t="str">
        <f>LEFT(Calcu!Y48,1)</f>
        <v/>
      </c>
      <c r="M55" s="37" t="s">
        <v>365</v>
      </c>
      <c r="N55" s="37" t="s">
        <v>365</v>
      </c>
      <c r="O55" s="37" t="s">
        <v>365</v>
      </c>
      <c r="Q55" s="37" t="e">
        <f ca="1">Calcu!Z48</f>
        <v>#DIV/0!</v>
      </c>
    </row>
    <row r="56" spans="1:17" ht="15" customHeight="1">
      <c r="A56" s="44" t="str">
        <f>IF(Calcu!B49=TRUE,"","삭제")</f>
        <v>삭제</v>
      </c>
      <c r="B56" s="43"/>
      <c r="C56" s="43"/>
      <c r="D56" s="43"/>
      <c r="E56" s="43"/>
      <c r="F56" s="51" t="e">
        <f ca="1">Calcu!U49</f>
        <v>#DIV/0!</v>
      </c>
      <c r="G56" s="51" t="s">
        <v>364</v>
      </c>
      <c r="H56" s="51" t="e">
        <f ca="1">Calcu!X49</f>
        <v>#DIV/0!</v>
      </c>
      <c r="J56" s="37" t="e">
        <f ca="1">Calcu!V49</f>
        <v>#DIV/0!</v>
      </c>
      <c r="K56" s="37" t="e">
        <f ca="1">Calcu!W49</f>
        <v>#DIV/0!</v>
      </c>
      <c r="L56" s="37" t="str">
        <f>LEFT(Calcu!Y49,1)</f>
        <v/>
      </c>
      <c r="M56" s="37" t="s">
        <v>365</v>
      </c>
      <c r="N56" s="37" t="s">
        <v>365</v>
      </c>
      <c r="O56" s="37" t="s">
        <v>365</v>
      </c>
      <c r="Q56" s="37" t="e">
        <f ca="1">Calcu!Z49</f>
        <v>#DIV/0!</v>
      </c>
    </row>
    <row r="57" spans="1:17" ht="15" customHeight="1">
      <c r="A57" s="44"/>
      <c r="F57" s="51"/>
      <c r="G57" s="51"/>
      <c r="H57" s="51"/>
    </row>
    <row r="58" spans="1:17" ht="15" customHeight="1">
      <c r="A58" s="44"/>
      <c r="G58" s="53" t="s">
        <v>373</v>
      </c>
      <c r="H58" s="177">
        <f ca="1">Calcu!C63</f>
        <v>2</v>
      </c>
      <c r="K58" s="50"/>
      <c r="Q58" s="53"/>
    </row>
    <row r="59" spans="1:17" ht="15" customHeight="1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5"/>
    </row>
  </sheetData>
  <mergeCells count="13">
    <mergeCell ref="Q14:Q15"/>
    <mergeCell ref="A1:Q2"/>
    <mergeCell ref="B14:B15"/>
    <mergeCell ref="C14:C15"/>
    <mergeCell ref="D14:D15"/>
    <mergeCell ref="E14:E15"/>
    <mergeCell ref="F14:F15"/>
    <mergeCell ref="G14:G15"/>
    <mergeCell ref="H14:H15"/>
    <mergeCell ref="I14:I15"/>
    <mergeCell ref="J14:L14"/>
    <mergeCell ref="M14:O14"/>
    <mergeCell ref="P14:P15"/>
  </mergeCells>
  <phoneticPr fontId="4" type="noConversion"/>
  <printOptions horizontalCentered="1"/>
  <pageMargins left="0" right="0" top="0.35433070866141736" bottom="0.59055118110236227" header="0" footer="0"/>
  <pageSetup paperSize="9" scale="75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1" width="3.77734375" style="37" customWidth="1"/>
    <col min="12" max="12" width="3.77734375" style="94" customWidth="1"/>
    <col min="13" max="13" width="6.77734375" style="110" customWidth="1"/>
    <col min="14" max="16384" width="10.77734375" style="94"/>
  </cols>
  <sheetData>
    <row r="1" spans="1:13" s="81" customFormat="1" ht="33" customHeight="1">
      <c r="A1" s="313" t="s">
        <v>74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83"/>
    </row>
    <row r="2" spans="1:13" s="81" customFormat="1" ht="33" customHeight="1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9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135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41" t="s">
        <v>271</v>
      </c>
      <c r="F7" s="141" t="s">
        <v>99</v>
      </c>
      <c r="G7" s="167" t="s">
        <v>98</v>
      </c>
      <c r="H7" s="311" t="s">
        <v>100</v>
      </c>
      <c r="I7" s="51"/>
    </row>
    <row r="8" spans="1:13" s="86" customFormat="1" ht="15" customHeight="1">
      <c r="A8" s="43"/>
      <c r="D8" s="43"/>
      <c r="E8" s="140" t="s">
        <v>136</v>
      </c>
      <c r="F8" s="140" t="s">
        <v>136</v>
      </c>
      <c r="G8" s="140" t="s">
        <v>134</v>
      </c>
      <c r="H8" s="312"/>
      <c r="I8" s="51"/>
    </row>
    <row r="9" spans="1:13" s="86" customFormat="1" ht="15" customHeight="1">
      <c r="A9" s="43" t="str">
        <f>IF(Calcu!B9=TRUE,"","삭제")</f>
        <v>삭제</v>
      </c>
      <c r="D9" s="43"/>
      <c r="E9" s="183" t="e">
        <f ca="1">Calcu!U9</f>
        <v>#DIV/0!</v>
      </c>
      <c r="F9" s="183" t="e">
        <f ca="1">Calcu!V9</f>
        <v>#DIV/0!</v>
      </c>
      <c r="G9" s="183" t="e">
        <f ca="1">Calcu!X9</f>
        <v>#DIV/0!</v>
      </c>
      <c r="H9" s="183" t="str">
        <f>Calcu!Y9</f>
        <v/>
      </c>
    </row>
    <row r="10" spans="1:13" s="86" customFormat="1" ht="15" customHeight="1">
      <c r="A10" s="43" t="str">
        <f>IF(Calcu!B10=TRUE,"","삭제")</f>
        <v>삭제</v>
      </c>
      <c r="D10" s="43"/>
      <c r="E10" s="183" t="e">
        <f ca="1">Calcu!U10</f>
        <v>#DIV/0!</v>
      </c>
      <c r="F10" s="183" t="e">
        <f ca="1">Calcu!V10</f>
        <v>#DIV/0!</v>
      </c>
      <c r="G10" s="183" t="e">
        <f ca="1">Calcu!X10</f>
        <v>#DIV/0!</v>
      </c>
      <c r="H10" s="183" t="str">
        <f>Calcu!Y10</f>
        <v/>
      </c>
    </row>
    <row r="11" spans="1:13" s="86" customFormat="1" ht="15" customHeight="1">
      <c r="A11" s="43" t="str">
        <f>IF(Calcu!B11=TRUE,"","삭제")</f>
        <v>삭제</v>
      </c>
      <c r="D11" s="43"/>
      <c r="E11" s="183" t="e">
        <f ca="1">Calcu!U11</f>
        <v>#DIV/0!</v>
      </c>
      <c r="F11" s="183" t="e">
        <f ca="1">Calcu!V11</f>
        <v>#DIV/0!</v>
      </c>
      <c r="G11" s="183" t="e">
        <f ca="1">Calcu!X11</f>
        <v>#DIV/0!</v>
      </c>
      <c r="H11" s="183" t="str">
        <f>Calcu!Y11</f>
        <v/>
      </c>
    </row>
    <row r="12" spans="1:13" s="86" customFormat="1" ht="15" customHeight="1">
      <c r="A12" s="43" t="str">
        <f>IF(Calcu!B12=TRUE,"","삭제")</f>
        <v>삭제</v>
      </c>
      <c r="D12" s="43"/>
      <c r="E12" s="183" t="e">
        <f ca="1">Calcu!U12</f>
        <v>#DIV/0!</v>
      </c>
      <c r="F12" s="183" t="e">
        <f ca="1">Calcu!V12</f>
        <v>#DIV/0!</v>
      </c>
      <c r="G12" s="183" t="e">
        <f ca="1">Calcu!X12</f>
        <v>#DIV/0!</v>
      </c>
      <c r="H12" s="183" t="str">
        <f>Calcu!Y12</f>
        <v/>
      </c>
    </row>
    <row r="13" spans="1:13" s="86" customFormat="1" ht="15" customHeight="1">
      <c r="A13" s="43" t="str">
        <f>IF(Calcu!B13=TRUE,"","삭제")</f>
        <v>삭제</v>
      </c>
      <c r="D13" s="43"/>
      <c r="E13" s="183" t="e">
        <f ca="1">Calcu!U13</f>
        <v>#DIV/0!</v>
      </c>
      <c r="F13" s="183" t="e">
        <f ca="1">Calcu!V13</f>
        <v>#DIV/0!</v>
      </c>
      <c r="G13" s="183" t="e">
        <f ca="1">Calcu!X13</f>
        <v>#DIV/0!</v>
      </c>
      <c r="H13" s="183" t="str">
        <f>Calcu!Y13</f>
        <v/>
      </c>
    </row>
    <row r="14" spans="1:13" s="86" customFormat="1" ht="15" customHeight="1">
      <c r="A14" s="43" t="str">
        <f>IF(Calcu!B14=TRUE,"","삭제")</f>
        <v>삭제</v>
      </c>
      <c r="D14" s="43"/>
      <c r="E14" s="183" t="e">
        <f ca="1">Calcu!U14</f>
        <v>#DIV/0!</v>
      </c>
      <c r="F14" s="183" t="e">
        <f ca="1">Calcu!V14</f>
        <v>#DIV/0!</v>
      </c>
      <c r="G14" s="183" t="e">
        <f ca="1">Calcu!X14</f>
        <v>#DIV/0!</v>
      </c>
      <c r="H14" s="183" t="str">
        <f>Calcu!Y14</f>
        <v/>
      </c>
    </row>
    <row r="15" spans="1:13" s="86" customFormat="1" ht="15" customHeight="1">
      <c r="A15" s="43" t="str">
        <f>IF(Calcu!B15=TRUE,"","삭제")</f>
        <v>삭제</v>
      </c>
      <c r="D15" s="43"/>
      <c r="E15" s="183" t="e">
        <f ca="1">Calcu!U15</f>
        <v>#DIV/0!</v>
      </c>
      <c r="F15" s="183" t="e">
        <f ca="1">Calcu!V15</f>
        <v>#DIV/0!</v>
      </c>
      <c r="G15" s="183" t="e">
        <f ca="1">Calcu!X15</f>
        <v>#DIV/0!</v>
      </c>
      <c r="H15" s="183" t="str">
        <f>Calcu!Y15</f>
        <v/>
      </c>
    </row>
    <row r="16" spans="1:13" s="86" customFormat="1" ht="15" customHeight="1">
      <c r="A16" s="43" t="str">
        <f>IF(Calcu!B16=TRUE,"","삭제")</f>
        <v>삭제</v>
      </c>
      <c r="D16" s="43"/>
      <c r="E16" s="183" t="e">
        <f ca="1">Calcu!U16</f>
        <v>#DIV/0!</v>
      </c>
      <c r="F16" s="183" t="e">
        <f ca="1">Calcu!V16</f>
        <v>#DIV/0!</v>
      </c>
      <c r="G16" s="183" t="e">
        <f ca="1">Calcu!X16</f>
        <v>#DIV/0!</v>
      </c>
      <c r="H16" s="183" t="str">
        <f>Calcu!Y16</f>
        <v/>
      </c>
    </row>
    <row r="17" spans="1:8" s="86" customFormat="1" ht="15" customHeight="1">
      <c r="A17" s="43" t="str">
        <f>IF(Calcu!B17=TRUE,"","삭제")</f>
        <v>삭제</v>
      </c>
      <c r="D17" s="43"/>
      <c r="E17" s="183" t="e">
        <f ca="1">Calcu!U17</f>
        <v>#DIV/0!</v>
      </c>
      <c r="F17" s="183" t="e">
        <f ca="1">Calcu!V17</f>
        <v>#DIV/0!</v>
      </c>
      <c r="G17" s="183" t="e">
        <f ca="1">Calcu!X17</f>
        <v>#DIV/0!</v>
      </c>
      <c r="H17" s="183" t="str">
        <f>Calcu!Y17</f>
        <v/>
      </c>
    </row>
    <row r="18" spans="1:8" s="86" customFormat="1" ht="15" customHeight="1">
      <c r="A18" s="43" t="str">
        <f>IF(Calcu!B18=TRUE,"","삭제")</f>
        <v>삭제</v>
      </c>
      <c r="D18" s="43"/>
      <c r="E18" s="183" t="e">
        <f ca="1">Calcu!U18</f>
        <v>#DIV/0!</v>
      </c>
      <c r="F18" s="183" t="e">
        <f ca="1">Calcu!V18</f>
        <v>#DIV/0!</v>
      </c>
      <c r="G18" s="183" t="e">
        <f ca="1">Calcu!X18</f>
        <v>#DIV/0!</v>
      </c>
      <c r="H18" s="183" t="str">
        <f>Calcu!Y18</f>
        <v/>
      </c>
    </row>
    <row r="19" spans="1:8" s="86" customFormat="1" ht="15" customHeight="1">
      <c r="A19" s="43" t="str">
        <f>IF(Calcu!B19=TRUE,"","삭제")</f>
        <v>삭제</v>
      </c>
      <c r="D19" s="43"/>
      <c r="E19" s="183" t="e">
        <f ca="1">Calcu!U19</f>
        <v>#DIV/0!</v>
      </c>
      <c r="F19" s="183" t="e">
        <f ca="1">Calcu!V19</f>
        <v>#DIV/0!</v>
      </c>
      <c r="G19" s="183" t="e">
        <f ca="1">Calcu!X19</f>
        <v>#DIV/0!</v>
      </c>
      <c r="H19" s="183" t="str">
        <f>Calcu!Y19</f>
        <v/>
      </c>
    </row>
    <row r="20" spans="1:8" s="86" customFormat="1" ht="15" customHeight="1">
      <c r="A20" s="43" t="str">
        <f>IF(Calcu!B20=TRUE,"","삭제")</f>
        <v>삭제</v>
      </c>
      <c r="D20" s="43"/>
      <c r="E20" s="183" t="e">
        <f ca="1">Calcu!U20</f>
        <v>#DIV/0!</v>
      </c>
      <c r="F20" s="183" t="e">
        <f ca="1">Calcu!V20</f>
        <v>#DIV/0!</v>
      </c>
      <c r="G20" s="183" t="e">
        <f ca="1">Calcu!X20</f>
        <v>#DIV/0!</v>
      </c>
      <c r="H20" s="183" t="str">
        <f>Calcu!Y20</f>
        <v/>
      </c>
    </row>
    <row r="21" spans="1:8" s="86" customFormat="1" ht="15" customHeight="1">
      <c r="A21" s="43" t="str">
        <f>IF(Calcu!B21=TRUE,"","삭제")</f>
        <v>삭제</v>
      </c>
      <c r="D21" s="43"/>
      <c r="E21" s="183" t="e">
        <f ca="1">Calcu!U21</f>
        <v>#DIV/0!</v>
      </c>
      <c r="F21" s="183" t="e">
        <f ca="1">Calcu!V21</f>
        <v>#DIV/0!</v>
      </c>
      <c r="G21" s="183" t="e">
        <f ca="1">Calcu!X21</f>
        <v>#DIV/0!</v>
      </c>
      <c r="H21" s="183" t="str">
        <f>Calcu!Y21</f>
        <v/>
      </c>
    </row>
    <row r="22" spans="1:8" s="86" customFormat="1" ht="15" customHeight="1">
      <c r="A22" s="43" t="str">
        <f>IF(Calcu!B22=TRUE,"","삭제")</f>
        <v>삭제</v>
      </c>
      <c r="D22" s="43"/>
      <c r="E22" s="183" t="e">
        <f ca="1">Calcu!U22</f>
        <v>#DIV/0!</v>
      </c>
      <c r="F22" s="183" t="e">
        <f ca="1">Calcu!V22</f>
        <v>#DIV/0!</v>
      </c>
      <c r="G22" s="183" t="e">
        <f ca="1">Calcu!X22</f>
        <v>#DIV/0!</v>
      </c>
      <c r="H22" s="183" t="str">
        <f>Calcu!Y22</f>
        <v/>
      </c>
    </row>
    <row r="23" spans="1:8" s="86" customFormat="1" ht="15" customHeight="1">
      <c r="A23" s="43" t="str">
        <f>IF(Calcu!B23=TRUE,"","삭제")</f>
        <v>삭제</v>
      </c>
      <c r="D23" s="43"/>
      <c r="E23" s="183" t="e">
        <f ca="1">Calcu!U23</f>
        <v>#DIV/0!</v>
      </c>
      <c r="F23" s="183" t="e">
        <f ca="1">Calcu!V23</f>
        <v>#DIV/0!</v>
      </c>
      <c r="G23" s="183" t="e">
        <f ca="1">Calcu!X23</f>
        <v>#DIV/0!</v>
      </c>
      <c r="H23" s="183" t="str">
        <f>Calcu!Y23</f>
        <v/>
      </c>
    </row>
    <row r="24" spans="1:8" s="86" customFormat="1" ht="15" customHeight="1">
      <c r="A24" s="43" t="str">
        <f>IF(Calcu!B24=TRUE,"","삭제")</f>
        <v>삭제</v>
      </c>
      <c r="D24" s="43"/>
      <c r="E24" s="183" t="e">
        <f ca="1">Calcu!U24</f>
        <v>#DIV/0!</v>
      </c>
      <c r="F24" s="183" t="e">
        <f ca="1">Calcu!V24</f>
        <v>#DIV/0!</v>
      </c>
      <c r="G24" s="183" t="e">
        <f ca="1">Calcu!X24</f>
        <v>#DIV/0!</v>
      </c>
      <c r="H24" s="183" t="str">
        <f>Calcu!Y24</f>
        <v/>
      </c>
    </row>
    <row r="25" spans="1:8" s="86" customFormat="1" ht="15" customHeight="1">
      <c r="A25" s="43" t="str">
        <f>IF(Calcu!B25=TRUE,"","삭제")</f>
        <v>삭제</v>
      </c>
      <c r="D25" s="43"/>
      <c r="E25" s="183" t="e">
        <f ca="1">Calcu!U25</f>
        <v>#DIV/0!</v>
      </c>
      <c r="F25" s="183" t="e">
        <f ca="1">Calcu!V25</f>
        <v>#DIV/0!</v>
      </c>
      <c r="G25" s="183" t="e">
        <f ca="1">Calcu!X25</f>
        <v>#DIV/0!</v>
      </c>
      <c r="H25" s="183" t="str">
        <f>Calcu!Y25</f>
        <v/>
      </c>
    </row>
    <row r="26" spans="1:8" s="86" customFormat="1" ht="15" customHeight="1">
      <c r="A26" s="43" t="str">
        <f>IF(Calcu!B26=TRUE,"","삭제")</f>
        <v>삭제</v>
      </c>
      <c r="D26" s="43"/>
      <c r="E26" s="183" t="e">
        <f ca="1">Calcu!U26</f>
        <v>#DIV/0!</v>
      </c>
      <c r="F26" s="183" t="e">
        <f ca="1">Calcu!V26</f>
        <v>#DIV/0!</v>
      </c>
      <c r="G26" s="183" t="e">
        <f ca="1">Calcu!X26</f>
        <v>#DIV/0!</v>
      </c>
      <c r="H26" s="183" t="str">
        <f>Calcu!Y26</f>
        <v/>
      </c>
    </row>
    <row r="27" spans="1:8" s="86" customFormat="1" ht="15" customHeight="1">
      <c r="A27" s="43" t="str">
        <f>IF(Calcu!B27=TRUE,"","삭제")</f>
        <v>삭제</v>
      </c>
      <c r="D27" s="43"/>
      <c r="E27" s="183" t="e">
        <f ca="1">Calcu!U27</f>
        <v>#DIV/0!</v>
      </c>
      <c r="F27" s="183" t="e">
        <f ca="1">Calcu!V27</f>
        <v>#DIV/0!</v>
      </c>
      <c r="G27" s="183" t="e">
        <f ca="1">Calcu!X27</f>
        <v>#DIV/0!</v>
      </c>
      <c r="H27" s="183" t="str">
        <f>Calcu!Y27</f>
        <v/>
      </c>
    </row>
    <row r="28" spans="1:8" s="86" customFormat="1" ht="15" customHeight="1">
      <c r="A28" s="43" t="str">
        <f>IF(Calcu!B28=TRUE,"","삭제")</f>
        <v>삭제</v>
      </c>
      <c r="D28" s="43"/>
      <c r="E28" s="183" t="e">
        <f ca="1">Calcu!U28</f>
        <v>#DIV/0!</v>
      </c>
      <c r="F28" s="183" t="e">
        <f ca="1">Calcu!V28</f>
        <v>#DIV/0!</v>
      </c>
      <c r="G28" s="183" t="e">
        <f ca="1">Calcu!X28</f>
        <v>#DIV/0!</v>
      </c>
      <c r="H28" s="183" t="str">
        <f>Calcu!Y28</f>
        <v/>
      </c>
    </row>
    <row r="29" spans="1:8" s="86" customFormat="1" ht="15" customHeight="1">
      <c r="A29" s="43" t="str">
        <f>IF(Calcu!B29=TRUE,"","삭제")</f>
        <v>삭제</v>
      </c>
      <c r="D29" s="43"/>
      <c r="E29" s="183" t="e">
        <f ca="1">Calcu!U29</f>
        <v>#DIV/0!</v>
      </c>
      <c r="F29" s="183" t="e">
        <f ca="1">Calcu!V29</f>
        <v>#DIV/0!</v>
      </c>
      <c r="G29" s="183" t="e">
        <f ca="1">Calcu!X29</f>
        <v>#DIV/0!</v>
      </c>
      <c r="H29" s="183" t="str">
        <f>Calcu!Y29</f>
        <v/>
      </c>
    </row>
    <row r="30" spans="1:8" s="86" customFormat="1" ht="15" customHeight="1">
      <c r="A30" s="43" t="str">
        <f>IF(Calcu!B30=TRUE,"","삭제")</f>
        <v>삭제</v>
      </c>
      <c r="D30" s="43"/>
      <c r="E30" s="183" t="e">
        <f ca="1">Calcu!U30</f>
        <v>#DIV/0!</v>
      </c>
      <c r="F30" s="183" t="e">
        <f ca="1">Calcu!V30</f>
        <v>#DIV/0!</v>
      </c>
      <c r="G30" s="183" t="e">
        <f ca="1">Calcu!X30</f>
        <v>#DIV/0!</v>
      </c>
      <c r="H30" s="183" t="str">
        <f>Calcu!Y30</f>
        <v/>
      </c>
    </row>
    <row r="31" spans="1:8" s="86" customFormat="1" ht="15" customHeight="1">
      <c r="A31" s="43" t="str">
        <f>IF(Calcu!B31=TRUE,"","삭제")</f>
        <v>삭제</v>
      </c>
      <c r="D31" s="43"/>
      <c r="E31" s="183" t="e">
        <f ca="1">Calcu!U31</f>
        <v>#DIV/0!</v>
      </c>
      <c r="F31" s="183" t="e">
        <f ca="1">Calcu!V31</f>
        <v>#DIV/0!</v>
      </c>
      <c r="G31" s="183" t="e">
        <f ca="1">Calcu!X31</f>
        <v>#DIV/0!</v>
      </c>
      <c r="H31" s="183" t="str">
        <f>Calcu!Y31</f>
        <v/>
      </c>
    </row>
    <row r="32" spans="1:8" s="86" customFormat="1" ht="15" customHeight="1">
      <c r="A32" s="43" t="str">
        <f>IF(Calcu!B32=TRUE,"","삭제")</f>
        <v>삭제</v>
      </c>
      <c r="D32" s="43"/>
      <c r="E32" s="183" t="e">
        <f ca="1">Calcu!U32</f>
        <v>#DIV/0!</v>
      </c>
      <c r="F32" s="183" t="e">
        <f ca="1">Calcu!V32</f>
        <v>#DIV/0!</v>
      </c>
      <c r="G32" s="183" t="e">
        <f ca="1">Calcu!X32</f>
        <v>#DIV/0!</v>
      </c>
      <c r="H32" s="183" t="str">
        <f>Calcu!Y32</f>
        <v/>
      </c>
    </row>
    <row r="33" spans="1:8" s="86" customFormat="1" ht="15" customHeight="1">
      <c r="A33" s="43" t="str">
        <f>IF(Calcu!B33=TRUE,"","삭제")</f>
        <v>삭제</v>
      </c>
      <c r="D33" s="43"/>
      <c r="E33" s="183" t="e">
        <f ca="1">Calcu!U33</f>
        <v>#DIV/0!</v>
      </c>
      <c r="F33" s="183" t="e">
        <f ca="1">Calcu!V33</f>
        <v>#DIV/0!</v>
      </c>
      <c r="G33" s="183" t="e">
        <f ca="1">Calcu!X33</f>
        <v>#DIV/0!</v>
      </c>
      <c r="H33" s="183" t="str">
        <f>Calcu!Y33</f>
        <v/>
      </c>
    </row>
    <row r="34" spans="1:8" s="86" customFormat="1" ht="15" customHeight="1">
      <c r="A34" s="43" t="str">
        <f>IF(Calcu!B34=TRUE,"","삭제")</f>
        <v>삭제</v>
      </c>
      <c r="D34" s="43"/>
      <c r="E34" s="183" t="e">
        <f ca="1">Calcu!U34</f>
        <v>#DIV/0!</v>
      </c>
      <c r="F34" s="183" t="e">
        <f ca="1">Calcu!V34</f>
        <v>#DIV/0!</v>
      </c>
      <c r="G34" s="183" t="e">
        <f ca="1">Calcu!X34</f>
        <v>#DIV/0!</v>
      </c>
      <c r="H34" s="183" t="str">
        <f>Calcu!Y34</f>
        <v/>
      </c>
    </row>
    <row r="35" spans="1:8" s="86" customFormat="1" ht="15" customHeight="1">
      <c r="A35" s="43" t="str">
        <f>IF(Calcu!B35=TRUE,"","삭제")</f>
        <v>삭제</v>
      </c>
      <c r="D35" s="43"/>
      <c r="E35" s="183" t="e">
        <f ca="1">Calcu!U35</f>
        <v>#DIV/0!</v>
      </c>
      <c r="F35" s="183" t="e">
        <f ca="1">Calcu!V35</f>
        <v>#DIV/0!</v>
      </c>
      <c r="G35" s="183" t="e">
        <f ca="1">Calcu!X35</f>
        <v>#DIV/0!</v>
      </c>
      <c r="H35" s="183" t="str">
        <f>Calcu!Y35</f>
        <v/>
      </c>
    </row>
    <row r="36" spans="1:8" s="86" customFormat="1" ht="15" customHeight="1">
      <c r="A36" s="43" t="str">
        <f>IF(Calcu!B36=TRUE,"","삭제")</f>
        <v>삭제</v>
      </c>
      <c r="D36" s="43"/>
      <c r="E36" s="183" t="e">
        <f ca="1">Calcu!U36</f>
        <v>#DIV/0!</v>
      </c>
      <c r="F36" s="183" t="e">
        <f ca="1">Calcu!V36</f>
        <v>#DIV/0!</v>
      </c>
      <c r="G36" s="183" t="e">
        <f ca="1">Calcu!X36</f>
        <v>#DIV/0!</v>
      </c>
      <c r="H36" s="183" t="str">
        <f>Calcu!Y36</f>
        <v/>
      </c>
    </row>
    <row r="37" spans="1:8" s="86" customFormat="1" ht="15" customHeight="1">
      <c r="A37" s="43" t="str">
        <f>IF(Calcu!B37=TRUE,"","삭제")</f>
        <v>삭제</v>
      </c>
      <c r="D37" s="43"/>
      <c r="E37" s="183" t="e">
        <f ca="1">Calcu!U37</f>
        <v>#DIV/0!</v>
      </c>
      <c r="F37" s="183" t="e">
        <f ca="1">Calcu!V37</f>
        <v>#DIV/0!</v>
      </c>
      <c r="G37" s="183" t="e">
        <f ca="1">Calcu!X37</f>
        <v>#DIV/0!</v>
      </c>
      <c r="H37" s="183" t="str">
        <f>Calcu!Y37</f>
        <v/>
      </c>
    </row>
    <row r="38" spans="1:8" s="86" customFormat="1" ht="15" customHeight="1">
      <c r="A38" s="43" t="str">
        <f>IF(Calcu!B38=TRUE,"","삭제")</f>
        <v>삭제</v>
      </c>
      <c r="D38" s="43"/>
      <c r="E38" s="183" t="e">
        <f ca="1">Calcu!U38</f>
        <v>#DIV/0!</v>
      </c>
      <c r="F38" s="183" t="e">
        <f ca="1">Calcu!V38</f>
        <v>#DIV/0!</v>
      </c>
      <c r="G38" s="183" t="e">
        <f ca="1">Calcu!X38</f>
        <v>#DIV/0!</v>
      </c>
      <c r="H38" s="183" t="str">
        <f>Calcu!Y38</f>
        <v/>
      </c>
    </row>
    <row r="39" spans="1:8" s="86" customFormat="1" ht="15" customHeight="1">
      <c r="A39" s="43" t="str">
        <f>IF(Calcu!B39=TRUE,"","삭제")</f>
        <v>삭제</v>
      </c>
      <c r="D39" s="43"/>
      <c r="E39" s="183" t="e">
        <f ca="1">Calcu!U39</f>
        <v>#DIV/0!</v>
      </c>
      <c r="F39" s="183" t="e">
        <f ca="1">Calcu!V39</f>
        <v>#DIV/0!</v>
      </c>
      <c r="G39" s="183" t="e">
        <f ca="1">Calcu!X39</f>
        <v>#DIV/0!</v>
      </c>
      <c r="H39" s="183" t="str">
        <f>Calcu!Y39</f>
        <v/>
      </c>
    </row>
    <row r="40" spans="1:8" s="86" customFormat="1" ht="15" customHeight="1">
      <c r="A40" s="43" t="str">
        <f>IF(Calcu!B40=TRUE,"","삭제")</f>
        <v>삭제</v>
      </c>
      <c r="D40" s="43"/>
      <c r="E40" s="183" t="e">
        <f ca="1">Calcu!U40</f>
        <v>#DIV/0!</v>
      </c>
      <c r="F40" s="183" t="e">
        <f ca="1">Calcu!V40</f>
        <v>#DIV/0!</v>
      </c>
      <c r="G40" s="183" t="e">
        <f ca="1">Calcu!X40</f>
        <v>#DIV/0!</v>
      </c>
      <c r="H40" s="183" t="str">
        <f>Calcu!Y40</f>
        <v/>
      </c>
    </row>
    <row r="41" spans="1:8" s="86" customFormat="1" ht="15" customHeight="1">
      <c r="A41" s="43" t="str">
        <f>IF(Calcu!B41=TRUE,"","삭제")</f>
        <v>삭제</v>
      </c>
      <c r="D41" s="43"/>
      <c r="E41" s="183" t="e">
        <f ca="1">Calcu!U41</f>
        <v>#DIV/0!</v>
      </c>
      <c r="F41" s="183" t="e">
        <f ca="1">Calcu!V41</f>
        <v>#DIV/0!</v>
      </c>
      <c r="G41" s="183" t="e">
        <f ca="1">Calcu!X41</f>
        <v>#DIV/0!</v>
      </c>
      <c r="H41" s="183" t="str">
        <f>Calcu!Y41</f>
        <v/>
      </c>
    </row>
    <row r="42" spans="1:8" s="86" customFormat="1" ht="15" customHeight="1">
      <c r="A42" s="43" t="str">
        <f>IF(Calcu!B42=TRUE,"","삭제")</f>
        <v>삭제</v>
      </c>
      <c r="D42" s="43"/>
      <c r="E42" s="183" t="e">
        <f ca="1">Calcu!U42</f>
        <v>#DIV/0!</v>
      </c>
      <c r="F42" s="183" t="e">
        <f ca="1">Calcu!V42</f>
        <v>#DIV/0!</v>
      </c>
      <c r="G42" s="183" t="e">
        <f ca="1">Calcu!X42</f>
        <v>#DIV/0!</v>
      </c>
      <c r="H42" s="183" t="str">
        <f>Calcu!Y42</f>
        <v/>
      </c>
    </row>
    <row r="43" spans="1:8" s="86" customFormat="1" ht="15" customHeight="1">
      <c r="A43" s="43" t="str">
        <f>IF(Calcu!B43=TRUE,"","삭제")</f>
        <v>삭제</v>
      </c>
      <c r="D43" s="43"/>
      <c r="E43" s="183" t="e">
        <f ca="1">Calcu!U43</f>
        <v>#DIV/0!</v>
      </c>
      <c r="F43" s="183" t="e">
        <f ca="1">Calcu!V43</f>
        <v>#DIV/0!</v>
      </c>
      <c r="G43" s="183" t="e">
        <f ca="1">Calcu!X43</f>
        <v>#DIV/0!</v>
      </c>
      <c r="H43" s="183" t="str">
        <f>Calcu!Y43</f>
        <v/>
      </c>
    </row>
    <row r="44" spans="1:8" s="86" customFormat="1" ht="15" customHeight="1">
      <c r="A44" s="43" t="str">
        <f>IF(Calcu!B44=TRUE,"","삭제")</f>
        <v>삭제</v>
      </c>
      <c r="D44" s="43"/>
      <c r="E44" s="183" t="e">
        <f ca="1">Calcu!U44</f>
        <v>#DIV/0!</v>
      </c>
      <c r="F44" s="183" t="e">
        <f ca="1">Calcu!V44</f>
        <v>#DIV/0!</v>
      </c>
      <c r="G44" s="183" t="e">
        <f ca="1">Calcu!X44</f>
        <v>#DIV/0!</v>
      </c>
      <c r="H44" s="183" t="str">
        <f>Calcu!Y44</f>
        <v/>
      </c>
    </row>
    <row r="45" spans="1:8" s="86" customFormat="1" ht="15" customHeight="1">
      <c r="A45" s="43" t="str">
        <f>IF(Calcu!B45=TRUE,"","삭제")</f>
        <v>삭제</v>
      </c>
      <c r="D45" s="43"/>
      <c r="E45" s="183" t="e">
        <f ca="1">Calcu!U45</f>
        <v>#DIV/0!</v>
      </c>
      <c r="F45" s="183" t="e">
        <f ca="1">Calcu!V45</f>
        <v>#DIV/0!</v>
      </c>
      <c r="G45" s="183" t="e">
        <f ca="1">Calcu!X45</f>
        <v>#DIV/0!</v>
      </c>
      <c r="H45" s="183" t="str">
        <f>Calcu!Y45</f>
        <v/>
      </c>
    </row>
    <row r="46" spans="1:8" s="86" customFormat="1" ht="15" customHeight="1">
      <c r="A46" s="43" t="str">
        <f>IF(Calcu!B46=TRUE,"","삭제")</f>
        <v>삭제</v>
      </c>
      <c r="D46" s="43"/>
      <c r="E46" s="183" t="e">
        <f ca="1">Calcu!U46</f>
        <v>#DIV/0!</v>
      </c>
      <c r="F46" s="183" t="e">
        <f ca="1">Calcu!V46</f>
        <v>#DIV/0!</v>
      </c>
      <c r="G46" s="183" t="e">
        <f ca="1">Calcu!X46</f>
        <v>#DIV/0!</v>
      </c>
      <c r="H46" s="183" t="str">
        <f>Calcu!Y46</f>
        <v/>
      </c>
    </row>
    <row r="47" spans="1:8" s="86" customFormat="1" ht="15" customHeight="1">
      <c r="A47" s="43" t="str">
        <f>IF(Calcu!B47=TRUE,"","삭제")</f>
        <v>삭제</v>
      </c>
      <c r="D47" s="43"/>
      <c r="E47" s="183" t="e">
        <f ca="1">Calcu!U47</f>
        <v>#DIV/0!</v>
      </c>
      <c r="F47" s="183" t="e">
        <f ca="1">Calcu!V47</f>
        <v>#DIV/0!</v>
      </c>
      <c r="G47" s="183" t="e">
        <f ca="1">Calcu!X47</f>
        <v>#DIV/0!</v>
      </c>
      <c r="H47" s="183" t="str">
        <f>Calcu!Y47</f>
        <v/>
      </c>
    </row>
    <row r="48" spans="1:8" s="86" customFormat="1" ht="15" customHeight="1">
      <c r="A48" s="43" t="str">
        <f>IF(Calcu!B48=TRUE,"","삭제")</f>
        <v>삭제</v>
      </c>
      <c r="D48" s="43"/>
      <c r="E48" s="183" t="e">
        <f ca="1">Calcu!U48</f>
        <v>#DIV/0!</v>
      </c>
      <c r="F48" s="183" t="e">
        <f ca="1">Calcu!V48</f>
        <v>#DIV/0!</v>
      </c>
      <c r="G48" s="183" t="e">
        <f ca="1">Calcu!X48</f>
        <v>#DIV/0!</v>
      </c>
      <c r="H48" s="183" t="str">
        <f>Calcu!Y48</f>
        <v/>
      </c>
    </row>
    <row r="49" spans="1:13" s="86" customFormat="1" ht="15" customHeight="1">
      <c r="A49" s="43" t="str">
        <f>IF(Calcu!B49=TRUE,"","삭제")</f>
        <v>삭제</v>
      </c>
      <c r="D49" s="43"/>
      <c r="E49" s="183" t="e">
        <f ca="1">Calcu!U49</f>
        <v>#DIV/0!</v>
      </c>
      <c r="F49" s="183" t="e">
        <f ca="1">Calcu!V49</f>
        <v>#DIV/0!</v>
      </c>
      <c r="G49" s="183" t="e">
        <f ca="1">Calcu!X49</f>
        <v>#DIV/0!</v>
      </c>
      <c r="H49" s="183" t="str">
        <f>Calcu!Y49</f>
        <v/>
      </c>
    </row>
    <row r="50" spans="1:13" ht="15" customHeight="1">
      <c r="B50" s="94"/>
      <c r="C50" s="94"/>
      <c r="D50" s="74"/>
      <c r="E50" s="111"/>
      <c r="F50" s="111"/>
      <c r="G50" s="111"/>
      <c r="H50" s="111"/>
      <c r="I50" s="74"/>
      <c r="J50" s="110"/>
      <c r="K50" s="94"/>
      <c r="M50" s="94"/>
    </row>
    <row r="51" spans="1:13" ht="15" customHeight="1">
      <c r="J51" s="94"/>
      <c r="K51" s="110"/>
      <c r="M51" s="94"/>
    </row>
    <row r="52" spans="1:13" ht="15" customHeight="1">
      <c r="J52" s="94"/>
      <c r="K52" s="110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13" t="s">
        <v>59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 s="81" customFormat="1" ht="33" customHeight="1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4"/>
      <c r="C11" s="111"/>
      <c r="D11" s="111"/>
      <c r="E11" s="111"/>
      <c r="F11" s="111"/>
      <c r="G11" s="111"/>
      <c r="H11" s="112"/>
      <c r="I11" s="112"/>
      <c r="J11" s="111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7" customFormat="1" ht="25.5">
      <c r="A1" s="63" t="s">
        <v>61</v>
      </c>
      <c r="B1" s="31"/>
      <c r="C1" s="31"/>
      <c r="D1" s="31"/>
      <c r="E1" s="64"/>
      <c r="F1" s="27"/>
      <c r="G1" s="27"/>
      <c r="H1" s="27"/>
      <c r="I1" s="27"/>
      <c r="J1" s="27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3" t="s">
        <v>2</v>
      </c>
      <c r="C3" s="104">
        <f>기본정보!C3</f>
        <v>0</v>
      </c>
      <c r="D3" s="103" t="s">
        <v>93</v>
      </c>
      <c r="E3" s="321">
        <f>기본정보!H3</f>
        <v>0</v>
      </c>
      <c r="F3" s="322"/>
      <c r="G3" s="103" t="s">
        <v>97</v>
      </c>
      <c r="H3" s="106">
        <f>기본정보!H8</f>
        <v>0</v>
      </c>
      <c r="I3" s="25"/>
    </row>
    <row r="4" spans="1:30" s="28" customFormat="1" ht="15" customHeight="1">
      <c r="A4" s="46"/>
      <c r="B4" s="103" t="s">
        <v>32</v>
      </c>
      <c r="C4" s="105">
        <f>기본정보!C8</f>
        <v>0</v>
      </c>
      <c r="D4" s="103" t="s">
        <v>94</v>
      </c>
      <c r="E4" s="319">
        <f>기본정보!H4</f>
        <v>0</v>
      </c>
      <c r="F4" s="320"/>
      <c r="G4" s="103" t="s">
        <v>14</v>
      </c>
      <c r="H4" s="106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95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12" t="s">
        <v>269</v>
      </c>
      <c r="C7" s="103" t="s">
        <v>118</v>
      </c>
      <c r="D7" s="103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4">
        <f>Calcu!E3</f>
        <v>0</v>
      </c>
      <c r="C8" s="104">
        <f>Calcu!F3</f>
        <v>0</v>
      </c>
      <c r="D8" s="104" t="str">
        <f>Calcu!G3</f>
        <v/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7" t="s">
        <v>96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8" t="s">
        <v>131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14" t="s">
        <v>148</v>
      </c>
      <c r="C12" s="316" t="str">
        <f>Calcu!E6</f>
        <v>표준 측장기 지시값</v>
      </c>
      <c r="D12" s="317"/>
      <c r="E12" s="317"/>
      <c r="F12" s="317"/>
      <c r="G12" s="318"/>
      <c r="H12" s="25"/>
      <c r="I12" s="25"/>
      <c r="J12" s="28"/>
      <c r="K12" s="28"/>
      <c r="L12" s="28"/>
      <c r="M12" s="28"/>
    </row>
    <row r="13" spans="1:30" ht="13.5" customHeight="1">
      <c r="B13" s="315"/>
      <c r="C13" s="103" t="s">
        <v>89</v>
      </c>
      <c r="D13" s="103" t="s">
        <v>77</v>
      </c>
      <c r="E13" s="103" t="s">
        <v>78</v>
      </c>
      <c r="F13" s="103" t="s">
        <v>132</v>
      </c>
      <c r="G13" s="103" t="s">
        <v>133</v>
      </c>
      <c r="H13" s="25"/>
      <c r="I13" s="25"/>
      <c r="J13" s="28"/>
      <c r="K13" s="28"/>
      <c r="L13" s="28"/>
      <c r="M13" s="28"/>
    </row>
    <row r="14" spans="1:30" ht="13.5" customHeight="1">
      <c r="B14" s="103" t="str">
        <f>D8</f>
        <v/>
      </c>
      <c r="C14" s="103" t="str">
        <f t="shared" ref="C14:G14" si="0">B14</f>
        <v/>
      </c>
      <c r="D14" s="103" t="str">
        <f t="shared" si="0"/>
        <v/>
      </c>
      <c r="E14" s="103" t="str">
        <f t="shared" si="0"/>
        <v/>
      </c>
      <c r="F14" s="103" t="str">
        <f t="shared" si="0"/>
        <v/>
      </c>
      <c r="G14" s="103" t="str">
        <f t="shared" si="0"/>
        <v/>
      </c>
      <c r="H14" s="25"/>
      <c r="I14" s="25"/>
      <c r="J14" s="28"/>
      <c r="K14" s="28"/>
      <c r="L14" s="28"/>
      <c r="M14" s="28"/>
    </row>
    <row r="15" spans="1:30" ht="13.5" customHeight="1">
      <c r="B15" s="213" t="str">
        <f>Calcu!C9</f>
        <v/>
      </c>
      <c r="C15" s="213" t="str">
        <f>IF(Calcu!$B9=FALSE,"",TEXT(Calcu!E9,Calcu!$Q$61))</f>
        <v/>
      </c>
      <c r="D15" s="213" t="str">
        <f>IF(Calcu!$B9=FALSE,"",TEXT(Calcu!F9,Calcu!$Q$61))</f>
        <v/>
      </c>
      <c r="E15" s="213" t="str">
        <f>IF(Calcu!$B9=FALSE,"",TEXT(Calcu!G9,Calcu!$Q$61))</f>
        <v/>
      </c>
      <c r="F15" s="213" t="str">
        <f>IF(Calcu!$B9=FALSE,"",TEXT(Calcu!H9,Calcu!$Q$61))</f>
        <v/>
      </c>
      <c r="G15" s="213" t="str">
        <f>IF(Calcu!$B9=FALSE,"",TEXT(Calcu!I9,Calcu!$Q$61))</f>
        <v/>
      </c>
      <c r="H15" s="25"/>
      <c r="I15" s="25"/>
      <c r="J15" s="28"/>
      <c r="K15" s="28"/>
      <c r="L15" s="28"/>
      <c r="M15" s="28"/>
    </row>
    <row r="16" spans="1:30" ht="13.5" customHeight="1">
      <c r="B16" s="213" t="str">
        <f>Calcu!C10</f>
        <v/>
      </c>
      <c r="C16" s="213" t="str">
        <f>IF(Calcu!$B10=FALSE,"",TEXT(Calcu!E10,Calcu!$Q$61))</f>
        <v/>
      </c>
      <c r="D16" s="213" t="str">
        <f>IF(Calcu!$B10=FALSE,"",TEXT(Calcu!F10,Calcu!$Q$61))</f>
        <v/>
      </c>
      <c r="E16" s="213" t="str">
        <f>IF(Calcu!$B10=FALSE,"",TEXT(Calcu!G10,Calcu!$Q$61))</f>
        <v/>
      </c>
      <c r="F16" s="213" t="str">
        <f>IF(Calcu!$B10=FALSE,"",TEXT(Calcu!H10,Calcu!$Q$61))</f>
        <v/>
      </c>
      <c r="G16" s="213" t="str">
        <f>IF(Calcu!$B10=FALSE,"",TEXT(Calcu!I10,Calcu!$Q$61))</f>
        <v/>
      </c>
      <c r="H16" s="25"/>
      <c r="I16" s="25"/>
      <c r="J16" s="28"/>
      <c r="K16" s="28"/>
      <c r="L16" s="28"/>
      <c r="M16" s="28"/>
    </row>
    <row r="17" spans="2:13" ht="13.5" customHeight="1">
      <c r="B17" s="213" t="str">
        <f>Calcu!C11</f>
        <v/>
      </c>
      <c r="C17" s="213" t="str">
        <f>IF(Calcu!$B11=FALSE,"",TEXT(Calcu!E11,Calcu!$Q$61))</f>
        <v/>
      </c>
      <c r="D17" s="213" t="str">
        <f>IF(Calcu!$B11=FALSE,"",TEXT(Calcu!F11,Calcu!$Q$61))</f>
        <v/>
      </c>
      <c r="E17" s="213" t="str">
        <f>IF(Calcu!$B11=FALSE,"",TEXT(Calcu!G11,Calcu!$Q$61))</f>
        <v/>
      </c>
      <c r="F17" s="213" t="str">
        <f>IF(Calcu!$B11=FALSE,"",TEXT(Calcu!H11,Calcu!$Q$61))</f>
        <v/>
      </c>
      <c r="G17" s="213" t="str">
        <f>IF(Calcu!$B11=FALSE,"",TEXT(Calcu!I11,Calcu!$Q$61))</f>
        <v/>
      </c>
      <c r="H17" s="25"/>
      <c r="I17" s="25"/>
      <c r="J17" s="28"/>
      <c r="K17" s="28"/>
      <c r="L17" s="28"/>
      <c r="M17" s="28"/>
    </row>
    <row r="18" spans="2:13" ht="13.5" customHeight="1">
      <c r="B18" s="213" t="str">
        <f>Calcu!C12</f>
        <v/>
      </c>
      <c r="C18" s="213" t="str">
        <f>IF(Calcu!$B12=FALSE,"",TEXT(Calcu!E12,Calcu!$Q$61))</f>
        <v/>
      </c>
      <c r="D18" s="213" t="str">
        <f>IF(Calcu!$B12=FALSE,"",TEXT(Calcu!F12,Calcu!$Q$61))</f>
        <v/>
      </c>
      <c r="E18" s="213" t="str">
        <f>IF(Calcu!$B12=FALSE,"",TEXT(Calcu!G12,Calcu!$Q$61))</f>
        <v/>
      </c>
      <c r="F18" s="213" t="str">
        <f>IF(Calcu!$B12=FALSE,"",TEXT(Calcu!H12,Calcu!$Q$61))</f>
        <v/>
      </c>
      <c r="G18" s="213" t="str">
        <f>IF(Calcu!$B12=FALSE,"",TEXT(Calcu!I12,Calcu!$Q$61))</f>
        <v/>
      </c>
      <c r="H18" s="25"/>
      <c r="I18" s="25"/>
      <c r="J18" s="28"/>
      <c r="K18" s="28"/>
      <c r="L18" s="28"/>
      <c r="M18" s="28"/>
    </row>
    <row r="19" spans="2:13" ht="13.5" customHeight="1">
      <c r="B19" s="213" t="str">
        <f>Calcu!C13</f>
        <v/>
      </c>
      <c r="C19" s="213" t="str">
        <f>IF(Calcu!$B13=FALSE,"",TEXT(Calcu!E13,Calcu!$Q$61))</f>
        <v/>
      </c>
      <c r="D19" s="213" t="str">
        <f>IF(Calcu!$B13=FALSE,"",TEXT(Calcu!F13,Calcu!$Q$61))</f>
        <v/>
      </c>
      <c r="E19" s="213" t="str">
        <f>IF(Calcu!$B13=FALSE,"",TEXT(Calcu!G13,Calcu!$Q$61))</f>
        <v/>
      </c>
      <c r="F19" s="213" t="str">
        <f>IF(Calcu!$B13=FALSE,"",TEXT(Calcu!H13,Calcu!$Q$61))</f>
        <v/>
      </c>
      <c r="G19" s="213" t="str">
        <f>IF(Calcu!$B13=FALSE,"",TEXT(Calcu!I13,Calcu!$Q$61))</f>
        <v/>
      </c>
      <c r="H19" s="25"/>
      <c r="I19" s="25"/>
      <c r="J19" s="28"/>
      <c r="K19" s="28"/>
      <c r="L19" s="28"/>
      <c r="M19" s="28"/>
    </row>
    <row r="20" spans="2:13" ht="13.5" customHeight="1">
      <c r="B20" s="213" t="str">
        <f>Calcu!C14</f>
        <v/>
      </c>
      <c r="C20" s="213" t="str">
        <f>IF(Calcu!$B14=FALSE,"",TEXT(Calcu!E14,Calcu!$Q$61))</f>
        <v/>
      </c>
      <c r="D20" s="213" t="str">
        <f>IF(Calcu!$B14=FALSE,"",TEXT(Calcu!F14,Calcu!$Q$61))</f>
        <v/>
      </c>
      <c r="E20" s="213" t="str">
        <f>IF(Calcu!$B14=FALSE,"",TEXT(Calcu!G14,Calcu!$Q$61))</f>
        <v/>
      </c>
      <c r="F20" s="213" t="str">
        <f>IF(Calcu!$B14=FALSE,"",TEXT(Calcu!H14,Calcu!$Q$61))</f>
        <v/>
      </c>
      <c r="G20" s="213" t="str">
        <f>IF(Calcu!$B14=FALSE,"",TEXT(Calcu!I14,Calcu!$Q$61))</f>
        <v/>
      </c>
      <c r="H20" s="25"/>
      <c r="I20" s="25"/>
      <c r="J20" s="28"/>
      <c r="K20" s="28"/>
      <c r="L20" s="28"/>
      <c r="M20" s="28"/>
    </row>
    <row r="21" spans="2:13" ht="13.5" customHeight="1">
      <c r="B21" s="213" t="str">
        <f>Calcu!C15</f>
        <v/>
      </c>
      <c r="C21" s="213" t="str">
        <f>IF(Calcu!$B15=FALSE,"",TEXT(Calcu!E15,Calcu!$Q$61))</f>
        <v/>
      </c>
      <c r="D21" s="213" t="str">
        <f>IF(Calcu!$B15=FALSE,"",TEXT(Calcu!F15,Calcu!$Q$61))</f>
        <v/>
      </c>
      <c r="E21" s="213" t="str">
        <f>IF(Calcu!$B15=FALSE,"",TEXT(Calcu!G15,Calcu!$Q$61))</f>
        <v/>
      </c>
      <c r="F21" s="213" t="str">
        <f>IF(Calcu!$B15=FALSE,"",TEXT(Calcu!H15,Calcu!$Q$61))</f>
        <v/>
      </c>
      <c r="G21" s="213" t="str">
        <f>IF(Calcu!$B15=FALSE,"",TEXT(Calcu!I15,Calcu!$Q$61))</f>
        <v/>
      </c>
    </row>
    <row r="22" spans="2:13" ht="13.5" customHeight="1">
      <c r="B22" s="213" t="str">
        <f>Calcu!C16</f>
        <v/>
      </c>
      <c r="C22" s="213" t="str">
        <f>IF(Calcu!$B16=FALSE,"",TEXT(Calcu!E16,Calcu!$Q$61))</f>
        <v/>
      </c>
      <c r="D22" s="213" t="str">
        <f>IF(Calcu!$B16=FALSE,"",TEXT(Calcu!F16,Calcu!$Q$61))</f>
        <v/>
      </c>
      <c r="E22" s="213" t="str">
        <f>IF(Calcu!$B16=FALSE,"",TEXT(Calcu!G16,Calcu!$Q$61))</f>
        <v/>
      </c>
      <c r="F22" s="213" t="str">
        <f>IF(Calcu!$B16=FALSE,"",TEXT(Calcu!H16,Calcu!$Q$61))</f>
        <v/>
      </c>
      <c r="G22" s="213" t="str">
        <f>IF(Calcu!$B16=FALSE,"",TEXT(Calcu!I16,Calcu!$Q$61))</f>
        <v/>
      </c>
    </row>
    <row r="23" spans="2:13" ht="13.5" customHeight="1">
      <c r="B23" s="213" t="str">
        <f>Calcu!C17</f>
        <v/>
      </c>
      <c r="C23" s="213" t="str">
        <f>IF(Calcu!$B17=FALSE,"",TEXT(Calcu!E17,Calcu!$Q$61))</f>
        <v/>
      </c>
      <c r="D23" s="213" t="str">
        <f>IF(Calcu!$B17=FALSE,"",TEXT(Calcu!F17,Calcu!$Q$61))</f>
        <v/>
      </c>
      <c r="E23" s="213" t="str">
        <f>IF(Calcu!$B17=FALSE,"",TEXT(Calcu!G17,Calcu!$Q$61))</f>
        <v/>
      </c>
      <c r="F23" s="213" t="str">
        <f>IF(Calcu!$B17=FALSE,"",TEXT(Calcu!H17,Calcu!$Q$61))</f>
        <v/>
      </c>
      <c r="G23" s="213" t="str">
        <f>IF(Calcu!$B17=FALSE,"",TEXT(Calcu!I17,Calcu!$Q$61))</f>
        <v/>
      </c>
    </row>
    <row r="24" spans="2:13" ht="13.5" customHeight="1">
      <c r="B24" s="213" t="str">
        <f>Calcu!C18</f>
        <v/>
      </c>
      <c r="C24" s="213" t="str">
        <f>IF(Calcu!$B18=FALSE,"",TEXT(Calcu!E18,Calcu!$Q$61))</f>
        <v/>
      </c>
      <c r="D24" s="213" t="str">
        <f>IF(Calcu!$B18=FALSE,"",TEXT(Calcu!F18,Calcu!$Q$61))</f>
        <v/>
      </c>
      <c r="E24" s="213" t="str">
        <f>IF(Calcu!$B18=FALSE,"",TEXT(Calcu!G18,Calcu!$Q$61))</f>
        <v/>
      </c>
      <c r="F24" s="213" t="str">
        <f>IF(Calcu!$B18=FALSE,"",TEXT(Calcu!H18,Calcu!$Q$61))</f>
        <v/>
      </c>
      <c r="G24" s="213" t="str">
        <f>IF(Calcu!$B18=FALSE,"",TEXT(Calcu!I18,Calcu!$Q$61))</f>
        <v/>
      </c>
    </row>
    <row r="25" spans="2:13" ht="13.5" customHeight="1">
      <c r="B25" s="213" t="str">
        <f>Calcu!C19</f>
        <v/>
      </c>
      <c r="C25" s="213" t="str">
        <f>IF(Calcu!$B19=FALSE,"",TEXT(Calcu!E19,Calcu!$Q$61))</f>
        <v/>
      </c>
      <c r="D25" s="213" t="str">
        <f>IF(Calcu!$B19=FALSE,"",TEXT(Calcu!F19,Calcu!$Q$61))</f>
        <v/>
      </c>
      <c r="E25" s="213" t="str">
        <f>IF(Calcu!$B19=FALSE,"",TEXT(Calcu!G19,Calcu!$Q$61))</f>
        <v/>
      </c>
      <c r="F25" s="213" t="str">
        <f>IF(Calcu!$B19=FALSE,"",TEXT(Calcu!H19,Calcu!$Q$61))</f>
        <v/>
      </c>
      <c r="G25" s="213" t="str">
        <f>IF(Calcu!$B19=FALSE,"",TEXT(Calcu!I19,Calcu!$Q$61))</f>
        <v/>
      </c>
    </row>
    <row r="26" spans="2:13" ht="13.5" customHeight="1">
      <c r="B26" s="213" t="str">
        <f>Calcu!C20</f>
        <v/>
      </c>
      <c r="C26" s="213" t="str">
        <f>IF(Calcu!$B20=FALSE,"",TEXT(Calcu!E20,Calcu!$Q$61))</f>
        <v/>
      </c>
      <c r="D26" s="213" t="str">
        <f>IF(Calcu!$B20=FALSE,"",TEXT(Calcu!F20,Calcu!$Q$61))</f>
        <v/>
      </c>
      <c r="E26" s="213" t="str">
        <f>IF(Calcu!$B20=FALSE,"",TEXT(Calcu!G20,Calcu!$Q$61))</f>
        <v/>
      </c>
      <c r="F26" s="213" t="str">
        <f>IF(Calcu!$B20=FALSE,"",TEXT(Calcu!H20,Calcu!$Q$61))</f>
        <v/>
      </c>
      <c r="G26" s="213" t="str">
        <f>IF(Calcu!$B20=FALSE,"",TEXT(Calcu!I20,Calcu!$Q$61))</f>
        <v/>
      </c>
    </row>
    <row r="27" spans="2:13" ht="13.5" customHeight="1">
      <c r="B27" s="213" t="str">
        <f>Calcu!C21</f>
        <v/>
      </c>
      <c r="C27" s="213" t="str">
        <f>IF(Calcu!$B21=FALSE,"",TEXT(Calcu!E21,Calcu!$Q$61))</f>
        <v/>
      </c>
      <c r="D27" s="213" t="str">
        <f>IF(Calcu!$B21=FALSE,"",TEXT(Calcu!F21,Calcu!$Q$61))</f>
        <v/>
      </c>
      <c r="E27" s="213" t="str">
        <f>IF(Calcu!$B21=FALSE,"",TEXT(Calcu!G21,Calcu!$Q$61))</f>
        <v/>
      </c>
      <c r="F27" s="213" t="str">
        <f>IF(Calcu!$B21=FALSE,"",TEXT(Calcu!H21,Calcu!$Q$61))</f>
        <v/>
      </c>
      <c r="G27" s="213" t="str">
        <f>IF(Calcu!$B21=FALSE,"",TEXT(Calcu!I21,Calcu!$Q$61))</f>
        <v/>
      </c>
    </row>
    <row r="28" spans="2:13" ht="13.5" customHeight="1">
      <c r="B28" s="213" t="str">
        <f>Calcu!C22</f>
        <v/>
      </c>
      <c r="C28" s="213" t="str">
        <f>IF(Calcu!$B22=FALSE,"",TEXT(Calcu!E22,Calcu!$Q$61))</f>
        <v/>
      </c>
      <c r="D28" s="213" t="str">
        <f>IF(Calcu!$B22=FALSE,"",TEXT(Calcu!F22,Calcu!$Q$61))</f>
        <v/>
      </c>
      <c r="E28" s="213" t="str">
        <f>IF(Calcu!$B22=FALSE,"",TEXT(Calcu!G22,Calcu!$Q$61))</f>
        <v/>
      </c>
      <c r="F28" s="213" t="str">
        <f>IF(Calcu!$B22=FALSE,"",TEXT(Calcu!H22,Calcu!$Q$61))</f>
        <v/>
      </c>
      <c r="G28" s="213" t="str">
        <f>IF(Calcu!$B22=FALSE,"",TEXT(Calcu!I22,Calcu!$Q$61))</f>
        <v/>
      </c>
    </row>
    <row r="29" spans="2:13" ht="13.5" customHeight="1">
      <c r="B29" s="213" t="str">
        <f>Calcu!C23</f>
        <v/>
      </c>
      <c r="C29" s="213" t="str">
        <f>IF(Calcu!$B23=FALSE,"",TEXT(Calcu!E23,Calcu!$Q$61))</f>
        <v/>
      </c>
      <c r="D29" s="213" t="str">
        <f>IF(Calcu!$B23=FALSE,"",TEXT(Calcu!F23,Calcu!$Q$61))</f>
        <v/>
      </c>
      <c r="E29" s="213" t="str">
        <f>IF(Calcu!$B23=FALSE,"",TEXT(Calcu!G23,Calcu!$Q$61))</f>
        <v/>
      </c>
      <c r="F29" s="213" t="str">
        <f>IF(Calcu!$B23=FALSE,"",TEXT(Calcu!H23,Calcu!$Q$61))</f>
        <v/>
      </c>
      <c r="G29" s="213" t="str">
        <f>IF(Calcu!$B23=FALSE,"",TEXT(Calcu!I23,Calcu!$Q$61))</f>
        <v/>
      </c>
    </row>
    <row r="30" spans="2:13" ht="13.5" customHeight="1">
      <c r="B30" s="213" t="str">
        <f>Calcu!C24</f>
        <v/>
      </c>
      <c r="C30" s="213" t="str">
        <f>IF(Calcu!$B24=FALSE,"",TEXT(Calcu!E24,Calcu!$Q$61))</f>
        <v/>
      </c>
      <c r="D30" s="213" t="str">
        <f>IF(Calcu!$B24=FALSE,"",TEXT(Calcu!F24,Calcu!$Q$61))</f>
        <v/>
      </c>
      <c r="E30" s="213" t="str">
        <f>IF(Calcu!$B24=FALSE,"",TEXT(Calcu!G24,Calcu!$Q$61))</f>
        <v/>
      </c>
      <c r="F30" s="213" t="str">
        <f>IF(Calcu!$B24=FALSE,"",TEXT(Calcu!H24,Calcu!$Q$61))</f>
        <v/>
      </c>
      <c r="G30" s="213" t="str">
        <f>IF(Calcu!$B24=FALSE,"",TEXT(Calcu!I24,Calcu!$Q$61))</f>
        <v/>
      </c>
    </row>
    <row r="31" spans="2:13" ht="13.5" customHeight="1">
      <c r="B31" s="213" t="str">
        <f>Calcu!C25</f>
        <v/>
      </c>
      <c r="C31" s="213" t="str">
        <f>IF(Calcu!$B25=FALSE,"",TEXT(Calcu!E25,Calcu!$Q$61))</f>
        <v/>
      </c>
      <c r="D31" s="213" t="str">
        <f>IF(Calcu!$B25=FALSE,"",TEXT(Calcu!F25,Calcu!$Q$61))</f>
        <v/>
      </c>
      <c r="E31" s="213" t="str">
        <f>IF(Calcu!$B25=FALSE,"",TEXT(Calcu!G25,Calcu!$Q$61))</f>
        <v/>
      </c>
      <c r="F31" s="213" t="str">
        <f>IF(Calcu!$B25=FALSE,"",TEXT(Calcu!H25,Calcu!$Q$61))</f>
        <v/>
      </c>
      <c r="G31" s="213" t="str">
        <f>IF(Calcu!$B25=FALSE,"",TEXT(Calcu!I25,Calcu!$Q$61))</f>
        <v/>
      </c>
    </row>
    <row r="32" spans="2:13" ht="13.5" customHeight="1">
      <c r="B32" s="213" t="str">
        <f>Calcu!C26</f>
        <v/>
      </c>
      <c r="C32" s="213" t="str">
        <f>IF(Calcu!$B26=FALSE,"",TEXT(Calcu!E26,Calcu!$Q$61))</f>
        <v/>
      </c>
      <c r="D32" s="213" t="str">
        <f>IF(Calcu!$B26=FALSE,"",TEXT(Calcu!F26,Calcu!$Q$61))</f>
        <v/>
      </c>
      <c r="E32" s="213" t="str">
        <f>IF(Calcu!$B26=FALSE,"",TEXT(Calcu!G26,Calcu!$Q$61))</f>
        <v/>
      </c>
      <c r="F32" s="213" t="str">
        <f>IF(Calcu!$B26=FALSE,"",TEXT(Calcu!H26,Calcu!$Q$61))</f>
        <v/>
      </c>
      <c r="G32" s="213" t="str">
        <f>IF(Calcu!$B26=FALSE,"",TEXT(Calcu!I26,Calcu!$Q$61))</f>
        <v/>
      </c>
    </row>
    <row r="33" spans="2:7" ht="13.5" customHeight="1">
      <c r="B33" s="213" t="str">
        <f>Calcu!C27</f>
        <v/>
      </c>
      <c r="C33" s="213" t="str">
        <f>IF(Calcu!$B27=FALSE,"",TEXT(Calcu!E27,Calcu!$Q$61))</f>
        <v/>
      </c>
      <c r="D33" s="213" t="str">
        <f>IF(Calcu!$B27=FALSE,"",TEXT(Calcu!F27,Calcu!$Q$61))</f>
        <v/>
      </c>
      <c r="E33" s="213" t="str">
        <f>IF(Calcu!$B27=FALSE,"",TEXT(Calcu!G27,Calcu!$Q$61))</f>
        <v/>
      </c>
      <c r="F33" s="213" t="str">
        <f>IF(Calcu!$B27=FALSE,"",TEXT(Calcu!H27,Calcu!$Q$61))</f>
        <v/>
      </c>
      <c r="G33" s="213" t="str">
        <f>IF(Calcu!$B27=FALSE,"",TEXT(Calcu!I27,Calcu!$Q$61))</f>
        <v/>
      </c>
    </row>
    <row r="34" spans="2:7" ht="13.5" customHeight="1">
      <c r="B34" s="213" t="str">
        <f>Calcu!C28</f>
        <v/>
      </c>
      <c r="C34" s="213" t="str">
        <f>IF(Calcu!$B28=FALSE,"",TEXT(Calcu!E28,Calcu!$Q$61))</f>
        <v/>
      </c>
      <c r="D34" s="213" t="str">
        <f>IF(Calcu!$B28=FALSE,"",TEXT(Calcu!F28,Calcu!$Q$61))</f>
        <v/>
      </c>
      <c r="E34" s="213" t="str">
        <f>IF(Calcu!$B28=FALSE,"",TEXT(Calcu!G28,Calcu!$Q$61))</f>
        <v/>
      </c>
      <c r="F34" s="213" t="str">
        <f>IF(Calcu!$B28=FALSE,"",TEXT(Calcu!H28,Calcu!$Q$61))</f>
        <v/>
      </c>
      <c r="G34" s="213" t="str">
        <f>IF(Calcu!$B28=FALSE,"",TEXT(Calcu!I28,Calcu!$Q$61))</f>
        <v/>
      </c>
    </row>
    <row r="35" spans="2:7" ht="13.5" customHeight="1">
      <c r="B35" s="213" t="str">
        <f>Calcu!C29</f>
        <v/>
      </c>
      <c r="C35" s="213" t="str">
        <f>IF(Calcu!$B29=FALSE,"",TEXT(Calcu!E29,Calcu!$Q$61))</f>
        <v/>
      </c>
      <c r="D35" s="213" t="str">
        <f>IF(Calcu!$B29=FALSE,"",TEXT(Calcu!F29,Calcu!$Q$61))</f>
        <v/>
      </c>
      <c r="E35" s="213" t="str">
        <f>IF(Calcu!$B29=FALSE,"",TEXT(Calcu!G29,Calcu!$Q$61))</f>
        <v/>
      </c>
      <c r="F35" s="213" t="str">
        <f>IF(Calcu!$B29=FALSE,"",TEXT(Calcu!H29,Calcu!$Q$61))</f>
        <v/>
      </c>
      <c r="G35" s="213" t="str">
        <f>IF(Calcu!$B29=FALSE,"",TEXT(Calcu!I29,Calcu!$Q$61))</f>
        <v/>
      </c>
    </row>
    <row r="36" spans="2:7" ht="13.5" customHeight="1">
      <c r="B36" s="213" t="str">
        <f>Calcu!C30</f>
        <v/>
      </c>
      <c r="C36" s="213" t="str">
        <f>IF(Calcu!$B30=FALSE,"",TEXT(Calcu!E30,Calcu!$Q$61))</f>
        <v/>
      </c>
      <c r="D36" s="213" t="str">
        <f>IF(Calcu!$B30=FALSE,"",TEXT(Calcu!F30,Calcu!$Q$61))</f>
        <v/>
      </c>
      <c r="E36" s="213" t="str">
        <f>IF(Calcu!$B30=FALSE,"",TEXT(Calcu!G30,Calcu!$Q$61))</f>
        <v/>
      </c>
      <c r="F36" s="213" t="str">
        <f>IF(Calcu!$B30=FALSE,"",TEXT(Calcu!H30,Calcu!$Q$61))</f>
        <v/>
      </c>
      <c r="G36" s="213" t="str">
        <f>IF(Calcu!$B30=FALSE,"",TEXT(Calcu!I30,Calcu!$Q$61))</f>
        <v/>
      </c>
    </row>
    <row r="37" spans="2:7" ht="13.5" customHeight="1">
      <c r="B37" s="213" t="str">
        <f>Calcu!C31</f>
        <v/>
      </c>
      <c r="C37" s="213" t="str">
        <f>IF(Calcu!$B31=FALSE,"",TEXT(Calcu!E31,Calcu!$Q$61))</f>
        <v/>
      </c>
      <c r="D37" s="213" t="str">
        <f>IF(Calcu!$B31=FALSE,"",TEXT(Calcu!F31,Calcu!$Q$61))</f>
        <v/>
      </c>
      <c r="E37" s="213" t="str">
        <f>IF(Calcu!$B31=FALSE,"",TEXT(Calcu!G31,Calcu!$Q$61))</f>
        <v/>
      </c>
      <c r="F37" s="213" t="str">
        <f>IF(Calcu!$B31=FALSE,"",TEXT(Calcu!H31,Calcu!$Q$61))</f>
        <v/>
      </c>
      <c r="G37" s="213" t="str">
        <f>IF(Calcu!$B31=FALSE,"",TEXT(Calcu!I31,Calcu!$Q$61))</f>
        <v/>
      </c>
    </row>
    <row r="38" spans="2:7" ht="13.5" customHeight="1">
      <c r="B38" s="213" t="str">
        <f>Calcu!C32</f>
        <v/>
      </c>
      <c r="C38" s="213" t="str">
        <f>IF(Calcu!$B32=FALSE,"",TEXT(Calcu!E32,Calcu!$Q$61))</f>
        <v/>
      </c>
      <c r="D38" s="213" t="str">
        <f>IF(Calcu!$B32=FALSE,"",TEXT(Calcu!F32,Calcu!$Q$61))</f>
        <v/>
      </c>
      <c r="E38" s="213" t="str">
        <f>IF(Calcu!$B32=FALSE,"",TEXT(Calcu!G32,Calcu!$Q$61))</f>
        <v/>
      </c>
      <c r="F38" s="213" t="str">
        <f>IF(Calcu!$B32=FALSE,"",TEXT(Calcu!H32,Calcu!$Q$61))</f>
        <v/>
      </c>
      <c r="G38" s="213" t="str">
        <f>IF(Calcu!$B32=FALSE,"",TEXT(Calcu!I32,Calcu!$Q$61))</f>
        <v/>
      </c>
    </row>
    <row r="39" spans="2:7" ht="13.5" customHeight="1">
      <c r="B39" s="213" t="str">
        <f>Calcu!C33</f>
        <v/>
      </c>
      <c r="C39" s="213" t="str">
        <f>IF(Calcu!$B33=FALSE,"",TEXT(Calcu!E33,Calcu!$Q$61))</f>
        <v/>
      </c>
      <c r="D39" s="213" t="str">
        <f>IF(Calcu!$B33=FALSE,"",TEXT(Calcu!F33,Calcu!$Q$61))</f>
        <v/>
      </c>
      <c r="E39" s="213" t="str">
        <f>IF(Calcu!$B33=FALSE,"",TEXT(Calcu!G33,Calcu!$Q$61))</f>
        <v/>
      </c>
      <c r="F39" s="213" t="str">
        <f>IF(Calcu!$B33=FALSE,"",TEXT(Calcu!H33,Calcu!$Q$61))</f>
        <v/>
      </c>
      <c r="G39" s="213" t="str">
        <f>IF(Calcu!$B33=FALSE,"",TEXT(Calcu!I33,Calcu!$Q$61))</f>
        <v/>
      </c>
    </row>
    <row r="40" spans="2:7" ht="13.5" customHeight="1">
      <c r="B40" s="213" t="str">
        <f>Calcu!C34</f>
        <v/>
      </c>
      <c r="C40" s="213" t="str">
        <f>IF(Calcu!$B34=FALSE,"",TEXT(Calcu!E34,Calcu!$Q$61))</f>
        <v/>
      </c>
      <c r="D40" s="213" t="str">
        <f>IF(Calcu!$B34=FALSE,"",TEXT(Calcu!F34,Calcu!$Q$61))</f>
        <v/>
      </c>
      <c r="E40" s="213" t="str">
        <f>IF(Calcu!$B34=FALSE,"",TEXT(Calcu!G34,Calcu!$Q$61))</f>
        <v/>
      </c>
      <c r="F40" s="213" t="str">
        <f>IF(Calcu!$B34=FALSE,"",TEXT(Calcu!H34,Calcu!$Q$61))</f>
        <v/>
      </c>
      <c r="G40" s="213" t="str">
        <f>IF(Calcu!$B34=FALSE,"",TEXT(Calcu!I34,Calcu!$Q$61))</f>
        <v/>
      </c>
    </row>
    <row r="41" spans="2:7" ht="13.5" customHeight="1">
      <c r="B41" s="213" t="str">
        <f>Calcu!C35</f>
        <v/>
      </c>
      <c r="C41" s="213" t="str">
        <f>IF(Calcu!$B35=FALSE,"",TEXT(Calcu!E35,Calcu!$Q$61))</f>
        <v/>
      </c>
      <c r="D41" s="213" t="str">
        <f>IF(Calcu!$B35=FALSE,"",TEXT(Calcu!F35,Calcu!$Q$61))</f>
        <v/>
      </c>
      <c r="E41" s="213" t="str">
        <f>IF(Calcu!$B35=FALSE,"",TEXT(Calcu!G35,Calcu!$Q$61))</f>
        <v/>
      </c>
      <c r="F41" s="213" t="str">
        <f>IF(Calcu!$B35=FALSE,"",TEXT(Calcu!H35,Calcu!$Q$61))</f>
        <v/>
      </c>
      <c r="G41" s="213" t="str">
        <f>IF(Calcu!$B35=FALSE,"",TEXT(Calcu!I35,Calcu!$Q$61))</f>
        <v/>
      </c>
    </row>
    <row r="42" spans="2:7" ht="13.5" customHeight="1">
      <c r="B42" s="213" t="str">
        <f>Calcu!C36</f>
        <v/>
      </c>
      <c r="C42" s="213" t="str">
        <f>IF(Calcu!$B36=FALSE,"",TEXT(Calcu!E36,Calcu!$Q$61))</f>
        <v/>
      </c>
      <c r="D42" s="213" t="str">
        <f>IF(Calcu!$B36=FALSE,"",TEXT(Calcu!F36,Calcu!$Q$61))</f>
        <v/>
      </c>
      <c r="E42" s="213" t="str">
        <f>IF(Calcu!$B36=FALSE,"",TEXT(Calcu!G36,Calcu!$Q$61))</f>
        <v/>
      </c>
      <c r="F42" s="213" t="str">
        <f>IF(Calcu!$B36=FALSE,"",TEXT(Calcu!H36,Calcu!$Q$61))</f>
        <v/>
      </c>
      <c r="G42" s="213" t="str">
        <f>IF(Calcu!$B36=FALSE,"",TEXT(Calcu!I36,Calcu!$Q$61))</f>
        <v/>
      </c>
    </row>
    <row r="43" spans="2:7" ht="13.5" customHeight="1">
      <c r="B43" s="213" t="str">
        <f>Calcu!C37</f>
        <v/>
      </c>
      <c r="C43" s="213" t="str">
        <f>IF(Calcu!$B37=FALSE,"",TEXT(Calcu!E37,Calcu!$Q$61))</f>
        <v/>
      </c>
      <c r="D43" s="213" t="str">
        <f>IF(Calcu!$B37=FALSE,"",TEXT(Calcu!F37,Calcu!$Q$61))</f>
        <v/>
      </c>
      <c r="E43" s="213" t="str">
        <f>IF(Calcu!$B37=FALSE,"",TEXT(Calcu!G37,Calcu!$Q$61))</f>
        <v/>
      </c>
      <c r="F43" s="213" t="str">
        <f>IF(Calcu!$B37=FALSE,"",TEXT(Calcu!H37,Calcu!$Q$61))</f>
        <v/>
      </c>
      <c r="G43" s="213" t="str">
        <f>IF(Calcu!$B37=FALSE,"",TEXT(Calcu!I37,Calcu!$Q$61))</f>
        <v/>
      </c>
    </row>
    <row r="44" spans="2:7" ht="13.5" customHeight="1">
      <c r="B44" s="213" t="str">
        <f>Calcu!C38</f>
        <v/>
      </c>
      <c r="C44" s="213" t="str">
        <f>IF(Calcu!$B38=FALSE,"",TEXT(Calcu!E38,Calcu!$Q$61))</f>
        <v/>
      </c>
      <c r="D44" s="213" t="str">
        <f>IF(Calcu!$B38=FALSE,"",TEXT(Calcu!F38,Calcu!$Q$61))</f>
        <v/>
      </c>
      <c r="E44" s="213" t="str">
        <f>IF(Calcu!$B38=FALSE,"",TEXT(Calcu!G38,Calcu!$Q$61))</f>
        <v/>
      </c>
      <c r="F44" s="213" t="str">
        <f>IF(Calcu!$B38=FALSE,"",TEXT(Calcu!H38,Calcu!$Q$61))</f>
        <v/>
      </c>
      <c r="G44" s="213" t="str">
        <f>IF(Calcu!$B38=FALSE,"",TEXT(Calcu!I38,Calcu!$Q$61))</f>
        <v/>
      </c>
    </row>
    <row r="45" spans="2:7" ht="13.5" customHeight="1">
      <c r="B45" s="213" t="str">
        <f>Calcu!C39</f>
        <v/>
      </c>
      <c r="C45" s="213" t="str">
        <f>IF(Calcu!$B39=FALSE,"",TEXT(Calcu!E39,Calcu!$Q$61))</f>
        <v/>
      </c>
      <c r="D45" s="213" t="str">
        <f>IF(Calcu!$B39=FALSE,"",TEXT(Calcu!F39,Calcu!$Q$61))</f>
        <v/>
      </c>
      <c r="E45" s="213" t="str">
        <f>IF(Calcu!$B39=FALSE,"",TEXT(Calcu!G39,Calcu!$Q$61))</f>
        <v/>
      </c>
      <c r="F45" s="213" t="str">
        <f>IF(Calcu!$B39=FALSE,"",TEXT(Calcu!H39,Calcu!$Q$61))</f>
        <v/>
      </c>
      <c r="G45" s="213" t="str">
        <f>IF(Calcu!$B39=FALSE,"",TEXT(Calcu!I39,Calcu!$Q$61))</f>
        <v/>
      </c>
    </row>
    <row r="46" spans="2:7" ht="13.5" customHeight="1">
      <c r="B46" s="213" t="str">
        <f>Calcu!C40</f>
        <v/>
      </c>
      <c r="C46" s="213" t="str">
        <f>IF(Calcu!$B40=FALSE,"",TEXT(Calcu!E40,Calcu!$Q$61))</f>
        <v/>
      </c>
      <c r="D46" s="213" t="str">
        <f>IF(Calcu!$B40=FALSE,"",TEXT(Calcu!F40,Calcu!$Q$61))</f>
        <v/>
      </c>
      <c r="E46" s="213" t="str">
        <f>IF(Calcu!$B40=FALSE,"",TEXT(Calcu!G40,Calcu!$Q$61))</f>
        <v/>
      </c>
      <c r="F46" s="213" t="str">
        <f>IF(Calcu!$B40=FALSE,"",TEXT(Calcu!H40,Calcu!$Q$61))</f>
        <v/>
      </c>
      <c r="G46" s="213" t="str">
        <f>IF(Calcu!$B40=FALSE,"",TEXT(Calcu!I40,Calcu!$Q$61))</f>
        <v/>
      </c>
    </row>
    <row r="47" spans="2:7" ht="13.5" customHeight="1">
      <c r="B47" s="213" t="str">
        <f>Calcu!C41</f>
        <v/>
      </c>
      <c r="C47" s="213" t="str">
        <f>IF(Calcu!$B41=FALSE,"",TEXT(Calcu!E41,Calcu!$Q$61))</f>
        <v/>
      </c>
      <c r="D47" s="213" t="str">
        <f>IF(Calcu!$B41=FALSE,"",TEXT(Calcu!F41,Calcu!$Q$61))</f>
        <v/>
      </c>
      <c r="E47" s="213" t="str">
        <f>IF(Calcu!$B41=FALSE,"",TEXT(Calcu!G41,Calcu!$Q$61))</f>
        <v/>
      </c>
      <c r="F47" s="213" t="str">
        <f>IF(Calcu!$B41=FALSE,"",TEXT(Calcu!H41,Calcu!$Q$61))</f>
        <v/>
      </c>
      <c r="G47" s="213" t="str">
        <f>IF(Calcu!$B41=FALSE,"",TEXT(Calcu!I41,Calcu!$Q$61))</f>
        <v/>
      </c>
    </row>
    <row r="48" spans="2:7" ht="13.5" customHeight="1">
      <c r="B48" s="213" t="str">
        <f>Calcu!C42</f>
        <v/>
      </c>
      <c r="C48" s="213" t="str">
        <f>IF(Calcu!$B42=FALSE,"",TEXT(Calcu!E42,Calcu!$Q$61))</f>
        <v/>
      </c>
      <c r="D48" s="213" t="str">
        <f>IF(Calcu!$B42=FALSE,"",TEXT(Calcu!F42,Calcu!$Q$61))</f>
        <v/>
      </c>
      <c r="E48" s="213" t="str">
        <f>IF(Calcu!$B42=FALSE,"",TEXT(Calcu!G42,Calcu!$Q$61))</f>
        <v/>
      </c>
      <c r="F48" s="213" t="str">
        <f>IF(Calcu!$B42=FALSE,"",TEXT(Calcu!H42,Calcu!$Q$61))</f>
        <v/>
      </c>
      <c r="G48" s="213" t="str">
        <f>IF(Calcu!$B42=FALSE,"",TEXT(Calcu!I42,Calcu!$Q$61))</f>
        <v/>
      </c>
    </row>
    <row r="49" spans="2:7" ht="13.5" customHeight="1">
      <c r="B49" s="213" t="str">
        <f>Calcu!C43</f>
        <v/>
      </c>
      <c r="C49" s="213" t="str">
        <f>IF(Calcu!$B43=FALSE,"",TEXT(Calcu!E43,Calcu!$Q$61))</f>
        <v/>
      </c>
      <c r="D49" s="213" t="str">
        <f>IF(Calcu!$B43=FALSE,"",TEXT(Calcu!F43,Calcu!$Q$61))</f>
        <v/>
      </c>
      <c r="E49" s="213" t="str">
        <f>IF(Calcu!$B43=FALSE,"",TEXT(Calcu!G43,Calcu!$Q$61))</f>
        <v/>
      </c>
      <c r="F49" s="213" t="str">
        <f>IF(Calcu!$B43=FALSE,"",TEXT(Calcu!H43,Calcu!$Q$61))</f>
        <v/>
      </c>
      <c r="G49" s="213" t="str">
        <f>IF(Calcu!$B43=FALSE,"",TEXT(Calcu!I43,Calcu!$Q$61))</f>
        <v/>
      </c>
    </row>
    <row r="50" spans="2:7" ht="13.5" customHeight="1">
      <c r="B50" s="213" t="str">
        <f>Calcu!C44</f>
        <v/>
      </c>
      <c r="C50" s="213" t="str">
        <f>IF(Calcu!$B44=FALSE,"",TEXT(Calcu!E44,Calcu!$Q$61))</f>
        <v/>
      </c>
      <c r="D50" s="213" t="str">
        <f>IF(Calcu!$B44=FALSE,"",TEXT(Calcu!F44,Calcu!$Q$61))</f>
        <v/>
      </c>
      <c r="E50" s="213" t="str">
        <f>IF(Calcu!$B44=FALSE,"",TEXT(Calcu!G44,Calcu!$Q$61))</f>
        <v/>
      </c>
      <c r="F50" s="213" t="str">
        <f>IF(Calcu!$B44=FALSE,"",TEXT(Calcu!H44,Calcu!$Q$61))</f>
        <v/>
      </c>
      <c r="G50" s="213" t="str">
        <f>IF(Calcu!$B44=FALSE,"",TEXT(Calcu!I44,Calcu!$Q$61))</f>
        <v/>
      </c>
    </row>
    <row r="51" spans="2:7" ht="13.5" customHeight="1">
      <c r="B51" s="213" t="str">
        <f>Calcu!C45</f>
        <v/>
      </c>
      <c r="C51" s="213" t="str">
        <f>IF(Calcu!$B45=FALSE,"",TEXT(Calcu!E45,Calcu!$Q$61))</f>
        <v/>
      </c>
      <c r="D51" s="213" t="str">
        <f>IF(Calcu!$B45=FALSE,"",TEXT(Calcu!F45,Calcu!$Q$61))</f>
        <v/>
      </c>
      <c r="E51" s="213" t="str">
        <f>IF(Calcu!$B45=FALSE,"",TEXT(Calcu!G45,Calcu!$Q$61))</f>
        <v/>
      </c>
      <c r="F51" s="213" t="str">
        <f>IF(Calcu!$B45=FALSE,"",TEXT(Calcu!H45,Calcu!$Q$61))</f>
        <v/>
      </c>
      <c r="G51" s="213" t="str">
        <f>IF(Calcu!$B45=FALSE,"",TEXT(Calcu!I45,Calcu!$Q$61))</f>
        <v/>
      </c>
    </row>
    <row r="52" spans="2:7" ht="13.5" customHeight="1">
      <c r="B52" s="213" t="str">
        <f>Calcu!C46</f>
        <v/>
      </c>
      <c r="C52" s="213" t="str">
        <f>IF(Calcu!$B46=FALSE,"",TEXT(Calcu!E46,Calcu!$Q$61))</f>
        <v/>
      </c>
      <c r="D52" s="213" t="str">
        <f>IF(Calcu!$B46=FALSE,"",TEXT(Calcu!F46,Calcu!$Q$61))</f>
        <v/>
      </c>
      <c r="E52" s="213" t="str">
        <f>IF(Calcu!$B46=FALSE,"",TEXT(Calcu!G46,Calcu!$Q$61))</f>
        <v/>
      </c>
      <c r="F52" s="213" t="str">
        <f>IF(Calcu!$B46=FALSE,"",TEXT(Calcu!H46,Calcu!$Q$61))</f>
        <v/>
      </c>
      <c r="G52" s="213" t="str">
        <f>IF(Calcu!$B46=FALSE,"",TEXT(Calcu!I46,Calcu!$Q$61))</f>
        <v/>
      </c>
    </row>
    <row r="53" spans="2:7" ht="13.5" customHeight="1">
      <c r="B53" s="213" t="str">
        <f>Calcu!C47</f>
        <v/>
      </c>
      <c r="C53" s="213" t="str">
        <f>IF(Calcu!$B47=FALSE,"",TEXT(Calcu!E47,Calcu!$Q$61))</f>
        <v/>
      </c>
      <c r="D53" s="213" t="str">
        <f>IF(Calcu!$B47=FALSE,"",TEXT(Calcu!F47,Calcu!$Q$61))</f>
        <v/>
      </c>
      <c r="E53" s="213" t="str">
        <f>IF(Calcu!$B47=FALSE,"",TEXT(Calcu!G47,Calcu!$Q$61))</f>
        <v/>
      </c>
      <c r="F53" s="213" t="str">
        <f>IF(Calcu!$B47=FALSE,"",TEXT(Calcu!H47,Calcu!$Q$61))</f>
        <v/>
      </c>
      <c r="G53" s="213" t="str">
        <f>IF(Calcu!$B47=FALSE,"",TEXT(Calcu!I47,Calcu!$Q$61))</f>
        <v/>
      </c>
    </row>
    <row r="54" spans="2:7" ht="13.5" customHeight="1">
      <c r="B54" s="213" t="str">
        <f>Calcu!C48</f>
        <v/>
      </c>
      <c r="C54" s="213" t="str">
        <f>IF(Calcu!$B48=FALSE,"",TEXT(Calcu!E48,Calcu!$Q$61))</f>
        <v/>
      </c>
      <c r="D54" s="213" t="str">
        <f>IF(Calcu!$B48=FALSE,"",TEXT(Calcu!F48,Calcu!$Q$61))</f>
        <v/>
      </c>
      <c r="E54" s="213" t="str">
        <f>IF(Calcu!$B48=FALSE,"",TEXT(Calcu!G48,Calcu!$Q$61))</f>
        <v/>
      </c>
      <c r="F54" s="213" t="str">
        <f>IF(Calcu!$B48=FALSE,"",TEXT(Calcu!H48,Calcu!$Q$61))</f>
        <v/>
      </c>
      <c r="G54" s="213" t="str">
        <f>IF(Calcu!$B48=FALSE,"",TEXT(Calcu!I48,Calcu!$Q$61))</f>
        <v/>
      </c>
    </row>
    <row r="55" spans="2:7" ht="13.5" customHeight="1">
      <c r="B55" s="104" t="str">
        <f>Calcu!C48</f>
        <v/>
      </c>
      <c r="C55" s="104" t="str">
        <f>IF(Calcu!$B48=FALSE,"",TEXT(Calcu!E48,Calcu!$AD$67))</f>
        <v/>
      </c>
      <c r="D55" s="104" t="str">
        <f>IF(Calcu!$B48=FALSE,"",TEXT(Calcu!F48,Calcu!$AD$67))</f>
        <v/>
      </c>
      <c r="E55" s="104" t="str">
        <f>IF(Calcu!$B48=FALSE,"",TEXT(Calcu!G48,Calcu!$AD$67))</f>
        <v/>
      </c>
      <c r="F55" s="104" t="str">
        <f>IF(Calcu!$B48=FALSE,"",TEXT(Calcu!H48,Calcu!$AD$67))</f>
        <v/>
      </c>
      <c r="G55" s="104" t="str">
        <f>IF(Calcu!$B48=FALSE,"",TEXT(Calcu!I48,Calcu!$AD$67))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136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69" customFormat="1" ht="31.5">
      <c r="A1" s="68" t="s">
        <v>79</v>
      </c>
    </row>
    <row r="2" spans="1:44" s="69" customFormat="1" ht="18.75" customHeight="1"/>
    <row r="3" spans="1:44" s="69" customFormat="1" ht="18.75" customHeight="1">
      <c r="A3" s="70" t="s">
        <v>279</v>
      </c>
    </row>
    <row r="4" spans="1:44" s="69" customFormat="1" ht="18.75" customHeight="1">
      <c r="B4" s="370" t="s">
        <v>60</v>
      </c>
      <c r="C4" s="370"/>
      <c r="D4" s="370"/>
      <c r="E4" s="370"/>
      <c r="F4" s="370"/>
      <c r="G4" s="370"/>
      <c r="H4" s="367" t="s">
        <v>280</v>
      </c>
      <c r="I4" s="367"/>
      <c r="J4" s="367"/>
      <c r="K4" s="367"/>
      <c r="L4" s="367"/>
      <c r="M4" s="367"/>
      <c r="N4" s="370" t="s">
        <v>30</v>
      </c>
      <c r="O4" s="370"/>
      <c r="P4" s="370"/>
      <c r="Q4" s="370"/>
      <c r="R4" s="370"/>
      <c r="S4" s="370"/>
      <c r="T4" s="370" t="s">
        <v>161</v>
      </c>
      <c r="U4" s="370"/>
      <c r="V4" s="370"/>
      <c r="W4" s="370"/>
      <c r="X4" s="370"/>
      <c r="Y4" s="370"/>
    </row>
    <row r="5" spans="1:44" s="69" customFormat="1" ht="18.75" customHeight="1">
      <c r="B5" s="368" t="str">
        <f>Calcu!G3</f>
        <v/>
      </c>
      <c r="C5" s="368"/>
      <c r="D5" s="368"/>
      <c r="E5" s="368"/>
      <c r="F5" s="368"/>
      <c r="G5" s="368"/>
      <c r="H5" s="369">
        <f>Calcu!H3</f>
        <v>1</v>
      </c>
      <c r="I5" s="369"/>
      <c r="J5" s="369"/>
      <c r="K5" s="369"/>
      <c r="L5" s="369"/>
      <c r="M5" s="369"/>
      <c r="N5" s="368" t="s">
        <v>281</v>
      </c>
      <c r="O5" s="368"/>
      <c r="P5" s="368"/>
      <c r="Q5" s="368"/>
      <c r="R5" s="368"/>
      <c r="S5" s="368"/>
      <c r="T5" s="368" t="str">
        <f>Calcu!D3</f>
        <v>표준 측장기</v>
      </c>
      <c r="U5" s="368"/>
      <c r="V5" s="368"/>
      <c r="W5" s="368"/>
      <c r="X5" s="368"/>
      <c r="Y5" s="368"/>
    </row>
    <row r="6" spans="1:44" s="69" customFormat="1" ht="18.75" customHeight="1"/>
    <row r="7" spans="1:44" ht="18.75" customHeight="1">
      <c r="A7" s="58" t="s">
        <v>282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</row>
    <row r="8" spans="1:44" ht="18.75" customHeight="1">
      <c r="A8" s="58"/>
      <c r="B8" s="358" t="s">
        <v>283</v>
      </c>
      <c r="C8" s="359"/>
      <c r="D8" s="359"/>
      <c r="E8" s="359"/>
      <c r="F8" s="360"/>
      <c r="G8" s="355" t="str">
        <f>T5&amp;" 지시값"</f>
        <v>표준 측장기 지시값</v>
      </c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7"/>
      <c r="AF8" s="358" t="s">
        <v>137</v>
      </c>
      <c r="AG8" s="359"/>
      <c r="AH8" s="359"/>
      <c r="AI8" s="359"/>
      <c r="AJ8" s="360"/>
      <c r="AK8" s="358" t="s">
        <v>80</v>
      </c>
      <c r="AL8" s="359"/>
      <c r="AM8" s="359"/>
      <c r="AN8" s="359"/>
      <c r="AO8" s="360"/>
    </row>
    <row r="9" spans="1:44" ht="18.75" customHeight="1">
      <c r="A9" s="58"/>
      <c r="B9" s="361"/>
      <c r="C9" s="362"/>
      <c r="D9" s="362"/>
      <c r="E9" s="362"/>
      <c r="F9" s="363"/>
      <c r="G9" s="355" t="s">
        <v>284</v>
      </c>
      <c r="H9" s="356"/>
      <c r="I9" s="356"/>
      <c r="J9" s="356"/>
      <c r="K9" s="357"/>
      <c r="L9" s="355" t="s">
        <v>285</v>
      </c>
      <c r="M9" s="356"/>
      <c r="N9" s="356"/>
      <c r="O9" s="356"/>
      <c r="P9" s="357"/>
      <c r="Q9" s="355" t="s">
        <v>286</v>
      </c>
      <c r="R9" s="356"/>
      <c r="S9" s="356"/>
      <c r="T9" s="356"/>
      <c r="U9" s="357"/>
      <c r="V9" s="355" t="s">
        <v>287</v>
      </c>
      <c r="W9" s="356"/>
      <c r="X9" s="356"/>
      <c r="Y9" s="356"/>
      <c r="Z9" s="357"/>
      <c r="AA9" s="355" t="s">
        <v>288</v>
      </c>
      <c r="AB9" s="356"/>
      <c r="AC9" s="356"/>
      <c r="AD9" s="356"/>
      <c r="AE9" s="357"/>
      <c r="AF9" s="361"/>
      <c r="AG9" s="362"/>
      <c r="AH9" s="362"/>
      <c r="AI9" s="362"/>
      <c r="AJ9" s="363"/>
      <c r="AK9" s="361"/>
      <c r="AL9" s="362"/>
      <c r="AM9" s="362"/>
      <c r="AN9" s="362"/>
      <c r="AO9" s="363"/>
    </row>
    <row r="10" spans="1:44" ht="18.75" customHeight="1">
      <c r="A10" s="58"/>
      <c r="B10" s="355" t="str">
        <f>B5</f>
        <v/>
      </c>
      <c r="C10" s="356"/>
      <c r="D10" s="356"/>
      <c r="E10" s="356"/>
      <c r="F10" s="357"/>
      <c r="G10" s="355">
        <f>Calcu!E8</f>
        <v>0</v>
      </c>
      <c r="H10" s="356"/>
      <c r="I10" s="356"/>
      <c r="J10" s="356"/>
      <c r="K10" s="357"/>
      <c r="L10" s="355">
        <f>Calcu!F8</f>
        <v>0</v>
      </c>
      <c r="M10" s="356"/>
      <c r="N10" s="356"/>
      <c r="O10" s="356"/>
      <c r="P10" s="357"/>
      <c r="Q10" s="355">
        <f>Calcu!G8</f>
        <v>0</v>
      </c>
      <c r="R10" s="356"/>
      <c r="S10" s="356"/>
      <c r="T10" s="356"/>
      <c r="U10" s="357"/>
      <c r="V10" s="355">
        <f>Calcu!H8</f>
        <v>0</v>
      </c>
      <c r="W10" s="356"/>
      <c r="X10" s="356"/>
      <c r="Y10" s="356"/>
      <c r="Z10" s="357"/>
      <c r="AA10" s="355">
        <f>Calcu!I8</f>
        <v>0</v>
      </c>
      <c r="AB10" s="356"/>
      <c r="AC10" s="356"/>
      <c r="AD10" s="356"/>
      <c r="AE10" s="357"/>
      <c r="AF10" s="355">
        <f>Calcu!J8</f>
        <v>0</v>
      </c>
      <c r="AG10" s="356"/>
      <c r="AH10" s="356"/>
      <c r="AI10" s="356"/>
      <c r="AJ10" s="357"/>
      <c r="AK10" s="355" t="str">
        <f>Calcu!K8</f>
        <v>mm</v>
      </c>
      <c r="AL10" s="356"/>
      <c r="AM10" s="356"/>
      <c r="AN10" s="356"/>
      <c r="AO10" s="357"/>
    </row>
    <row r="11" spans="1:44" ht="18.75" customHeight="1">
      <c r="A11" s="58"/>
      <c r="B11" s="326" t="str">
        <f>Calcu!C9</f>
        <v/>
      </c>
      <c r="C11" s="327"/>
      <c r="D11" s="327"/>
      <c r="E11" s="327"/>
      <c r="F11" s="328"/>
      <c r="G11" s="326" t="str">
        <f>Calcu!E9</f>
        <v/>
      </c>
      <c r="H11" s="327"/>
      <c r="I11" s="327"/>
      <c r="J11" s="327"/>
      <c r="K11" s="328"/>
      <c r="L11" s="326" t="str">
        <f>Calcu!F9</f>
        <v/>
      </c>
      <c r="M11" s="327"/>
      <c r="N11" s="327"/>
      <c r="O11" s="327"/>
      <c r="P11" s="328"/>
      <c r="Q11" s="326" t="str">
        <f>Calcu!G9</f>
        <v/>
      </c>
      <c r="R11" s="327"/>
      <c r="S11" s="327"/>
      <c r="T11" s="327"/>
      <c r="U11" s="328"/>
      <c r="V11" s="326" t="str">
        <f>Calcu!H9</f>
        <v/>
      </c>
      <c r="W11" s="327"/>
      <c r="X11" s="327"/>
      <c r="Y11" s="327"/>
      <c r="Z11" s="328"/>
      <c r="AA11" s="326" t="str">
        <f>Calcu!I9</f>
        <v/>
      </c>
      <c r="AB11" s="327"/>
      <c r="AC11" s="327"/>
      <c r="AD11" s="327"/>
      <c r="AE11" s="328"/>
      <c r="AF11" s="326" t="str">
        <f>Calcu!J9</f>
        <v/>
      </c>
      <c r="AG11" s="327"/>
      <c r="AH11" s="327"/>
      <c r="AI11" s="327"/>
      <c r="AJ11" s="328"/>
      <c r="AK11" s="326" t="str">
        <f>Calcu!K9</f>
        <v/>
      </c>
      <c r="AL11" s="327"/>
      <c r="AM11" s="327"/>
      <c r="AN11" s="327"/>
      <c r="AO11" s="328"/>
    </row>
    <row r="12" spans="1:44" ht="18.75" customHeight="1">
      <c r="A12" s="58"/>
      <c r="B12" s="326" t="str">
        <f>Calcu!C10</f>
        <v/>
      </c>
      <c r="C12" s="327"/>
      <c r="D12" s="327"/>
      <c r="E12" s="327"/>
      <c r="F12" s="328"/>
      <c r="G12" s="326" t="str">
        <f>Calcu!E10</f>
        <v/>
      </c>
      <c r="H12" s="327"/>
      <c r="I12" s="327"/>
      <c r="J12" s="327"/>
      <c r="K12" s="328"/>
      <c r="L12" s="326" t="str">
        <f>Calcu!F10</f>
        <v/>
      </c>
      <c r="M12" s="327"/>
      <c r="N12" s="327"/>
      <c r="O12" s="327"/>
      <c r="P12" s="328"/>
      <c r="Q12" s="326" t="str">
        <f>Calcu!G10</f>
        <v/>
      </c>
      <c r="R12" s="327"/>
      <c r="S12" s="327"/>
      <c r="T12" s="327"/>
      <c r="U12" s="328"/>
      <c r="V12" s="326" t="str">
        <f>Calcu!H10</f>
        <v/>
      </c>
      <c r="W12" s="327"/>
      <c r="X12" s="327"/>
      <c r="Y12" s="327"/>
      <c r="Z12" s="328"/>
      <c r="AA12" s="326" t="str">
        <f>Calcu!I10</f>
        <v/>
      </c>
      <c r="AB12" s="327"/>
      <c r="AC12" s="327"/>
      <c r="AD12" s="327"/>
      <c r="AE12" s="328"/>
      <c r="AF12" s="326" t="str">
        <f>Calcu!J10</f>
        <v/>
      </c>
      <c r="AG12" s="327"/>
      <c r="AH12" s="327"/>
      <c r="AI12" s="327"/>
      <c r="AJ12" s="328"/>
      <c r="AK12" s="326" t="str">
        <f>Calcu!K10</f>
        <v/>
      </c>
      <c r="AL12" s="327"/>
      <c r="AM12" s="327"/>
      <c r="AN12" s="327"/>
      <c r="AO12" s="328"/>
    </row>
    <row r="13" spans="1:44" ht="18.75" customHeight="1">
      <c r="A13" s="58"/>
      <c r="B13" s="326" t="str">
        <f>Calcu!C11</f>
        <v/>
      </c>
      <c r="C13" s="327"/>
      <c r="D13" s="327"/>
      <c r="E13" s="327"/>
      <c r="F13" s="328"/>
      <c r="G13" s="326" t="str">
        <f>Calcu!E11</f>
        <v/>
      </c>
      <c r="H13" s="327"/>
      <c r="I13" s="327"/>
      <c r="J13" s="327"/>
      <c r="K13" s="328"/>
      <c r="L13" s="326" t="str">
        <f>Calcu!F11</f>
        <v/>
      </c>
      <c r="M13" s="327"/>
      <c r="N13" s="327"/>
      <c r="O13" s="327"/>
      <c r="P13" s="328"/>
      <c r="Q13" s="326" t="str">
        <f>Calcu!G11</f>
        <v/>
      </c>
      <c r="R13" s="327"/>
      <c r="S13" s="327"/>
      <c r="T13" s="327"/>
      <c r="U13" s="328"/>
      <c r="V13" s="326" t="str">
        <f>Calcu!H11</f>
        <v/>
      </c>
      <c r="W13" s="327"/>
      <c r="X13" s="327"/>
      <c r="Y13" s="327"/>
      <c r="Z13" s="328"/>
      <c r="AA13" s="326" t="str">
        <f>Calcu!I11</f>
        <v/>
      </c>
      <c r="AB13" s="327"/>
      <c r="AC13" s="327"/>
      <c r="AD13" s="327"/>
      <c r="AE13" s="328"/>
      <c r="AF13" s="326" t="str">
        <f>Calcu!J11</f>
        <v/>
      </c>
      <c r="AG13" s="327"/>
      <c r="AH13" s="327"/>
      <c r="AI13" s="327"/>
      <c r="AJ13" s="328"/>
      <c r="AK13" s="326" t="str">
        <f>Calcu!K11</f>
        <v/>
      </c>
      <c r="AL13" s="327"/>
      <c r="AM13" s="327"/>
      <c r="AN13" s="327"/>
      <c r="AO13" s="328"/>
    </row>
    <row r="14" spans="1:44" ht="18.75" customHeight="1">
      <c r="A14" s="58"/>
      <c r="B14" s="326" t="str">
        <f>Calcu!C12</f>
        <v/>
      </c>
      <c r="C14" s="327"/>
      <c r="D14" s="327"/>
      <c r="E14" s="327"/>
      <c r="F14" s="328"/>
      <c r="G14" s="326" t="str">
        <f>Calcu!E12</f>
        <v/>
      </c>
      <c r="H14" s="327"/>
      <c r="I14" s="327"/>
      <c r="J14" s="327"/>
      <c r="K14" s="328"/>
      <c r="L14" s="326" t="str">
        <f>Calcu!F12</f>
        <v/>
      </c>
      <c r="M14" s="327"/>
      <c r="N14" s="327"/>
      <c r="O14" s="327"/>
      <c r="P14" s="328"/>
      <c r="Q14" s="326" t="str">
        <f>Calcu!G12</f>
        <v/>
      </c>
      <c r="R14" s="327"/>
      <c r="S14" s="327"/>
      <c r="T14" s="327"/>
      <c r="U14" s="328"/>
      <c r="V14" s="326" t="str">
        <f>Calcu!H12</f>
        <v/>
      </c>
      <c r="W14" s="327"/>
      <c r="X14" s="327"/>
      <c r="Y14" s="327"/>
      <c r="Z14" s="328"/>
      <c r="AA14" s="326" t="str">
        <f>Calcu!I12</f>
        <v/>
      </c>
      <c r="AB14" s="327"/>
      <c r="AC14" s="327"/>
      <c r="AD14" s="327"/>
      <c r="AE14" s="328"/>
      <c r="AF14" s="326" t="str">
        <f>Calcu!J12</f>
        <v/>
      </c>
      <c r="AG14" s="327"/>
      <c r="AH14" s="327"/>
      <c r="AI14" s="327"/>
      <c r="AJ14" s="328"/>
      <c r="AK14" s="326" t="str">
        <f>Calcu!K12</f>
        <v/>
      </c>
      <c r="AL14" s="327"/>
      <c r="AM14" s="327"/>
      <c r="AN14" s="327"/>
      <c r="AO14" s="328"/>
    </row>
    <row r="15" spans="1:44" ht="18.75" customHeight="1">
      <c r="A15" s="58"/>
      <c r="B15" s="326" t="str">
        <f>Calcu!C13</f>
        <v/>
      </c>
      <c r="C15" s="327"/>
      <c r="D15" s="327"/>
      <c r="E15" s="327"/>
      <c r="F15" s="328"/>
      <c r="G15" s="326" t="str">
        <f>Calcu!E13</f>
        <v/>
      </c>
      <c r="H15" s="327"/>
      <c r="I15" s="327"/>
      <c r="J15" s="327"/>
      <c r="K15" s="328"/>
      <c r="L15" s="326" t="str">
        <f>Calcu!F13</f>
        <v/>
      </c>
      <c r="M15" s="327"/>
      <c r="N15" s="327"/>
      <c r="O15" s="327"/>
      <c r="P15" s="328"/>
      <c r="Q15" s="326" t="str">
        <f>Calcu!G13</f>
        <v/>
      </c>
      <c r="R15" s="327"/>
      <c r="S15" s="327"/>
      <c r="T15" s="327"/>
      <c r="U15" s="328"/>
      <c r="V15" s="326" t="str">
        <f>Calcu!H13</f>
        <v/>
      </c>
      <c r="W15" s="327"/>
      <c r="X15" s="327"/>
      <c r="Y15" s="327"/>
      <c r="Z15" s="328"/>
      <c r="AA15" s="326" t="str">
        <f>Calcu!I13</f>
        <v/>
      </c>
      <c r="AB15" s="327"/>
      <c r="AC15" s="327"/>
      <c r="AD15" s="327"/>
      <c r="AE15" s="328"/>
      <c r="AF15" s="326" t="str">
        <f>Calcu!J13</f>
        <v/>
      </c>
      <c r="AG15" s="327"/>
      <c r="AH15" s="327"/>
      <c r="AI15" s="327"/>
      <c r="AJ15" s="328"/>
      <c r="AK15" s="326" t="str">
        <f>Calcu!K13</f>
        <v/>
      </c>
      <c r="AL15" s="327"/>
      <c r="AM15" s="327"/>
      <c r="AN15" s="327"/>
      <c r="AO15" s="328"/>
    </row>
    <row r="16" spans="1:44" ht="18.75" customHeight="1">
      <c r="A16" s="58"/>
      <c r="B16" s="326" t="str">
        <f>Calcu!C14</f>
        <v/>
      </c>
      <c r="C16" s="327"/>
      <c r="D16" s="327"/>
      <c r="E16" s="327"/>
      <c r="F16" s="328"/>
      <c r="G16" s="326" t="str">
        <f>Calcu!E14</f>
        <v/>
      </c>
      <c r="H16" s="327"/>
      <c r="I16" s="327"/>
      <c r="J16" s="327"/>
      <c r="K16" s="328"/>
      <c r="L16" s="326" t="str">
        <f>Calcu!F14</f>
        <v/>
      </c>
      <c r="M16" s="327"/>
      <c r="N16" s="327"/>
      <c r="O16" s="327"/>
      <c r="P16" s="328"/>
      <c r="Q16" s="326" t="str">
        <f>Calcu!G14</f>
        <v/>
      </c>
      <c r="R16" s="327"/>
      <c r="S16" s="327"/>
      <c r="T16" s="327"/>
      <c r="U16" s="328"/>
      <c r="V16" s="326" t="str">
        <f>Calcu!H14</f>
        <v/>
      </c>
      <c r="W16" s="327"/>
      <c r="X16" s="327"/>
      <c r="Y16" s="327"/>
      <c r="Z16" s="328"/>
      <c r="AA16" s="326" t="str">
        <f>Calcu!I14</f>
        <v/>
      </c>
      <c r="AB16" s="327"/>
      <c r="AC16" s="327"/>
      <c r="AD16" s="327"/>
      <c r="AE16" s="328"/>
      <c r="AF16" s="326" t="str">
        <f>Calcu!J14</f>
        <v/>
      </c>
      <c r="AG16" s="327"/>
      <c r="AH16" s="327"/>
      <c r="AI16" s="327"/>
      <c r="AJ16" s="328"/>
      <c r="AK16" s="326" t="str">
        <f>Calcu!K14</f>
        <v/>
      </c>
      <c r="AL16" s="327"/>
      <c r="AM16" s="327"/>
      <c r="AN16" s="327"/>
      <c r="AO16" s="328"/>
    </row>
    <row r="17" spans="1:41" ht="18.75" customHeight="1">
      <c r="A17" s="58"/>
      <c r="B17" s="326" t="str">
        <f>Calcu!C15</f>
        <v/>
      </c>
      <c r="C17" s="327"/>
      <c r="D17" s="327"/>
      <c r="E17" s="327"/>
      <c r="F17" s="328"/>
      <c r="G17" s="326" t="str">
        <f>Calcu!E15</f>
        <v/>
      </c>
      <c r="H17" s="327"/>
      <c r="I17" s="327"/>
      <c r="J17" s="327"/>
      <c r="K17" s="328"/>
      <c r="L17" s="326" t="str">
        <f>Calcu!F15</f>
        <v/>
      </c>
      <c r="M17" s="327"/>
      <c r="N17" s="327"/>
      <c r="O17" s="327"/>
      <c r="P17" s="328"/>
      <c r="Q17" s="326" t="str">
        <f>Calcu!G15</f>
        <v/>
      </c>
      <c r="R17" s="327"/>
      <c r="S17" s="327"/>
      <c r="T17" s="327"/>
      <c r="U17" s="328"/>
      <c r="V17" s="326" t="str">
        <f>Calcu!H15</f>
        <v/>
      </c>
      <c r="W17" s="327"/>
      <c r="X17" s="327"/>
      <c r="Y17" s="327"/>
      <c r="Z17" s="328"/>
      <c r="AA17" s="326" t="str">
        <f>Calcu!I15</f>
        <v/>
      </c>
      <c r="AB17" s="327"/>
      <c r="AC17" s="327"/>
      <c r="AD17" s="327"/>
      <c r="AE17" s="328"/>
      <c r="AF17" s="326" t="str">
        <f>Calcu!J15</f>
        <v/>
      </c>
      <c r="AG17" s="327"/>
      <c r="AH17" s="327"/>
      <c r="AI17" s="327"/>
      <c r="AJ17" s="328"/>
      <c r="AK17" s="326" t="str">
        <f>Calcu!K15</f>
        <v/>
      </c>
      <c r="AL17" s="327"/>
      <c r="AM17" s="327"/>
      <c r="AN17" s="327"/>
      <c r="AO17" s="328"/>
    </row>
    <row r="18" spans="1:41" ht="18.75" customHeight="1">
      <c r="A18" s="58"/>
      <c r="B18" s="326" t="str">
        <f>Calcu!C16</f>
        <v/>
      </c>
      <c r="C18" s="327"/>
      <c r="D18" s="327"/>
      <c r="E18" s="327"/>
      <c r="F18" s="328"/>
      <c r="G18" s="326" t="str">
        <f>Calcu!E16</f>
        <v/>
      </c>
      <c r="H18" s="327"/>
      <c r="I18" s="327"/>
      <c r="J18" s="327"/>
      <c r="K18" s="328"/>
      <c r="L18" s="326" t="str">
        <f>Calcu!F16</f>
        <v/>
      </c>
      <c r="M18" s="327"/>
      <c r="N18" s="327"/>
      <c r="O18" s="327"/>
      <c r="P18" s="328"/>
      <c r="Q18" s="326" t="str">
        <f>Calcu!G16</f>
        <v/>
      </c>
      <c r="R18" s="327"/>
      <c r="S18" s="327"/>
      <c r="T18" s="327"/>
      <c r="U18" s="328"/>
      <c r="V18" s="326" t="str">
        <f>Calcu!H16</f>
        <v/>
      </c>
      <c r="W18" s="327"/>
      <c r="X18" s="327"/>
      <c r="Y18" s="327"/>
      <c r="Z18" s="328"/>
      <c r="AA18" s="326" t="str">
        <f>Calcu!I16</f>
        <v/>
      </c>
      <c r="AB18" s="327"/>
      <c r="AC18" s="327"/>
      <c r="AD18" s="327"/>
      <c r="AE18" s="328"/>
      <c r="AF18" s="326" t="str">
        <f>Calcu!J16</f>
        <v/>
      </c>
      <c r="AG18" s="327"/>
      <c r="AH18" s="327"/>
      <c r="AI18" s="327"/>
      <c r="AJ18" s="328"/>
      <c r="AK18" s="326" t="str">
        <f>Calcu!K16</f>
        <v/>
      </c>
      <c r="AL18" s="327"/>
      <c r="AM18" s="327"/>
      <c r="AN18" s="327"/>
      <c r="AO18" s="328"/>
    </row>
    <row r="19" spans="1:41" ht="18.75" customHeight="1">
      <c r="A19" s="58"/>
      <c r="B19" s="326" t="str">
        <f>Calcu!C17</f>
        <v/>
      </c>
      <c r="C19" s="327"/>
      <c r="D19" s="327"/>
      <c r="E19" s="327"/>
      <c r="F19" s="328"/>
      <c r="G19" s="326" t="str">
        <f>Calcu!E17</f>
        <v/>
      </c>
      <c r="H19" s="327"/>
      <c r="I19" s="327"/>
      <c r="J19" s="327"/>
      <c r="K19" s="328"/>
      <c r="L19" s="326" t="str">
        <f>Calcu!F17</f>
        <v/>
      </c>
      <c r="M19" s="327"/>
      <c r="N19" s="327"/>
      <c r="O19" s="327"/>
      <c r="P19" s="328"/>
      <c r="Q19" s="326" t="str">
        <f>Calcu!G17</f>
        <v/>
      </c>
      <c r="R19" s="327"/>
      <c r="S19" s="327"/>
      <c r="T19" s="327"/>
      <c r="U19" s="328"/>
      <c r="V19" s="326" t="str">
        <f>Calcu!H17</f>
        <v/>
      </c>
      <c r="W19" s="327"/>
      <c r="X19" s="327"/>
      <c r="Y19" s="327"/>
      <c r="Z19" s="328"/>
      <c r="AA19" s="326" t="str">
        <f>Calcu!I17</f>
        <v/>
      </c>
      <c r="AB19" s="327"/>
      <c r="AC19" s="327"/>
      <c r="AD19" s="327"/>
      <c r="AE19" s="328"/>
      <c r="AF19" s="326" t="str">
        <f>Calcu!J17</f>
        <v/>
      </c>
      <c r="AG19" s="327"/>
      <c r="AH19" s="327"/>
      <c r="AI19" s="327"/>
      <c r="AJ19" s="328"/>
      <c r="AK19" s="326" t="str">
        <f>Calcu!K17</f>
        <v/>
      </c>
      <c r="AL19" s="327"/>
      <c r="AM19" s="327"/>
      <c r="AN19" s="327"/>
      <c r="AO19" s="328"/>
    </row>
    <row r="20" spans="1:41" ht="18.75" customHeight="1">
      <c r="A20" s="58"/>
      <c r="B20" s="326" t="str">
        <f>Calcu!C18</f>
        <v/>
      </c>
      <c r="C20" s="327"/>
      <c r="D20" s="327"/>
      <c r="E20" s="327"/>
      <c r="F20" s="328"/>
      <c r="G20" s="326" t="str">
        <f>Calcu!E18</f>
        <v/>
      </c>
      <c r="H20" s="327"/>
      <c r="I20" s="327"/>
      <c r="J20" s="327"/>
      <c r="K20" s="328"/>
      <c r="L20" s="326" t="str">
        <f>Calcu!F18</f>
        <v/>
      </c>
      <c r="M20" s="327"/>
      <c r="N20" s="327"/>
      <c r="O20" s="327"/>
      <c r="P20" s="328"/>
      <c r="Q20" s="326" t="str">
        <f>Calcu!G18</f>
        <v/>
      </c>
      <c r="R20" s="327"/>
      <c r="S20" s="327"/>
      <c r="T20" s="327"/>
      <c r="U20" s="328"/>
      <c r="V20" s="326" t="str">
        <f>Calcu!H18</f>
        <v/>
      </c>
      <c r="W20" s="327"/>
      <c r="X20" s="327"/>
      <c r="Y20" s="327"/>
      <c r="Z20" s="328"/>
      <c r="AA20" s="326" t="str">
        <f>Calcu!I18</f>
        <v/>
      </c>
      <c r="AB20" s="327"/>
      <c r="AC20" s="327"/>
      <c r="AD20" s="327"/>
      <c r="AE20" s="328"/>
      <c r="AF20" s="326" t="str">
        <f>Calcu!J18</f>
        <v/>
      </c>
      <c r="AG20" s="327"/>
      <c r="AH20" s="327"/>
      <c r="AI20" s="327"/>
      <c r="AJ20" s="328"/>
      <c r="AK20" s="326" t="str">
        <f>Calcu!K18</f>
        <v/>
      </c>
      <c r="AL20" s="327"/>
      <c r="AM20" s="327"/>
      <c r="AN20" s="327"/>
      <c r="AO20" s="328"/>
    </row>
    <row r="21" spans="1:41" ht="18.75" customHeight="1">
      <c r="A21" s="58"/>
      <c r="B21" s="326" t="str">
        <f>Calcu!C19</f>
        <v/>
      </c>
      <c r="C21" s="327"/>
      <c r="D21" s="327"/>
      <c r="E21" s="327"/>
      <c r="F21" s="328"/>
      <c r="G21" s="326" t="str">
        <f>Calcu!E19</f>
        <v/>
      </c>
      <c r="H21" s="327"/>
      <c r="I21" s="327"/>
      <c r="J21" s="327"/>
      <c r="K21" s="328"/>
      <c r="L21" s="326" t="str">
        <f>Calcu!F19</f>
        <v/>
      </c>
      <c r="M21" s="327"/>
      <c r="N21" s="327"/>
      <c r="O21" s="327"/>
      <c r="P21" s="328"/>
      <c r="Q21" s="326" t="str">
        <f>Calcu!G19</f>
        <v/>
      </c>
      <c r="R21" s="327"/>
      <c r="S21" s="327"/>
      <c r="T21" s="327"/>
      <c r="U21" s="328"/>
      <c r="V21" s="326" t="str">
        <f>Calcu!H19</f>
        <v/>
      </c>
      <c r="W21" s="327"/>
      <c r="X21" s="327"/>
      <c r="Y21" s="327"/>
      <c r="Z21" s="328"/>
      <c r="AA21" s="326" t="str">
        <f>Calcu!I19</f>
        <v/>
      </c>
      <c r="AB21" s="327"/>
      <c r="AC21" s="327"/>
      <c r="AD21" s="327"/>
      <c r="AE21" s="328"/>
      <c r="AF21" s="326" t="str">
        <f>Calcu!J19</f>
        <v/>
      </c>
      <c r="AG21" s="327"/>
      <c r="AH21" s="327"/>
      <c r="AI21" s="327"/>
      <c r="AJ21" s="328"/>
      <c r="AK21" s="326" t="str">
        <f>Calcu!K19</f>
        <v/>
      </c>
      <c r="AL21" s="327"/>
      <c r="AM21" s="327"/>
      <c r="AN21" s="327"/>
      <c r="AO21" s="328"/>
    </row>
    <row r="22" spans="1:41" ht="18.75" customHeight="1">
      <c r="A22" s="58"/>
      <c r="B22" s="326" t="str">
        <f>Calcu!C20</f>
        <v/>
      </c>
      <c r="C22" s="327"/>
      <c r="D22" s="327"/>
      <c r="E22" s="327"/>
      <c r="F22" s="328"/>
      <c r="G22" s="326" t="str">
        <f>Calcu!E20</f>
        <v/>
      </c>
      <c r="H22" s="327"/>
      <c r="I22" s="327"/>
      <c r="J22" s="327"/>
      <c r="K22" s="328"/>
      <c r="L22" s="326" t="str">
        <f>Calcu!F20</f>
        <v/>
      </c>
      <c r="M22" s="327"/>
      <c r="N22" s="327"/>
      <c r="O22" s="327"/>
      <c r="P22" s="328"/>
      <c r="Q22" s="326" t="str">
        <f>Calcu!G20</f>
        <v/>
      </c>
      <c r="R22" s="327"/>
      <c r="S22" s="327"/>
      <c r="T22" s="327"/>
      <c r="U22" s="328"/>
      <c r="V22" s="326" t="str">
        <f>Calcu!H20</f>
        <v/>
      </c>
      <c r="W22" s="327"/>
      <c r="X22" s="327"/>
      <c r="Y22" s="327"/>
      <c r="Z22" s="328"/>
      <c r="AA22" s="326" t="str">
        <f>Calcu!I20</f>
        <v/>
      </c>
      <c r="AB22" s="327"/>
      <c r="AC22" s="327"/>
      <c r="AD22" s="327"/>
      <c r="AE22" s="328"/>
      <c r="AF22" s="326" t="str">
        <f>Calcu!J20</f>
        <v/>
      </c>
      <c r="AG22" s="327"/>
      <c r="AH22" s="327"/>
      <c r="AI22" s="327"/>
      <c r="AJ22" s="328"/>
      <c r="AK22" s="326" t="str">
        <f>Calcu!K20</f>
        <v/>
      </c>
      <c r="AL22" s="327"/>
      <c r="AM22" s="327"/>
      <c r="AN22" s="327"/>
      <c r="AO22" s="328"/>
    </row>
    <row r="23" spans="1:41" ht="18.75" customHeight="1">
      <c r="A23" s="58"/>
      <c r="B23" s="326" t="str">
        <f>Calcu!C21</f>
        <v/>
      </c>
      <c r="C23" s="327"/>
      <c r="D23" s="327"/>
      <c r="E23" s="327"/>
      <c r="F23" s="328"/>
      <c r="G23" s="326" t="str">
        <f>Calcu!E21</f>
        <v/>
      </c>
      <c r="H23" s="327"/>
      <c r="I23" s="327"/>
      <c r="J23" s="327"/>
      <c r="K23" s="328"/>
      <c r="L23" s="326" t="str">
        <f>Calcu!F21</f>
        <v/>
      </c>
      <c r="M23" s="327"/>
      <c r="N23" s="327"/>
      <c r="O23" s="327"/>
      <c r="P23" s="328"/>
      <c r="Q23" s="326" t="str">
        <f>Calcu!G21</f>
        <v/>
      </c>
      <c r="R23" s="327"/>
      <c r="S23" s="327"/>
      <c r="T23" s="327"/>
      <c r="U23" s="328"/>
      <c r="V23" s="326" t="str">
        <f>Calcu!H21</f>
        <v/>
      </c>
      <c r="W23" s="327"/>
      <c r="X23" s="327"/>
      <c r="Y23" s="327"/>
      <c r="Z23" s="328"/>
      <c r="AA23" s="326" t="str">
        <f>Calcu!I21</f>
        <v/>
      </c>
      <c r="AB23" s="327"/>
      <c r="AC23" s="327"/>
      <c r="AD23" s="327"/>
      <c r="AE23" s="328"/>
      <c r="AF23" s="326" t="str">
        <f>Calcu!J21</f>
        <v/>
      </c>
      <c r="AG23" s="327"/>
      <c r="AH23" s="327"/>
      <c r="AI23" s="327"/>
      <c r="AJ23" s="328"/>
      <c r="AK23" s="326" t="str">
        <f>Calcu!K21</f>
        <v/>
      </c>
      <c r="AL23" s="327"/>
      <c r="AM23" s="327"/>
      <c r="AN23" s="327"/>
      <c r="AO23" s="328"/>
    </row>
    <row r="24" spans="1:41" ht="18.75" customHeight="1">
      <c r="A24" s="58"/>
      <c r="B24" s="326" t="str">
        <f>Calcu!C22</f>
        <v/>
      </c>
      <c r="C24" s="327"/>
      <c r="D24" s="327"/>
      <c r="E24" s="327"/>
      <c r="F24" s="328"/>
      <c r="G24" s="326" t="str">
        <f>Calcu!E22</f>
        <v/>
      </c>
      <c r="H24" s="327"/>
      <c r="I24" s="327"/>
      <c r="J24" s="327"/>
      <c r="K24" s="328"/>
      <c r="L24" s="326" t="str">
        <f>Calcu!F22</f>
        <v/>
      </c>
      <c r="M24" s="327"/>
      <c r="N24" s="327"/>
      <c r="O24" s="327"/>
      <c r="P24" s="328"/>
      <c r="Q24" s="326" t="str">
        <f>Calcu!G22</f>
        <v/>
      </c>
      <c r="R24" s="327"/>
      <c r="S24" s="327"/>
      <c r="T24" s="327"/>
      <c r="U24" s="328"/>
      <c r="V24" s="326" t="str">
        <f>Calcu!H22</f>
        <v/>
      </c>
      <c r="W24" s="327"/>
      <c r="X24" s="327"/>
      <c r="Y24" s="327"/>
      <c r="Z24" s="328"/>
      <c r="AA24" s="326" t="str">
        <f>Calcu!I22</f>
        <v/>
      </c>
      <c r="AB24" s="327"/>
      <c r="AC24" s="327"/>
      <c r="AD24" s="327"/>
      <c r="AE24" s="328"/>
      <c r="AF24" s="326" t="str">
        <f>Calcu!J22</f>
        <v/>
      </c>
      <c r="AG24" s="327"/>
      <c r="AH24" s="327"/>
      <c r="AI24" s="327"/>
      <c r="AJ24" s="328"/>
      <c r="AK24" s="326" t="str">
        <f>Calcu!K22</f>
        <v/>
      </c>
      <c r="AL24" s="327"/>
      <c r="AM24" s="327"/>
      <c r="AN24" s="327"/>
      <c r="AO24" s="328"/>
    </row>
    <row r="25" spans="1:41" ht="18.75" customHeight="1">
      <c r="A25" s="58"/>
      <c r="B25" s="326" t="str">
        <f>Calcu!C23</f>
        <v/>
      </c>
      <c r="C25" s="327"/>
      <c r="D25" s="327"/>
      <c r="E25" s="327"/>
      <c r="F25" s="328"/>
      <c r="G25" s="326" t="str">
        <f>Calcu!E23</f>
        <v/>
      </c>
      <c r="H25" s="327"/>
      <c r="I25" s="327"/>
      <c r="J25" s="327"/>
      <c r="K25" s="328"/>
      <c r="L25" s="326" t="str">
        <f>Calcu!F23</f>
        <v/>
      </c>
      <c r="M25" s="327"/>
      <c r="N25" s="327"/>
      <c r="O25" s="327"/>
      <c r="P25" s="328"/>
      <c r="Q25" s="326" t="str">
        <f>Calcu!G23</f>
        <v/>
      </c>
      <c r="R25" s="327"/>
      <c r="S25" s="327"/>
      <c r="T25" s="327"/>
      <c r="U25" s="328"/>
      <c r="V25" s="326" t="str">
        <f>Calcu!H23</f>
        <v/>
      </c>
      <c r="W25" s="327"/>
      <c r="X25" s="327"/>
      <c r="Y25" s="327"/>
      <c r="Z25" s="328"/>
      <c r="AA25" s="326" t="str">
        <f>Calcu!I23</f>
        <v/>
      </c>
      <c r="AB25" s="327"/>
      <c r="AC25" s="327"/>
      <c r="AD25" s="327"/>
      <c r="AE25" s="328"/>
      <c r="AF25" s="326" t="str">
        <f>Calcu!J23</f>
        <v/>
      </c>
      <c r="AG25" s="327"/>
      <c r="AH25" s="327"/>
      <c r="AI25" s="327"/>
      <c r="AJ25" s="328"/>
      <c r="AK25" s="326" t="str">
        <f>Calcu!K23</f>
        <v/>
      </c>
      <c r="AL25" s="327"/>
      <c r="AM25" s="327"/>
      <c r="AN25" s="327"/>
      <c r="AO25" s="328"/>
    </row>
    <row r="26" spans="1:41" ht="18.75" customHeight="1">
      <c r="A26" s="58"/>
      <c r="B26" s="326" t="str">
        <f>Calcu!C24</f>
        <v/>
      </c>
      <c r="C26" s="327"/>
      <c r="D26" s="327"/>
      <c r="E26" s="327"/>
      <c r="F26" s="328"/>
      <c r="G26" s="326" t="str">
        <f>Calcu!E24</f>
        <v/>
      </c>
      <c r="H26" s="327"/>
      <c r="I26" s="327"/>
      <c r="J26" s="327"/>
      <c r="K26" s="328"/>
      <c r="L26" s="326" t="str">
        <f>Calcu!F24</f>
        <v/>
      </c>
      <c r="M26" s="327"/>
      <c r="N26" s="327"/>
      <c r="O26" s="327"/>
      <c r="P26" s="328"/>
      <c r="Q26" s="326" t="str">
        <f>Calcu!G24</f>
        <v/>
      </c>
      <c r="R26" s="327"/>
      <c r="S26" s="327"/>
      <c r="T26" s="327"/>
      <c r="U26" s="328"/>
      <c r="V26" s="326" t="str">
        <f>Calcu!H24</f>
        <v/>
      </c>
      <c r="W26" s="327"/>
      <c r="X26" s="327"/>
      <c r="Y26" s="327"/>
      <c r="Z26" s="328"/>
      <c r="AA26" s="326" t="str">
        <f>Calcu!I24</f>
        <v/>
      </c>
      <c r="AB26" s="327"/>
      <c r="AC26" s="327"/>
      <c r="AD26" s="327"/>
      <c r="AE26" s="328"/>
      <c r="AF26" s="326" t="str">
        <f>Calcu!J24</f>
        <v/>
      </c>
      <c r="AG26" s="327"/>
      <c r="AH26" s="327"/>
      <c r="AI26" s="327"/>
      <c r="AJ26" s="328"/>
      <c r="AK26" s="326" t="str">
        <f>Calcu!K24</f>
        <v/>
      </c>
      <c r="AL26" s="327"/>
      <c r="AM26" s="327"/>
      <c r="AN26" s="327"/>
      <c r="AO26" s="328"/>
    </row>
    <row r="27" spans="1:41" ht="18.75" customHeight="1">
      <c r="A27" s="58"/>
      <c r="B27" s="326" t="str">
        <f>Calcu!C25</f>
        <v/>
      </c>
      <c r="C27" s="327"/>
      <c r="D27" s="327"/>
      <c r="E27" s="327"/>
      <c r="F27" s="328"/>
      <c r="G27" s="326" t="str">
        <f>Calcu!E25</f>
        <v/>
      </c>
      <c r="H27" s="327"/>
      <c r="I27" s="327"/>
      <c r="J27" s="327"/>
      <c r="K27" s="328"/>
      <c r="L27" s="326" t="str">
        <f>Calcu!F25</f>
        <v/>
      </c>
      <c r="M27" s="327"/>
      <c r="N27" s="327"/>
      <c r="O27" s="327"/>
      <c r="P27" s="328"/>
      <c r="Q27" s="326" t="str">
        <f>Calcu!G25</f>
        <v/>
      </c>
      <c r="R27" s="327"/>
      <c r="S27" s="327"/>
      <c r="T27" s="327"/>
      <c r="U27" s="328"/>
      <c r="V27" s="326" t="str">
        <f>Calcu!H25</f>
        <v/>
      </c>
      <c r="W27" s="327"/>
      <c r="X27" s="327"/>
      <c r="Y27" s="327"/>
      <c r="Z27" s="328"/>
      <c r="AA27" s="326" t="str">
        <f>Calcu!I25</f>
        <v/>
      </c>
      <c r="AB27" s="327"/>
      <c r="AC27" s="327"/>
      <c r="AD27" s="327"/>
      <c r="AE27" s="328"/>
      <c r="AF27" s="326" t="str">
        <f>Calcu!J25</f>
        <v/>
      </c>
      <c r="AG27" s="327"/>
      <c r="AH27" s="327"/>
      <c r="AI27" s="327"/>
      <c r="AJ27" s="328"/>
      <c r="AK27" s="326" t="str">
        <f>Calcu!K25</f>
        <v/>
      </c>
      <c r="AL27" s="327"/>
      <c r="AM27" s="327"/>
      <c r="AN27" s="327"/>
      <c r="AO27" s="328"/>
    </row>
    <row r="28" spans="1:41" ht="18.75" customHeight="1">
      <c r="A28" s="58"/>
      <c r="B28" s="326" t="str">
        <f>Calcu!C26</f>
        <v/>
      </c>
      <c r="C28" s="327"/>
      <c r="D28" s="327"/>
      <c r="E28" s="327"/>
      <c r="F28" s="328"/>
      <c r="G28" s="326" t="str">
        <f>Calcu!E26</f>
        <v/>
      </c>
      <c r="H28" s="327"/>
      <c r="I28" s="327"/>
      <c r="J28" s="327"/>
      <c r="K28" s="328"/>
      <c r="L28" s="326" t="str">
        <f>Calcu!F26</f>
        <v/>
      </c>
      <c r="M28" s="327"/>
      <c r="N28" s="327"/>
      <c r="O28" s="327"/>
      <c r="P28" s="328"/>
      <c r="Q28" s="326" t="str">
        <f>Calcu!G26</f>
        <v/>
      </c>
      <c r="R28" s="327"/>
      <c r="S28" s="327"/>
      <c r="T28" s="327"/>
      <c r="U28" s="328"/>
      <c r="V28" s="326" t="str">
        <f>Calcu!H26</f>
        <v/>
      </c>
      <c r="W28" s="327"/>
      <c r="X28" s="327"/>
      <c r="Y28" s="327"/>
      <c r="Z28" s="328"/>
      <c r="AA28" s="326" t="str">
        <f>Calcu!I26</f>
        <v/>
      </c>
      <c r="AB28" s="327"/>
      <c r="AC28" s="327"/>
      <c r="AD28" s="327"/>
      <c r="AE28" s="328"/>
      <c r="AF28" s="326" t="str">
        <f>Calcu!J26</f>
        <v/>
      </c>
      <c r="AG28" s="327"/>
      <c r="AH28" s="327"/>
      <c r="AI28" s="327"/>
      <c r="AJ28" s="328"/>
      <c r="AK28" s="326" t="str">
        <f>Calcu!K26</f>
        <v/>
      </c>
      <c r="AL28" s="327"/>
      <c r="AM28" s="327"/>
      <c r="AN28" s="327"/>
      <c r="AO28" s="328"/>
    </row>
    <row r="29" spans="1:41" ht="18.75" customHeight="1">
      <c r="A29" s="58"/>
      <c r="B29" s="326" t="str">
        <f>Calcu!C27</f>
        <v/>
      </c>
      <c r="C29" s="327"/>
      <c r="D29" s="327"/>
      <c r="E29" s="327"/>
      <c r="F29" s="328"/>
      <c r="G29" s="326" t="str">
        <f>Calcu!E27</f>
        <v/>
      </c>
      <c r="H29" s="327"/>
      <c r="I29" s="327"/>
      <c r="J29" s="327"/>
      <c r="K29" s="328"/>
      <c r="L29" s="326" t="str">
        <f>Calcu!F27</f>
        <v/>
      </c>
      <c r="M29" s="327"/>
      <c r="N29" s="327"/>
      <c r="O29" s="327"/>
      <c r="P29" s="328"/>
      <c r="Q29" s="326" t="str">
        <f>Calcu!G27</f>
        <v/>
      </c>
      <c r="R29" s="327"/>
      <c r="S29" s="327"/>
      <c r="T29" s="327"/>
      <c r="U29" s="328"/>
      <c r="V29" s="326" t="str">
        <f>Calcu!H27</f>
        <v/>
      </c>
      <c r="W29" s="327"/>
      <c r="X29" s="327"/>
      <c r="Y29" s="327"/>
      <c r="Z29" s="328"/>
      <c r="AA29" s="326" t="str">
        <f>Calcu!I27</f>
        <v/>
      </c>
      <c r="AB29" s="327"/>
      <c r="AC29" s="327"/>
      <c r="AD29" s="327"/>
      <c r="AE29" s="328"/>
      <c r="AF29" s="326" t="str">
        <f>Calcu!J27</f>
        <v/>
      </c>
      <c r="AG29" s="327"/>
      <c r="AH29" s="327"/>
      <c r="AI29" s="327"/>
      <c r="AJ29" s="328"/>
      <c r="AK29" s="326" t="str">
        <f>Calcu!K27</f>
        <v/>
      </c>
      <c r="AL29" s="327"/>
      <c r="AM29" s="327"/>
      <c r="AN29" s="327"/>
      <c r="AO29" s="328"/>
    </row>
    <row r="30" spans="1:41" ht="18.75" customHeight="1">
      <c r="A30" s="58"/>
      <c r="B30" s="326" t="str">
        <f>Calcu!C28</f>
        <v/>
      </c>
      <c r="C30" s="327"/>
      <c r="D30" s="327"/>
      <c r="E30" s="327"/>
      <c r="F30" s="328"/>
      <c r="G30" s="326" t="str">
        <f>Calcu!E28</f>
        <v/>
      </c>
      <c r="H30" s="327"/>
      <c r="I30" s="327"/>
      <c r="J30" s="327"/>
      <c r="K30" s="328"/>
      <c r="L30" s="326" t="str">
        <f>Calcu!F28</f>
        <v/>
      </c>
      <c r="M30" s="327"/>
      <c r="N30" s="327"/>
      <c r="O30" s="327"/>
      <c r="P30" s="328"/>
      <c r="Q30" s="326" t="str">
        <f>Calcu!G28</f>
        <v/>
      </c>
      <c r="R30" s="327"/>
      <c r="S30" s="327"/>
      <c r="T30" s="327"/>
      <c r="U30" s="328"/>
      <c r="V30" s="326" t="str">
        <f>Calcu!H28</f>
        <v/>
      </c>
      <c r="W30" s="327"/>
      <c r="X30" s="327"/>
      <c r="Y30" s="327"/>
      <c r="Z30" s="328"/>
      <c r="AA30" s="326" t="str">
        <f>Calcu!I28</f>
        <v/>
      </c>
      <c r="AB30" s="327"/>
      <c r="AC30" s="327"/>
      <c r="AD30" s="327"/>
      <c r="AE30" s="328"/>
      <c r="AF30" s="326" t="str">
        <f>Calcu!J28</f>
        <v/>
      </c>
      <c r="AG30" s="327"/>
      <c r="AH30" s="327"/>
      <c r="AI30" s="327"/>
      <c r="AJ30" s="328"/>
      <c r="AK30" s="326" t="str">
        <f>Calcu!K28</f>
        <v/>
      </c>
      <c r="AL30" s="327"/>
      <c r="AM30" s="327"/>
      <c r="AN30" s="327"/>
      <c r="AO30" s="328"/>
    </row>
    <row r="31" spans="1:41" ht="18.75" customHeight="1">
      <c r="A31" s="58"/>
      <c r="B31" s="326" t="str">
        <f>Calcu!C29</f>
        <v/>
      </c>
      <c r="C31" s="327"/>
      <c r="D31" s="327"/>
      <c r="E31" s="327"/>
      <c r="F31" s="328"/>
      <c r="G31" s="326" t="str">
        <f>Calcu!E29</f>
        <v/>
      </c>
      <c r="H31" s="327"/>
      <c r="I31" s="327"/>
      <c r="J31" s="327"/>
      <c r="K31" s="328"/>
      <c r="L31" s="326" t="str">
        <f>Calcu!F29</f>
        <v/>
      </c>
      <c r="M31" s="327"/>
      <c r="N31" s="327"/>
      <c r="O31" s="327"/>
      <c r="P31" s="328"/>
      <c r="Q31" s="326" t="str">
        <f>Calcu!G29</f>
        <v/>
      </c>
      <c r="R31" s="327"/>
      <c r="S31" s="327"/>
      <c r="T31" s="327"/>
      <c r="U31" s="328"/>
      <c r="V31" s="326" t="str">
        <f>Calcu!H29</f>
        <v/>
      </c>
      <c r="W31" s="327"/>
      <c r="X31" s="327"/>
      <c r="Y31" s="327"/>
      <c r="Z31" s="328"/>
      <c r="AA31" s="326" t="str">
        <f>Calcu!I29</f>
        <v/>
      </c>
      <c r="AB31" s="327"/>
      <c r="AC31" s="327"/>
      <c r="AD31" s="327"/>
      <c r="AE31" s="328"/>
      <c r="AF31" s="326" t="str">
        <f>Calcu!J29</f>
        <v/>
      </c>
      <c r="AG31" s="327"/>
      <c r="AH31" s="327"/>
      <c r="AI31" s="327"/>
      <c r="AJ31" s="328"/>
      <c r="AK31" s="326" t="str">
        <f>Calcu!K29</f>
        <v/>
      </c>
      <c r="AL31" s="327"/>
      <c r="AM31" s="327"/>
      <c r="AN31" s="327"/>
      <c r="AO31" s="328"/>
    </row>
    <row r="32" spans="1:41" ht="18.75" customHeight="1">
      <c r="A32" s="58"/>
      <c r="B32" s="326" t="str">
        <f>Calcu!C30</f>
        <v/>
      </c>
      <c r="C32" s="327"/>
      <c r="D32" s="327"/>
      <c r="E32" s="327"/>
      <c r="F32" s="328"/>
      <c r="G32" s="326" t="str">
        <f>Calcu!E30</f>
        <v/>
      </c>
      <c r="H32" s="327"/>
      <c r="I32" s="327"/>
      <c r="J32" s="327"/>
      <c r="K32" s="328"/>
      <c r="L32" s="326" t="str">
        <f>Calcu!F30</f>
        <v/>
      </c>
      <c r="M32" s="327"/>
      <c r="N32" s="327"/>
      <c r="O32" s="327"/>
      <c r="P32" s="328"/>
      <c r="Q32" s="326" t="str">
        <f>Calcu!G30</f>
        <v/>
      </c>
      <c r="R32" s="327"/>
      <c r="S32" s="327"/>
      <c r="T32" s="327"/>
      <c r="U32" s="328"/>
      <c r="V32" s="326" t="str">
        <f>Calcu!H30</f>
        <v/>
      </c>
      <c r="W32" s="327"/>
      <c r="X32" s="327"/>
      <c r="Y32" s="327"/>
      <c r="Z32" s="328"/>
      <c r="AA32" s="326" t="str">
        <f>Calcu!I30</f>
        <v/>
      </c>
      <c r="AB32" s="327"/>
      <c r="AC32" s="327"/>
      <c r="AD32" s="327"/>
      <c r="AE32" s="328"/>
      <c r="AF32" s="326" t="str">
        <f>Calcu!J30</f>
        <v/>
      </c>
      <c r="AG32" s="327"/>
      <c r="AH32" s="327"/>
      <c r="AI32" s="327"/>
      <c r="AJ32" s="328"/>
      <c r="AK32" s="326" t="str">
        <f>Calcu!K30</f>
        <v/>
      </c>
      <c r="AL32" s="327"/>
      <c r="AM32" s="327"/>
      <c r="AN32" s="327"/>
      <c r="AO32" s="328"/>
    </row>
    <row r="33" spans="1:41" ht="18.75" customHeight="1">
      <c r="A33" s="58"/>
      <c r="B33" s="326" t="str">
        <f>Calcu!C31</f>
        <v/>
      </c>
      <c r="C33" s="327"/>
      <c r="D33" s="327"/>
      <c r="E33" s="327"/>
      <c r="F33" s="328"/>
      <c r="G33" s="326" t="str">
        <f>Calcu!E31</f>
        <v/>
      </c>
      <c r="H33" s="327"/>
      <c r="I33" s="327"/>
      <c r="J33" s="327"/>
      <c r="K33" s="328"/>
      <c r="L33" s="326" t="str">
        <f>Calcu!F31</f>
        <v/>
      </c>
      <c r="M33" s="327"/>
      <c r="N33" s="327"/>
      <c r="O33" s="327"/>
      <c r="P33" s="328"/>
      <c r="Q33" s="326" t="str">
        <f>Calcu!G31</f>
        <v/>
      </c>
      <c r="R33" s="327"/>
      <c r="S33" s="327"/>
      <c r="T33" s="327"/>
      <c r="U33" s="328"/>
      <c r="V33" s="326" t="str">
        <f>Calcu!H31</f>
        <v/>
      </c>
      <c r="W33" s="327"/>
      <c r="X33" s="327"/>
      <c r="Y33" s="327"/>
      <c r="Z33" s="328"/>
      <c r="AA33" s="326" t="str">
        <f>Calcu!I31</f>
        <v/>
      </c>
      <c r="AB33" s="327"/>
      <c r="AC33" s="327"/>
      <c r="AD33" s="327"/>
      <c r="AE33" s="328"/>
      <c r="AF33" s="326" t="str">
        <f>Calcu!J31</f>
        <v/>
      </c>
      <c r="AG33" s="327"/>
      <c r="AH33" s="327"/>
      <c r="AI33" s="327"/>
      <c r="AJ33" s="328"/>
      <c r="AK33" s="326" t="str">
        <f>Calcu!K31</f>
        <v/>
      </c>
      <c r="AL33" s="327"/>
      <c r="AM33" s="327"/>
      <c r="AN33" s="327"/>
      <c r="AO33" s="328"/>
    </row>
    <row r="34" spans="1:41" ht="18.75" customHeight="1">
      <c r="A34" s="58"/>
      <c r="B34" s="326" t="str">
        <f>Calcu!C32</f>
        <v/>
      </c>
      <c r="C34" s="327"/>
      <c r="D34" s="327"/>
      <c r="E34" s="327"/>
      <c r="F34" s="328"/>
      <c r="G34" s="326" t="str">
        <f>Calcu!E32</f>
        <v/>
      </c>
      <c r="H34" s="327"/>
      <c r="I34" s="327"/>
      <c r="J34" s="327"/>
      <c r="K34" s="328"/>
      <c r="L34" s="326" t="str">
        <f>Calcu!F32</f>
        <v/>
      </c>
      <c r="M34" s="327"/>
      <c r="N34" s="327"/>
      <c r="O34" s="327"/>
      <c r="P34" s="328"/>
      <c r="Q34" s="326" t="str">
        <f>Calcu!G32</f>
        <v/>
      </c>
      <c r="R34" s="327"/>
      <c r="S34" s="327"/>
      <c r="T34" s="327"/>
      <c r="U34" s="328"/>
      <c r="V34" s="326" t="str">
        <f>Calcu!H32</f>
        <v/>
      </c>
      <c r="W34" s="327"/>
      <c r="X34" s="327"/>
      <c r="Y34" s="327"/>
      <c r="Z34" s="328"/>
      <c r="AA34" s="326" t="str">
        <f>Calcu!I32</f>
        <v/>
      </c>
      <c r="AB34" s="327"/>
      <c r="AC34" s="327"/>
      <c r="AD34" s="327"/>
      <c r="AE34" s="328"/>
      <c r="AF34" s="326" t="str">
        <f>Calcu!J32</f>
        <v/>
      </c>
      <c r="AG34" s="327"/>
      <c r="AH34" s="327"/>
      <c r="AI34" s="327"/>
      <c r="AJ34" s="328"/>
      <c r="AK34" s="326" t="str">
        <f>Calcu!K32</f>
        <v/>
      </c>
      <c r="AL34" s="327"/>
      <c r="AM34" s="327"/>
      <c r="AN34" s="327"/>
      <c r="AO34" s="328"/>
    </row>
    <row r="35" spans="1:41" ht="18.75" customHeight="1">
      <c r="A35" s="58"/>
      <c r="B35" s="326" t="str">
        <f>Calcu!C33</f>
        <v/>
      </c>
      <c r="C35" s="327"/>
      <c r="D35" s="327"/>
      <c r="E35" s="327"/>
      <c r="F35" s="328"/>
      <c r="G35" s="326" t="str">
        <f>Calcu!E33</f>
        <v/>
      </c>
      <c r="H35" s="327"/>
      <c r="I35" s="327"/>
      <c r="J35" s="327"/>
      <c r="K35" s="328"/>
      <c r="L35" s="326" t="str">
        <f>Calcu!F33</f>
        <v/>
      </c>
      <c r="M35" s="327"/>
      <c r="N35" s="327"/>
      <c r="O35" s="327"/>
      <c r="P35" s="328"/>
      <c r="Q35" s="326" t="str">
        <f>Calcu!G33</f>
        <v/>
      </c>
      <c r="R35" s="327"/>
      <c r="S35" s="327"/>
      <c r="T35" s="327"/>
      <c r="U35" s="328"/>
      <c r="V35" s="326" t="str">
        <f>Calcu!H33</f>
        <v/>
      </c>
      <c r="W35" s="327"/>
      <c r="X35" s="327"/>
      <c r="Y35" s="327"/>
      <c r="Z35" s="328"/>
      <c r="AA35" s="326" t="str">
        <f>Calcu!I33</f>
        <v/>
      </c>
      <c r="AB35" s="327"/>
      <c r="AC35" s="327"/>
      <c r="AD35" s="327"/>
      <c r="AE35" s="328"/>
      <c r="AF35" s="326" t="str">
        <f>Calcu!J33</f>
        <v/>
      </c>
      <c r="AG35" s="327"/>
      <c r="AH35" s="327"/>
      <c r="AI35" s="327"/>
      <c r="AJ35" s="328"/>
      <c r="AK35" s="326" t="str">
        <f>Calcu!K33</f>
        <v/>
      </c>
      <c r="AL35" s="327"/>
      <c r="AM35" s="327"/>
      <c r="AN35" s="327"/>
      <c r="AO35" s="328"/>
    </row>
    <row r="36" spans="1:41" ht="18.75" customHeight="1">
      <c r="A36" s="58"/>
      <c r="B36" s="326" t="str">
        <f>Calcu!C34</f>
        <v/>
      </c>
      <c r="C36" s="327"/>
      <c r="D36" s="327"/>
      <c r="E36" s="327"/>
      <c r="F36" s="328"/>
      <c r="G36" s="326" t="str">
        <f>Calcu!E34</f>
        <v/>
      </c>
      <c r="H36" s="327"/>
      <c r="I36" s="327"/>
      <c r="J36" s="327"/>
      <c r="K36" s="328"/>
      <c r="L36" s="326" t="str">
        <f>Calcu!F34</f>
        <v/>
      </c>
      <c r="M36" s="327"/>
      <c r="N36" s="327"/>
      <c r="O36" s="327"/>
      <c r="P36" s="328"/>
      <c r="Q36" s="326" t="str">
        <f>Calcu!G34</f>
        <v/>
      </c>
      <c r="R36" s="327"/>
      <c r="S36" s="327"/>
      <c r="T36" s="327"/>
      <c r="U36" s="328"/>
      <c r="V36" s="326" t="str">
        <f>Calcu!H34</f>
        <v/>
      </c>
      <c r="W36" s="327"/>
      <c r="X36" s="327"/>
      <c r="Y36" s="327"/>
      <c r="Z36" s="328"/>
      <c r="AA36" s="326" t="str">
        <f>Calcu!I34</f>
        <v/>
      </c>
      <c r="AB36" s="327"/>
      <c r="AC36" s="327"/>
      <c r="AD36" s="327"/>
      <c r="AE36" s="328"/>
      <c r="AF36" s="326" t="str">
        <f>Calcu!J34</f>
        <v/>
      </c>
      <c r="AG36" s="327"/>
      <c r="AH36" s="327"/>
      <c r="AI36" s="327"/>
      <c r="AJ36" s="328"/>
      <c r="AK36" s="326" t="str">
        <f>Calcu!K34</f>
        <v/>
      </c>
      <c r="AL36" s="327"/>
      <c r="AM36" s="327"/>
      <c r="AN36" s="327"/>
      <c r="AO36" s="328"/>
    </row>
    <row r="37" spans="1:41" ht="18.75" customHeight="1">
      <c r="A37" s="58"/>
      <c r="B37" s="326" t="str">
        <f>Calcu!C35</f>
        <v/>
      </c>
      <c r="C37" s="327"/>
      <c r="D37" s="327"/>
      <c r="E37" s="327"/>
      <c r="F37" s="328"/>
      <c r="G37" s="326" t="str">
        <f>Calcu!E35</f>
        <v/>
      </c>
      <c r="H37" s="327"/>
      <c r="I37" s="327"/>
      <c r="J37" s="327"/>
      <c r="K37" s="328"/>
      <c r="L37" s="326" t="str">
        <f>Calcu!F35</f>
        <v/>
      </c>
      <c r="M37" s="327"/>
      <c r="N37" s="327"/>
      <c r="O37" s="327"/>
      <c r="P37" s="328"/>
      <c r="Q37" s="326" t="str">
        <f>Calcu!G35</f>
        <v/>
      </c>
      <c r="R37" s="327"/>
      <c r="S37" s="327"/>
      <c r="T37" s="327"/>
      <c r="U37" s="328"/>
      <c r="V37" s="326" t="str">
        <f>Calcu!H35</f>
        <v/>
      </c>
      <c r="W37" s="327"/>
      <c r="X37" s="327"/>
      <c r="Y37" s="327"/>
      <c r="Z37" s="328"/>
      <c r="AA37" s="326" t="str">
        <f>Calcu!I35</f>
        <v/>
      </c>
      <c r="AB37" s="327"/>
      <c r="AC37" s="327"/>
      <c r="AD37" s="327"/>
      <c r="AE37" s="328"/>
      <c r="AF37" s="326" t="str">
        <f>Calcu!J35</f>
        <v/>
      </c>
      <c r="AG37" s="327"/>
      <c r="AH37" s="327"/>
      <c r="AI37" s="327"/>
      <c r="AJ37" s="328"/>
      <c r="AK37" s="326" t="str">
        <f>Calcu!K35</f>
        <v/>
      </c>
      <c r="AL37" s="327"/>
      <c r="AM37" s="327"/>
      <c r="AN37" s="327"/>
      <c r="AO37" s="328"/>
    </row>
    <row r="38" spans="1:41" ht="18.75" customHeight="1">
      <c r="A38" s="58"/>
      <c r="B38" s="326" t="str">
        <f>Calcu!C36</f>
        <v/>
      </c>
      <c r="C38" s="327"/>
      <c r="D38" s="327"/>
      <c r="E38" s="327"/>
      <c r="F38" s="328"/>
      <c r="G38" s="326" t="str">
        <f>Calcu!E36</f>
        <v/>
      </c>
      <c r="H38" s="327"/>
      <c r="I38" s="327"/>
      <c r="J38" s="327"/>
      <c r="K38" s="328"/>
      <c r="L38" s="326" t="str">
        <f>Calcu!F36</f>
        <v/>
      </c>
      <c r="M38" s="327"/>
      <c r="N38" s="327"/>
      <c r="O38" s="327"/>
      <c r="P38" s="328"/>
      <c r="Q38" s="326" t="str">
        <f>Calcu!G36</f>
        <v/>
      </c>
      <c r="R38" s="327"/>
      <c r="S38" s="327"/>
      <c r="T38" s="327"/>
      <c r="U38" s="328"/>
      <c r="V38" s="326" t="str">
        <f>Calcu!H36</f>
        <v/>
      </c>
      <c r="W38" s="327"/>
      <c r="X38" s="327"/>
      <c r="Y38" s="327"/>
      <c r="Z38" s="328"/>
      <c r="AA38" s="326" t="str">
        <f>Calcu!I36</f>
        <v/>
      </c>
      <c r="AB38" s="327"/>
      <c r="AC38" s="327"/>
      <c r="AD38" s="327"/>
      <c r="AE38" s="328"/>
      <c r="AF38" s="326" t="str">
        <f>Calcu!J36</f>
        <v/>
      </c>
      <c r="AG38" s="327"/>
      <c r="AH38" s="327"/>
      <c r="AI38" s="327"/>
      <c r="AJ38" s="328"/>
      <c r="AK38" s="326" t="str">
        <f>Calcu!K36</f>
        <v/>
      </c>
      <c r="AL38" s="327"/>
      <c r="AM38" s="327"/>
      <c r="AN38" s="327"/>
      <c r="AO38" s="328"/>
    </row>
    <row r="39" spans="1:41" ht="18.75" customHeight="1">
      <c r="A39" s="58"/>
      <c r="B39" s="326" t="str">
        <f>Calcu!C37</f>
        <v/>
      </c>
      <c r="C39" s="327"/>
      <c r="D39" s="327"/>
      <c r="E39" s="327"/>
      <c r="F39" s="328"/>
      <c r="G39" s="326" t="str">
        <f>Calcu!E37</f>
        <v/>
      </c>
      <c r="H39" s="327"/>
      <c r="I39" s="327"/>
      <c r="J39" s="327"/>
      <c r="K39" s="328"/>
      <c r="L39" s="326" t="str">
        <f>Calcu!F37</f>
        <v/>
      </c>
      <c r="M39" s="327"/>
      <c r="N39" s="327"/>
      <c r="O39" s="327"/>
      <c r="P39" s="328"/>
      <c r="Q39" s="326" t="str">
        <f>Calcu!G37</f>
        <v/>
      </c>
      <c r="R39" s="327"/>
      <c r="S39" s="327"/>
      <c r="T39" s="327"/>
      <c r="U39" s="328"/>
      <c r="V39" s="326" t="str">
        <f>Calcu!H37</f>
        <v/>
      </c>
      <c r="W39" s="327"/>
      <c r="X39" s="327"/>
      <c r="Y39" s="327"/>
      <c r="Z39" s="328"/>
      <c r="AA39" s="326" t="str">
        <f>Calcu!I37</f>
        <v/>
      </c>
      <c r="AB39" s="327"/>
      <c r="AC39" s="327"/>
      <c r="AD39" s="327"/>
      <c r="AE39" s="328"/>
      <c r="AF39" s="326" t="str">
        <f>Calcu!J37</f>
        <v/>
      </c>
      <c r="AG39" s="327"/>
      <c r="AH39" s="327"/>
      <c r="AI39" s="327"/>
      <c r="AJ39" s="328"/>
      <c r="AK39" s="326" t="str">
        <f>Calcu!K37</f>
        <v/>
      </c>
      <c r="AL39" s="327"/>
      <c r="AM39" s="327"/>
      <c r="AN39" s="327"/>
      <c r="AO39" s="328"/>
    </row>
    <row r="40" spans="1:41" ht="18.75" customHeight="1">
      <c r="A40" s="58"/>
      <c r="B40" s="326" t="str">
        <f>Calcu!C38</f>
        <v/>
      </c>
      <c r="C40" s="327"/>
      <c r="D40" s="327"/>
      <c r="E40" s="327"/>
      <c r="F40" s="328"/>
      <c r="G40" s="326" t="str">
        <f>Calcu!E38</f>
        <v/>
      </c>
      <c r="H40" s="327"/>
      <c r="I40" s="327"/>
      <c r="J40" s="327"/>
      <c r="K40" s="328"/>
      <c r="L40" s="326" t="str">
        <f>Calcu!F38</f>
        <v/>
      </c>
      <c r="M40" s="327"/>
      <c r="N40" s="327"/>
      <c r="O40" s="327"/>
      <c r="P40" s="328"/>
      <c r="Q40" s="326" t="str">
        <f>Calcu!G38</f>
        <v/>
      </c>
      <c r="R40" s="327"/>
      <c r="S40" s="327"/>
      <c r="T40" s="327"/>
      <c r="U40" s="328"/>
      <c r="V40" s="326" t="str">
        <f>Calcu!H38</f>
        <v/>
      </c>
      <c r="W40" s="327"/>
      <c r="X40" s="327"/>
      <c r="Y40" s="327"/>
      <c r="Z40" s="328"/>
      <c r="AA40" s="326" t="str">
        <f>Calcu!I38</f>
        <v/>
      </c>
      <c r="AB40" s="327"/>
      <c r="AC40" s="327"/>
      <c r="AD40" s="327"/>
      <c r="AE40" s="328"/>
      <c r="AF40" s="326" t="str">
        <f>Calcu!J38</f>
        <v/>
      </c>
      <c r="AG40" s="327"/>
      <c r="AH40" s="327"/>
      <c r="AI40" s="327"/>
      <c r="AJ40" s="328"/>
      <c r="AK40" s="326" t="str">
        <f>Calcu!K38</f>
        <v/>
      </c>
      <c r="AL40" s="327"/>
      <c r="AM40" s="327"/>
      <c r="AN40" s="327"/>
      <c r="AO40" s="328"/>
    </row>
    <row r="41" spans="1:41" ht="18.75" customHeight="1">
      <c r="A41" s="58"/>
      <c r="B41" s="326" t="str">
        <f>Calcu!C39</f>
        <v/>
      </c>
      <c r="C41" s="327"/>
      <c r="D41" s="327"/>
      <c r="E41" s="327"/>
      <c r="F41" s="328"/>
      <c r="G41" s="326" t="str">
        <f>Calcu!E39</f>
        <v/>
      </c>
      <c r="H41" s="327"/>
      <c r="I41" s="327"/>
      <c r="J41" s="327"/>
      <c r="K41" s="328"/>
      <c r="L41" s="326" t="str">
        <f>Calcu!F39</f>
        <v/>
      </c>
      <c r="M41" s="327"/>
      <c r="N41" s="327"/>
      <c r="O41" s="327"/>
      <c r="P41" s="328"/>
      <c r="Q41" s="326" t="str">
        <f>Calcu!G39</f>
        <v/>
      </c>
      <c r="R41" s="327"/>
      <c r="S41" s="327"/>
      <c r="T41" s="327"/>
      <c r="U41" s="328"/>
      <c r="V41" s="326" t="str">
        <f>Calcu!H39</f>
        <v/>
      </c>
      <c r="W41" s="327"/>
      <c r="X41" s="327"/>
      <c r="Y41" s="327"/>
      <c r="Z41" s="328"/>
      <c r="AA41" s="326" t="str">
        <f>Calcu!I39</f>
        <v/>
      </c>
      <c r="AB41" s="327"/>
      <c r="AC41" s="327"/>
      <c r="AD41" s="327"/>
      <c r="AE41" s="328"/>
      <c r="AF41" s="326" t="str">
        <f>Calcu!J39</f>
        <v/>
      </c>
      <c r="AG41" s="327"/>
      <c r="AH41" s="327"/>
      <c r="AI41" s="327"/>
      <c r="AJ41" s="328"/>
      <c r="AK41" s="326" t="str">
        <f>Calcu!K39</f>
        <v/>
      </c>
      <c r="AL41" s="327"/>
      <c r="AM41" s="327"/>
      <c r="AN41" s="327"/>
      <c r="AO41" s="328"/>
    </row>
    <row r="42" spans="1:41" ht="18.75" customHeight="1">
      <c r="A42" s="58"/>
      <c r="B42" s="326" t="str">
        <f>Calcu!C40</f>
        <v/>
      </c>
      <c r="C42" s="327"/>
      <c r="D42" s="327"/>
      <c r="E42" s="327"/>
      <c r="F42" s="328"/>
      <c r="G42" s="326" t="str">
        <f>Calcu!E40</f>
        <v/>
      </c>
      <c r="H42" s="327"/>
      <c r="I42" s="327"/>
      <c r="J42" s="327"/>
      <c r="K42" s="328"/>
      <c r="L42" s="326" t="str">
        <f>Calcu!F40</f>
        <v/>
      </c>
      <c r="M42" s="327"/>
      <c r="N42" s="327"/>
      <c r="O42" s="327"/>
      <c r="P42" s="328"/>
      <c r="Q42" s="326" t="str">
        <f>Calcu!G40</f>
        <v/>
      </c>
      <c r="R42" s="327"/>
      <c r="S42" s="327"/>
      <c r="T42" s="327"/>
      <c r="U42" s="328"/>
      <c r="V42" s="326" t="str">
        <f>Calcu!H40</f>
        <v/>
      </c>
      <c r="W42" s="327"/>
      <c r="X42" s="327"/>
      <c r="Y42" s="327"/>
      <c r="Z42" s="328"/>
      <c r="AA42" s="326" t="str">
        <f>Calcu!I40</f>
        <v/>
      </c>
      <c r="AB42" s="327"/>
      <c r="AC42" s="327"/>
      <c r="AD42" s="327"/>
      <c r="AE42" s="328"/>
      <c r="AF42" s="326" t="str">
        <f>Calcu!J40</f>
        <v/>
      </c>
      <c r="AG42" s="327"/>
      <c r="AH42" s="327"/>
      <c r="AI42" s="327"/>
      <c r="AJ42" s="328"/>
      <c r="AK42" s="326" t="str">
        <f>Calcu!K40</f>
        <v/>
      </c>
      <c r="AL42" s="327"/>
      <c r="AM42" s="327"/>
      <c r="AN42" s="327"/>
      <c r="AO42" s="328"/>
    </row>
    <row r="43" spans="1:41" ht="18.75" customHeight="1">
      <c r="A43" s="58"/>
      <c r="B43" s="326" t="str">
        <f>Calcu!C41</f>
        <v/>
      </c>
      <c r="C43" s="327"/>
      <c r="D43" s="327"/>
      <c r="E43" s="327"/>
      <c r="F43" s="328"/>
      <c r="G43" s="326" t="str">
        <f>Calcu!E41</f>
        <v/>
      </c>
      <c r="H43" s="327"/>
      <c r="I43" s="327"/>
      <c r="J43" s="327"/>
      <c r="K43" s="328"/>
      <c r="L43" s="326" t="str">
        <f>Calcu!F41</f>
        <v/>
      </c>
      <c r="M43" s="327"/>
      <c r="N43" s="327"/>
      <c r="O43" s="327"/>
      <c r="P43" s="328"/>
      <c r="Q43" s="326" t="str">
        <f>Calcu!G41</f>
        <v/>
      </c>
      <c r="R43" s="327"/>
      <c r="S43" s="327"/>
      <c r="T43" s="327"/>
      <c r="U43" s="328"/>
      <c r="V43" s="326" t="str">
        <f>Calcu!H41</f>
        <v/>
      </c>
      <c r="W43" s="327"/>
      <c r="X43" s="327"/>
      <c r="Y43" s="327"/>
      <c r="Z43" s="328"/>
      <c r="AA43" s="326" t="str">
        <f>Calcu!I41</f>
        <v/>
      </c>
      <c r="AB43" s="327"/>
      <c r="AC43" s="327"/>
      <c r="AD43" s="327"/>
      <c r="AE43" s="328"/>
      <c r="AF43" s="326" t="str">
        <f>Calcu!J41</f>
        <v/>
      </c>
      <c r="AG43" s="327"/>
      <c r="AH43" s="327"/>
      <c r="AI43" s="327"/>
      <c r="AJ43" s="328"/>
      <c r="AK43" s="326" t="str">
        <f>Calcu!K41</f>
        <v/>
      </c>
      <c r="AL43" s="327"/>
      <c r="AM43" s="327"/>
      <c r="AN43" s="327"/>
      <c r="AO43" s="328"/>
    </row>
    <row r="44" spans="1:41" ht="18.75" customHeight="1">
      <c r="A44" s="58"/>
      <c r="B44" s="326" t="str">
        <f>Calcu!C42</f>
        <v/>
      </c>
      <c r="C44" s="327"/>
      <c r="D44" s="327"/>
      <c r="E44" s="327"/>
      <c r="F44" s="328"/>
      <c r="G44" s="326" t="str">
        <f>Calcu!E42</f>
        <v/>
      </c>
      <c r="H44" s="327"/>
      <c r="I44" s="327"/>
      <c r="J44" s="327"/>
      <c r="K44" s="328"/>
      <c r="L44" s="326" t="str">
        <f>Calcu!F42</f>
        <v/>
      </c>
      <c r="M44" s="327"/>
      <c r="N44" s="327"/>
      <c r="O44" s="327"/>
      <c r="P44" s="328"/>
      <c r="Q44" s="326" t="str">
        <f>Calcu!G42</f>
        <v/>
      </c>
      <c r="R44" s="327"/>
      <c r="S44" s="327"/>
      <c r="T44" s="327"/>
      <c r="U44" s="328"/>
      <c r="V44" s="326" t="str">
        <f>Calcu!H42</f>
        <v/>
      </c>
      <c r="W44" s="327"/>
      <c r="X44" s="327"/>
      <c r="Y44" s="327"/>
      <c r="Z44" s="328"/>
      <c r="AA44" s="326" t="str">
        <f>Calcu!I42</f>
        <v/>
      </c>
      <c r="AB44" s="327"/>
      <c r="AC44" s="327"/>
      <c r="AD44" s="327"/>
      <c r="AE44" s="328"/>
      <c r="AF44" s="326" t="str">
        <f>Calcu!J42</f>
        <v/>
      </c>
      <c r="AG44" s="327"/>
      <c r="AH44" s="327"/>
      <c r="AI44" s="327"/>
      <c r="AJ44" s="328"/>
      <c r="AK44" s="326" t="str">
        <f>Calcu!K42</f>
        <v/>
      </c>
      <c r="AL44" s="327"/>
      <c r="AM44" s="327"/>
      <c r="AN44" s="327"/>
      <c r="AO44" s="328"/>
    </row>
    <row r="45" spans="1:41" ht="18.75" customHeight="1">
      <c r="A45" s="58"/>
      <c r="B45" s="326" t="str">
        <f>Calcu!C43</f>
        <v/>
      </c>
      <c r="C45" s="327"/>
      <c r="D45" s="327"/>
      <c r="E45" s="327"/>
      <c r="F45" s="328"/>
      <c r="G45" s="326" t="str">
        <f>Calcu!E43</f>
        <v/>
      </c>
      <c r="H45" s="327"/>
      <c r="I45" s="327"/>
      <c r="J45" s="327"/>
      <c r="K45" s="328"/>
      <c r="L45" s="326" t="str">
        <f>Calcu!F43</f>
        <v/>
      </c>
      <c r="M45" s="327"/>
      <c r="N45" s="327"/>
      <c r="O45" s="327"/>
      <c r="P45" s="328"/>
      <c r="Q45" s="326" t="str">
        <f>Calcu!G43</f>
        <v/>
      </c>
      <c r="R45" s="327"/>
      <c r="S45" s="327"/>
      <c r="T45" s="327"/>
      <c r="U45" s="328"/>
      <c r="V45" s="326" t="str">
        <f>Calcu!H43</f>
        <v/>
      </c>
      <c r="W45" s="327"/>
      <c r="X45" s="327"/>
      <c r="Y45" s="327"/>
      <c r="Z45" s="328"/>
      <c r="AA45" s="326" t="str">
        <f>Calcu!I43</f>
        <v/>
      </c>
      <c r="AB45" s="327"/>
      <c r="AC45" s="327"/>
      <c r="AD45" s="327"/>
      <c r="AE45" s="328"/>
      <c r="AF45" s="326" t="str">
        <f>Calcu!J43</f>
        <v/>
      </c>
      <c r="AG45" s="327"/>
      <c r="AH45" s="327"/>
      <c r="AI45" s="327"/>
      <c r="AJ45" s="328"/>
      <c r="AK45" s="326" t="str">
        <f>Calcu!K43</f>
        <v/>
      </c>
      <c r="AL45" s="327"/>
      <c r="AM45" s="327"/>
      <c r="AN45" s="327"/>
      <c r="AO45" s="328"/>
    </row>
    <row r="46" spans="1:41" ht="18.75" customHeight="1">
      <c r="A46" s="58"/>
      <c r="B46" s="326" t="str">
        <f>Calcu!C44</f>
        <v/>
      </c>
      <c r="C46" s="327"/>
      <c r="D46" s="327"/>
      <c r="E46" s="327"/>
      <c r="F46" s="328"/>
      <c r="G46" s="326" t="str">
        <f>Calcu!E44</f>
        <v/>
      </c>
      <c r="H46" s="327"/>
      <c r="I46" s="327"/>
      <c r="J46" s="327"/>
      <c r="K46" s="328"/>
      <c r="L46" s="326" t="str">
        <f>Calcu!F44</f>
        <v/>
      </c>
      <c r="M46" s="327"/>
      <c r="N46" s="327"/>
      <c r="O46" s="327"/>
      <c r="P46" s="328"/>
      <c r="Q46" s="326" t="str">
        <f>Calcu!G44</f>
        <v/>
      </c>
      <c r="R46" s="327"/>
      <c r="S46" s="327"/>
      <c r="T46" s="327"/>
      <c r="U46" s="328"/>
      <c r="V46" s="326" t="str">
        <f>Calcu!H44</f>
        <v/>
      </c>
      <c r="W46" s="327"/>
      <c r="X46" s="327"/>
      <c r="Y46" s="327"/>
      <c r="Z46" s="328"/>
      <c r="AA46" s="326" t="str">
        <f>Calcu!I44</f>
        <v/>
      </c>
      <c r="AB46" s="327"/>
      <c r="AC46" s="327"/>
      <c r="AD46" s="327"/>
      <c r="AE46" s="328"/>
      <c r="AF46" s="326" t="str">
        <f>Calcu!J44</f>
        <v/>
      </c>
      <c r="AG46" s="327"/>
      <c r="AH46" s="327"/>
      <c r="AI46" s="327"/>
      <c r="AJ46" s="328"/>
      <c r="AK46" s="326" t="str">
        <f>Calcu!K44</f>
        <v/>
      </c>
      <c r="AL46" s="327"/>
      <c r="AM46" s="327"/>
      <c r="AN46" s="327"/>
      <c r="AO46" s="328"/>
    </row>
    <row r="47" spans="1:41" ht="18.75" customHeight="1">
      <c r="A47" s="58"/>
      <c r="B47" s="326" t="str">
        <f>Calcu!C45</f>
        <v/>
      </c>
      <c r="C47" s="327"/>
      <c r="D47" s="327"/>
      <c r="E47" s="327"/>
      <c r="F47" s="328"/>
      <c r="G47" s="326" t="str">
        <f>Calcu!E45</f>
        <v/>
      </c>
      <c r="H47" s="327"/>
      <c r="I47" s="327"/>
      <c r="J47" s="327"/>
      <c r="K47" s="328"/>
      <c r="L47" s="326" t="str">
        <f>Calcu!F45</f>
        <v/>
      </c>
      <c r="M47" s="327"/>
      <c r="N47" s="327"/>
      <c r="O47" s="327"/>
      <c r="P47" s="328"/>
      <c r="Q47" s="326" t="str">
        <f>Calcu!G45</f>
        <v/>
      </c>
      <c r="R47" s="327"/>
      <c r="S47" s="327"/>
      <c r="T47" s="327"/>
      <c r="U47" s="328"/>
      <c r="V47" s="326" t="str">
        <f>Calcu!H45</f>
        <v/>
      </c>
      <c r="W47" s="327"/>
      <c r="X47" s="327"/>
      <c r="Y47" s="327"/>
      <c r="Z47" s="328"/>
      <c r="AA47" s="326" t="str">
        <f>Calcu!I45</f>
        <v/>
      </c>
      <c r="AB47" s="327"/>
      <c r="AC47" s="327"/>
      <c r="AD47" s="327"/>
      <c r="AE47" s="328"/>
      <c r="AF47" s="326" t="str">
        <f>Calcu!J45</f>
        <v/>
      </c>
      <c r="AG47" s="327"/>
      <c r="AH47" s="327"/>
      <c r="AI47" s="327"/>
      <c r="AJ47" s="328"/>
      <c r="AK47" s="326" t="str">
        <f>Calcu!K45</f>
        <v/>
      </c>
      <c r="AL47" s="327"/>
      <c r="AM47" s="327"/>
      <c r="AN47" s="327"/>
      <c r="AO47" s="328"/>
    </row>
    <row r="48" spans="1:41" ht="18.75" customHeight="1">
      <c r="A48" s="58"/>
      <c r="B48" s="326" t="str">
        <f>Calcu!C46</f>
        <v/>
      </c>
      <c r="C48" s="327"/>
      <c r="D48" s="327"/>
      <c r="E48" s="327"/>
      <c r="F48" s="328"/>
      <c r="G48" s="326" t="str">
        <f>Calcu!E46</f>
        <v/>
      </c>
      <c r="H48" s="327"/>
      <c r="I48" s="327"/>
      <c r="J48" s="327"/>
      <c r="K48" s="328"/>
      <c r="L48" s="326" t="str">
        <f>Calcu!F46</f>
        <v/>
      </c>
      <c r="M48" s="327"/>
      <c r="N48" s="327"/>
      <c r="O48" s="327"/>
      <c r="P48" s="328"/>
      <c r="Q48" s="326" t="str">
        <f>Calcu!G46</f>
        <v/>
      </c>
      <c r="R48" s="327"/>
      <c r="S48" s="327"/>
      <c r="T48" s="327"/>
      <c r="U48" s="328"/>
      <c r="V48" s="326" t="str">
        <f>Calcu!H46</f>
        <v/>
      </c>
      <c r="W48" s="327"/>
      <c r="X48" s="327"/>
      <c r="Y48" s="327"/>
      <c r="Z48" s="328"/>
      <c r="AA48" s="326" t="str">
        <f>Calcu!I46</f>
        <v/>
      </c>
      <c r="AB48" s="327"/>
      <c r="AC48" s="327"/>
      <c r="AD48" s="327"/>
      <c r="AE48" s="328"/>
      <c r="AF48" s="326" t="str">
        <f>Calcu!J46</f>
        <v/>
      </c>
      <c r="AG48" s="327"/>
      <c r="AH48" s="327"/>
      <c r="AI48" s="327"/>
      <c r="AJ48" s="328"/>
      <c r="AK48" s="326" t="str">
        <f>Calcu!K46</f>
        <v/>
      </c>
      <c r="AL48" s="327"/>
      <c r="AM48" s="327"/>
      <c r="AN48" s="327"/>
      <c r="AO48" s="328"/>
    </row>
    <row r="49" spans="1:69" ht="18.75" customHeight="1">
      <c r="A49" s="58"/>
      <c r="B49" s="326" t="str">
        <f>Calcu!C47</f>
        <v/>
      </c>
      <c r="C49" s="327"/>
      <c r="D49" s="327"/>
      <c r="E49" s="327"/>
      <c r="F49" s="328"/>
      <c r="G49" s="326" t="str">
        <f>Calcu!E47</f>
        <v/>
      </c>
      <c r="H49" s="327"/>
      <c r="I49" s="327"/>
      <c r="J49" s="327"/>
      <c r="K49" s="328"/>
      <c r="L49" s="326" t="str">
        <f>Calcu!F47</f>
        <v/>
      </c>
      <c r="M49" s="327"/>
      <c r="N49" s="327"/>
      <c r="O49" s="327"/>
      <c r="P49" s="328"/>
      <c r="Q49" s="326" t="str">
        <f>Calcu!G47</f>
        <v/>
      </c>
      <c r="R49" s="327"/>
      <c r="S49" s="327"/>
      <c r="T49" s="327"/>
      <c r="U49" s="328"/>
      <c r="V49" s="326" t="str">
        <f>Calcu!H47</f>
        <v/>
      </c>
      <c r="W49" s="327"/>
      <c r="X49" s="327"/>
      <c r="Y49" s="327"/>
      <c r="Z49" s="328"/>
      <c r="AA49" s="326" t="str">
        <f>Calcu!I47</f>
        <v/>
      </c>
      <c r="AB49" s="327"/>
      <c r="AC49" s="327"/>
      <c r="AD49" s="327"/>
      <c r="AE49" s="328"/>
      <c r="AF49" s="326" t="str">
        <f>Calcu!J47</f>
        <v/>
      </c>
      <c r="AG49" s="327"/>
      <c r="AH49" s="327"/>
      <c r="AI49" s="327"/>
      <c r="AJ49" s="328"/>
      <c r="AK49" s="326" t="str">
        <f>Calcu!K47</f>
        <v/>
      </c>
      <c r="AL49" s="327"/>
      <c r="AM49" s="327"/>
      <c r="AN49" s="327"/>
      <c r="AO49" s="328"/>
    </row>
    <row r="50" spans="1:69" ht="18.75" customHeight="1">
      <c r="A50" s="58"/>
      <c r="B50" s="326" t="str">
        <f>Calcu!C48</f>
        <v/>
      </c>
      <c r="C50" s="327"/>
      <c r="D50" s="327"/>
      <c r="E50" s="327"/>
      <c r="F50" s="328"/>
      <c r="G50" s="326" t="str">
        <f>Calcu!E48</f>
        <v/>
      </c>
      <c r="H50" s="327"/>
      <c r="I50" s="327"/>
      <c r="J50" s="327"/>
      <c r="K50" s="328"/>
      <c r="L50" s="326" t="str">
        <f>Calcu!F48</f>
        <v/>
      </c>
      <c r="M50" s="327"/>
      <c r="N50" s="327"/>
      <c r="O50" s="327"/>
      <c r="P50" s="328"/>
      <c r="Q50" s="326" t="str">
        <f>Calcu!G48</f>
        <v/>
      </c>
      <c r="R50" s="327"/>
      <c r="S50" s="327"/>
      <c r="T50" s="327"/>
      <c r="U50" s="328"/>
      <c r="V50" s="326" t="str">
        <f>Calcu!H48</f>
        <v/>
      </c>
      <c r="W50" s="327"/>
      <c r="X50" s="327"/>
      <c r="Y50" s="327"/>
      <c r="Z50" s="328"/>
      <c r="AA50" s="326" t="str">
        <f>Calcu!I48</f>
        <v/>
      </c>
      <c r="AB50" s="327"/>
      <c r="AC50" s="327"/>
      <c r="AD50" s="327"/>
      <c r="AE50" s="328"/>
      <c r="AF50" s="326" t="str">
        <f>Calcu!J48</f>
        <v/>
      </c>
      <c r="AG50" s="327"/>
      <c r="AH50" s="327"/>
      <c r="AI50" s="327"/>
      <c r="AJ50" s="328"/>
      <c r="AK50" s="326" t="str">
        <f>Calcu!K48</f>
        <v/>
      </c>
      <c r="AL50" s="327"/>
      <c r="AM50" s="327"/>
      <c r="AN50" s="327"/>
      <c r="AO50" s="328"/>
    </row>
    <row r="51" spans="1:69" ht="18.75" customHeight="1">
      <c r="A51" s="58"/>
      <c r="B51" s="326" t="str">
        <f>Calcu!C49</f>
        <v/>
      </c>
      <c r="C51" s="327"/>
      <c r="D51" s="327"/>
      <c r="E51" s="327"/>
      <c r="F51" s="328"/>
      <c r="G51" s="326" t="str">
        <f>Calcu!E49</f>
        <v/>
      </c>
      <c r="H51" s="327"/>
      <c r="I51" s="327"/>
      <c r="J51" s="327"/>
      <c r="K51" s="328"/>
      <c r="L51" s="326" t="str">
        <f>Calcu!F49</f>
        <v/>
      </c>
      <c r="M51" s="327"/>
      <c r="N51" s="327"/>
      <c r="O51" s="327"/>
      <c r="P51" s="328"/>
      <c r="Q51" s="326" t="str">
        <f>Calcu!G49</f>
        <v/>
      </c>
      <c r="R51" s="327"/>
      <c r="S51" s="327"/>
      <c r="T51" s="327"/>
      <c r="U51" s="328"/>
      <c r="V51" s="326" t="str">
        <f>Calcu!H49</f>
        <v/>
      </c>
      <c r="W51" s="327"/>
      <c r="X51" s="327"/>
      <c r="Y51" s="327"/>
      <c r="Z51" s="328"/>
      <c r="AA51" s="326" t="str">
        <f>Calcu!I49</f>
        <v/>
      </c>
      <c r="AB51" s="327"/>
      <c r="AC51" s="327"/>
      <c r="AD51" s="327"/>
      <c r="AE51" s="328"/>
      <c r="AF51" s="326" t="str">
        <f>Calcu!J49</f>
        <v/>
      </c>
      <c r="AG51" s="327"/>
      <c r="AH51" s="327"/>
      <c r="AI51" s="327"/>
      <c r="AJ51" s="328"/>
      <c r="AK51" s="326" t="str">
        <f>Calcu!K49</f>
        <v/>
      </c>
      <c r="AL51" s="327"/>
      <c r="AM51" s="327"/>
      <c r="AN51" s="327"/>
      <c r="AO51" s="328"/>
    </row>
    <row r="52" spans="1:69" ht="18.75" customHeight="1">
      <c r="A52" s="58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</row>
    <row r="53" spans="1:69" ht="18.75" customHeight="1">
      <c r="A53" s="58" t="s">
        <v>289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69" ht="18.75" customHeight="1">
      <c r="A54" s="71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69" ht="18.75" customHeight="1">
      <c r="A55" s="71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69" ht="18.75" customHeight="1">
      <c r="A56" s="71"/>
      <c r="B56" s="57"/>
      <c r="C56" s="334" t="s">
        <v>290</v>
      </c>
      <c r="D56" s="334"/>
      <c r="E56" s="334"/>
      <c r="F56" s="216" t="s">
        <v>291</v>
      </c>
      <c r="G56" s="57" t="str">
        <f>N5&amp;"의 교정값"</f>
        <v>틈새 게이지의 교정값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69" ht="18.75" customHeight="1">
      <c r="A57" s="71"/>
      <c r="B57" s="57"/>
      <c r="C57" s="334" t="s">
        <v>138</v>
      </c>
      <c r="D57" s="334"/>
      <c r="E57" s="334"/>
      <c r="F57" s="216" t="s">
        <v>292</v>
      </c>
      <c r="G57" s="57" t="str">
        <f>T5&amp;"의 지시값"</f>
        <v>표준 측장기의 지시값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69" ht="18.75" customHeight="1">
      <c r="A58" s="71"/>
      <c r="B58" s="57"/>
      <c r="C58" s="334" t="s">
        <v>293</v>
      </c>
      <c r="D58" s="334"/>
      <c r="E58" s="334"/>
      <c r="F58" s="216" t="s">
        <v>294</v>
      </c>
      <c r="G58" s="57" t="str">
        <f>T5&amp;"의 보정값"</f>
        <v>표준 측장기의 보정값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69" ht="18.75" customHeight="1">
      <c r="A59" s="71"/>
      <c r="B59" s="57"/>
      <c r="C59" s="334" t="s">
        <v>391</v>
      </c>
      <c r="D59" s="334"/>
      <c r="E59" s="334"/>
      <c r="F59" s="216" t="s">
        <v>295</v>
      </c>
      <c r="G59" s="57" t="str">
        <f>T5&amp;"의 분해능에 의한 보정값"</f>
        <v>표준 측장기의 분해능에 의한 보정값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69" ht="18.75" customHeight="1">
      <c r="A60" s="71"/>
      <c r="B60" s="57"/>
      <c r="C60" s="334"/>
      <c r="D60" s="334"/>
      <c r="E60" s="334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</row>
    <row r="61" spans="1:69" ht="18.75" customHeight="1">
      <c r="A61" s="58" t="s">
        <v>296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</row>
    <row r="62" spans="1:69" ht="18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</row>
    <row r="63" spans="1:69" ht="18.75" customHeight="1">
      <c r="A63" s="57"/>
      <c r="B63" s="57"/>
      <c r="C63" s="57" t="s">
        <v>139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</row>
    <row r="64" spans="1:69" ht="18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</row>
    <row r="65" spans="1:47" ht="18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</row>
    <row r="66" spans="1:47" ht="18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</row>
    <row r="67" spans="1:47" ht="18.75" customHeight="1">
      <c r="A67" s="61" t="s">
        <v>297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47" ht="18.75" customHeight="1">
      <c r="A68" s="57"/>
      <c r="B68" s="335"/>
      <c r="C68" s="336"/>
      <c r="D68" s="341"/>
      <c r="E68" s="342"/>
      <c r="F68" s="342"/>
      <c r="G68" s="343"/>
      <c r="H68" s="344">
        <v>1</v>
      </c>
      <c r="I68" s="344"/>
      <c r="J68" s="344"/>
      <c r="K68" s="344"/>
      <c r="L68" s="344"/>
      <c r="M68" s="344"/>
      <c r="N68" s="344"/>
      <c r="O68" s="344">
        <v>2</v>
      </c>
      <c r="P68" s="344"/>
      <c r="Q68" s="344"/>
      <c r="R68" s="344"/>
      <c r="S68" s="344"/>
      <c r="T68" s="344"/>
      <c r="U68" s="344"/>
      <c r="V68" s="344">
        <v>3</v>
      </c>
      <c r="W68" s="344"/>
      <c r="X68" s="344"/>
      <c r="Y68" s="344"/>
      <c r="Z68" s="344"/>
      <c r="AA68" s="341">
        <v>4</v>
      </c>
      <c r="AB68" s="342"/>
      <c r="AC68" s="342"/>
      <c r="AD68" s="342"/>
      <c r="AE68" s="342"/>
      <c r="AF68" s="342"/>
      <c r="AG68" s="343"/>
      <c r="AH68" s="344">
        <v>5</v>
      </c>
      <c r="AI68" s="344"/>
      <c r="AJ68" s="344"/>
      <c r="AK68" s="344"/>
      <c r="AL68" s="344"/>
      <c r="AM68" s="344"/>
      <c r="AN68" s="344"/>
      <c r="AO68" s="344"/>
      <c r="AP68" s="344">
        <v>6</v>
      </c>
      <c r="AQ68" s="344"/>
      <c r="AR68" s="344"/>
      <c r="AS68" s="344"/>
      <c r="AT68" s="57"/>
    </row>
    <row r="69" spans="1:47" ht="18.75" customHeight="1">
      <c r="A69" s="57"/>
      <c r="B69" s="337"/>
      <c r="C69" s="338"/>
      <c r="D69" s="335" t="s">
        <v>125</v>
      </c>
      <c r="E69" s="350"/>
      <c r="F69" s="350"/>
      <c r="G69" s="336"/>
      <c r="H69" s="371" t="s">
        <v>298</v>
      </c>
      <c r="I69" s="371"/>
      <c r="J69" s="371"/>
      <c r="K69" s="371"/>
      <c r="L69" s="371"/>
      <c r="M69" s="371"/>
      <c r="N69" s="371"/>
      <c r="O69" s="371" t="s">
        <v>299</v>
      </c>
      <c r="P69" s="371"/>
      <c r="Q69" s="371"/>
      <c r="R69" s="371"/>
      <c r="S69" s="371"/>
      <c r="T69" s="371"/>
      <c r="U69" s="371"/>
      <c r="V69" s="371" t="s">
        <v>300</v>
      </c>
      <c r="W69" s="371"/>
      <c r="X69" s="371"/>
      <c r="Y69" s="371"/>
      <c r="Z69" s="371"/>
      <c r="AA69" s="335" t="s">
        <v>301</v>
      </c>
      <c r="AB69" s="350"/>
      <c r="AC69" s="350"/>
      <c r="AD69" s="350"/>
      <c r="AE69" s="350"/>
      <c r="AF69" s="350"/>
      <c r="AG69" s="336"/>
      <c r="AH69" s="371" t="s">
        <v>302</v>
      </c>
      <c r="AI69" s="371"/>
      <c r="AJ69" s="371"/>
      <c r="AK69" s="371"/>
      <c r="AL69" s="371"/>
      <c r="AM69" s="371"/>
      <c r="AN69" s="371"/>
      <c r="AO69" s="371"/>
      <c r="AP69" s="371" t="s">
        <v>303</v>
      </c>
      <c r="AQ69" s="371"/>
      <c r="AR69" s="371"/>
      <c r="AS69" s="371"/>
      <c r="AT69" s="57"/>
    </row>
    <row r="70" spans="1:47" ht="18.75" customHeight="1">
      <c r="A70" s="57"/>
      <c r="B70" s="339"/>
      <c r="C70" s="340"/>
      <c r="D70" s="345" t="s">
        <v>304</v>
      </c>
      <c r="E70" s="346"/>
      <c r="F70" s="346"/>
      <c r="G70" s="347"/>
      <c r="H70" s="348" t="s">
        <v>305</v>
      </c>
      <c r="I70" s="348"/>
      <c r="J70" s="348"/>
      <c r="K70" s="348"/>
      <c r="L70" s="348"/>
      <c r="M70" s="348"/>
      <c r="N70" s="348"/>
      <c r="O70" s="348" t="s">
        <v>150</v>
      </c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52" t="s">
        <v>306</v>
      </c>
      <c r="AB70" s="353"/>
      <c r="AC70" s="353"/>
      <c r="AD70" s="353"/>
      <c r="AE70" s="353"/>
      <c r="AF70" s="353"/>
      <c r="AG70" s="354"/>
      <c r="AH70" s="348" t="s">
        <v>151</v>
      </c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57"/>
    </row>
    <row r="71" spans="1:47" ht="18.75" customHeight="1">
      <c r="A71" s="57"/>
      <c r="B71" s="344" t="s">
        <v>307</v>
      </c>
      <c r="C71" s="344"/>
      <c r="D71" s="372" t="s">
        <v>308</v>
      </c>
      <c r="E71" s="373"/>
      <c r="F71" s="373"/>
      <c r="G71" s="374"/>
      <c r="H71" s="375" t="e">
        <f ca="1">Calcu!E54</f>
        <v>#N/A</v>
      </c>
      <c r="I71" s="376"/>
      <c r="J71" s="376"/>
      <c r="K71" s="376"/>
      <c r="L71" s="376"/>
      <c r="M71" s="377" t="str">
        <f>Calcu!F54</f>
        <v>mm</v>
      </c>
      <c r="N71" s="378"/>
      <c r="O71" s="379">
        <f>Calcu!J54</f>
        <v>0</v>
      </c>
      <c r="P71" s="380"/>
      <c r="Q71" s="380"/>
      <c r="R71" s="380"/>
      <c r="S71" s="381" t="str">
        <f>Calcu!K54</f>
        <v>μm</v>
      </c>
      <c r="T71" s="377"/>
      <c r="U71" s="378"/>
      <c r="V71" s="344" t="str">
        <f>Calcu!L54</f>
        <v>t</v>
      </c>
      <c r="W71" s="344"/>
      <c r="X71" s="344"/>
      <c r="Y71" s="344"/>
      <c r="Z71" s="344"/>
      <c r="AA71" s="341">
        <f>Calcu!M54</f>
        <v>1</v>
      </c>
      <c r="AB71" s="342"/>
      <c r="AC71" s="342"/>
      <c r="AD71" s="342"/>
      <c r="AE71" s="342"/>
      <c r="AF71" s="342"/>
      <c r="AG71" s="343"/>
      <c r="AH71" s="379">
        <f>Calcu!N54</f>
        <v>0</v>
      </c>
      <c r="AI71" s="380"/>
      <c r="AJ71" s="380"/>
      <c r="AK71" s="380"/>
      <c r="AL71" s="380"/>
      <c r="AM71" s="381" t="str">
        <f>Calcu!O54</f>
        <v>μm</v>
      </c>
      <c r="AN71" s="381"/>
      <c r="AO71" s="382"/>
      <c r="AP71" s="344">
        <f>Calcu!P54</f>
        <v>4</v>
      </c>
      <c r="AQ71" s="344"/>
      <c r="AR71" s="344"/>
      <c r="AS71" s="344"/>
      <c r="AT71" s="57"/>
    </row>
    <row r="72" spans="1:47" ht="18.75" customHeight="1">
      <c r="A72" s="57"/>
      <c r="B72" s="344" t="s">
        <v>309</v>
      </c>
      <c r="C72" s="344"/>
      <c r="D72" s="372" t="s">
        <v>310</v>
      </c>
      <c r="E72" s="373"/>
      <c r="F72" s="373"/>
      <c r="G72" s="374"/>
      <c r="H72" s="375" t="e">
        <f ca="1">Calcu!E55</f>
        <v>#N/A</v>
      </c>
      <c r="I72" s="376"/>
      <c r="J72" s="376"/>
      <c r="K72" s="376"/>
      <c r="L72" s="376"/>
      <c r="M72" s="377" t="str">
        <f>Calcu!F55</f>
        <v>mm</v>
      </c>
      <c r="N72" s="378"/>
      <c r="O72" s="379" t="e">
        <f>Calcu!J55</f>
        <v>#DIV/0!</v>
      </c>
      <c r="P72" s="380"/>
      <c r="Q72" s="380"/>
      <c r="R72" s="380"/>
      <c r="S72" s="381" t="str">
        <f>Calcu!K55</f>
        <v>μm</v>
      </c>
      <c r="T72" s="377"/>
      <c r="U72" s="378"/>
      <c r="V72" s="344" t="str">
        <f>Calcu!L55</f>
        <v>정규</v>
      </c>
      <c r="W72" s="344"/>
      <c r="X72" s="344"/>
      <c r="Y72" s="344"/>
      <c r="Z72" s="344"/>
      <c r="AA72" s="341">
        <f>Calcu!M55</f>
        <v>1</v>
      </c>
      <c r="AB72" s="342"/>
      <c r="AC72" s="342"/>
      <c r="AD72" s="342"/>
      <c r="AE72" s="342"/>
      <c r="AF72" s="342"/>
      <c r="AG72" s="343"/>
      <c r="AH72" s="379" t="e">
        <f>Calcu!N55</f>
        <v>#DIV/0!</v>
      </c>
      <c r="AI72" s="380"/>
      <c r="AJ72" s="380"/>
      <c r="AK72" s="380"/>
      <c r="AL72" s="380"/>
      <c r="AM72" s="381" t="str">
        <f>Calcu!O55</f>
        <v>μm</v>
      </c>
      <c r="AN72" s="381"/>
      <c r="AO72" s="382"/>
      <c r="AP72" s="344" t="str">
        <f>Calcu!P55</f>
        <v>∞</v>
      </c>
      <c r="AQ72" s="344"/>
      <c r="AR72" s="344"/>
      <c r="AS72" s="344"/>
      <c r="AT72" s="57"/>
    </row>
    <row r="73" spans="1:47" ht="18.75" customHeight="1">
      <c r="A73" s="57"/>
      <c r="B73" s="344" t="s">
        <v>81</v>
      </c>
      <c r="C73" s="344"/>
      <c r="D73" s="372" t="s">
        <v>392</v>
      </c>
      <c r="E73" s="373"/>
      <c r="F73" s="373"/>
      <c r="G73" s="374"/>
      <c r="H73" s="375">
        <f>Calcu!E56</f>
        <v>0</v>
      </c>
      <c r="I73" s="376"/>
      <c r="J73" s="376"/>
      <c r="K73" s="376"/>
      <c r="L73" s="376"/>
      <c r="M73" s="377" t="str">
        <f>Calcu!F56</f>
        <v>mm</v>
      </c>
      <c r="N73" s="378"/>
      <c r="O73" s="379">
        <f>Calcu!J56</f>
        <v>0</v>
      </c>
      <c r="P73" s="380"/>
      <c r="Q73" s="380"/>
      <c r="R73" s="380"/>
      <c r="S73" s="381" t="str">
        <f>Calcu!K56</f>
        <v>μm</v>
      </c>
      <c r="T73" s="377"/>
      <c r="U73" s="378"/>
      <c r="V73" s="344" t="str">
        <f>Calcu!L56</f>
        <v>직사각형</v>
      </c>
      <c r="W73" s="344"/>
      <c r="X73" s="344"/>
      <c r="Y73" s="344"/>
      <c r="Z73" s="344"/>
      <c r="AA73" s="341">
        <f>Calcu!M56</f>
        <v>1</v>
      </c>
      <c r="AB73" s="342"/>
      <c r="AC73" s="342"/>
      <c r="AD73" s="342"/>
      <c r="AE73" s="342"/>
      <c r="AF73" s="342"/>
      <c r="AG73" s="343"/>
      <c r="AH73" s="379">
        <f>Calcu!N56</f>
        <v>0</v>
      </c>
      <c r="AI73" s="380"/>
      <c r="AJ73" s="380"/>
      <c r="AK73" s="380"/>
      <c r="AL73" s="380"/>
      <c r="AM73" s="381" t="str">
        <f>Calcu!O56</f>
        <v>μm</v>
      </c>
      <c r="AN73" s="381"/>
      <c r="AO73" s="382"/>
      <c r="AP73" s="344" t="str">
        <f>Calcu!P56</f>
        <v>∞</v>
      </c>
      <c r="AQ73" s="344"/>
      <c r="AR73" s="344"/>
      <c r="AS73" s="344"/>
      <c r="AT73" s="57"/>
    </row>
    <row r="74" spans="1:47" ht="18.75" customHeight="1">
      <c r="A74" s="57"/>
      <c r="B74" s="344" t="s">
        <v>311</v>
      </c>
      <c r="C74" s="344"/>
      <c r="D74" s="372" t="s">
        <v>312</v>
      </c>
      <c r="E74" s="373"/>
      <c r="F74" s="373"/>
      <c r="G74" s="374"/>
      <c r="H74" s="375" t="e">
        <f ca="1">Calcu!E57</f>
        <v>#N/A</v>
      </c>
      <c r="I74" s="376"/>
      <c r="J74" s="376"/>
      <c r="K74" s="376"/>
      <c r="L74" s="376"/>
      <c r="M74" s="377" t="str">
        <f>Calcu!F57</f>
        <v>mm</v>
      </c>
      <c r="N74" s="378"/>
      <c r="O74" s="341"/>
      <c r="P74" s="342"/>
      <c r="Q74" s="342"/>
      <c r="R74" s="342"/>
      <c r="S74" s="342"/>
      <c r="T74" s="342"/>
      <c r="U74" s="343"/>
      <c r="V74" s="344"/>
      <c r="W74" s="344"/>
      <c r="X74" s="344"/>
      <c r="Y74" s="344"/>
      <c r="Z74" s="344"/>
      <c r="AA74" s="341"/>
      <c r="AB74" s="342"/>
      <c r="AC74" s="342"/>
      <c r="AD74" s="342"/>
      <c r="AE74" s="342"/>
      <c r="AF74" s="342"/>
      <c r="AG74" s="343"/>
      <c r="AH74" s="379" t="e">
        <f>Calcu!N57</f>
        <v>#DIV/0!</v>
      </c>
      <c r="AI74" s="380"/>
      <c r="AJ74" s="380"/>
      <c r="AK74" s="380"/>
      <c r="AL74" s="380"/>
      <c r="AM74" s="381" t="str">
        <f>Calcu!O57</f>
        <v>μm</v>
      </c>
      <c r="AN74" s="381"/>
      <c r="AO74" s="382"/>
      <c r="AP74" s="344" t="str">
        <f>Calcu!P57</f>
        <v>∞</v>
      </c>
      <c r="AQ74" s="344"/>
      <c r="AR74" s="344"/>
      <c r="AS74" s="344"/>
      <c r="AT74" s="57"/>
    </row>
    <row r="75" spans="1:47" ht="18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7" ht="18.75" customHeight="1">
      <c r="A76" s="58" t="s">
        <v>313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7" ht="18.75" customHeight="1">
      <c r="A77" s="57"/>
      <c r="B77" s="61" t="str">
        <f>"1. "&amp;T5&amp;" 지시값의 표준불확도,"</f>
        <v>1. 표준 측장기 지시값의 표준불확도,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P77" s="57"/>
      <c r="Q77" s="185" t="s">
        <v>314</v>
      </c>
      <c r="R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47" ht="18.75" customHeight="1">
      <c r="A78" s="57"/>
      <c r="C78" s="57" t="s">
        <v>315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7" ht="18.75" customHeight="1">
      <c r="A79" s="57"/>
      <c r="C79" s="61"/>
      <c r="D79" s="57" t="s">
        <v>316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</row>
    <row r="80" spans="1:47" ht="18.75" customHeight="1">
      <c r="B80" s="57"/>
      <c r="C80" s="57" t="s">
        <v>317</v>
      </c>
      <c r="D80" s="57"/>
      <c r="E80" s="57"/>
      <c r="F80" s="57"/>
      <c r="G80" s="57"/>
      <c r="H80" s="57"/>
      <c r="I80" s="331" t="e">
        <f ca="1">H71</f>
        <v>#N/A</v>
      </c>
      <c r="J80" s="331"/>
      <c r="K80" s="331"/>
      <c r="L80" s="331"/>
      <c r="M80" s="331"/>
      <c r="N80" s="331" t="str">
        <f>M72</f>
        <v>mm</v>
      </c>
      <c r="O80" s="331"/>
      <c r="P80" s="21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</row>
    <row r="81" spans="1:49" ht="18.75" customHeight="1">
      <c r="B81" s="57"/>
      <c r="C81" s="57" t="s">
        <v>318</v>
      </c>
      <c r="D81" s="57"/>
      <c r="E81" s="57"/>
      <c r="F81" s="57"/>
      <c r="G81" s="57"/>
      <c r="H81" s="57"/>
      <c r="I81" s="57"/>
      <c r="J81" s="62" t="s">
        <v>140</v>
      </c>
      <c r="K81" s="57"/>
      <c r="L81" s="57"/>
      <c r="M81" s="57"/>
      <c r="N81" s="57"/>
      <c r="O81" s="57"/>
      <c r="P81" s="57"/>
      <c r="Q81" s="331">
        <f>MAX(AK11:AO51)*1000</f>
        <v>0</v>
      </c>
      <c r="R81" s="331"/>
      <c r="S81" s="331"/>
      <c r="T81" s="383" t="s">
        <v>223</v>
      </c>
      <c r="U81" s="383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</row>
    <row r="82" spans="1:49" ht="18.75" customHeight="1">
      <c r="B82" s="57"/>
      <c r="C82" s="57"/>
      <c r="D82" s="57"/>
      <c r="E82" s="57"/>
      <c r="F82" s="57"/>
      <c r="G82" s="57"/>
      <c r="H82" s="57"/>
      <c r="I82" s="57"/>
      <c r="J82" s="57"/>
      <c r="K82" s="334" t="s">
        <v>320</v>
      </c>
      <c r="L82" s="334"/>
      <c r="M82" s="334"/>
      <c r="N82" s="334" t="s">
        <v>321</v>
      </c>
      <c r="O82" s="346" t="s">
        <v>322</v>
      </c>
      <c r="P82" s="346"/>
      <c r="Q82" s="334" t="s">
        <v>321</v>
      </c>
      <c r="R82" s="364">
        <f>Q81</f>
        <v>0</v>
      </c>
      <c r="S82" s="364"/>
      <c r="T82" s="364"/>
      <c r="U82" s="365" t="str">
        <f>T81</f>
        <v>μm</v>
      </c>
      <c r="V82" s="365"/>
      <c r="W82" s="334" t="s">
        <v>323</v>
      </c>
      <c r="X82" s="325">
        <f>R82/SQRT(5)</f>
        <v>0</v>
      </c>
      <c r="Y82" s="325"/>
      <c r="Z82" s="325"/>
      <c r="AA82" s="330" t="str">
        <f>T81</f>
        <v>μm</v>
      </c>
      <c r="AB82" s="330"/>
      <c r="AC82" s="219"/>
      <c r="AD82" s="219"/>
      <c r="AE82" s="219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</row>
    <row r="83" spans="1:49" ht="18.75" customHeight="1">
      <c r="B83" s="57"/>
      <c r="C83" s="57"/>
      <c r="D83" s="57"/>
      <c r="E83" s="57"/>
      <c r="F83" s="57"/>
      <c r="G83" s="57"/>
      <c r="H83" s="57"/>
      <c r="I83" s="57"/>
      <c r="J83" s="57"/>
      <c r="K83" s="334"/>
      <c r="L83" s="334"/>
      <c r="M83" s="334"/>
      <c r="N83" s="334"/>
      <c r="O83" s="349"/>
      <c r="P83" s="349"/>
      <c r="Q83" s="334"/>
      <c r="R83" s="350"/>
      <c r="S83" s="350"/>
      <c r="T83" s="350"/>
      <c r="U83" s="350"/>
      <c r="V83" s="350"/>
      <c r="W83" s="334"/>
      <c r="X83" s="325"/>
      <c r="Y83" s="325"/>
      <c r="Z83" s="325"/>
      <c r="AA83" s="330"/>
      <c r="AB83" s="330"/>
      <c r="AC83" s="219"/>
      <c r="AD83" s="219"/>
      <c r="AE83" s="219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</row>
    <row r="84" spans="1:49" ht="18.75" customHeight="1">
      <c r="B84" s="57"/>
      <c r="C84" s="158" t="s">
        <v>145</v>
      </c>
      <c r="D84" s="57"/>
      <c r="F84" s="57"/>
      <c r="G84" s="57"/>
      <c r="H84" s="57"/>
      <c r="I84" s="57"/>
      <c r="J84" s="57"/>
      <c r="K84" s="220"/>
      <c r="L84" s="220"/>
      <c r="M84" s="220"/>
      <c r="N84" s="220"/>
      <c r="O84" s="221"/>
      <c r="P84" s="221"/>
      <c r="Q84" s="221"/>
      <c r="R84" s="216"/>
      <c r="S84" s="216"/>
      <c r="T84" s="216"/>
      <c r="U84" s="216"/>
      <c r="V84" s="216"/>
      <c r="W84" s="221"/>
      <c r="X84" s="218"/>
      <c r="Y84" s="218"/>
      <c r="Z84" s="218"/>
      <c r="AA84" s="219"/>
      <c r="AB84" s="219"/>
      <c r="AC84" s="219"/>
      <c r="AD84" s="219"/>
      <c r="AE84" s="219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</row>
    <row r="85" spans="1:49" ht="18.75" customHeight="1">
      <c r="B85" s="57"/>
      <c r="C85" s="57"/>
      <c r="D85" s="57"/>
      <c r="E85" s="158"/>
      <c r="F85" s="57"/>
      <c r="G85" s="57"/>
      <c r="H85" s="57"/>
      <c r="I85" s="57"/>
      <c r="J85" s="57"/>
      <c r="K85" s="334" t="s">
        <v>319</v>
      </c>
      <c r="L85" s="334"/>
      <c r="M85" s="334"/>
      <c r="N85" s="334" t="s">
        <v>324</v>
      </c>
      <c r="O85" s="346" t="s">
        <v>146</v>
      </c>
      <c r="P85" s="346"/>
      <c r="Q85" s="334" t="s">
        <v>323</v>
      </c>
      <c r="R85" s="364">
        <f>Calcu!L3*1000</f>
        <v>0</v>
      </c>
      <c r="S85" s="364"/>
      <c r="T85" s="364"/>
      <c r="U85" s="365" t="str">
        <f>T81</f>
        <v>μm</v>
      </c>
      <c r="V85" s="365"/>
      <c r="W85" s="334" t="s">
        <v>321</v>
      </c>
      <c r="X85" s="325">
        <f>R85/(2*SQRT(3))</f>
        <v>0</v>
      </c>
      <c r="Y85" s="325"/>
      <c r="Z85" s="325"/>
      <c r="AA85" s="330" t="str">
        <f>T81</f>
        <v>μm</v>
      </c>
      <c r="AB85" s="330"/>
      <c r="AC85" s="219"/>
      <c r="AD85" s="219"/>
      <c r="AE85" s="219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</row>
    <row r="86" spans="1:49" ht="18.75" customHeight="1">
      <c r="B86" s="57"/>
      <c r="C86" s="57"/>
      <c r="D86" s="57"/>
      <c r="E86" s="158"/>
      <c r="F86" s="57"/>
      <c r="G86" s="57"/>
      <c r="H86" s="57"/>
      <c r="I86" s="57"/>
      <c r="J86" s="57"/>
      <c r="K86" s="334"/>
      <c r="L86" s="334"/>
      <c r="M86" s="334"/>
      <c r="N86" s="334"/>
      <c r="O86" s="349"/>
      <c r="P86" s="349"/>
      <c r="Q86" s="334"/>
      <c r="R86" s="350"/>
      <c r="S86" s="350"/>
      <c r="T86" s="350"/>
      <c r="U86" s="350"/>
      <c r="V86" s="350"/>
      <c r="W86" s="334"/>
      <c r="X86" s="325"/>
      <c r="Y86" s="325"/>
      <c r="Z86" s="325"/>
      <c r="AA86" s="330"/>
      <c r="AB86" s="330"/>
      <c r="AC86" s="219"/>
      <c r="AD86" s="219"/>
      <c r="AE86" s="219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49" ht="18.75" customHeight="1">
      <c r="B87" s="57"/>
      <c r="C87" s="57" t="s">
        <v>147</v>
      </c>
      <c r="D87" s="57"/>
      <c r="E87" s="57"/>
      <c r="F87" s="57"/>
      <c r="G87" s="57"/>
      <c r="H87" s="57"/>
      <c r="I87" s="332" t="str">
        <f>V71</f>
        <v>t</v>
      </c>
      <c r="J87" s="332"/>
      <c r="K87" s="332"/>
      <c r="L87" s="332"/>
      <c r="M87" s="332"/>
      <c r="N87" s="332"/>
      <c r="O87" s="332"/>
      <c r="P87" s="332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</row>
    <row r="88" spans="1:49" ht="18.75" customHeight="1">
      <c r="B88" s="57"/>
      <c r="C88" s="329" t="s">
        <v>141</v>
      </c>
      <c r="D88" s="329"/>
      <c r="E88" s="329"/>
      <c r="F88" s="329"/>
      <c r="G88" s="329"/>
      <c r="H88" s="329"/>
      <c r="I88" s="215"/>
      <c r="J88" s="215"/>
      <c r="K88" s="57"/>
      <c r="L88" s="57"/>
      <c r="N88" s="332">
        <f>AA71</f>
        <v>1</v>
      </c>
      <c r="O88" s="332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</row>
    <row r="89" spans="1:49" ht="18.75" customHeight="1">
      <c r="B89" s="57"/>
      <c r="C89" s="329"/>
      <c r="D89" s="329"/>
      <c r="E89" s="329"/>
      <c r="F89" s="329"/>
      <c r="G89" s="329"/>
      <c r="H89" s="329"/>
      <c r="I89" s="214"/>
      <c r="J89" s="214"/>
      <c r="K89" s="57"/>
      <c r="L89" s="57"/>
      <c r="N89" s="332"/>
      <c r="O89" s="332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</row>
    <row r="90" spans="1:49" ht="18.75" customHeight="1">
      <c r="B90" s="57"/>
      <c r="C90" s="57" t="s">
        <v>82</v>
      </c>
      <c r="D90" s="57"/>
      <c r="E90" s="57"/>
      <c r="F90" s="57"/>
      <c r="G90" s="57"/>
      <c r="H90" s="57"/>
      <c r="I90" s="57"/>
      <c r="J90" s="57"/>
      <c r="K90" s="223" t="s">
        <v>83</v>
      </c>
      <c r="L90" s="333">
        <f>N88</f>
        <v>1</v>
      </c>
      <c r="M90" s="333"/>
      <c r="N90" s="216" t="s">
        <v>84</v>
      </c>
      <c r="O90" s="325">
        <f>AH71</f>
        <v>0</v>
      </c>
      <c r="P90" s="325"/>
      <c r="Q90" s="325"/>
      <c r="R90" s="330" t="str">
        <f>AA82</f>
        <v>μm</v>
      </c>
      <c r="S90" s="331"/>
      <c r="T90" s="223" t="s">
        <v>83</v>
      </c>
      <c r="U90" s="73" t="s">
        <v>323</v>
      </c>
      <c r="V90" s="325">
        <f>O90</f>
        <v>0</v>
      </c>
      <c r="W90" s="325"/>
      <c r="X90" s="325"/>
      <c r="Y90" s="330" t="str">
        <f>R90</f>
        <v>μm</v>
      </c>
      <c r="Z90" s="331"/>
      <c r="AA90" s="217"/>
      <c r="AB90" s="57"/>
      <c r="AC90" s="57"/>
      <c r="AD90" s="57"/>
      <c r="AE90" s="57"/>
      <c r="AF90" s="57"/>
      <c r="AP90" s="57"/>
      <c r="AQ90" s="57"/>
      <c r="AR90" s="57"/>
      <c r="AS90" s="57"/>
      <c r="AT90" s="57"/>
      <c r="AU90" s="57"/>
      <c r="AV90" s="57"/>
    </row>
    <row r="91" spans="1:49" ht="18.75" customHeight="1">
      <c r="B91" s="57"/>
      <c r="C91" s="57" t="s">
        <v>85</v>
      </c>
      <c r="D91" s="57"/>
      <c r="E91" s="57"/>
      <c r="F91" s="57"/>
      <c r="G91" s="57"/>
      <c r="H91" s="57"/>
      <c r="I91" s="113" t="s">
        <v>325</v>
      </c>
      <c r="J91" s="113"/>
      <c r="K91" s="113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57"/>
      <c r="AB91" s="57"/>
      <c r="AC91" s="57"/>
      <c r="AD91" s="57"/>
      <c r="AE91" s="57"/>
      <c r="AF91" s="57"/>
    </row>
    <row r="92" spans="1:49" ht="18.75" customHeight="1">
      <c r="B92" s="57"/>
      <c r="C92" s="57"/>
      <c r="D92" s="57"/>
      <c r="E92" s="57"/>
      <c r="F92" s="57"/>
      <c r="G92" s="57"/>
      <c r="H92" s="57"/>
      <c r="I92" s="113"/>
      <c r="J92" s="99"/>
      <c r="K92" s="113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57"/>
      <c r="AB92" s="57"/>
      <c r="AC92" s="57"/>
      <c r="AD92" s="57"/>
      <c r="AE92" s="57"/>
      <c r="AF92" s="57"/>
    </row>
    <row r="93" spans="1:49" ht="18.75" customHeight="1">
      <c r="A93" s="57"/>
      <c r="B93" s="61" t="str">
        <f>"2. "&amp;T5&amp;"보정값의 표준불확도,"</f>
        <v>2. 표준 측장기보정값의 표준불확도,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O93" s="57"/>
      <c r="P93" s="57"/>
      <c r="Q93" s="185" t="s">
        <v>326</v>
      </c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9" ht="18.75" customHeight="1">
      <c r="A94" s="57"/>
      <c r="B94" s="61"/>
      <c r="C94" s="57" t="str">
        <f>"※ 교정성적서에 주어진 "&amp;T5&amp;"의 측정불확도를 포함인자로 나누어 구한다."</f>
        <v>※ 교정성적서에 주어진 표준 측장기의 측정불확도를 포함인자로 나누어 구한다.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9" ht="18.75" customHeight="1">
      <c r="A95" s="57"/>
      <c r="B95" s="57"/>
      <c r="C95" s="57" t="s">
        <v>142</v>
      </c>
      <c r="D95" s="57"/>
      <c r="E95" s="57"/>
      <c r="F95" s="57"/>
      <c r="G95" s="57"/>
      <c r="H95" s="57"/>
      <c r="I95" s="384" t="e">
        <f ca="1">H72</f>
        <v>#N/A</v>
      </c>
      <c r="J95" s="384"/>
      <c r="K95" s="384"/>
      <c r="L95" s="384"/>
      <c r="M95" s="384"/>
      <c r="N95" s="331" t="str">
        <f>M71</f>
        <v>mm</v>
      </c>
      <c r="O95" s="331"/>
      <c r="P95" s="21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9" ht="18.75" customHeight="1">
      <c r="A96" s="57"/>
      <c r="B96" s="61"/>
      <c r="C96" s="366" t="s">
        <v>327</v>
      </c>
      <c r="D96" s="366"/>
      <c r="E96" s="366"/>
      <c r="F96" s="366"/>
      <c r="G96" s="366"/>
      <c r="H96" s="366"/>
      <c r="I96" s="366"/>
      <c r="J96" s="334" t="s">
        <v>328</v>
      </c>
      <c r="K96" s="334"/>
      <c r="L96" s="334"/>
      <c r="M96" s="334" t="s">
        <v>323</v>
      </c>
      <c r="N96" s="346" t="s">
        <v>329</v>
      </c>
      <c r="O96" s="346"/>
      <c r="P96" s="334" t="s">
        <v>323</v>
      </c>
      <c r="Q96" s="351">
        <f>Calcu!G55</f>
        <v>0</v>
      </c>
      <c r="R96" s="351"/>
      <c r="S96" s="351"/>
      <c r="T96" s="174"/>
      <c r="U96" s="324">
        <f>Calcu!H55</f>
        <v>0</v>
      </c>
      <c r="V96" s="324"/>
      <c r="W96" s="324"/>
      <c r="X96" s="324"/>
      <c r="Y96" s="174"/>
      <c r="Z96" s="174"/>
      <c r="AA96" s="351" t="s">
        <v>330</v>
      </c>
      <c r="AB96" s="351"/>
      <c r="AC96" s="323" t="s">
        <v>321</v>
      </c>
      <c r="AD96" s="351">
        <f>Q96</f>
        <v>0</v>
      </c>
      <c r="AE96" s="351"/>
      <c r="AF96" s="351"/>
      <c r="AG96" s="174"/>
      <c r="AH96" s="324">
        <f>U96</f>
        <v>0</v>
      </c>
      <c r="AI96" s="324"/>
      <c r="AJ96" s="324"/>
      <c r="AK96" s="324"/>
      <c r="AL96" s="324">
        <f>Calcu!J3</f>
        <v>0</v>
      </c>
      <c r="AM96" s="324"/>
      <c r="AN96" s="324"/>
      <c r="AO96" s="174" t="s">
        <v>208</v>
      </c>
      <c r="AP96" s="174"/>
      <c r="AQ96" s="174"/>
      <c r="AS96" s="351" t="str">
        <f>AA96</f>
        <v>μm</v>
      </c>
      <c r="AT96" s="351"/>
    </row>
    <row r="97" spans="1:60" ht="18.75" customHeight="1">
      <c r="A97" s="57"/>
      <c r="B97" s="61"/>
      <c r="C97" s="366"/>
      <c r="D97" s="366"/>
      <c r="E97" s="366"/>
      <c r="F97" s="366"/>
      <c r="G97" s="366"/>
      <c r="H97" s="366"/>
      <c r="I97" s="366"/>
      <c r="J97" s="334"/>
      <c r="K97" s="334"/>
      <c r="L97" s="334"/>
      <c r="M97" s="334"/>
      <c r="N97" s="349" t="s">
        <v>86</v>
      </c>
      <c r="O97" s="349"/>
      <c r="P97" s="334"/>
      <c r="Q97" s="350">
        <f>Calcu!I55</f>
        <v>0</v>
      </c>
      <c r="R97" s="350"/>
      <c r="S97" s="350"/>
      <c r="T97" s="350"/>
      <c r="U97" s="350"/>
      <c r="V97" s="350"/>
      <c r="W97" s="350"/>
      <c r="X97" s="350"/>
      <c r="Y97" s="350"/>
      <c r="Z97" s="350"/>
      <c r="AA97" s="350"/>
      <c r="AB97" s="350"/>
      <c r="AC97" s="323"/>
      <c r="AD97" s="350">
        <f>Q97</f>
        <v>0</v>
      </c>
      <c r="AE97" s="350"/>
      <c r="AF97" s="350"/>
      <c r="AG97" s="350"/>
      <c r="AH97" s="350"/>
      <c r="AI97" s="350"/>
      <c r="AJ97" s="350"/>
      <c r="AK97" s="350"/>
      <c r="AL97" s="350"/>
      <c r="AM97" s="350"/>
      <c r="AN97" s="350"/>
      <c r="AO97" s="350"/>
      <c r="AP97" s="350"/>
      <c r="AQ97" s="350"/>
      <c r="AR97" s="350"/>
      <c r="AS97" s="350"/>
      <c r="AT97" s="350"/>
    </row>
    <row r="98" spans="1:60" ht="18.75" customHeight="1">
      <c r="A98" s="57"/>
      <c r="B98" s="61"/>
      <c r="C98" s="173"/>
      <c r="D98" s="57"/>
      <c r="E98" s="57"/>
      <c r="F98" s="57"/>
      <c r="G98" s="57"/>
      <c r="H98" s="57"/>
      <c r="I98" s="57"/>
      <c r="J98" s="220"/>
      <c r="K98" s="220"/>
      <c r="L98" s="220"/>
      <c r="M98" s="221" t="s">
        <v>323</v>
      </c>
      <c r="N98" s="325">
        <f>SQRT(SUMSQ(AD96,AH96*AL96))/2</f>
        <v>0</v>
      </c>
      <c r="O98" s="325"/>
      <c r="P98" s="325"/>
      <c r="Q98" s="215" t="str">
        <f>AS96</f>
        <v>μm</v>
      </c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57"/>
      <c r="AT98" s="57"/>
    </row>
    <row r="99" spans="1:60" ht="18.75" customHeight="1">
      <c r="A99" s="57"/>
      <c r="B99" s="57"/>
      <c r="C99" s="57" t="s">
        <v>87</v>
      </c>
      <c r="D99" s="57"/>
      <c r="E99" s="57"/>
      <c r="F99" s="57"/>
      <c r="G99" s="57"/>
      <c r="H99" s="57"/>
      <c r="I99" s="332" t="str">
        <f>V72</f>
        <v>정규</v>
      </c>
      <c r="J99" s="332"/>
      <c r="K99" s="332"/>
      <c r="L99" s="332"/>
      <c r="M99" s="332"/>
      <c r="N99" s="332"/>
      <c r="O99" s="332"/>
      <c r="P99" s="332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60" ht="18.75" customHeight="1">
      <c r="A100" s="57"/>
      <c r="B100" s="57"/>
      <c r="C100" s="329" t="s">
        <v>88</v>
      </c>
      <c r="D100" s="329"/>
      <c r="E100" s="329"/>
      <c r="F100" s="329"/>
      <c r="G100" s="329"/>
      <c r="H100" s="329"/>
      <c r="I100" s="215"/>
      <c r="J100" s="215"/>
      <c r="K100" s="57"/>
      <c r="L100" s="57"/>
      <c r="N100" s="332">
        <f>AA72</f>
        <v>1</v>
      </c>
      <c r="O100" s="332"/>
      <c r="P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60" ht="18.75" customHeight="1">
      <c r="A101" s="57"/>
      <c r="B101" s="57"/>
      <c r="C101" s="329"/>
      <c r="D101" s="329"/>
      <c r="E101" s="329"/>
      <c r="F101" s="329"/>
      <c r="G101" s="329"/>
      <c r="H101" s="329"/>
      <c r="I101" s="214"/>
      <c r="J101" s="214"/>
      <c r="K101" s="57"/>
      <c r="L101" s="57"/>
      <c r="N101" s="332"/>
      <c r="O101" s="332"/>
      <c r="P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60" s="57" customFormat="1" ht="18.75" customHeight="1">
      <c r="C102" s="57" t="s">
        <v>331</v>
      </c>
      <c r="K102" s="223" t="s">
        <v>83</v>
      </c>
      <c r="L102" s="333">
        <f>N100</f>
        <v>1</v>
      </c>
      <c r="M102" s="333"/>
      <c r="N102" s="216" t="s">
        <v>84</v>
      </c>
      <c r="O102" s="325">
        <f>N98</f>
        <v>0</v>
      </c>
      <c r="P102" s="325"/>
      <c r="Q102" s="325"/>
      <c r="R102" s="330" t="str">
        <f>Q98</f>
        <v>μm</v>
      </c>
      <c r="S102" s="331"/>
      <c r="T102" s="223" t="s">
        <v>83</v>
      </c>
      <c r="U102" s="73" t="s">
        <v>323</v>
      </c>
      <c r="V102" s="325">
        <f>O102</f>
        <v>0</v>
      </c>
      <c r="W102" s="325"/>
      <c r="X102" s="325"/>
      <c r="Y102" s="330" t="str">
        <f>R102</f>
        <v>μm</v>
      </c>
      <c r="Z102" s="331"/>
      <c r="AA102" s="217"/>
      <c r="AB102" s="215"/>
      <c r="AC102" s="215"/>
    </row>
    <row r="103" spans="1:60" ht="18.75" customHeight="1">
      <c r="A103" s="57"/>
      <c r="B103" s="57"/>
      <c r="C103" s="215" t="s">
        <v>332</v>
      </c>
      <c r="D103" s="215"/>
      <c r="E103" s="215"/>
      <c r="F103" s="215"/>
      <c r="G103" s="215"/>
      <c r="I103" s="113" t="s">
        <v>333</v>
      </c>
      <c r="J103" s="57"/>
      <c r="K103" s="57"/>
      <c r="L103" s="57"/>
      <c r="M103" s="57"/>
      <c r="N103" s="57"/>
      <c r="O103" s="57"/>
      <c r="P103" s="57"/>
      <c r="Q103" s="57"/>
      <c r="R103" s="57"/>
      <c r="U103" s="175"/>
      <c r="V103" s="175"/>
      <c r="W103" s="57"/>
      <c r="Y103" s="57"/>
      <c r="Z103" s="57"/>
      <c r="AA103" s="57"/>
      <c r="AB103" s="57"/>
      <c r="AC103" s="57"/>
      <c r="AD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60" ht="18.75" customHeight="1">
      <c r="A104" s="57"/>
      <c r="B104" s="57"/>
      <c r="C104" s="215"/>
      <c r="D104" s="215"/>
      <c r="E104" s="215"/>
      <c r="F104" s="215"/>
      <c r="G104" s="215"/>
      <c r="H104" s="62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U104" s="175"/>
      <c r="V104" s="175"/>
      <c r="W104" s="57"/>
      <c r="X104" s="57"/>
      <c r="Y104" s="57"/>
      <c r="Z104" s="57"/>
      <c r="AA104" s="57"/>
      <c r="AB104" s="57"/>
      <c r="AC104" s="57"/>
      <c r="AD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</row>
    <row r="105" spans="1:60" s="144" customFormat="1" ht="18.75" customHeight="1">
      <c r="B105" s="58" t="str">
        <f>"3. "&amp;T5&amp;"의 분해능에 의한 표준불확도,"</f>
        <v>3. 표준 측장기의 분해능에 의한 표준불확도,</v>
      </c>
      <c r="D105" s="215"/>
      <c r="E105" s="215"/>
      <c r="F105" s="215"/>
      <c r="G105" s="216"/>
      <c r="H105" s="215"/>
      <c r="I105" s="215"/>
      <c r="J105" s="215"/>
      <c r="K105" s="215"/>
      <c r="L105" s="215"/>
      <c r="M105" s="215"/>
      <c r="N105" s="215"/>
      <c r="O105" s="215"/>
      <c r="P105" s="215"/>
      <c r="R105" s="215"/>
      <c r="S105" s="186" t="s">
        <v>393</v>
      </c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6"/>
      <c r="AF105" s="215"/>
      <c r="AG105" s="216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16"/>
      <c r="AY105" s="216"/>
      <c r="AZ105" s="216"/>
      <c r="BA105" s="216"/>
      <c r="BB105" s="216"/>
      <c r="BC105" s="216"/>
      <c r="BD105" s="216"/>
      <c r="BE105" s="216"/>
      <c r="BF105" s="216"/>
      <c r="BG105" s="216"/>
    </row>
    <row r="106" spans="1:60" s="144" customFormat="1" ht="18.75" customHeight="1">
      <c r="B106" s="58"/>
      <c r="C106" s="215" t="str">
        <f>"※ "&amp;T5&amp;" 분해능의 반범위에 직사각형 확률분포를 적용하여 계산한다."</f>
        <v>※ 표준 측장기 분해능의 반범위에 직사각형 확률분포를 적용하여 계산한다.</v>
      </c>
      <c r="D106" s="215"/>
      <c r="E106" s="215"/>
      <c r="F106" s="215"/>
      <c r="G106" s="216"/>
      <c r="H106" s="215"/>
      <c r="I106" s="215"/>
      <c r="J106" s="215"/>
      <c r="K106" s="215"/>
      <c r="L106" s="215"/>
      <c r="M106" s="215"/>
      <c r="N106" s="215"/>
      <c r="O106" s="215"/>
      <c r="P106" s="215"/>
      <c r="R106" s="215"/>
      <c r="S106" s="186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6"/>
      <c r="AF106" s="215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</row>
    <row r="107" spans="1:60" s="144" customFormat="1" ht="18.75" customHeight="1">
      <c r="B107" s="216"/>
      <c r="C107" s="214" t="s">
        <v>334</v>
      </c>
      <c r="D107" s="216"/>
      <c r="E107" s="216"/>
      <c r="F107" s="216"/>
      <c r="G107" s="216"/>
      <c r="H107" s="385">
        <v>0</v>
      </c>
      <c r="I107" s="385"/>
      <c r="J107" s="385"/>
      <c r="K107" s="385"/>
      <c r="L107" s="385"/>
      <c r="M107" s="385"/>
      <c r="N107" s="385"/>
      <c r="O107" s="385"/>
      <c r="P107" s="217"/>
      <c r="Q107" s="215"/>
      <c r="R107" s="215"/>
      <c r="S107" s="215"/>
      <c r="T107" s="215"/>
      <c r="U107" s="215"/>
      <c r="V107" s="215"/>
      <c r="W107" s="215"/>
      <c r="AC107" s="215"/>
      <c r="AD107" s="215"/>
      <c r="AE107" s="215"/>
      <c r="AF107" s="215"/>
      <c r="AG107" s="215"/>
      <c r="AH107" s="215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5"/>
      <c r="AT107" s="215"/>
      <c r="AU107" s="215"/>
      <c r="AV107" s="215"/>
      <c r="AW107" s="215"/>
      <c r="AX107" s="215"/>
      <c r="AY107" s="216"/>
      <c r="AZ107" s="216"/>
      <c r="BA107" s="216"/>
      <c r="BB107" s="216"/>
      <c r="BC107" s="216"/>
      <c r="BD107" s="216"/>
      <c r="BE107" s="216"/>
      <c r="BF107" s="216"/>
      <c r="BG107" s="216"/>
    </row>
    <row r="108" spans="1:60" s="144" customFormat="1" ht="18.75" customHeight="1">
      <c r="B108" s="216"/>
      <c r="C108" s="215" t="s">
        <v>335</v>
      </c>
      <c r="D108" s="215"/>
      <c r="E108" s="215"/>
      <c r="F108" s="215"/>
      <c r="G108" s="215"/>
      <c r="H108" s="215"/>
      <c r="I108" s="216"/>
      <c r="J108" s="215" t="s">
        <v>336</v>
      </c>
      <c r="K108" s="215"/>
      <c r="L108" s="215"/>
      <c r="M108" s="215"/>
      <c r="N108" s="215"/>
      <c r="O108" s="215"/>
      <c r="P108" s="331">
        <f>T109/1000</f>
        <v>0</v>
      </c>
      <c r="Q108" s="331"/>
      <c r="R108" s="331"/>
      <c r="S108" s="217" t="s">
        <v>337</v>
      </c>
      <c r="T108" s="217"/>
      <c r="AD108" s="215"/>
      <c r="AE108" s="215"/>
      <c r="AF108" s="216"/>
      <c r="AG108" s="216"/>
      <c r="AH108" s="216"/>
      <c r="AI108" s="216"/>
      <c r="AJ108" s="216"/>
      <c r="AK108" s="216"/>
      <c r="AL108" s="216"/>
      <c r="AM108" s="216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6"/>
      <c r="AZ108" s="216"/>
      <c r="BA108" s="216"/>
      <c r="BB108" s="216"/>
      <c r="BC108" s="216"/>
      <c r="BD108" s="216"/>
      <c r="BE108" s="216"/>
      <c r="BF108" s="216"/>
      <c r="BG108" s="216"/>
    </row>
    <row r="109" spans="1:60" s="144" customFormat="1" ht="18.75" customHeight="1">
      <c r="B109" s="216"/>
      <c r="C109" s="215"/>
      <c r="D109" s="215"/>
      <c r="E109" s="215"/>
      <c r="F109" s="215"/>
      <c r="G109" s="215"/>
      <c r="H109" s="215"/>
      <c r="I109" s="215"/>
      <c r="K109" s="386" t="s">
        <v>394</v>
      </c>
      <c r="L109" s="386"/>
      <c r="M109" s="386"/>
      <c r="N109" s="323" t="s">
        <v>338</v>
      </c>
      <c r="O109" s="387" t="s">
        <v>146</v>
      </c>
      <c r="P109" s="388"/>
      <c r="Q109" s="388"/>
      <c r="R109" s="388"/>
      <c r="S109" s="323" t="s">
        <v>323</v>
      </c>
      <c r="T109" s="364">
        <f>Calcu!G56</f>
        <v>0</v>
      </c>
      <c r="U109" s="364"/>
      <c r="V109" s="222" t="s">
        <v>330</v>
      </c>
      <c r="W109" s="222"/>
      <c r="X109" s="389" t="s">
        <v>323</v>
      </c>
      <c r="Y109" s="325">
        <f>T109/2/SQRT(3)</f>
        <v>0</v>
      </c>
      <c r="Z109" s="325"/>
      <c r="AA109" s="325"/>
      <c r="AB109" s="331" t="str">
        <f>V109</f>
        <v>μm</v>
      </c>
      <c r="AC109" s="331"/>
      <c r="AD109" s="215"/>
      <c r="AE109" s="216"/>
      <c r="AF109" s="216"/>
      <c r="AG109" s="216"/>
      <c r="AH109" s="216"/>
      <c r="AI109" s="216"/>
      <c r="AJ109" s="216"/>
      <c r="AK109" s="216"/>
      <c r="AL109" s="216"/>
      <c r="AM109" s="216"/>
      <c r="AN109" s="216"/>
      <c r="AO109" s="216"/>
      <c r="AP109" s="216"/>
      <c r="AQ109" s="216"/>
      <c r="AR109" s="215"/>
      <c r="AS109" s="215"/>
      <c r="AT109" s="215"/>
      <c r="AU109" s="215"/>
      <c r="AV109" s="215"/>
      <c r="AW109" s="215"/>
      <c r="AX109" s="215"/>
      <c r="AY109" s="215"/>
      <c r="AZ109" s="216"/>
      <c r="BA109" s="216"/>
      <c r="BB109" s="216"/>
      <c r="BC109" s="216"/>
      <c r="BD109" s="216"/>
      <c r="BE109" s="216"/>
      <c r="BF109" s="216"/>
      <c r="BG109" s="216"/>
      <c r="BH109" s="216"/>
    </row>
    <row r="110" spans="1:60" s="144" customFormat="1" ht="18.75" customHeight="1">
      <c r="B110" s="216"/>
      <c r="C110" s="215"/>
      <c r="D110" s="215"/>
      <c r="E110" s="215"/>
      <c r="F110" s="215"/>
      <c r="G110" s="215"/>
      <c r="H110" s="215"/>
      <c r="I110" s="215"/>
      <c r="J110" s="224"/>
      <c r="K110" s="386"/>
      <c r="L110" s="386"/>
      <c r="M110" s="386"/>
      <c r="N110" s="323"/>
      <c r="O110" s="390"/>
      <c r="P110" s="390"/>
      <c r="Q110" s="390"/>
      <c r="R110" s="390"/>
      <c r="S110" s="323"/>
      <c r="T110" s="390"/>
      <c r="U110" s="390"/>
      <c r="V110" s="390"/>
      <c r="W110" s="390"/>
      <c r="X110" s="389"/>
      <c r="Y110" s="325"/>
      <c r="Z110" s="325"/>
      <c r="AA110" s="325"/>
      <c r="AB110" s="331"/>
      <c r="AC110" s="331"/>
      <c r="AD110" s="215"/>
      <c r="AE110" s="216"/>
      <c r="AF110" s="216"/>
      <c r="AG110" s="216"/>
      <c r="AH110" s="216"/>
      <c r="AI110" s="216"/>
      <c r="AJ110" s="216"/>
      <c r="AK110" s="216"/>
      <c r="AL110" s="216"/>
      <c r="AM110" s="216"/>
      <c r="AN110" s="216"/>
      <c r="AO110" s="216"/>
      <c r="AP110" s="216"/>
      <c r="AQ110" s="216"/>
      <c r="AR110" s="215"/>
      <c r="AS110" s="215"/>
      <c r="AT110" s="215"/>
      <c r="AU110" s="215"/>
      <c r="AV110" s="215"/>
      <c r="AW110" s="215"/>
      <c r="AX110" s="215"/>
      <c r="AY110" s="215"/>
      <c r="AZ110" s="216"/>
      <c r="BA110" s="216"/>
      <c r="BB110" s="216"/>
      <c r="BC110" s="216"/>
      <c r="BD110" s="216"/>
      <c r="BE110" s="216"/>
      <c r="BF110" s="216"/>
      <c r="BG110" s="216"/>
      <c r="BH110" s="216"/>
    </row>
    <row r="111" spans="1:60" s="144" customFormat="1" ht="18.75" customHeight="1">
      <c r="B111" s="216"/>
      <c r="C111" s="215" t="s">
        <v>339</v>
      </c>
      <c r="D111" s="215"/>
      <c r="E111" s="215"/>
      <c r="F111" s="215"/>
      <c r="G111" s="215"/>
      <c r="H111" s="215"/>
      <c r="I111" s="332" t="str">
        <f>V73</f>
        <v>직사각형</v>
      </c>
      <c r="J111" s="332"/>
      <c r="K111" s="332"/>
      <c r="L111" s="332"/>
      <c r="M111" s="332"/>
      <c r="N111" s="332"/>
      <c r="O111" s="332"/>
      <c r="P111" s="332"/>
      <c r="Q111" s="215"/>
      <c r="R111" s="215"/>
      <c r="S111" s="215"/>
      <c r="T111" s="215"/>
      <c r="U111" s="215"/>
      <c r="V111" s="215"/>
      <c r="W111" s="215"/>
      <c r="X111" s="215"/>
      <c r="Y111" s="215"/>
      <c r="Z111" s="216"/>
      <c r="AA111" s="216"/>
      <c r="AB111" s="216"/>
      <c r="AC111" s="216"/>
      <c r="AD111" s="216"/>
      <c r="AE111" s="216"/>
      <c r="AF111" s="216"/>
      <c r="AG111" s="216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6"/>
      <c r="AZ111" s="216"/>
      <c r="BA111" s="216"/>
      <c r="BB111" s="216"/>
      <c r="BC111" s="216"/>
      <c r="BD111" s="216"/>
      <c r="BE111" s="216"/>
      <c r="BF111" s="216"/>
      <c r="BG111" s="216"/>
    </row>
    <row r="112" spans="1:60" s="144" customFormat="1" ht="18.75" customHeight="1">
      <c r="B112" s="216"/>
      <c r="C112" s="329" t="s">
        <v>340</v>
      </c>
      <c r="D112" s="329"/>
      <c r="E112" s="329"/>
      <c r="F112" s="329"/>
      <c r="G112" s="329"/>
      <c r="H112" s="329"/>
      <c r="I112" s="215"/>
      <c r="J112" s="215"/>
      <c r="K112" s="215"/>
      <c r="L112" s="215"/>
      <c r="M112" s="215"/>
      <c r="N112" s="323">
        <f>AA73</f>
        <v>1</v>
      </c>
      <c r="O112" s="323"/>
      <c r="P112" s="147"/>
      <c r="Q112" s="147"/>
      <c r="R112" s="147"/>
      <c r="S112" s="215"/>
      <c r="T112" s="215"/>
      <c r="U112" s="215"/>
      <c r="V112" s="215"/>
      <c r="W112" s="215"/>
      <c r="X112" s="215"/>
      <c r="Y112" s="215"/>
      <c r="Z112" s="148"/>
      <c r="AA112" s="148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6"/>
      <c r="AM112" s="216"/>
      <c r="AN112" s="216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6"/>
      <c r="AZ112" s="216"/>
      <c r="BA112" s="216"/>
      <c r="BB112" s="216"/>
      <c r="BC112" s="216"/>
      <c r="BD112" s="216"/>
      <c r="BE112" s="216"/>
      <c r="BF112" s="216"/>
      <c r="BG112" s="216"/>
    </row>
    <row r="113" spans="1:60" s="144" customFormat="1" ht="18.75" customHeight="1">
      <c r="B113" s="216"/>
      <c r="C113" s="329"/>
      <c r="D113" s="329"/>
      <c r="E113" s="329"/>
      <c r="F113" s="329"/>
      <c r="G113" s="329"/>
      <c r="H113" s="329"/>
      <c r="I113" s="215"/>
      <c r="J113" s="215"/>
      <c r="K113" s="215"/>
      <c r="L113" s="215"/>
      <c r="M113" s="215"/>
      <c r="N113" s="323"/>
      <c r="O113" s="323"/>
      <c r="P113" s="147"/>
      <c r="Q113" s="147"/>
      <c r="R113" s="147"/>
      <c r="S113" s="215"/>
      <c r="T113" s="215"/>
      <c r="U113" s="215"/>
      <c r="V113" s="215"/>
      <c r="W113" s="215"/>
      <c r="X113" s="215"/>
      <c r="Y113" s="215"/>
      <c r="Z113" s="148"/>
      <c r="AA113" s="148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6"/>
      <c r="AM113" s="216"/>
      <c r="AN113" s="216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6"/>
      <c r="AZ113" s="216"/>
      <c r="BA113" s="216"/>
      <c r="BB113" s="216"/>
      <c r="BC113" s="216"/>
      <c r="BD113" s="216"/>
      <c r="BE113" s="216"/>
      <c r="BF113" s="216"/>
      <c r="BG113" s="216"/>
    </row>
    <row r="114" spans="1:60" s="144" customFormat="1" ht="18.75" customHeight="1">
      <c r="B114" s="216"/>
      <c r="C114" s="215" t="s">
        <v>341</v>
      </c>
      <c r="D114" s="215"/>
      <c r="E114" s="215"/>
      <c r="F114" s="215"/>
      <c r="G114" s="215"/>
      <c r="H114" s="215"/>
      <c r="I114" s="215"/>
      <c r="J114" s="216"/>
      <c r="K114" s="216" t="s">
        <v>342</v>
      </c>
      <c r="L114" s="323">
        <f>N112</f>
        <v>1</v>
      </c>
      <c r="M114" s="323"/>
      <c r="N114" s="216" t="s">
        <v>343</v>
      </c>
      <c r="O114" s="325">
        <f>Y109</f>
        <v>0</v>
      </c>
      <c r="P114" s="325"/>
      <c r="Q114" s="325"/>
      <c r="R114" s="330" t="str">
        <f>AB109</f>
        <v>μm</v>
      </c>
      <c r="S114" s="331"/>
      <c r="T114" s="223" t="s">
        <v>344</v>
      </c>
      <c r="U114" s="73" t="s">
        <v>323</v>
      </c>
      <c r="V114" s="325">
        <f>O114</f>
        <v>0</v>
      </c>
      <c r="W114" s="325"/>
      <c r="X114" s="325"/>
      <c r="Y114" s="330" t="str">
        <f>R114</f>
        <v>μm</v>
      </c>
      <c r="Z114" s="331"/>
      <c r="AA114" s="149"/>
      <c r="AB114" s="149"/>
      <c r="AC114" s="145"/>
      <c r="AD114" s="216"/>
      <c r="AE114" s="215"/>
      <c r="AF114" s="216"/>
      <c r="AG114" s="216"/>
      <c r="AH114" s="216"/>
      <c r="AI114" s="216"/>
      <c r="AJ114" s="216"/>
      <c r="AK114" s="215"/>
      <c r="AL114" s="216"/>
      <c r="AM114" s="216"/>
      <c r="AN114" s="216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6"/>
      <c r="AZ114" s="216"/>
      <c r="BA114" s="216"/>
      <c r="BB114" s="216"/>
      <c r="BC114" s="216"/>
      <c r="BD114" s="216"/>
      <c r="BE114" s="216"/>
      <c r="BF114" s="216"/>
      <c r="BG114" s="216"/>
    </row>
    <row r="115" spans="1:60" s="144" customFormat="1" ht="18.75" customHeight="1">
      <c r="B115" s="216"/>
      <c r="C115" s="329" t="s">
        <v>345</v>
      </c>
      <c r="D115" s="329"/>
      <c r="E115" s="329"/>
      <c r="F115" s="329"/>
      <c r="G115" s="329"/>
      <c r="H115" s="215"/>
      <c r="J115" s="215"/>
      <c r="K115" s="215"/>
      <c r="L115" s="215"/>
      <c r="M115" s="215"/>
      <c r="N115" s="215"/>
      <c r="O115" s="215"/>
      <c r="P115" s="215"/>
      <c r="Q115" s="215"/>
      <c r="R115" s="145"/>
      <c r="S115" s="215"/>
      <c r="T115" s="215"/>
      <c r="U115" s="215"/>
      <c r="W115" s="215"/>
      <c r="X115" s="57" t="s">
        <v>346</v>
      </c>
      <c r="Y115" s="215"/>
      <c r="Z115" s="215"/>
      <c r="AA115" s="215"/>
      <c r="AB115" s="215"/>
      <c r="AC115" s="215"/>
      <c r="AD115" s="215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16"/>
      <c r="AY115" s="216"/>
      <c r="AZ115" s="216"/>
      <c r="BA115" s="216"/>
      <c r="BB115" s="216"/>
      <c r="BC115" s="216"/>
      <c r="BD115" s="216"/>
      <c r="BE115" s="216"/>
      <c r="BF115" s="216"/>
      <c r="BG115" s="216"/>
    </row>
    <row r="116" spans="1:60" s="144" customFormat="1" ht="18.75" customHeight="1">
      <c r="B116" s="216"/>
      <c r="C116" s="329"/>
      <c r="D116" s="329"/>
      <c r="E116" s="329"/>
      <c r="F116" s="329"/>
      <c r="G116" s="329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14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6"/>
      <c r="AW116" s="216"/>
      <c r="AX116" s="216"/>
      <c r="AY116" s="216"/>
      <c r="AZ116" s="216"/>
      <c r="BA116" s="216"/>
      <c r="BB116" s="216"/>
      <c r="BC116" s="216"/>
      <c r="BD116" s="216"/>
      <c r="BE116" s="216"/>
      <c r="BF116" s="216"/>
      <c r="BG116" s="216"/>
    </row>
    <row r="117" spans="1:60" s="144" customFormat="1" ht="18.75" customHeight="1">
      <c r="B117" s="216"/>
      <c r="C117" s="215"/>
      <c r="D117" s="215"/>
      <c r="E117" s="215"/>
      <c r="F117" s="215"/>
      <c r="G117" s="216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6"/>
      <c r="AF117" s="215"/>
      <c r="AG117" s="216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16"/>
      <c r="AY117" s="216"/>
      <c r="AZ117" s="216"/>
      <c r="BA117" s="216"/>
      <c r="BB117" s="216"/>
      <c r="BC117" s="216"/>
      <c r="BD117" s="216"/>
      <c r="BE117" s="216"/>
      <c r="BF117" s="216"/>
      <c r="BG117" s="216"/>
    </row>
    <row r="118" spans="1:60" s="144" customFormat="1" ht="18.75" customHeight="1">
      <c r="A118" s="58" t="s">
        <v>347</v>
      </c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16"/>
      <c r="AY118" s="216"/>
      <c r="AZ118" s="216"/>
      <c r="BA118" s="216"/>
      <c r="BB118" s="216"/>
      <c r="BC118" s="216"/>
      <c r="BD118" s="216"/>
      <c r="BE118" s="216"/>
      <c r="BF118" s="216"/>
    </row>
    <row r="119" spans="1:60" s="144" customFormat="1" ht="18.75" customHeight="1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5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16"/>
      <c r="AY119" s="216"/>
      <c r="AZ119" s="216"/>
      <c r="BA119" s="216"/>
      <c r="BB119" s="216"/>
      <c r="BC119" s="216"/>
      <c r="BD119" s="216"/>
      <c r="BE119" s="216"/>
      <c r="BF119" s="216"/>
    </row>
    <row r="120" spans="1:60" s="59" customFormat="1" ht="18.75" customHeight="1">
      <c r="C120" s="215"/>
      <c r="D120" s="215"/>
      <c r="E120" s="216" t="s">
        <v>348</v>
      </c>
      <c r="F120" s="391">
        <f>AH71</f>
        <v>0</v>
      </c>
      <c r="G120" s="391"/>
      <c r="H120" s="391"/>
      <c r="I120" s="215" t="s">
        <v>349</v>
      </c>
      <c r="J120" s="215"/>
      <c r="K120" s="323" t="s">
        <v>350</v>
      </c>
      <c r="L120" s="323"/>
      <c r="M120" s="391" t="e">
        <f>AH72</f>
        <v>#DIV/0!</v>
      </c>
      <c r="N120" s="391"/>
      <c r="O120" s="391"/>
      <c r="P120" s="215" t="s">
        <v>349</v>
      </c>
      <c r="Q120" s="215"/>
      <c r="R120" s="323" t="s">
        <v>350</v>
      </c>
      <c r="S120" s="323"/>
      <c r="T120" s="391">
        <f>AH73</f>
        <v>0</v>
      </c>
      <c r="U120" s="391"/>
      <c r="V120" s="391"/>
      <c r="W120" s="215" t="s">
        <v>349</v>
      </c>
      <c r="X120" s="215"/>
      <c r="Y120" s="215"/>
      <c r="Z120" s="215"/>
      <c r="AA120" s="218"/>
      <c r="AB120" s="218"/>
      <c r="AC120" s="218"/>
      <c r="AD120" s="215"/>
      <c r="AE120" s="215"/>
      <c r="AF120" s="215"/>
      <c r="AG120" s="215"/>
      <c r="AH120" s="218"/>
      <c r="AI120" s="218"/>
      <c r="AJ120" s="218"/>
      <c r="AK120" s="215"/>
      <c r="AL120" s="215"/>
      <c r="AM120" s="215"/>
      <c r="AN120" s="215"/>
      <c r="AO120" s="218"/>
      <c r="AP120" s="218"/>
      <c r="AQ120" s="218"/>
      <c r="AR120" s="215"/>
      <c r="AS120" s="215"/>
      <c r="AT120" s="215"/>
      <c r="AU120" s="215"/>
      <c r="AV120" s="218"/>
      <c r="AW120" s="218"/>
      <c r="AX120" s="218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</row>
    <row r="121" spans="1:60" s="59" customFormat="1" ht="18.75" customHeight="1">
      <c r="C121" s="215"/>
      <c r="D121" s="215"/>
      <c r="E121" s="216" t="s">
        <v>348</v>
      </c>
      <c r="F121" s="391" t="e">
        <f>AH74</f>
        <v>#DIV/0!</v>
      </c>
      <c r="G121" s="391"/>
      <c r="H121" s="391"/>
      <c r="I121" s="215" t="s">
        <v>351</v>
      </c>
      <c r="J121" s="215"/>
      <c r="K121" s="215"/>
      <c r="L121" s="215"/>
      <c r="M121" s="150"/>
      <c r="N121" s="150"/>
      <c r="O121" s="150"/>
      <c r="P121" s="150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6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</row>
    <row r="122" spans="1:60" s="59" customFormat="1" ht="18.75" customHeight="1">
      <c r="C122" s="215"/>
      <c r="D122" s="215"/>
      <c r="E122" s="215"/>
      <c r="F122" s="143"/>
      <c r="G122" s="143"/>
      <c r="H122" s="143"/>
      <c r="I122" s="215"/>
      <c r="J122" s="215"/>
      <c r="K122" s="216"/>
      <c r="L122" s="216"/>
      <c r="M122" s="151"/>
      <c r="N122" s="151"/>
      <c r="O122" s="151"/>
      <c r="P122" s="151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</row>
    <row r="123" spans="1:60" s="144" customFormat="1" ht="18.75" customHeight="1">
      <c r="A123" s="216"/>
      <c r="B123" s="216"/>
      <c r="C123" s="216"/>
      <c r="D123" s="146" t="s">
        <v>352</v>
      </c>
      <c r="E123" s="216" t="s">
        <v>348</v>
      </c>
      <c r="F123" s="391" t="e">
        <f>F121</f>
        <v>#DIV/0!</v>
      </c>
      <c r="G123" s="391"/>
      <c r="H123" s="391"/>
      <c r="I123" s="215" t="s">
        <v>351</v>
      </c>
      <c r="J123" s="150"/>
      <c r="K123" s="150"/>
      <c r="L123" s="150"/>
      <c r="M123" s="150"/>
      <c r="N123" s="216"/>
      <c r="O123" s="216"/>
      <c r="P123" s="215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5"/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6"/>
      <c r="AW123" s="216"/>
      <c r="AX123" s="216"/>
      <c r="AY123" s="216"/>
      <c r="AZ123" s="216"/>
      <c r="BA123" s="216"/>
      <c r="BB123" s="216"/>
      <c r="BC123" s="216"/>
      <c r="BD123" s="216"/>
      <c r="BE123" s="216"/>
      <c r="BF123" s="216"/>
    </row>
    <row r="124" spans="1:60" s="215" customFormat="1" ht="18.75" customHeight="1"/>
    <row r="125" spans="1:60" ht="18.75" customHeight="1">
      <c r="A125" s="58" t="s">
        <v>353</v>
      </c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</row>
    <row r="126" spans="1:60" ht="18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392" t="e">
        <f>AH74</f>
        <v>#DIV/0!</v>
      </c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  <c r="Z126" s="392"/>
      <c r="AA126" s="323" t="s">
        <v>348</v>
      </c>
      <c r="AB126" s="395" t="str">
        <f>TRIM(AP74)</f>
        <v>∞</v>
      </c>
      <c r="AC126" s="395"/>
      <c r="AD126" s="395"/>
      <c r="AE126" s="395"/>
      <c r="AF126" s="57"/>
      <c r="AG126" s="57"/>
      <c r="AH126" s="57"/>
      <c r="AI126" s="215"/>
      <c r="AJ126" s="215"/>
      <c r="AM126" s="152"/>
      <c r="AN126" s="152"/>
      <c r="AO126" s="152"/>
      <c r="AP126" s="152"/>
      <c r="AQ126" s="152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</row>
    <row r="127" spans="1:60" ht="18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396">
        <f>AH71</f>
        <v>0</v>
      </c>
      <c r="M127" s="396"/>
      <c r="N127" s="396"/>
      <c r="O127" s="396"/>
      <c r="P127" s="323" t="s">
        <v>350</v>
      </c>
      <c r="Q127" s="396" t="e">
        <f>AH72</f>
        <v>#DIV/0!</v>
      </c>
      <c r="R127" s="396"/>
      <c r="S127" s="396"/>
      <c r="T127" s="396"/>
      <c r="U127" s="323" t="s">
        <v>354</v>
      </c>
      <c r="V127" s="392">
        <f>AH73</f>
        <v>0</v>
      </c>
      <c r="W127" s="392"/>
      <c r="X127" s="392"/>
      <c r="Y127" s="392"/>
      <c r="Z127" s="215"/>
      <c r="AA127" s="323"/>
      <c r="AB127" s="395"/>
      <c r="AC127" s="395"/>
      <c r="AD127" s="395"/>
      <c r="AE127" s="395"/>
      <c r="AF127" s="57"/>
      <c r="AG127" s="57"/>
      <c r="AH127" s="57"/>
      <c r="AI127" s="57"/>
      <c r="AJ127" s="57"/>
      <c r="AM127" s="152"/>
      <c r="AN127" s="152"/>
      <c r="AO127" s="152"/>
      <c r="AP127" s="152"/>
      <c r="AQ127" s="152"/>
    </row>
    <row r="128" spans="1:60" ht="18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323">
        <f>AP71</f>
        <v>4</v>
      </c>
      <c r="M128" s="323"/>
      <c r="N128" s="323"/>
      <c r="O128" s="323"/>
      <c r="P128" s="323"/>
      <c r="Q128" s="323" t="str">
        <f>AP72</f>
        <v>∞</v>
      </c>
      <c r="R128" s="323"/>
      <c r="S128" s="323"/>
      <c r="T128" s="323"/>
      <c r="U128" s="323"/>
      <c r="V128" s="323" t="str">
        <f>AP73</f>
        <v>∞</v>
      </c>
      <c r="W128" s="323"/>
      <c r="X128" s="323"/>
      <c r="Y128" s="323"/>
      <c r="Z128" s="215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</row>
    <row r="129" spans="1:60" ht="18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</row>
    <row r="130" spans="1:60" ht="18.75" customHeight="1">
      <c r="A130" s="58" t="s">
        <v>355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</row>
    <row r="131" spans="1:60" ht="18.75" customHeight="1">
      <c r="A131" s="58"/>
      <c r="B131" s="57" t="s">
        <v>356</v>
      </c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</row>
    <row r="132" spans="1:60" ht="18.75" customHeight="1">
      <c r="A132" s="58"/>
      <c r="B132" s="57"/>
      <c r="C132" s="57" t="s">
        <v>357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</row>
    <row r="133" spans="1:60" ht="18.75" customHeight="1">
      <c r="A133" s="58"/>
      <c r="B133" s="57"/>
      <c r="C133" s="56" t="s">
        <v>143</v>
      </c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</row>
    <row r="134" spans="1:60" ht="18.75" customHeight="1">
      <c r="A134" s="58"/>
      <c r="B134" s="57"/>
      <c r="C134" s="215" t="s">
        <v>358</v>
      </c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</row>
    <row r="135" spans="1:60" ht="18.75" customHeight="1">
      <c r="A135" s="57"/>
      <c r="B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</row>
    <row r="136" spans="1:60" ht="18.75" customHeight="1">
      <c r="A136" s="57"/>
      <c r="B136" s="57"/>
      <c r="C136" s="57"/>
      <c r="D136" s="57"/>
      <c r="E136" s="60"/>
      <c r="F136" s="57"/>
      <c r="G136" s="57"/>
      <c r="H136" s="220" t="s">
        <v>359</v>
      </c>
      <c r="I136" s="323">
        <f ca="1">Calcu!C63</f>
        <v>2</v>
      </c>
      <c r="J136" s="323"/>
      <c r="K136" s="323"/>
      <c r="L136" s="223" t="s">
        <v>144</v>
      </c>
      <c r="M136" s="393" t="e">
        <f>F123</f>
        <v>#DIV/0!</v>
      </c>
      <c r="N136" s="393"/>
      <c r="O136" s="393"/>
      <c r="P136" s="393"/>
      <c r="Q136" s="216" t="s">
        <v>324</v>
      </c>
      <c r="R136" s="393" t="e">
        <f ca="1">I136*M136</f>
        <v>#DIV/0!</v>
      </c>
      <c r="S136" s="393"/>
      <c r="T136" s="393"/>
      <c r="U136" s="393"/>
      <c r="V136" s="57" t="s">
        <v>360</v>
      </c>
      <c r="W136" s="394" t="e">
        <f ca="1">R136</f>
        <v>#DIV/0!</v>
      </c>
      <c r="X136" s="394"/>
      <c r="Y136" s="394"/>
      <c r="Z136" s="394"/>
      <c r="AL136" s="57"/>
      <c r="AM136" s="57"/>
      <c r="AN136" s="57"/>
      <c r="AO136" s="57"/>
      <c r="AP136" s="57"/>
      <c r="AQ136" s="57"/>
      <c r="AR136" s="57"/>
      <c r="AS136" s="57"/>
      <c r="AT136" s="57"/>
    </row>
  </sheetData>
  <mergeCells count="527">
    <mergeCell ref="M136:P136"/>
    <mergeCell ref="R136:U136"/>
    <mergeCell ref="W136:Z136"/>
    <mergeCell ref="AB126:AE127"/>
    <mergeCell ref="L127:O127"/>
    <mergeCell ref="P127:P128"/>
    <mergeCell ref="Q127:T127"/>
    <mergeCell ref="U127:U128"/>
    <mergeCell ref="V127:Y127"/>
    <mergeCell ref="L128:O128"/>
    <mergeCell ref="Q128:T128"/>
    <mergeCell ref="V128:Y128"/>
    <mergeCell ref="F120:H120"/>
    <mergeCell ref="K120:L120"/>
    <mergeCell ref="M120:O120"/>
    <mergeCell ref="R120:S120"/>
    <mergeCell ref="T120:V120"/>
    <mergeCell ref="F121:H121"/>
    <mergeCell ref="F123:H123"/>
    <mergeCell ref="L126:Z126"/>
    <mergeCell ref="AA126:AA127"/>
    <mergeCell ref="I95:M95"/>
    <mergeCell ref="N95:O95"/>
    <mergeCell ref="AD96:AF96"/>
    <mergeCell ref="AH96:AK96"/>
    <mergeCell ref="AS96:AT96"/>
    <mergeCell ref="AD97:AT97"/>
    <mergeCell ref="H107:O107"/>
    <mergeCell ref="P108:R108"/>
    <mergeCell ref="K109:M110"/>
    <mergeCell ref="N109:N110"/>
    <mergeCell ref="O109:R109"/>
    <mergeCell ref="S109:S110"/>
    <mergeCell ref="X109:X110"/>
    <mergeCell ref="Y109:AA110"/>
    <mergeCell ref="AB109:AC110"/>
    <mergeCell ref="O110:R110"/>
    <mergeCell ref="T110:W110"/>
    <mergeCell ref="W82:W83"/>
    <mergeCell ref="X82:Z83"/>
    <mergeCell ref="AA82:AB83"/>
    <mergeCell ref="O83:P83"/>
    <mergeCell ref="R83:V83"/>
    <mergeCell ref="C88:H89"/>
    <mergeCell ref="N88:O89"/>
    <mergeCell ref="L90:M90"/>
    <mergeCell ref="O90:Q90"/>
    <mergeCell ref="R90:S90"/>
    <mergeCell ref="V90:X90"/>
    <mergeCell ref="Y90:Z90"/>
    <mergeCell ref="I80:M80"/>
    <mergeCell ref="N80:O80"/>
    <mergeCell ref="Q81:S81"/>
    <mergeCell ref="T81:U81"/>
    <mergeCell ref="K82:M83"/>
    <mergeCell ref="N82:N83"/>
    <mergeCell ref="O82:P82"/>
    <mergeCell ref="Q82:Q83"/>
    <mergeCell ref="R82:T82"/>
    <mergeCell ref="U82:V82"/>
    <mergeCell ref="D74:G74"/>
    <mergeCell ref="H74:L74"/>
    <mergeCell ref="M74:N74"/>
    <mergeCell ref="O74:U74"/>
    <mergeCell ref="V74:Z74"/>
    <mergeCell ref="AA74:AG74"/>
    <mergeCell ref="AH74:AL74"/>
    <mergeCell ref="AM74:AO74"/>
    <mergeCell ref="AP74:AS74"/>
    <mergeCell ref="AM72:AO72"/>
    <mergeCell ref="AP72:AS72"/>
    <mergeCell ref="B73:C73"/>
    <mergeCell ref="D73:G73"/>
    <mergeCell ref="H73:L73"/>
    <mergeCell ref="M73:N73"/>
    <mergeCell ref="O73:R73"/>
    <mergeCell ref="S73:U73"/>
    <mergeCell ref="V73:Z73"/>
    <mergeCell ref="AA73:AG73"/>
    <mergeCell ref="AH73:AL73"/>
    <mergeCell ref="AM73:AO73"/>
    <mergeCell ref="AP73:AS73"/>
    <mergeCell ref="B72:C72"/>
    <mergeCell ref="D72:G72"/>
    <mergeCell ref="H72:L72"/>
    <mergeCell ref="M72:N72"/>
    <mergeCell ref="O72:R72"/>
    <mergeCell ref="S72:U72"/>
    <mergeCell ref="V72:Z72"/>
    <mergeCell ref="AA72:AG72"/>
    <mergeCell ref="AH72:AL72"/>
    <mergeCell ref="AH70:AO70"/>
    <mergeCell ref="AP70:AS70"/>
    <mergeCell ref="B71:C71"/>
    <mergeCell ref="D71:G71"/>
    <mergeCell ref="H71:L71"/>
    <mergeCell ref="M71:N71"/>
    <mergeCell ref="O71:R71"/>
    <mergeCell ref="S71:U71"/>
    <mergeCell ref="V71:Z71"/>
    <mergeCell ref="AA71:AG71"/>
    <mergeCell ref="AH71:AL71"/>
    <mergeCell ref="AM71:AO71"/>
    <mergeCell ref="AP71:AS71"/>
    <mergeCell ref="AH68:AO68"/>
    <mergeCell ref="AP68:AS68"/>
    <mergeCell ref="D69:G69"/>
    <mergeCell ref="H69:N69"/>
    <mergeCell ref="O69:U69"/>
    <mergeCell ref="V69:Z69"/>
    <mergeCell ref="AA69:AG69"/>
    <mergeCell ref="AH69:AO69"/>
    <mergeCell ref="AP69:AS69"/>
    <mergeCell ref="AA27:AE27"/>
    <mergeCell ref="Q25:U25"/>
    <mergeCell ref="V25:Z25"/>
    <mergeCell ref="T109:U109"/>
    <mergeCell ref="N4:S4"/>
    <mergeCell ref="T4:Y4"/>
    <mergeCell ref="N5:S5"/>
    <mergeCell ref="T5:Y5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V9:Z9"/>
    <mergeCell ref="AA9:AE9"/>
    <mergeCell ref="B10:F10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G10:K10"/>
    <mergeCell ref="L10:P10"/>
    <mergeCell ref="Q10:U10"/>
    <mergeCell ref="V10:Z10"/>
    <mergeCell ref="B13:F13"/>
    <mergeCell ref="G13:K13"/>
    <mergeCell ref="L13:P13"/>
    <mergeCell ref="Q13:U13"/>
    <mergeCell ref="V13:Z13"/>
    <mergeCell ref="AA10:AE10"/>
    <mergeCell ref="L11:P11"/>
    <mergeCell ref="Q11:U11"/>
    <mergeCell ref="V11:Z11"/>
    <mergeCell ref="AA11:AE11"/>
    <mergeCell ref="B28:F28"/>
    <mergeCell ref="G28:K28"/>
    <mergeCell ref="L28:P28"/>
    <mergeCell ref="Q28:U28"/>
    <mergeCell ref="V28:Z28"/>
    <mergeCell ref="AA28:AE28"/>
    <mergeCell ref="B29:F29"/>
    <mergeCell ref="Y102:Z102"/>
    <mergeCell ref="K85:M86"/>
    <mergeCell ref="N85:N86"/>
    <mergeCell ref="O85:P85"/>
    <mergeCell ref="Q85:Q86"/>
    <mergeCell ref="R85:T85"/>
    <mergeCell ref="U85:V85"/>
    <mergeCell ref="W85:W86"/>
    <mergeCell ref="X85:Z86"/>
    <mergeCell ref="AA85:AB86"/>
    <mergeCell ref="O86:P86"/>
    <mergeCell ref="R86:V86"/>
    <mergeCell ref="I87:P87"/>
    <mergeCell ref="C96:I97"/>
    <mergeCell ref="B30:F30"/>
    <mergeCell ref="G30:K30"/>
    <mergeCell ref="L30:P30"/>
    <mergeCell ref="AF10:AJ10"/>
    <mergeCell ref="AF51:AJ51"/>
    <mergeCell ref="AA25:AE25"/>
    <mergeCell ref="AF25:AJ25"/>
    <mergeCell ref="AK25:AO25"/>
    <mergeCell ref="AK51:AO51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AF11:AJ11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Q30:U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Q35:U35"/>
    <mergeCell ref="V35:Z35"/>
    <mergeCell ref="AA35:AE35"/>
    <mergeCell ref="C60:E60"/>
    <mergeCell ref="B68:C70"/>
    <mergeCell ref="D68:G68"/>
    <mergeCell ref="H68:N68"/>
    <mergeCell ref="O68:U68"/>
    <mergeCell ref="D70:G70"/>
    <mergeCell ref="H70:N70"/>
    <mergeCell ref="O70:U70"/>
    <mergeCell ref="I111:P111"/>
    <mergeCell ref="I99:P99"/>
    <mergeCell ref="N96:O96"/>
    <mergeCell ref="P96:P97"/>
    <mergeCell ref="N97:O97"/>
    <mergeCell ref="Q97:AB97"/>
    <mergeCell ref="J96:L97"/>
    <mergeCell ref="M96:M97"/>
    <mergeCell ref="Q96:S96"/>
    <mergeCell ref="U96:X96"/>
    <mergeCell ref="AA96:AB96"/>
    <mergeCell ref="V68:Z68"/>
    <mergeCell ref="AA68:AG68"/>
    <mergeCell ref="V70:Z70"/>
    <mergeCell ref="AA70:AG70"/>
    <mergeCell ref="B74:C74"/>
    <mergeCell ref="R114:S114"/>
    <mergeCell ref="V114:X114"/>
    <mergeCell ref="Y114:Z114"/>
    <mergeCell ref="C115:G116"/>
    <mergeCell ref="C100:H101"/>
    <mergeCell ref="N100:O101"/>
    <mergeCell ref="L102:M102"/>
    <mergeCell ref="V102:X102"/>
    <mergeCell ref="O102:Q102"/>
    <mergeCell ref="R102:S102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I136:K136"/>
    <mergeCell ref="AL96:AN96"/>
    <mergeCell ref="N98:P98"/>
    <mergeCell ref="AC96:AC97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C112:H113"/>
    <mergeCell ref="N112:O113"/>
    <mergeCell ref="L114:M114"/>
    <mergeCell ref="O114:Q11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93"/>
  <sheetViews>
    <sheetView showGridLines="0" zoomScaleNormal="100" workbookViewId="0"/>
  </sheetViews>
  <sheetFormatPr defaultColWidth="8.77734375" defaultRowHeight="18" customHeight="1"/>
  <cols>
    <col min="1" max="1" width="2.77734375" style="125" customWidth="1"/>
    <col min="2" max="2" width="8.77734375" style="127"/>
    <col min="3" max="3" width="10.77734375" style="127" bestFit="1" customWidth="1"/>
    <col min="4" max="4" width="8.77734375" style="127"/>
    <col min="5" max="8" width="8.77734375" style="126"/>
    <col min="9" max="9" width="10.6640625" style="126" customWidth="1"/>
    <col min="10" max="10" width="12.21875" style="126" customWidth="1"/>
    <col min="11" max="12" width="10.44140625" style="126" bestFit="1" customWidth="1"/>
    <col min="13" max="21" width="8.77734375" style="126"/>
    <col min="22" max="16384" width="8.77734375" style="125"/>
  </cols>
  <sheetData>
    <row r="1" spans="1:26" ht="15" customHeight="1">
      <c r="A1" s="122" t="s">
        <v>169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6" ht="15" customHeight="1">
      <c r="B2" s="168" t="s">
        <v>170</v>
      </c>
      <c r="C2" s="168" t="s">
        <v>171</v>
      </c>
      <c r="D2" s="168" t="s">
        <v>172</v>
      </c>
      <c r="E2" s="168" t="s">
        <v>173</v>
      </c>
      <c r="F2" s="168" t="s">
        <v>174</v>
      </c>
      <c r="G2" s="168" t="s">
        <v>275</v>
      </c>
      <c r="H2" s="168" t="s">
        <v>176</v>
      </c>
      <c r="I2" s="211" t="s">
        <v>177</v>
      </c>
      <c r="J2" s="211" t="s">
        <v>178</v>
      </c>
      <c r="K2" s="168" t="s">
        <v>276</v>
      </c>
      <c r="L2" s="168" t="s">
        <v>277</v>
      </c>
      <c r="M2" s="168" t="s">
        <v>175</v>
      </c>
      <c r="N2" s="168" t="s">
        <v>179</v>
      </c>
      <c r="O2" s="168" t="s">
        <v>180</v>
      </c>
      <c r="P2" s="168" t="s">
        <v>181</v>
      </c>
      <c r="Q2" s="187" t="s">
        <v>122</v>
      </c>
      <c r="R2" s="187" t="s">
        <v>123</v>
      </c>
      <c r="S2" s="125"/>
      <c r="T2" s="125"/>
      <c r="U2" s="125"/>
    </row>
    <row r="3" spans="1:26" ht="15" customHeight="1">
      <c r="B3" s="170" t="e">
        <f>C3</f>
        <v>#DIV/0!</v>
      </c>
      <c r="C3" s="170" t="e">
        <f>AVERAGE(기본정보!B12:B13)</f>
        <v>#DIV/0!</v>
      </c>
      <c r="D3" s="170" t="str">
        <f>IFERROR(VLOOKUP(Length_11!B48,R64:U67,3,FALSE),"표준 측장기")</f>
        <v>표준 측장기</v>
      </c>
      <c r="E3" s="170">
        <f>MIN(C9:C49)</f>
        <v>0</v>
      </c>
      <c r="F3" s="170">
        <f>MAX(C9:C49)</f>
        <v>0</v>
      </c>
      <c r="G3" s="170" t="str">
        <f>D9</f>
        <v/>
      </c>
      <c r="H3" s="170">
        <f>IF(G3="inch",25.4,1)</f>
        <v>1</v>
      </c>
      <c r="I3" s="170">
        <f>MIN(N9:N49)</f>
        <v>0</v>
      </c>
      <c r="J3" s="170">
        <f>MAX(N9:N49)</f>
        <v>0</v>
      </c>
      <c r="K3" s="170">
        <f>Length_11!G4</f>
        <v>0</v>
      </c>
      <c r="L3" s="170">
        <f>Length_11!H4</f>
        <v>0</v>
      </c>
      <c r="M3" s="170">
        <f>Length_11!I4</f>
        <v>0</v>
      </c>
      <c r="N3" s="170" t="e">
        <f ca="1">OFFSET(Length_11!C3,MATCH($J3,$N9:$N49,0),0)</f>
        <v>#N/A</v>
      </c>
      <c r="O3" s="170" t="e">
        <f ca="1">OFFSET(Length_11!D3,MATCH($J3,$N9:$N49,0),0)</f>
        <v>#N/A</v>
      </c>
      <c r="P3" s="170" t="e">
        <f ca="1">OFFSET(Length_11!E3,MATCH($J3,$N9:$N49,0),0)</f>
        <v>#N/A</v>
      </c>
      <c r="Q3" s="133" t="e">
        <f ca="1">IF(SUM(R61)=0,"","초과")</f>
        <v>#DIV/0!</v>
      </c>
      <c r="R3" s="135" t="str">
        <f>IF(SUM(Y8)=0,"PASS","FAIL")</f>
        <v>PASS</v>
      </c>
      <c r="S3" s="125"/>
      <c r="T3" s="125"/>
      <c r="U3" s="125"/>
    </row>
    <row r="4" spans="1:26" ht="15" customHeight="1">
      <c r="B4" s="123"/>
      <c r="C4" s="123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</row>
    <row r="5" spans="1:26" ht="15" customHeight="1">
      <c r="A5" s="122" t="s">
        <v>182</v>
      </c>
      <c r="C5" s="123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5"/>
      <c r="P5" s="125"/>
      <c r="Q5" s="125"/>
      <c r="R5" s="125"/>
      <c r="S5" s="136" t="s">
        <v>183</v>
      </c>
      <c r="T5" s="125"/>
      <c r="U5" s="125"/>
    </row>
    <row r="6" spans="1:26" ht="15" customHeight="1">
      <c r="B6" s="402" t="s">
        <v>184</v>
      </c>
      <c r="C6" s="407" t="s">
        <v>185</v>
      </c>
      <c r="D6" s="407" t="s">
        <v>175</v>
      </c>
      <c r="E6" s="415" t="str">
        <f>D3&amp;" 지시값"</f>
        <v>표준 측장기 지시값</v>
      </c>
      <c r="F6" s="415"/>
      <c r="G6" s="415"/>
      <c r="H6" s="415"/>
      <c r="I6" s="415"/>
      <c r="J6" s="415"/>
      <c r="K6" s="409" t="s">
        <v>186</v>
      </c>
      <c r="L6" s="168" t="s">
        <v>187</v>
      </c>
      <c r="M6" s="168" t="s">
        <v>188</v>
      </c>
      <c r="N6" s="168" t="s">
        <v>185</v>
      </c>
      <c r="O6" s="168" t="s">
        <v>189</v>
      </c>
      <c r="P6" s="413" t="s">
        <v>190</v>
      </c>
      <c r="Q6" s="414"/>
      <c r="R6" s="128"/>
      <c r="S6" s="405" t="s">
        <v>191</v>
      </c>
      <c r="T6" s="406"/>
      <c r="U6" s="397" t="s">
        <v>192</v>
      </c>
      <c r="V6" s="412"/>
      <c r="W6" s="412"/>
      <c r="X6" s="412"/>
      <c r="Y6" s="412"/>
      <c r="Z6" s="398"/>
    </row>
    <row r="7" spans="1:26" ht="15" customHeight="1">
      <c r="B7" s="403"/>
      <c r="C7" s="411"/>
      <c r="D7" s="411"/>
      <c r="E7" s="188" t="s">
        <v>193</v>
      </c>
      <c r="F7" s="211" t="s">
        <v>194</v>
      </c>
      <c r="G7" s="188" t="s">
        <v>119</v>
      </c>
      <c r="H7" s="211" t="s">
        <v>120</v>
      </c>
      <c r="I7" s="188" t="s">
        <v>121</v>
      </c>
      <c r="J7" s="211" t="s">
        <v>195</v>
      </c>
      <c r="K7" s="410"/>
      <c r="L7" s="168" t="s">
        <v>196</v>
      </c>
      <c r="M7" s="168" t="s">
        <v>197</v>
      </c>
      <c r="N7" s="168" t="s">
        <v>198</v>
      </c>
      <c r="O7" s="168" t="s">
        <v>199</v>
      </c>
      <c r="P7" s="168" t="s">
        <v>200</v>
      </c>
      <c r="Q7" s="168" t="s">
        <v>361</v>
      </c>
      <c r="R7" s="128"/>
      <c r="S7" s="208" t="s">
        <v>201</v>
      </c>
      <c r="T7" s="208" t="s">
        <v>202</v>
      </c>
      <c r="U7" s="168" t="s">
        <v>271</v>
      </c>
      <c r="V7" s="168" t="s">
        <v>200</v>
      </c>
      <c r="W7" s="168" t="s">
        <v>361</v>
      </c>
      <c r="X7" s="207" t="s">
        <v>203</v>
      </c>
      <c r="Y7" s="207" t="s">
        <v>204</v>
      </c>
      <c r="Z7" s="225" t="s">
        <v>362</v>
      </c>
    </row>
    <row r="8" spans="1:26" ht="15" customHeight="1">
      <c r="B8" s="404"/>
      <c r="C8" s="408"/>
      <c r="D8" s="408"/>
      <c r="E8" s="211">
        <f>M3</f>
        <v>0</v>
      </c>
      <c r="F8" s="211">
        <f t="shared" ref="F8:J8" si="0">E8</f>
        <v>0</v>
      </c>
      <c r="G8" s="211">
        <f t="shared" si="0"/>
        <v>0</v>
      </c>
      <c r="H8" s="211">
        <f t="shared" si="0"/>
        <v>0</v>
      </c>
      <c r="I8" s="211">
        <f t="shared" si="0"/>
        <v>0</v>
      </c>
      <c r="J8" s="211">
        <f t="shared" si="0"/>
        <v>0</v>
      </c>
      <c r="K8" s="168" t="s">
        <v>205</v>
      </c>
      <c r="L8" s="168" t="s">
        <v>206</v>
      </c>
      <c r="M8" s="168" t="s">
        <v>207</v>
      </c>
      <c r="N8" s="168" t="s">
        <v>207</v>
      </c>
      <c r="O8" s="168" t="s">
        <v>207</v>
      </c>
      <c r="P8" s="168" t="s">
        <v>208</v>
      </c>
      <c r="Q8" s="168" t="s">
        <v>208</v>
      </c>
      <c r="R8" s="128"/>
      <c r="S8" s="168" t="s">
        <v>207</v>
      </c>
      <c r="T8" s="168" t="s">
        <v>206</v>
      </c>
      <c r="U8" s="168" t="s">
        <v>207</v>
      </c>
      <c r="V8" s="168" t="s">
        <v>208</v>
      </c>
      <c r="W8" s="168" t="s">
        <v>208</v>
      </c>
      <c r="X8" s="168" t="s">
        <v>208</v>
      </c>
      <c r="Y8" s="244">
        <f>IF(TYPE(MATCH("FAIL",Y9:Y49,0))=16,0,1)</f>
        <v>0</v>
      </c>
      <c r="Z8" s="225" t="s">
        <v>363</v>
      </c>
    </row>
    <row r="9" spans="1:26" ht="15" customHeight="1">
      <c r="B9" s="189" t="b">
        <f>IF(TRIM(Length_11!A4)="",FALSE,TRUE)</f>
        <v>0</v>
      </c>
      <c r="C9" s="170" t="str">
        <f>IF($B9=FALSE,"",VALUE(Length_11!A4))</f>
        <v/>
      </c>
      <c r="D9" s="170" t="str">
        <f>IF($B9=FALSE,"",Length_11!B4)</f>
        <v/>
      </c>
      <c r="E9" s="189" t="str">
        <f>IF(B9=FALSE,"",Length_11!M4)</f>
        <v/>
      </c>
      <c r="F9" s="189" t="str">
        <f>IF(B9=FALSE,"",Length_11!N4)</f>
        <v/>
      </c>
      <c r="G9" s="189" t="str">
        <f>IF(B9=FALSE,"",Length_11!O4)</f>
        <v/>
      </c>
      <c r="H9" s="189" t="str">
        <f>IF(B9=FALSE,"",Length_11!P4)</f>
        <v/>
      </c>
      <c r="I9" s="189" t="str">
        <f>IF(B9=FALSE,"",Length_11!Q4)</f>
        <v/>
      </c>
      <c r="J9" s="170" t="str">
        <f t="shared" ref="J9:J49" si="1">IF(B9=FALSE,"",AVERAGE(E9:I9))</f>
        <v/>
      </c>
      <c r="K9" s="190" t="str">
        <f t="shared" ref="K9:K49" si="2">IF(B9=FALSE,"",STDEV(E9:I9)*H$3)</f>
        <v/>
      </c>
      <c r="L9" s="192" t="str">
        <f>IF(B9=FALSE,"",Calcu!J9*H$3)</f>
        <v/>
      </c>
      <c r="M9" s="191" t="str">
        <f>IF(B9=FALSE,"",Length_11!E48)</f>
        <v/>
      </c>
      <c r="N9" s="178" t="str">
        <f t="shared" ref="N9:N49" si="3">IF(B9=FALSE,"",C9*H$3)</f>
        <v/>
      </c>
      <c r="O9" s="193" t="str">
        <f t="shared" ref="O9:O49" si="4">IF(B9=FALSE,"",M9+L9)</f>
        <v/>
      </c>
      <c r="P9" s="170" t="str">
        <f>IF($B9=FALSE,"",ROUND(O9,$M$61))</f>
        <v/>
      </c>
      <c r="Q9" s="170" t="str">
        <f>IF($B9=FALSE,"",ROUND(N9-P9,$M$61))</f>
        <v/>
      </c>
      <c r="R9" s="128"/>
      <c r="S9" s="170" t="e">
        <f ca="1">IF(Length_11!J4&lt;0,ROUNDUP(Length_11!J4*H$3,$M$61),ROUNDDOWN(Length_11!J4*H$3,$M$61))</f>
        <v>#DIV/0!</v>
      </c>
      <c r="T9" s="170" t="e">
        <f ca="1">IF(Length_11!K4&lt;0,ROUNDDOWN(Length_11!K4*H$3,$M$61),ROUNDUP(Length_11!K4*H$3,$M$61))</f>
        <v>#DIV/0!</v>
      </c>
      <c r="U9" s="170" t="e">
        <f t="shared" ref="U9:U49" ca="1" si="5">TEXT(N9,IF(N9&gt;=1000,"# ##","")&amp;$P$61)</f>
        <v>#DIV/0!</v>
      </c>
      <c r="V9" s="170" t="e">
        <f t="shared" ref="V9:V49" ca="1" si="6">TEXT(P9,IF(P9&gt;=1000,"# ##","")&amp;$P$61)</f>
        <v>#DIV/0!</v>
      </c>
      <c r="W9" s="170" t="e">
        <f t="shared" ref="W9:W49" ca="1" si="7">TEXT(Q9,$P$61)</f>
        <v>#DIV/0!</v>
      </c>
      <c r="X9" s="170" t="e">
        <f t="shared" ref="X9:X49" ca="1" si="8">"± "&amp;TEXT(T9-N9,P$61)</f>
        <v>#DIV/0!</v>
      </c>
      <c r="Y9" s="170" t="str">
        <f>IF($B9=FALSE,"",IF(AND(S9&lt;=P9,P9&lt;=T9),"PASS","FAIL"))</f>
        <v/>
      </c>
      <c r="Z9" s="243" t="e">
        <f t="shared" ref="Z9:Z48" ca="1" si="9">S$61</f>
        <v>#DIV/0!</v>
      </c>
    </row>
    <row r="10" spans="1:26" ht="15" customHeight="1">
      <c r="B10" s="189" t="b">
        <f>IF(TRIM(Length_11!A5)="",FALSE,TRUE)</f>
        <v>0</v>
      </c>
      <c r="C10" s="170" t="str">
        <f>IF($B10=FALSE,"",VALUE(Length_11!A5))</f>
        <v/>
      </c>
      <c r="D10" s="170" t="str">
        <f>IF($B10=FALSE,"",Length_11!B5)</f>
        <v/>
      </c>
      <c r="E10" s="189" t="str">
        <f>IF(B10=FALSE,"",Length_11!M5)</f>
        <v/>
      </c>
      <c r="F10" s="189" t="str">
        <f>IF(B10=FALSE,"",Length_11!N5)</f>
        <v/>
      </c>
      <c r="G10" s="189" t="str">
        <f>IF(B10=FALSE,"",Length_11!O5)</f>
        <v/>
      </c>
      <c r="H10" s="189" t="str">
        <f>IF(B10=FALSE,"",Length_11!P5)</f>
        <v/>
      </c>
      <c r="I10" s="189" t="str">
        <f>IF(B10=FALSE,"",Length_11!Q5)</f>
        <v/>
      </c>
      <c r="J10" s="170" t="str">
        <f t="shared" si="1"/>
        <v/>
      </c>
      <c r="K10" s="190" t="str">
        <f t="shared" si="2"/>
        <v/>
      </c>
      <c r="L10" s="192" t="str">
        <f>IF(B10=FALSE,"",Calcu!J10*H$3)</f>
        <v/>
      </c>
      <c r="M10" s="191" t="str">
        <f>IF(B10=FALSE,"",Length_11!E49)</f>
        <v/>
      </c>
      <c r="N10" s="178" t="str">
        <f t="shared" si="3"/>
        <v/>
      </c>
      <c r="O10" s="193" t="str">
        <f t="shared" si="4"/>
        <v/>
      </c>
      <c r="P10" s="237" t="str">
        <f t="shared" ref="P10:P49" si="10">IF($B10=FALSE,"",ROUND(O10,$M$61))</f>
        <v/>
      </c>
      <c r="Q10" s="237" t="str">
        <f t="shared" ref="Q10:Q49" si="11">IF($B10=FALSE,"",ROUND(N10-P10,$M$61))</f>
        <v/>
      </c>
      <c r="R10" s="128"/>
      <c r="S10" s="237" t="e">
        <f ca="1">IF(Length_11!J5&lt;0,ROUNDUP(Length_11!J5*H$3,$M$61),ROUNDDOWN(Length_11!J5*H$3,$M$61))</f>
        <v>#DIV/0!</v>
      </c>
      <c r="T10" s="237" t="e">
        <f ca="1">IF(Length_11!K5&lt;0,ROUNDDOWN(Length_11!K5*H$3,$M$61),ROUNDUP(Length_11!K5*H$3,$M$61))</f>
        <v>#DIV/0!</v>
      </c>
      <c r="U10" s="170" t="e">
        <f t="shared" ca="1" si="5"/>
        <v>#DIV/0!</v>
      </c>
      <c r="V10" s="170" t="e">
        <f t="shared" ca="1" si="6"/>
        <v>#DIV/0!</v>
      </c>
      <c r="W10" s="170" t="e">
        <f t="shared" ca="1" si="7"/>
        <v>#DIV/0!</v>
      </c>
      <c r="X10" s="170" t="e">
        <f t="shared" ca="1" si="8"/>
        <v>#DIV/0!</v>
      </c>
      <c r="Y10" s="237" t="str">
        <f t="shared" ref="Y10:Y49" si="12">IF($B10=FALSE,"",IF(AND(S10&lt;=P10,P10&lt;=T10),"PASS","FAIL"))</f>
        <v/>
      </c>
      <c r="Z10" s="243" t="e">
        <f t="shared" ca="1" si="9"/>
        <v>#DIV/0!</v>
      </c>
    </row>
    <row r="11" spans="1:26" ht="15" customHeight="1">
      <c r="B11" s="189" t="b">
        <f>IF(TRIM(Length_11!A6)="",FALSE,TRUE)</f>
        <v>0</v>
      </c>
      <c r="C11" s="170" t="str">
        <f>IF($B11=FALSE,"",VALUE(Length_11!A6))</f>
        <v/>
      </c>
      <c r="D11" s="170" t="str">
        <f>IF($B11=FALSE,"",Length_11!B6)</f>
        <v/>
      </c>
      <c r="E11" s="189" t="str">
        <f>IF(B11=FALSE,"",Length_11!M6)</f>
        <v/>
      </c>
      <c r="F11" s="189" t="str">
        <f>IF(B11=FALSE,"",Length_11!N6)</f>
        <v/>
      </c>
      <c r="G11" s="189" t="str">
        <f>IF(B11=FALSE,"",Length_11!O6)</f>
        <v/>
      </c>
      <c r="H11" s="189" t="str">
        <f>IF(B11=FALSE,"",Length_11!P6)</f>
        <v/>
      </c>
      <c r="I11" s="189" t="str">
        <f>IF(B11=FALSE,"",Length_11!Q6)</f>
        <v/>
      </c>
      <c r="J11" s="170" t="str">
        <f t="shared" si="1"/>
        <v/>
      </c>
      <c r="K11" s="190" t="str">
        <f t="shared" si="2"/>
        <v/>
      </c>
      <c r="L11" s="192" t="str">
        <f>IF(B11=FALSE,"",Calcu!J11*H$3)</f>
        <v/>
      </c>
      <c r="M11" s="191" t="str">
        <f>IF(B11=FALSE,"",Length_11!E50)</f>
        <v/>
      </c>
      <c r="N11" s="178" t="str">
        <f t="shared" si="3"/>
        <v/>
      </c>
      <c r="O11" s="193" t="str">
        <f t="shared" si="4"/>
        <v/>
      </c>
      <c r="P11" s="237" t="str">
        <f t="shared" si="10"/>
        <v/>
      </c>
      <c r="Q11" s="237" t="str">
        <f t="shared" si="11"/>
        <v/>
      </c>
      <c r="R11" s="128"/>
      <c r="S11" s="237" t="e">
        <f ca="1">IF(Length_11!J6&lt;0,ROUNDUP(Length_11!J6*H$3,$M$61),ROUNDDOWN(Length_11!J6*H$3,$M$61))</f>
        <v>#DIV/0!</v>
      </c>
      <c r="T11" s="237" t="e">
        <f ca="1">IF(Length_11!K6&lt;0,ROUNDDOWN(Length_11!K6*H$3,$M$61),ROUNDUP(Length_11!K6*H$3,$M$61))</f>
        <v>#DIV/0!</v>
      </c>
      <c r="U11" s="170" t="e">
        <f t="shared" ca="1" si="5"/>
        <v>#DIV/0!</v>
      </c>
      <c r="V11" s="170" t="e">
        <f t="shared" ca="1" si="6"/>
        <v>#DIV/0!</v>
      </c>
      <c r="W11" s="170" t="e">
        <f t="shared" ca="1" si="7"/>
        <v>#DIV/0!</v>
      </c>
      <c r="X11" s="170" t="e">
        <f t="shared" ca="1" si="8"/>
        <v>#DIV/0!</v>
      </c>
      <c r="Y11" s="237" t="str">
        <f t="shared" si="12"/>
        <v/>
      </c>
      <c r="Z11" s="243" t="e">
        <f t="shared" ca="1" si="9"/>
        <v>#DIV/0!</v>
      </c>
    </row>
    <row r="12" spans="1:26" ht="15" customHeight="1">
      <c r="B12" s="189" t="b">
        <f>IF(TRIM(Length_11!A7)="",FALSE,TRUE)</f>
        <v>0</v>
      </c>
      <c r="C12" s="170" t="str">
        <f>IF($B12=FALSE,"",VALUE(Length_11!A7))</f>
        <v/>
      </c>
      <c r="D12" s="170" t="str">
        <f>IF($B12=FALSE,"",Length_11!B7)</f>
        <v/>
      </c>
      <c r="E12" s="189" t="str">
        <f>IF(B12=FALSE,"",Length_11!M7)</f>
        <v/>
      </c>
      <c r="F12" s="189" t="str">
        <f>IF(B12=FALSE,"",Length_11!N7)</f>
        <v/>
      </c>
      <c r="G12" s="189" t="str">
        <f>IF(B12=FALSE,"",Length_11!O7)</f>
        <v/>
      </c>
      <c r="H12" s="189" t="str">
        <f>IF(B12=FALSE,"",Length_11!P7)</f>
        <v/>
      </c>
      <c r="I12" s="189" t="str">
        <f>IF(B12=FALSE,"",Length_11!Q7)</f>
        <v/>
      </c>
      <c r="J12" s="170" t="str">
        <f t="shared" si="1"/>
        <v/>
      </c>
      <c r="K12" s="190" t="str">
        <f t="shared" si="2"/>
        <v/>
      </c>
      <c r="L12" s="192" t="str">
        <f>IF(B12=FALSE,"",Calcu!J12*H$3)</f>
        <v/>
      </c>
      <c r="M12" s="191" t="str">
        <f>IF(B12=FALSE,"",Length_11!E51)</f>
        <v/>
      </c>
      <c r="N12" s="178" t="str">
        <f t="shared" si="3"/>
        <v/>
      </c>
      <c r="O12" s="193" t="str">
        <f t="shared" si="4"/>
        <v/>
      </c>
      <c r="P12" s="237" t="str">
        <f t="shared" si="10"/>
        <v/>
      </c>
      <c r="Q12" s="237" t="str">
        <f t="shared" si="11"/>
        <v/>
      </c>
      <c r="R12" s="128"/>
      <c r="S12" s="237" t="e">
        <f ca="1">IF(Length_11!J7&lt;0,ROUNDUP(Length_11!J7*H$3,$M$61),ROUNDDOWN(Length_11!J7*H$3,$M$61))</f>
        <v>#DIV/0!</v>
      </c>
      <c r="T12" s="237" t="e">
        <f ca="1">IF(Length_11!K7&lt;0,ROUNDDOWN(Length_11!K7*H$3,$M$61),ROUNDUP(Length_11!K7*H$3,$M$61))</f>
        <v>#DIV/0!</v>
      </c>
      <c r="U12" s="170" t="e">
        <f t="shared" ca="1" si="5"/>
        <v>#DIV/0!</v>
      </c>
      <c r="V12" s="170" t="e">
        <f t="shared" ca="1" si="6"/>
        <v>#DIV/0!</v>
      </c>
      <c r="W12" s="170" t="e">
        <f t="shared" ca="1" si="7"/>
        <v>#DIV/0!</v>
      </c>
      <c r="X12" s="170" t="e">
        <f t="shared" ca="1" si="8"/>
        <v>#DIV/0!</v>
      </c>
      <c r="Y12" s="237" t="str">
        <f t="shared" si="12"/>
        <v/>
      </c>
      <c r="Z12" s="243" t="e">
        <f t="shared" ca="1" si="9"/>
        <v>#DIV/0!</v>
      </c>
    </row>
    <row r="13" spans="1:26" ht="15" customHeight="1">
      <c r="B13" s="189" t="b">
        <f>IF(TRIM(Length_11!A8)="",FALSE,TRUE)</f>
        <v>0</v>
      </c>
      <c r="C13" s="170" t="str">
        <f>IF($B13=FALSE,"",VALUE(Length_11!A8))</f>
        <v/>
      </c>
      <c r="D13" s="170" t="str">
        <f>IF($B13=FALSE,"",Length_11!B8)</f>
        <v/>
      </c>
      <c r="E13" s="189" t="str">
        <f>IF(B13=FALSE,"",Length_11!M8)</f>
        <v/>
      </c>
      <c r="F13" s="189" t="str">
        <f>IF(B13=FALSE,"",Length_11!N8)</f>
        <v/>
      </c>
      <c r="G13" s="189" t="str">
        <f>IF(B13=FALSE,"",Length_11!O8)</f>
        <v/>
      </c>
      <c r="H13" s="189" t="str">
        <f>IF(B13=FALSE,"",Length_11!P8)</f>
        <v/>
      </c>
      <c r="I13" s="189" t="str">
        <f>IF(B13=FALSE,"",Length_11!Q8)</f>
        <v/>
      </c>
      <c r="J13" s="170" t="str">
        <f t="shared" si="1"/>
        <v/>
      </c>
      <c r="K13" s="190" t="str">
        <f t="shared" si="2"/>
        <v/>
      </c>
      <c r="L13" s="192" t="str">
        <f>IF(B13=FALSE,"",Calcu!J13*H$3)</f>
        <v/>
      </c>
      <c r="M13" s="191" t="str">
        <f>IF(B13=FALSE,"",Length_11!E52)</f>
        <v/>
      </c>
      <c r="N13" s="178" t="str">
        <f t="shared" si="3"/>
        <v/>
      </c>
      <c r="O13" s="193" t="str">
        <f t="shared" si="4"/>
        <v/>
      </c>
      <c r="P13" s="237" t="str">
        <f t="shared" si="10"/>
        <v/>
      </c>
      <c r="Q13" s="237" t="str">
        <f t="shared" si="11"/>
        <v/>
      </c>
      <c r="R13" s="128"/>
      <c r="S13" s="237" t="e">
        <f ca="1">IF(Length_11!J8&lt;0,ROUNDUP(Length_11!J8*H$3,$M$61),ROUNDDOWN(Length_11!J8*H$3,$M$61))</f>
        <v>#DIV/0!</v>
      </c>
      <c r="T13" s="237" t="e">
        <f ca="1">IF(Length_11!K8&lt;0,ROUNDDOWN(Length_11!K8*H$3,$M$61),ROUNDUP(Length_11!K8*H$3,$M$61))</f>
        <v>#DIV/0!</v>
      </c>
      <c r="U13" s="170" t="e">
        <f t="shared" ca="1" si="5"/>
        <v>#DIV/0!</v>
      </c>
      <c r="V13" s="170" t="e">
        <f t="shared" ca="1" si="6"/>
        <v>#DIV/0!</v>
      </c>
      <c r="W13" s="170" t="e">
        <f t="shared" ca="1" si="7"/>
        <v>#DIV/0!</v>
      </c>
      <c r="X13" s="170" t="e">
        <f t="shared" ca="1" si="8"/>
        <v>#DIV/0!</v>
      </c>
      <c r="Y13" s="237" t="str">
        <f t="shared" si="12"/>
        <v/>
      </c>
      <c r="Z13" s="243" t="e">
        <f t="shared" ca="1" si="9"/>
        <v>#DIV/0!</v>
      </c>
    </row>
    <row r="14" spans="1:26" ht="15" customHeight="1">
      <c r="B14" s="189" t="b">
        <f>IF(TRIM(Length_11!A9)="",FALSE,TRUE)</f>
        <v>0</v>
      </c>
      <c r="C14" s="170" t="str">
        <f>IF($B14=FALSE,"",VALUE(Length_11!A9))</f>
        <v/>
      </c>
      <c r="D14" s="170" t="str">
        <f>IF($B14=FALSE,"",Length_11!B9)</f>
        <v/>
      </c>
      <c r="E14" s="189" t="str">
        <f>IF(B14=FALSE,"",Length_11!M9)</f>
        <v/>
      </c>
      <c r="F14" s="189" t="str">
        <f>IF(B14=FALSE,"",Length_11!N9)</f>
        <v/>
      </c>
      <c r="G14" s="189" t="str">
        <f>IF(B14=FALSE,"",Length_11!O9)</f>
        <v/>
      </c>
      <c r="H14" s="189" t="str">
        <f>IF(B14=FALSE,"",Length_11!P9)</f>
        <v/>
      </c>
      <c r="I14" s="189" t="str">
        <f>IF(B14=FALSE,"",Length_11!Q9)</f>
        <v/>
      </c>
      <c r="J14" s="170" t="str">
        <f t="shared" si="1"/>
        <v/>
      </c>
      <c r="K14" s="190" t="str">
        <f t="shared" si="2"/>
        <v/>
      </c>
      <c r="L14" s="192" t="str">
        <f>IF(B14=FALSE,"",Calcu!J14*H$3)</f>
        <v/>
      </c>
      <c r="M14" s="191" t="str">
        <f>IF(B14=FALSE,"",Length_11!E53)</f>
        <v/>
      </c>
      <c r="N14" s="178" t="str">
        <f t="shared" si="3"/>
        <v/>
      </c>
      <c r="O14" s="193" t="str">
        <f t="shared" si="4"/>
        <v/>
      </c>
      <c r="P14" s="237" t="str">
        <f t="shared" si="10"/>
        <v/>
      </c>
      <c r="Q14" s="237" t="str">
        <f t="shared" si="11"/>
        <v/>
      </c>
      <c r="R14" s="128"/>
      <c r="S14" s="237" t="e">
        <f ca="1">IF(Length_11!J9&lt;0,ROUNDUP(Length_11!J9*H$3,$M$61),ROUNDDOWN(Length_11!J9*H$3,$M$61))</f>
        <v>#DIV/0!</v>
      </c>
      <c r="T14" s="237" t="e">
        <f ca="1">IF(Length_11!K9&lt;0,ROUNDDOWN(Length_11!K9*H$3,$M$61),ROUNDUP(Length_11!K9*H$3,$M$61))</f>
        <v>#DIV/0!</v>
      </c>
      <c r="U14" s="170" t="e">
        <f t="shared" ca="1" si="5"/>
        <v>#DIV/0!</v>
      </c>
      <c r="V14" s="170" t="e">
        <f t="shared" ca="1" si="6"/>
        <v>#DIV/0!</v>
      </c>
      <c r="W14" s="170" t="e">
        <f t="shared" ca="1" si="7"/>
        <v>#DIV/0!</v>
      </c>
      <c r="X14" s="170" t="e">
        <f t="shared" ca="1" si="8"/>
        <v>#DIV/0!</v>
      </c>
      <c r="Y14" s="237" t="str">
        <f t="shared" si="12"/>
        <v/>
      </c>
      <c r="Z14" s="243" t="e">
        <f t="shared" ca="1" si="9"/>
        <v>#DIV/0!</v>
      </c>
    </row>
    <row r="15" spans="1:26" ht="15" customHeight="1">
      <c r="B15" s="189" t="b">
        <f>IF(TRIM(Length_11!A10)="",FALSE,TRUE)</f>
        <v>0</v>
      </c>
      <c r="C15" s="170" t="str">
        <f>IF($B15=FALSE,"",VALUE(Length_11!A10))</f>
        <v/>
      </c>
      <c r="D15" s="170" t="str">
        <f>IF($B15=FALSE,"",Length_11!B10)</f>
        <v/>
      </c>
      <c r="E15" s="189" t="str">
        <f>IF(B15=FALSE,"",Length_11!M10)</f>
        <v/>
      </c>
      <c r="F15" s="189" t="str">
        <f>IF(B15=FALSE,"",Length_11!N10)</f>
        <v/>
      </c>
      <c r="G15" s="189" t="str">
        <f>IF(B15=FALSE,"",Length_11!O10)</f>
        <v/>
      </c>
      <c r="H15" s="189" t="str">
        <f>IF(B15=FALSE,"",Length_11!P10)</f>
        <v/>
      </c>
      <c r="I15" s="189" t="str">
        <f>IF(B15=FALSE,"",Length_11!Q10)</f>
        <v/>
      </c>
      <c r="J15" s="170" t="str">
        <f t="shared" si="1"/>
        <v/>
      </c>
      <c r="K15" s="190" t="str">
        <f t="shared" si="2"/>
        <v/>
      </c>
      <c r="L15" s="192" t="str">
        <f>IF(B15=FALSE,"",Calcu!J15*H$3)</f>
        <v/>
      </c>
      <c r="M15" s="191" t="str">
        <f>IF(B15=FALSE,"",Length_11!E54)</f>
        <v/>
      </c>
      <c r="N15" s="178" t="str">
        <f t="shared" si="3"/>
        <v/>
      </c>
      <c r="O15" s="193" t="str">
        <f t="shared" si="4"/>
        <v/>
      </c>
      <c r="P15" s="237" t="str">
        <f t="shared" si="10"/>
        <v/>
      </c>
      <c r="Q15" s="237" t="str">
        <f t="shared" si="11"/>
        <v/>
      </c>
      <c r="R15" s="128"/>
      <c r="S15" s="237" t="e">
        <f ca="1">IF(Length_11!J10&lt;0,ROUNDUP(Length_11!J10*H$3,$M$61),ROUNDDOWN(Length_11!J10*H$3,$M$61))</f>
        <v>#DIV/0!</v>
      </c>
      <c r="T15" s="237" t="e">
        <f ca="1">IF(Length_11!K10&lt;0,ROUNDDOWN(Length_11!K10*H$3,$M$61),ROUNDUP(Length_11!K10*H$3,$M$61))</f>
        <v>#DIV/0!</v>
      </c>
      <c r="U15" s="170" t="e">
        <f t="shared" ca="1" si="5"/>
        <v>#DIV/0!</v>
      </c>
      <c r="V15" s="170" t="e">
        <f t="shared" ca="1" si="6"/>
        <v>#DIV/0!</v>
      </c>
      <c r="W15" s="170" t="e">
        <f t="shared" ca="1" si="7"/>
        <v>#DIV/0!</v>
      </c>
      <c r="X15" s="170" t="e">
        <f t="shared" ca="1" si="8"/>
        <v>#DIV/0!</v>
      </c>
      <c r="Y15" s="237" t="str">
        <f t="shared" si="12"/>
        <v/>
      </c>
      <c r="Z15" s="243" t="e">
        <f t="shared" ca="1" si="9"/>
        <v>#DIV/0!</v>
      </c>
    </row>
    <row r="16" spans="1:26" ht="15" customHeight="1">
      <c r="B16" s="189" t="b">
        <f>IF(TRIM(Length_11!A11)="",FALSE,TRUE)</f>
        <v>0</v>
      </c>
      <c r="C16" s="170" t="str">
        <f>IF($B16=FALSE,"",VALUE(Length_11!A11))</f>
        <v/>
      </c>
      <c r="D16" s="170" t="str">
        <f>IF($B16=FALSE,"",Length_11!B11)</f>
        <v/>
      </c>
      <c r="E16" s="189" t="str">
        <f>IF(B16=FALSE,"",Length_11!M11)</f>
        <v/>
      </c>
      <c r="F16" s="189" t="str">
        <f>IF(B16=FALSE,"",Length_11!N11)</f>
        <v/>
      </c>
      <c r="G16" s="189" t="str">
        <f>IF(B16=FALSE,"",Length_11!O11)</f>
        <v/>
      </c>
      <c r="H16" s="189" t="str">
        <f>IF(B16=FALSE,"",Length_11!P11)</f>
        <v/>
      </c>
      <c r="I16" s="189" t="str">
        <f>IF(B16=FALSE,"",Length_11!Q11)</f>
        <v/>
      </c>
      <c r="J16" s="170" t="str">
        <f t="shared" si="1"/>
        <v/>
      </c>
      <c r="K16" s="190" t="str">
        <f t="shared" si="2"/>
        <v/>
      </c>
      <c r="L16" s="192" t="str">
        <f>IF(B16=FALSE,"",Calcu!J16*H$3)</f>
        <v/>
      </c>
      <c r="M16" s="191" t="str">
        <f>IF(B16=FALSE,"",Length_11!E55)</f>
        <v/>
      </c>
      <c r="N16" s="178" t="str">
        <f t="shared" si="3"/>
        <v/>
      </c>
      <c r="O16" s="193" t="str">
        <f t="shared" si="4"/>
        <v/>
      </c>
      <c r="P16" s="237" t="str">
        <f t="shared" si="10"/>
        <v/>
      </c>
      <c r="Q16" s="237" t="str">
        <f t="shared" si="11"/>
        <v/>
      </c>
      <c r="R16" s="128"/>
      <c r="S16" s="237" t="e">
        <f ca="1">IF(Length_11!J11&lt;0,ROUNDUP(Length_11!J11*H$3,$M$61),ROUNDDOWN(Length_11!J11*H$3,$M$61))</f>
        <v>#DIV/0!</v>
      </c>
      <c r="T16" s="237" t="e">
        <f ca="1">IF(Length_11!K11&lt;0,ROUNDDOWN(Length_11!K11*H$3,$M$61),ROUNDUP(Length_11!K11*H$3,$M$61))</f>
        <v>#DIV/0!</v>
      </c>
      <c r="U16" s="170" t="e">
        <f t="shared" ca="1" si="5"/>
        <v>#DIV/0!</v>
      </c>
      <c r="V16" s="170" t="e">
        <f t="shared" ca="1" si="6"/>
        <v>#DIV/0!</v>
      </c>
      <c r="W16" s="170" t="e">
        <f t="shared" ca="1" si="7"/>
        <v>#DIV/0!</v>
      </c>
      <c r="X16" s="170" t="e">
        <f t="shared" ca="1" si="8"/>
        <v>#DIV/0!</v>
      </c>
      <c r="Y16" s="237" t="str">
        <f t="shared" si="12"/>
        <v/>
      </c>
      <c r="Z16" s="243" t="e">
        <f t="shared" ca="1" si="9"/>
        <v>#DIV/0!</v>
      </c>
    </row>
    <row r="17" spans="2:26" ht="15" customHeight="1">
      <c r="B17" s="189" t="b">
        <f>IF(TRIM(Length_11!A12)="",FALSE,TRUE)</f>
        <v>0</v>
      </c>
      <c r="C17" s="170" t="str">
        <f>IF($B17=FALSE,"",VALUE(Length_11!A12))</f>
        <v/>
      </c>
      <c r="D17" s="170" t="str">
        <f>IF($B17=FALSE,"",Length_11!B12)</f>
        <v/>
      </c>
      <c r="E17" s="189" t="str">
        <f>IF(B17=FALSE,"",Length_11!M12)</f>
        <v/>
      </c>
      <c r="F17" s="189" t="str">
        <f>IF(B17=FALSE,"",Length_11!N12)</f>
        <v/>
      </c>
      <c r="G17" s="189" t="str">
        <f>IF(B17=FALSE,"",Length_11!O12)</f>
        <v/>
      </c>
      <c r="H17" s="189" t="str">
        <f>IF(B17=FALSE,"",Length_11!P12)</f>
        <v/>
      </c>
      <c r="I17" s="189" t="str">
        <f>IF(B17=FALSE,"",Length_11!Q12)</f>
        <v/>
      </c>
      <c r="J17" s="170" t="str">
        <f t="shared" si="1"/>
        <v/>
      </c>
      <c r="K17" s="190" t="str">
        <f t="shared" si="2"/>
        <v/>
      </c>
      <c r="L17" s="192" t="str">
        <f>IF(B17=FALSE,"",Calcu!J17*H$3)</f>
        <v/>
      </c>
      <c r="M17" s="191" t="str">
        <f>IF(B17=FALSE,"",Length_11!E56)</f>
        <v/>
      </c>
      <c r="N17" s="178" t="str">
        <f t="shared" si="3"/>
        <v/>
      </c>
      <c r="O17" s="193" t="str">
        <f t="shared" si="4"/>
        <v/>
      </c>
      <c r="P17" s="237" t="str">
        <f t="shared" si="10"/>
        <v/>
      </c>
      <c r="Q17" s="237" t="str">
        <f t="shared" si="11"/>
        <v/>
      </c>
      <c r="R17" s="128"/>
      <c r="S17" s="237" t="e">
        <f ca="1">IF(Length_11!J12&lt;0,ROUNDUP(Length_11!J12*H$3,$M$61),ROUNDDOWN(Length_11!J12*H$3,$M$61))</f>
        <v>#DIV/0!</v>
      </c>
      <c r="T17" s="237" t="e">
        <f ca="1">IF(Length_11!K12&lt;0,ROUNDDOWN(Length_11!K12*H$3,$M$61),ROUNDUP(Length_11!K12*H$3,$M$61))</f>
        <v>#DIV/0!</v>
      </c>
      <c r="U17" s="170" t="e">
        <f t="shared" ca="1" si="5"/>
        <v>#DIV/0!</v>
      </c>
      <c r="V17" s="170" t="e">
        <f t="shared" ca="1" si="6"/>
        <v>#DIV/0!</v>
      </c>
      <c r="W17" s="170" t="e">
        <f t="shared" ca="1" si="7"/>
        <v>#DIV/0!</v>
      </c>
      <c r="X17" s="170" t="e">
        <f t="shared" ca="1" si="8"/>
        <v>#DIV/0!</v>
      </c>
      <c r="Y17" s="237" t="str">
        <f t="shared" si="12"/>
        <v/>
      </c>
      <c r="Z17" s="243" t="e">
        <f t="shared" ca="1" si="9"/>
        <v>#DIV/0!</v>
      </c>
    </row>
    <row r="18" spans="2:26" ht="15" customHeight="1">
      <c r="B18" s="189" t="b">
        <f>IF(TRIM(Length_11!A13)="",FALSE,TRUE)</f>
        <v>0</v>
      </c>
      <c r="C18" s="170" t="str">
        <f>IF($B18=FALSE,"",VALUE(Length_11!A13))</f>
        <v/>
      </c>
      <c r="D18" s="170" t="str">
        <f>IF($B18=FALSE,"",Length_11!B13)</f>
        <v/>
      </c>
      <c r="E18" s="189" t="str">
        <f>IF(B18=FALSE,"",Length_11!M13)</f>
        <v/>
      </c>
      <c r="F18" s="189" t="str">
        <f>IF(B18=FALSE,"",Length_11!N13)</f>
        <v/>
      </c>
      <c r="G18" s="189" t="str">
        <f>IF(B18=FALSE,"",Length_11!O13)</f>
        <v/>
      </c>
      <c r="H18" s="189" t="str">
        <f>IF(B18=FALSE,"",Length_11!P13)</f>
        <v/>
      </c>
      <c r="I18" s="189" t="str">
        <f>IF(B18=FALSE,"",Length_11!Q13)</f>
        <v/>
      </c>
      <c r="J18" s="170" t="str">
        <f t="shared" si="1"/>
        <v/>
      </c>
      <c r="K18" s="190" t="str">
        <f t="shared" si="2"/>
        <v/>
      </c>
      <c r="L18" s="192" t="str">
        <f>IF(B18=FALSE,"",Calcu!J18*H$3)</f>
        <v/>
      </c>
      <c r="M18" s="191" t="str">
        <f>IF(B18=FALSE,"",Length_11!E57)</f>
        <v/>
      </c>
      <c r="N18" s="178" t="str">
        <f t="shared" si="3"/>
        <v/>
      </c>
      <c r="O18" s="193" t="str">
        <f t="shared" si="4"/>
        <v/>
      </c>
      <c r="P18" s="237" t="str">
        <f t="shared" si="10"/>
        <v/>
      </c>
      <c r="Q18" s="237" t="str">
        <f t="shared" si="11"/>
        <v/>
      </c>
      <c r="R18" s="128"/>
      <c r="S18" s="237" t="e">
        <f ca="1">IF(Length_11!J13&lt;0,ROUNDUP(Length_11!J13*H$3,$M$61),ROUNDDOWN(Length_11!J13*H$3,$M$61))</f>
        <v>#DIV/0!</v>
      </c>
      <c r="T18" s="237" t="e">
        <f ca="1">IF(Length_11!K13&lt;0,ROUNDDOWN(Length_11!K13*H$3,$M$61),ROUNDUP(Length_11!K13*H$3,$M$61))</f>
        <v>#DIV/0!</v>
      </c>
      <c r="U18" s="170" t="e">
        <f t="shared" ca="1" si="5"/>
        <v>#DIV/0!</v>
      </c>
      <c r="V18" s="170" t="e">
        <f t="shared" ca="1" si="6"/>
        <v>#DIV/0!</v>
      </c>
      <c r="W18" s="170" t="e">
        <f t="shared" ca="1" si="7"/>
        <v>#DIV/0!</v>
      </c>
      <c r="X18" s="170" t="e">
        <f t="shared" ca="1" si="8"/>
        <v>#DIV/0!</v>
      </c>
      <c r="Y18" s="237" t="str">
        <f t="shared" si="12"/>
        <v/>
      </c>
      <c r="Z18" s="243" t="e">
        <f t="shared" ca="1" si="9"/>
        <v>#DIV/0!</v>
      </c>
    </row>
    <row r="19" spans="2:26" ht="15" customHeight="1">
      <c r="B19" s="189" t="b">
        <f>IF(TRIM(Length_11!A14)="",FALSE,TRUE)</f>
        <v>0</v>
      </c>
      <c r="C19" s="170" t="str">
        <f>IF($B19=FALSE,"",VALUE(Length_11!A14))</f>
        <v/>
      </c>
      <c r="D19" s="170" t="str">
        <f>IF($B19=FALSE,"",Length_11!B14)</f>
        <v/>
      </c>
      <c r="E19" s="189" t="str">
        <f>IF(B19=FALSE,"",Length_11!M14)</f>
        <v/>
      </c>
      <c r="F19" s="189" t="str">
        <f>IF(B19=FALSE,"",Length_11!N14)</f>
        <v/>
      </c>
      <c r="G19" s="189" t="str">
        <f>IF(B19=FALSE,"",Length_11!O14)</f>
        <v/>
      </c>
      <c r="H19" s="189" t="str">
        <f>IF(B19=FALSE,"",Length_11!P14)</f>
        <v/>
      </c>
      <c r="I19" s="189" t="str">
        <f>IF(B19=FALSE,"",Length_11!Q14)</f>
        <v/>
      </c>
      <c r="J19" s="170" t="str">
        <f t="shared" si="1"/>
        <v/>
      </c>
      <c r="K19" s="190" t="str">
        <f t="shared" si="2"/>
        <v/>
      </c>
      <c r="L19" s="192" t="str">
        <f>IF(B19=FALSE,"",Calcu!J19*H$3)</f>
        <v/>
      </c>
      <c r="M19" s="191" t="str">
        <f>IF(B19=FALSE,"",Length_11!E58)</f>
        <v/>
      </c>
      <c r="N19" s="178" t="str">
        <f t="shared" si="3"/>
        <v/>
      </c>
      <c r="O19" s="193" t="str">
        <f t="shared" si="4"/>
        <v/>
      </c>
      <c r="P19" s="237" t="str">
        <f t="shared" si="10"/>
        <v/>
      </c>
      <c r="Q19" s="237" t="str">
        <f t="shared" si="11"/>
        <v/>
      </c>
      <c r="R19" s="128"/>
      <c r="S19" s="237" t="e">
        <f ca="1">IF(Length_11!J14&lt;0,ROUNDUP(Length_11!J14*H$3,$M$61),ROUNDDOWN(Length_11!J14*H$3,$M$61))</f>
        <v>#DIV/0!</v>
      </c>
      <c r="T19" s="237" t="e">
        <f ca="1">IF(Length_11!K14&lt;0,ROUNDDOWN(Length_11!K14*H$3,$M$61),ROUNDUP(Length_11!K14*H$3,$M$61))</f>
        <v>#DIV/0!</v>
      </c>
      <c r="U19" s="170" t="e">
        <f t="shared" ca="1" si="5"/>
        <v>#DIV/0!</v>
      </c>
      <c r="V19" s="170" t="e">
        <f t="shared" ca="1" si="6"/>
        <v>#DIV/0!</v>
      </c>
      <c r="W19" s="170" t="e">
        <f t="shared" ca="1" si="7"/>
        <v>#DIV/0!</v>
      </c>
      <c r="X19" s="170" t="e">
        <f t="shared" ca="1" si="8"/>
        <v>#DIV/0!</v>
      </c>
      <c r="Y19" s="237" t="str">
        <f t="shared" si="12"/>
        <v/>
      </c>
      <c r="Z19" s="243" t="e">
        <f t="shared" ca="1" si="9"/>
        <v>#DIV/0!</v>
      </c>
    </row>
    <row r="20" spans="2:26" ht="15" customHeight="1">
      <c r="B20" s="189" t="b">
        <f>IF(TRIM(Length_11!A15)="",FALSE,TRUE)</f>
        <v>0</v>
      </c>
      <c r="C20" s="170" t="str">
        <f>IF($B20=FALSE,"",VALUE(Length_11!A15))</f>
        <v/>
      </c>
      <c r="D20" s="170" t="str">
        <f>IF($B20=FALSE,"",Length_11!B15)</f>
        <v/>
      </c>
      <c r="E20" s="189" t="str">
        <f>IF(B20=FALSE,"",Length_11!M15)</f>
        <v/>
      </c>
      <c r="F20" s="189" t="str">
        <f>IF(B20=FALSE,"",Length_11!N15)</f>
        <v/>
      </c>
      <c r="G20" s="189" t="str">
        <f>IF(B20=FALSE,"",Length_11!O15)</f>
        <v/>
      </c>
      <c r="H20" s="189" t="str">
        <f>IF(B20=FALSE,"",Length_11!P15)</f>
        <v/>
      </c>
      <c r="I20" s="189" t="str">
        <f>IF(B20=FALSE,"",Length_11!Q15)</f>
        <v/>
      </c>
      <c r="J20" s="170" t="str">
        <f t="shared" si="1"/>
        <v/>
      </c>
      <c r="K20" s="190" t="str">
        <f t="shared" si="2"/>
        <v/>
      </c>
      <c r="L20" s="192" t="str">
        <f>IF(B20=FALSE,"",Calcu!J20*H$3)</f>
        <v/>
      </c>
      <c r="M20" s="191" t="str">
        <f>IF(B20=FALSE,"",Length_11!E59)</f>
        <v/>
      </c>
      <c r="N20" s="178" t="str">
        <f t="shared" si="3"/>
        <v/>
      </c>
      <c r="O20" s="193" t="str">
        <f t="shared" si="4"/>
        <v/>
      </c>
      <c r="P20" s="237" t="str">
        <f t="shared" si="10"/>
        <v/>
      </c>
      <c r="Q20" s="237" t="str">
        <f t="shared" si="11"/>
        <v/>
      </c>
      <c r="R20" s="128"/>
      <c r="S20" s="237" t="e">
        <f ca="1">IF(Length_11!J15&lt;0,ROUNDUP(Length_11!J15*H$3,$M$61),ROUNDDOWN(Length_11!J15*H$3,$M$61))</f>
        <v>#DIV/0!</v>
      </c>
      <c r="T20" s="237" t="e">
        <f ca="1">IF(Length_11!K15&lt;0,ROUNDDOWN(Length_11!K15*H$3,$M$61),ROUNDUP(Length_11!K15*H$3,$M$61))</f>
        <v>#DIV/0!</v>
      </c>
      <c r="U20" s="170" t="e">
        <f t="shared" ca="1" si="5"/>
        <v>#DIV/0!</v>
      </c>
      <c r="V20" s="170" t="e">
        <f t="shared" ca="1" si="6"/>
        <v>#DIV/0!</v>
      </c>
      <c r="W20" s="170" t="e">
        <f t="shared" ca="1" si="7"/>
        <v>#DIV/0!</v>
      </c>
      <c r="X20" s="170" t="e">
        <f t="shared" ca="1" si="8"/>
        <v>#DIV/0!</v>
      </c>
      <c r="Y20" s="237" t="str">
        <f t="shared" si="12"/>
        <v/>
      </c>
      <c r="Z20" s="243" t="e">
        <f t="shared" ca="1" si="9"/>
        <v>#DIV/0!</v>
      </c>
    </row>
    <row r="21" spans="2:26" ht="15" customHeight="1">
      <c r="B21" s="189" t="b">
        <f>IF(TRIM(Length_11!A16)="",FALSE,TRUE)</f>
        <v>0</v>
      </c>
      <c r="C21" s="170" t="str">
        <f>IF($B21=FALSE,"",VALUE(Length_11!A16))</f>
        <v/>
      </c>
      <c r="D21" s="170" t="str">
        <f>IF($B21=FALSE,"",Length_11!B16)</f>
        <v/>
      </c>
      <c r="E21" s="189" t="str">
        <f>IF(B21=FALSE,"",Length_11!M16)</f>
        <v/>
      </c>
      <c r="F21" s="189" t="str">
        <f>IF(B21=FALSE,"",Length_11!N16)</f>
        <v/>
      </c>
      <c r="G21" s="189" t="str">
        <f>IF(B21=FALSE,"",Length_11!O16)</f>
        <v/>
      </c>
      <c r="H21" s="189" t="str">
        <f>IF(B21=FALSE,"",Length_11!P16)</f>
        <v/>
      </c>
      <c r="I21" s="189" t="str">
        <f>IF(B21=FALSE,"",Length_11!Q16)</f>
        <v/>
      </c>
      <c r="J21" s="170" t="str">
        <f t="shared" si="1"/>
        <v/>
      </c>
      <c r="K21" s="190" t="str">
        <f t="shared" si="2"/>
        <v/>
      </c>
      <c r="L21" s="192" t="str">
        <f>IF(B21=FALSE,"",Calcu!J21*H$3)</f>
        <v/>
      </c>
      <c r="M21" s="191" t="str">
        <f>IF(B21=FALSE,"",Length_11!E60)</f>
        <v/>
      </c>
      <c r="N21" s="178" t="str">
        <f t="shared" si="3"/>
        <v/>
      </c>
      <c r="O21" s="193" t="str">
        <f t="shared" si="4"/>
        <v/>
      </c>
      <c r="P21" s="237" t="str">
        <f t="shared" si="10"/>
        <v/>
      </c>
      <c r="Q21" s="237" t="str">
        <f t="shared" si="11"/>
        <v/>
      </c>
      <c r="R21" s="128"/>
      <c r="S21" s="237" t="e">
        <f ca="1">IF(Length_11!J16&lt;0,ROUNDUP(Length_11!J16*H$3,$M$61),ROUNDDOWN(Length_11!J16*H$3,$M$61))</f>
        <v>#DIV/0!</v>
      </c>
      <c r="T21" s="237" t="e">
        <f ca="1">IF(Length_11!K16&lt;0,ROUNDDOWN(Length_11!K16*H$3,$M$61),ROUNDUP(Length_11!K16*H$3,$M$61))</f>
        <v>#DIV/0!</v>
      </c>
      <c r="U21" s="170" t="e">
        <f t="shared" ca="1" si="5"/>
        <v>#DIV/0!</v>
      </c>
      <c r="V21" s="170" t="e">
        <f t="shared" ca="1" si="6"/>
        <v>#DIV/0!</v>
      </c>
      <c r="W21" s="170" t="e">
        <f t="shared" ca="1" si="7"/>
        <v>#DIV/0!</v>
      </c>
      <c r="X21" s="170" t="e">
        <f t="shared" ca="1" si="8"/>
        <v>#DIV/0!</v>
      </c>
      <c r="Y21" s="237" t="str">
        <f t="shared" si="12"/>
        <v/>
      </c>
      <c r="Z21" s="243" t="e">
        <f t="shared" ca="1" si="9"/>
        <v>#DIV/0!</v>
      </c>
    </row>
    <row r="22" spans="2:26" ht="15" customHeight="1">
      <c r="B22" s="189" t="b">
        <f>IF(TRIM(Length_11!A17)="",FALSE,TRUE)</f>
        <v>0</v>
      </c>
      <c r="C22" s="170" t="str">
        <f>IF($B22=FALSE,"",VALUE(Length_11!A17))</f>
        <v/>
      </c>
      <c r="D22" s="170" t="str">
        <f>IF($B22=FALSE,"",Length_11!B17)</f>
        <v/>
      </c>
      <c r="E22" s="189" t="str">
        <f>IF(B22=FALSE,"",Length_11!M17)</f>
        <v/>
      </c>
      <c r="F22" s="189" t="str">
        <f>IF(B22=FALSE,"",Length_11!N17)</f>
        <v/>
      </c>
      <c r="G22" s="189" t="str">
        <f>IF(B22=FALSE,"",Length_11!O17)</f>
        <v/>
      </c>
      <c r="H22" s="189" t="str">
        <f>IF(B22=FALSE,"",Length_11!P17)</f>
        <v/>
      </c>
      <c r="I22" s="189" t="str">
        <f>IF(B22=FALSE,"",Length_11!Q17)</f>
        <v/>
      </c>
      <c r="J22" s="170" t="str">
        <f t="shared" si="1"/>
        <v/>
      </c>
      <c r="K22" s="190" t="str">
        <f t="shared" si="2"/>
        <v/>
      </c>
      <c r="L22" s="192" t="str">
        <f>IF(B22=FALSE,"",Calcu!J22*H$3)</f>
        <v/>
      </c>
      <c r="M22" s="191" t="str">
        <f>IF(B22=FALSE,"",Length_11!E61)</f>
        <v/>
      </c>
      <c r="N22" s="178" t="str">
        <f t="shared" si="3"/>
        <v/>
      </c>
      <c r="O22" s="193" t="str">
        <f t="shared" si="4"/>
        <v/>
      </c>
      <c r="P22" s="237" t="str">
        <f t="shared" si="10"/>
        <v/>
      </c>
      <c r="Q22" s="237" t="str">
        <f t="shared" si="11"/>
        <v/>
      </c>
      <c r="R22" s="128"/>
      <c r="S22" s="237" t="e">
        <f ca="1">IF(Length_11!J17&lt;0,ROUNDUP(Length_11!J17*H$3,$M$61),ROUNDDOWN(Length_11!J17*H$3,$M$61))</f>
        <v>#DIV/0!</v>
      </c>
      <c r="T22" s="237" t="e">
        <f ca="1">IF(Length_11!K17&lt;0,ROUNDDOWN(Length_11!K17*H$3,$M$61),ROUNDUP(Length_11!K17*H$3,$M$61))</f>
        <v>#DIV/0!</v>
      </c>
      <c r="U22" s="170" t="e">
        <f t="shared" ca="1" si="5"/>
        <v>#DIV/0!</v>
      </c>
      <c r="V22" s="170" t="e">
        <f t="shared" ca="1" si="6"/>
        <v>#DIV/0!</v>
      </c>
      <c r="W22" s="170" t="e">
        <f t="shared" ca="1" si="7"/>
        <v>#DIV/0!</v>
      </c>
      <c r="X22" s="170" t="e">
        <f t="shared" ca="1" si="8"/>
        <v>#DIV/0!</v>
      </c>
      <c r="Y22" s="237" t="str">
        <f t="shared" si="12"/>
        <v/>
      </c>
      <c r="Z22" s="243" t="e">
        <f t="shared" ca="1" si="9"/>
        <v>#DIV/0!</v>
      </c>
    </row>
    <row r="23" spans="2:26" ht="15" customHeight="1">
      <c r="B23" s="189" t="b">
        <f>IF(TRIM(Length_11!A18)="",FALSE,TRUE)</f>
        <v>0</v>
      </c>
      <c r="C23" s="170" t="str">
        <f>IF($B23=FALSE,"",VALUE(Length_11!A18))</f>
        <v/>
      </c>
      <c r="D23" s="170" t="str">
        <f>IF($B23=FALSE,"",Length_11!B18)</f>
        <v/>
      </c>
      <c r="E23" s="189" t="str">
        <f>IF(B23=FALSE,"",Length_11!M18)</f>
        <v/>
      </c>
      <c r="F23" s="189" t="str">
        <f>IF(B23=FALSE,"",Length_11!N18)</f>
        <v/>
      </c>
      <c r="G23" s="189" t="str">
        <f>IF(B23=FALSE,"",Length_11!O18)</f>
        <v/>
      </c>
      <c r="H23" s="189" t="str">
        <f>IF(B23=FALSE,"",Length_11!P18)</f>
        <v/>
      </c>
      <c r="I23" s="189" t="str">
        <f>IF(B23=FALSE,"",Length_11!Q18)</f>
        <v/>
      </c>
      <c r="J23" s="170" t="str">
        <f t="shared" si="1"/>
        <v/>
      </c>
      <c r="K23" s="190" t="str">
        <f t="shared" si="2"/>
        <v/>
      </c>
      <c r="L23" s="192" t="str">
        <f>IF(B23=FALSE,"",Calcu!J23*H$3)</f>
        <v/>
      </c>
      <c r="M23" s="191" t="str">
        <f>IF(B23=FALSE,"",Length_11!E62)</f>
        <v/>
      </c>
      <c r="N23" s="178" t="str">
        <f t="shared" si="3"/>
        <v/>
      </c>
      <c r="O23" s="193" t="str">
        <f t="shared" si="4"/>
        <v/>
      </c>
      <c r="P23" s="237" t="str">
        <f t="shared" si="10"/>
        <v/>
      </c>
      <c r="Q23" s="237" t="str">
        <f t="shared" si="11"/>
        <v/>
      </c>
      <c r="R23" s="128"/>
      <c r="S23" s="237" t="e">
        <f ca="1">IF(Length_11!J18&lt;0,ROUNDUP(Length_11!J18*H$3,$M$61),ROUNDDOWN(Length_11!J18*H$3,$M$61))</f>
        <v>#DIV/0!</v>
      </c>
      <c r="T23" s="237" t="e">
        <f ca="1">IF(Length_11!K18&lt;0,ROUNDDOWN(Length_11!K18*H$3,$M$61),ROUNDUP(Length_11!K18*H$3,$M$61))</f>
        <v>#DIV/0!</v>
      </c>
      <c r="U23" s="170" t="e">
        <f t="shared" ca="1" si="5"/>
        <v>#DIV/0!</v>
      </c>
      <c r="V23" s="170" t="e">
        <f t="shared" ca="1" si="6"/>
        <v>#DIV/0!</v>
      </c>
      <c r="W23" s="170" t="e">
        <f t="shared" ca="1" si="7"/>
        <v>#DIV/0!</v>
      </c>
      <c r="X23" s="170" t="e">
        <f t="shared" ca="1" si="8"/>
        <v>#DIV/0!</v>
      </c>
      <c r="Y23" s="237" t="str">
        <f t="shared" si="12"/>
        <v/>
      </c>
      <c r="Z23" s="243" t="e">
        <f t="shared" ca="1" si="9"/>
        <v>#DIV/0!</v>
      </c>
    </row>
    <row r="24" spans="2:26" ht="15" customHeight="1">
      <c r="B24" s="189" t="b">
        <f>IF(TRIM(Length_11!A19)="",FALSE,TRUE)</f>
        <v>0</v>
      </c>
      <c r="C24" s="170" t="str">
        <f>IF($B24=FALSE,"",VALUE(Length_11!A19))</f>
        <v/>
      </c>
      <c r="D24" s="170" t="str">
        <f>IF($B24=FALSE,"",Length_11!B19)</f>
        <v/>
      </c>
      <c r="E24" s="189" t="str">
        <f>IF(B24=FALSE,"",Length_11!M19)</f>
        <v/>
      </c>
      <c r="F24" s="189" t="str">
        <f>IF(B24=FALSE,"",Length_11!N19)</f>
        <v/>
      </c>
      <c r="G24" s="189" t="str">
        <f>IF(B24=FALSE,"",Length_11!O19)</f>
        <v/>
      </c>
      <c r="H24" s="189" t="str">
        <f>IF(B24=FALSE,"",Length_11!P19)</f>
        <v/>
      </c>
      <c r="I24" s="189" t="str">
        <f>IF(B24=FALSE,"",Length_11!Q19)</f>
        <v/>
      </c>
      <c r="J24" s="170" t="str">
        <f t="shared" si="1"/>
        <v/>
      </c>
      <c r="K24" s="190" t="str">
        <f t="shared" si="2"/>
        <v/>
      </c>
      <c r="L24" s="192" t="str">
        <f>IF(B24=FALSE,"",Calcu!J24*H$3)</f>
        <v/>
      </c>
      <c r="M24" s="191" t="str">
        <f>IF(B24=FALSE,"",Length_11!E63)</f>
        <v/>
      </c>
      <c r="N24" s="178" t="str">
        <f t="shared" si="3"/>
        <v/>
      </c>
      <c r="O24" s="193" t="str">
        <f t="shared" si="4"/>
        <v/>
      </c>
      <c r="P24" s="237" t="str">
        <f t="shared" si="10"/>
        <v/>
      </c>
      <c r="Q24" s="237" t="str">
        <f t="shared" si="11"/>
        <v/>
      </c>
      <c r="R24" s="128"/>
      <c r="S24" s="237" t="e">
        <f ca="1">IF(Length_11!J19&lt;0,ROUNDUP(Length_11!J19*H$3,$M$61),ROUNDDOWN(Length_11!J19*H$3,$M$61))</f>
        <v>#DIV/0!</v>
      </c>
      <c r="T24" s="237" t="e">
        <f ca="1">IF(Length_11!K19&lt;0,ROUNDDOWN(Length_11!K19*H$3,$M$61),ROUNDUP(Length_11!K19*H$3,$M$61))</f>
        <v>#DIV/0!</v>
      </c>
      <c r="U24" s="170" t="e">
        <f t="shared" ca="1" si="5"/>
        <v>#DIV/0!</v>
      </c>
      <c r="V24" s="170" t="e">
        <f t="shared" ca="1" si="6"/>
        <v>#DIV/0!</v>
      </c>
      <c r="W24" s="170" t="e">
        <f t="shared" ca="1" si="7"/>
        <v>#DIV/0!</v>
      </c>
      <c r="X24" s="170" t="e">
        <f t="shared" ca="1" si="8"/>
        <v>#DIV/0!</v>
      </c>
      <c r="Y24" s="237" t="str">
        <f t="shared" si="12"/>
        <v/>
      </c>
      <c r="Z24" s="243" t="e">
        <f t="shared" ca="1" si="9"/>
        <v>#DIV/0!</v>
      </c>
    </row>
    <row r="25" spans="2:26" ht="15" customHeight="1">
      <c r="B25" s="189" t="b">
        <f>IF(TRIM(Length_11!A20)="",FALSE,TRUE)</f>
        <v>0</v>
      </c>
      <c r="C25" s="170" t="str">
        <f>IF($B25=FALSE,"",VALUE(Length_11!A20))</f>
        <v/>
      </c>
      <c r="D25" s="170" t="str">
        <f>IF($B25=FALSE,"",Length_11!B20)</f>
        <v/>
      </c>
      <c r="E25" s="189" t="str">
        <f>IF(B25=FALSE,"",Length_11!M20)</f>
        <v/>
      </c>
      <c r="F25" s="189" t="str">
        <f>IF(B25=FALSE,"",Length_11!N20)</f>
        <v/>
      </c>
      <c r="G25" s="189" t="str">
        <f>IF(B25=FALSE,"",Length_11!O20)</f>
        <v/>
      </c>
      <c r="H25" s="189" t="str">
        <f>IF(B25=FALSE,"",Length_11!P20)</f>
        <v/>
      </c>
      <c r="I25" s="189" t="str">
        <f>IF(B25=FALSE,"",Length_11!Q20)</f>
        <v/>
      </c>
      <c r="J25" s="170" t="str">
        <f t="shared" si="1"/>
        <v/>
      </c>
      <c r="K25" s="190" t="str">
        <f t="shared" si="2"/>
        <v/>
      </c>
      <c r="L25" s="192" t="str">
        <f>IF(B25=FALSE,"",Calcu!J25*H$3)</f>
        <v/>
      </c>
      <c r="M25" s="191" t="str">
        <f>IF(B25=FALSE,"",Length_11!E64)</f>
        <v/>
      </c>
      <c r="N25" s="178" t="str">
        <f t="shared" si="3"/>
        <v/>
      </c>
      <c r="O25" s="193" t="str">
        <f t="shared" si="4"/>
        <v/>
      </c>
      <c r="P25" s="237" t="str">
        <f t="shared" si="10"/>
        <v/>
      </c>
      <c r="Q25" s="237" t="str">
        <f t="shared" si="11"/>
        <v/>
      </c>
      <c r="R25" s="128"/>
      <c r="S25" s="237" t="e">
        <f ca="1">IF(Length_11!J20&lt;0,ROUNDUP(Length_11!J20*H$3,$M$61),ROUNDDOWN(Length_11!J20*H$3,$M$61))</f>
        <v>#DIV/0!</v>
      </c>
      <c r="T25" s="237" t="e">
        <f ca="1">IF(Length_11!K20&lt;0,ROUNDDOWN(Length_11!K20*H$3,$M$61),ROUNDUP(Length_11!K20*H$3,$M$61))</f>
        <v>#DIV/0!</v>
      </c>
      <c r="U25" s="170" t="e">
        <f t="shared" ca="1" si="5"/>
        <v>#DIV/0!</v>
      </c>
      <c r="V25" s="170" t="e">
        <f t="shared" ca="1" si="6"/>
        <v>#DIV/0!</v>
      </c>
      <c r="W25" s="170" t="e">
        <f t="shared" ca="1" si="7"/>
        <v>#DIV/0!</v>
      </c>
      <c r="X25" s="170" t="e">
        <f t="shared" ca="1" si="8"/>
        <v>#DIV/0!</v>
      </c>
      <c r="Y25" s="237" t="str">
        <f t="shared" si="12"/>
        <v/>
      </c>
      <c r="Z25" s="243" t="e">
        <f t="shared" ca="1" si="9"/>
        <v>#DIV/0!</v>
      </c>
    </row>
    <row r="26" spans="2:26" ht="15" customHeight="1">
      <c r="B26" s="189" t="b">
        <f>IF(TRIM(Length_11!A21)="",FALSE,TRUE)</f>
        <v>0</v>
      </c>
      <c r="C26" s="170" t="str">
        <f>IF($B26=FALSE,"",VALUE(Length_11!A21))</f>
        <v/>
      </c>
      <c r="D26" s="170" t="str">
        <f>IF($B26=FALSE,"",Length_11!B21)</f>
        <v/>
      </c>
      <c r="E26" s="189" t="str">
        <f>IF(B26=FALSE,"",Length_11!M21)</f>
        <v/>
      </c>
      <c r="F26" s="189" t="str">
        <f>IF(B26=FALSE,"",Length_11!N21)</f>
        <v/>
      </c>
      <c r="G26" s="189" t="str">
        <f>IF(B26=FALSE,"",Length_11!O21)</f>
        <v/>
      </c>
      <c r="H26" s="189" t="str">
        <f>IF(B26=FALSE,"",Length_11!P21)</f>
        <v/>
      </c>
      <c r="I26" s="189" t="str">
        <f>IF(B26=FALSE,"",Length_11!Q21)</f>
        <v/>
      </c>
      <c r="J26" s="170" t="str">
        <f t="shared" si="1"/>
        <v/>
      </c>
      <c r="K26" s="190" t="str">
        <f t="shared" si="2"/>
        <v/>
      </c>
      <c r="L26" s="192" t="str">
        <f>IF(B26=FALSE,"",Calcu!J26*H$3)</f>
        <v/>
      </c>
      <c r="M26" s="191" t="str">
        <f>IF(B26=FALSE,"",Length_11!E65)</f>
        <v/>
      </c>
      <c r="N26" s="178" t="str">
        <f t="shared" si="3"/>
        <v/>
      </c>
      <c r="O26" s="193" t="str">
        <f t="shared" si="4"/>
        <v/>
      </c>
      <c r="P26" s="237" t="str">
        <f t="shared" si="10"/>
        <v/>
      </c>
      <c r="Q26" s="237" t="str">
        <f t="shared" si="11"/>
        <v/>
      </c>
      <c r="R26" s="128"/>
      <c r="S26" s="237" t="e">
        <f ca="1">IF(Length_11!J21&lt;0,ROUNDUP(Length_11!J21*H$3,$M$61),ROUNDDOWN(Length_11!J21*H$3,$M$61))</f>
        <v>#DIV/0!</v>
      </c>
      <c r="T26" s="237" t="e">
        <f ca="1">IF(Length_11!K21&lt;0,ROUNDDOWN(Length_11!K21*H$3,$M$61),ROUNDUP(Length_11!K21*H$3,$M$61))</f>
        <v>#DIV/0!</v>
      </c>
      <c r="U26" s="170" t="e">
        <f t="shared" ca="1" si="5"/>
        <v>#DIV/0!</v>
      </c>
      <c r="V26" s="170" t="e">
        <f t="shared" ca="1" si="6"/>
        <v>#DIV/0!</v>
      </c>
      <c r="W26" s="170" t="e">
        <f t="shared" ca="1" si="7"/>
        <v>#DIV/0!</v>
      </c>
      <c r="X26" s="170" t="e">
        <f t="shared" ca="1" si="8"/>
        <v>#DIV/0!</v>
      </c>
      <c r="Y26" s="237" t="str">
        <f t="shared" si="12"/>
        <v/>
      </c>
      <c r="Z26" s="243" t="e">
        <f t="shared" ca="1" si="9"/>
        <v>#DIV/0!</v>
      </c>
    </row>
    <row r="27" spans="2:26" ht="15" customHeight="1">
      <c r="B27" s="189" t="b">
        <f>IF(TRIM(Length_11!A22)="",FALSE,TRUE)</f>
        <v>0</v>
      </c>
      <c r="C27" s="170" t="str">
        <f>IF($B27=FALSE,"",VALUE(Length_11!A22))</f>
        <v/>
      </c>
      <c r="D27" s="170" t="str">
        <f>IF($B27=FALSE,"",Length_11!B22)</f>
        <v/>
      </c>
      <c r="E27" s="189" t="str">
        <f>IF(B27=FALSE,"",Length_11!M22)</f>
        <v/>
      </c>
      <c r="F27" s="189" t="str">
        <f>IF(B27=FALSE,"",Length_11!N22)</f>
        <v/>
      </c>
      <c r="G27" s="189" t="str">
        <f>IF(B27=FALSE,"",Length_11!O22)</f>
        <v/>
      </c>
      <c r="H27" s="189" t="str">
        <f>IF(B27=FALSE,"",Length_11!P22)</f>
        <v/>
      </c>
      <c r="I27" s="189" t="str">
        <f>IF(B27=FALSE,"",Length_11!Q22)</f>
        <v/>
      </c>
      <c r="J27" s="170" t="str">
        <f t="shared" si="1"/>
        <v/>
      </c>
      <c r="K27" s="190" t="str">
        <f t="shared" si="2"/>
        <v/>
      </c>
      <c r="L27" s="192" t="str">
        <f>IF(B27=FALSE,"",Calcu!J27*H$3)</f>
        <v/>
      </c>
      <c r="M27" s="191" t="str">
        <f>IF(B27=FALSE,"",Length_11!E66)</f>
        <v/>
      </c>
      <c r="N27" s="178" t="str">
        <f t="shared" si="3"/>
        <v/>
      </c>
      <c r="O27" s="193" t="str">
        <f t="shared" si="4"/>
        <v/>
      </c>
      <c r="P27" s="237" t="str">
        <f t="shared" si="10"/>
        <v/>
      </c>
      <c r="Q27" s="237" t="str">
        <f t="shared" si="11"/>
        <v/>
      </c>
      <c r="R27" s="128"/>
      <c r="S27" s="237" t="e">
        <f ca="1">IF(Length_11!J22&lt;0,ROUNDUP(Length_11!J22*H$3,$M$61),ROUNDDOWN(Length_11!J22*H$3,$M$61))</f>
        <v>#DIV/0!</v>
      </c>
      <c r="T27" s="237" t="e">
        <f ca="1">IF(Length_11!K22&lt;0,ROUNDDOWN(Length_11!K22*H$3,$M$61),ROUNDUP(Length_11!K22*H$3,$M$61))</f>
        <v>#DIV/0!</v>
      </c>
      <c r="U27" s="170" t="e">
        <f t="shared" ca="1" si="5"/>
        <v>#DIV/0!</v>
      </c>
      <c r="V27" s="170" t="e">
        <f t="shared" ca="1" si="6"/>
        <v>#DIV/0!</v>
      </c>
      <c r="W27" s="170" t="e">
        <f t="shared" ca="1" si="7"/>
        <v>#DIV/0!</v>
      </c>
      <c r="X27" s="170" t="e">
        <f t="shared" ca="1" si="8"/>
        <v>#DIV/0!</v>
      </c>
      <c r="Y27" s="237" t="str">
        <f t="shared" si="12"/>
        <v/>
      </c>
      <c r="Z27" s="243" t="e">
        <f t="shared" ca="1" si="9"/>
        <v>#DIV/0!</v>
      </c>
    </row>
    <row r="28" spans="2:26" ht="15" customHeight="1">
      <c r="B28" s="189" t="b">
        <f>IF(TRIM(Length_11!A23)="",FALSE,TRUE)</f>
        <v>0</v>
      </c>
      <c r="C28" s="170" t="str">
        <f>IF($B28=FALSE,"",VALUE(Length_11!A23))</f>
        <v/>
      </c>
      <c r="D28" s="170" t="str">
        <f>IF($B28=FALSE,"",Length_11!B23)</f>
        <v/>
      </c>
      <c r="E28" s="189" t="str">
        <f>IF(B28=FALSE,"",Length_11!M23)</f>
        <v/>
      </c>
      <c r="F28" s="189" t="str">
        <f>IF(B28=FALSE,"",Length_11!N23)</f>
        <v/>
      </c>
      <c r="G28" s="189" t="str">
        <f>IF(B28=FALSE,"",Length_11!O23)</f>
        <v/>
      </c>
      <c r="H28" s="189" t="str">
        <f>IF(B28=FALSE,"",Length_11!P23)</f>
        <v/>
      </c>
      <c r="I28" s="189" t="str">
        <f>IF(B28=FALSE,"",Length_11!Q23)</f>
        <v/>
      </c>
      <c r="J28" s="170" t="str">
        <f t="shared" si="1"/>
        <v/>
      </c>
      <c r="K28" s="190" t="str">
        <f t="shared" si="2"/>
        <v/>
      </c>
      <c r="L28" s="192" t="str">
        <f>IF(B28=FALSE,"",Calcu!J28*H$3)</f>
        <v/>
      </c>
      <c r="M28" s="191" t="str">
        <f>IF(B28=FALSE,"",Length_11!E67)</f>
        <v/>
      </c>
      <c r="N28" s="178" t="str">
        <f t="shared" si="3"/>
        <v/>
      </c>
      <c r="O28" s="193" t="str">
        <f t="shared" si="4"/>
        <v/>
      </c>
      <c r="P28" s="237" t="str">
        <f t="shared" si="10"/>
        <v/>
      </c>
      <c r="Q28" s="237" t="str">
        <f t="shared" si="11"/>
        <v/>
      </c>
      <c r="R28" s="128"/>
      <c r="S28" s="237" t="e">
        <f ca="1">IF(Length_11!J23&lt;0,ROUNDUP(Length_11!J23*H$3,$M$61),ROUNDDOWN(Length_11!J23*H$3,$M$61))</f>
        <v>#DIV/0!</v>
      </c>
      <c r="T28" s="237" t="e">
        <f ca="1">IF(Length_11!K23&lt;0,ROUNDDOWN(Length_11!K23*H$3,$M$61),ROUNDUP(Length_11!K23*H$3,$M$61))</f>
        <v>#DIV/0!</v>
      </c>
      <c r="U28" s="170" t="e">
        <f t="shared" ca="1" si="5"/>
        <v>#DIV/0!</v>
      </c>
      <c r="V28" s="170" t="e">
        <f t="shared" ca="1" si="6"/>
        <v>#DIV/0!</v>
      </c>
      <c r="W28" s="170" t="e">
        <f t="shared" ca="1" si="7"/>
        <v>#DIV/0!</v>
      </c>
      <c r="X28" s="170" t="e">
        <f t="shared" ca="1" si="8"/>
        <v>#DIV/0!</v>
      </c>
      <c r="Y28" s="237" t="str">
        <f t="shared" si="12"/>
        <v/>
      </c>
      <c r="Z28" s="243" t="e">
        <f t="shared" ca="1" si="9"/>
        <v>#DIV/0!</v>
      </c>
    </row>
    <row r="29" spans="2:26" ht="15" customHeight="1">
      <c r="B29" s="189" t="b">
        <f>IF(TRIM(Length_11!A24)="",FALSE,TRUE)</f>
        <v>0</v>
      </c>
      <c r="C29" s="170" t="str">
        <f>IF($B29=FALSE,"",VALUE(Length_11!A24))</f>
        <v/>
      </c>
      <c r="D29" s="170" t="str">
        <f>IF($B29=FALSE,"",Length_11!B24)</f>
        <v/>
      </c>
      <c r="E29" s="189" t="str">
        <f>IF(B29=FALSE,"",Length_11!M24)</f>
        <v/>
      </c>
      <c r="F29" s="189" t="str">
        <f>IF(B29=FALSE,"",Length_11!N24)</f>
        <v/>
      </c>
      <c r="G29" s="189" t="str">
        <f>IF(B29=FALSE,"",Length_11!O24)</f>
        <v/>
      </c>
      <c r="H29" s="189" t="str">
        <f>IF(B29=FALSE,"",Length_11!P24)</f>
        <v/>
      </c>
      <c r="I29" s="189" t="str">
        <f>IF(B29=FALSE,"",Length_11!Q24)</f>
        <v/>
      </c>
      <c r="J29" s="170" t="str">
        <f t="shared" si="1"/>
        <v/>
      </c>
      <c r="K29" s="190" t="str">
        <f t="shared" si="2"/>
        <v/>
      </c>
      <c r="L29" s="192" t="str">
        <f>IF(B29=FALSE,"",Calcu!J29*H$3)</f>
        <v/>
      </c>
      <c r="M29" s="191" t="str">
        <f>IF(B29=FALSE,"",Length_11!E68)</f>
        <v/>
      </c>
      <c r="N29" s="178" t="str">
        <f t="shared" si="3"/>
        <v/>
      </c>
      <c r="O29" s="193" t="str">
        <f t="shared" si="4"/>
        <v/>
      </c>
      <c r="P29" s="237" t="str">
        <f t="shared" si="10"/>
        <v/>
      </c>
      <c r="Q29" s="237" t="str">
        <f t="shared" si="11"/>
        <v/>
      </c>
      <c r="R29" s="128"/>
      <c r="S29" s="237" t="e">
        <f ca="1">IF(Length_11!J24&lt;0,ROUNDUP(Length_11!J24*H$3,$M$61),ROUNDDOWN(Length_11!J24*H$3,$M$61))</f>
        <v>#DIV/0!</v>
      </c>
      <c r="T29" s="237" t="e">
        <f ca="1">IF(Length_11!K24&lt;0,ROUNDDOWN(Length_11!K24*H$3,$M$61),ROUNDUP(Length_11!K24*H$3,$M$61))</f>
        <v>#DIV/0!</v>
      </c>
      <c r="U29" s="170" t="e">
        <f t="shared" ca="1" si="5"/>
        <v>#DIV/0!</v>
      </c>
      <c r="V29" s="170" t="e">
        <f t="shared" ca="1" si="6"/>
        <v>#DIV/0!</v>
      </c>
      <c r="W29" s="170" t="e">
        <f t="shared" ca="1" si="7"/>
        <v>#DIV/0!</v>
      </c>
      <c r="X29" s="170" t="e">
        <f t="shared" ca="1" si="8"/>
        <v>#DIV/0!</v>
      </c>
      <c r="Y29" s="237" t="str">
        <f t="shared" si="12"/>
        <v/>
      </c>
      <c r="Z29" s="243" t="e">
        <f t="shared" ca="1" si="9"/>
        <v>#DIV/0!</v>
      </c>
    </row>
    <row r="30" spans="2:26" ht="15" customHeight="1">
      <c r="B30" s="189" t="b">
        <f>IF(TRIM(Length_11!A25)="",FALSE,TRUE)</f>
        <v>0</v>
      </c>
      <c r="C30" s="170" t="str">
        <f>IF($B30=FALSE,"",VALUE(Length_11!A25))</f>
        <v/>
      </c>
      <c r="D30" s="170" t="str">
        <f>IF($B30=FALSE,"",Length_11!B25)</f>
        <v/>
      </c>
      <c r="E30" s="189" t="str">
        <f>IF(B30=FALSE,"",Length_11!M25)</f>
        <v/>
      </c>
      <c r="F30" s="189" t="str">
        <f>IF(B30=FALSE,"",Length_11!N25)</f>
        <v/>
      </c>
      <c r="G30" s="189" t="str">
        <f>IF(B30=FALSE,"",Length_11!O25)</f>
        <v/>
      </c>
      <c r="H30" s="189" t="str">
        <f>IF(B30=FALSE,"",Length_11!P25)</f>
        <v/>
      </c>
      <c r="I30" s="189" t="str">
        <f>IF(B30=FALSE,"",Length_11!Q25)</f>
        <v/>
      </c>
      <c r="J30" s="170" t="str">
        <f t="shared" si="1"/>
        <v/>
      </c>
      <c r="K30" s="190" t="str">
        <f t="shared" si="2"/>
        <v/>
      </c>
      <c r="L30" s="192" t="str">
        <f>IF(B30=FALSE,"",Calcu!J30*H$3)</f>
        <v/>
      </c>
      <c r="M30" s="191" t="str">
        <f>IF(B30=FALSE,"",Length_11!E69)</f>
        <v/>
      </c>
      <c r="N30" s="178" t="str">
        <f t="shared" si="3"/>
        <v/>
      </c>
      <c r="O30" s="193" t="str">
        <f t="shared" si="4"/>
        <v/>
      </c>
      <c r="P30" s="237" t="str">
        <f t="shared" si="10"/>
        <v/>
      </c>
      <c r="Q30" s="237" t="str">
        <f t="shared" si="11"/>
        <v/>
      </c>
      <c r="R30" s="128"/>
      <c r="S30" s="237" t="e">
        <f ca="1">IF(Length_11!J25&lt;0,ROUNDUP(Length_11!J25*H$3,$M$61),ROUNDDOWN(Length_11!J25*H$3,$M$61))</f>
        <v>#DIV/0!</v>
      </c>
      <c r="T30" s="237" t="e">
        <f ca="1">IF(Length_11!K25&lt;0,ROUNDDOWN(Length_11!K25*H$3,$M$61),ROUNDUP(Length_11!K25*H$3,$M$61))</f>
        <v>#DIV/0!</v>
      </c>
      <c r="U30" s="170" t="e">
        <f t="shared" ca="1" si="5"/>
        <v>#DIV/0!</v>
      </c>
      <c r="V30" s="170" t="e">
        <f t="shared" ca="1" si="6"/>
        <v>#DIV/0!</v>
      </c>
      <c r="W30" s="170" t="e">
        <f t="shared" ca="1" si="7"/>
        <v>#DIV/0!</v>
      </c>
      <c r="X30" s="170" t="e">
        <f t="shared" ca="1" si="8"/>
        <v>#DIV/0!</v>
      </c>
      <c r="Y30" s="237" t="str">
        <f t="shared" si="12"/>
        <v/>
      </c>
      <c r="Z30" s="243" t="e">
        <f t="shared" ca="1" si="9"/>
        <v>#DIV/0!</v>
      </c>
    </row>
    <row r="31" spans="2:26" ht="15" customHeight="1">
      <c r="B31" s="189" t="b">
        <f>IF(TRIM(Length_11!A26)="",FALSE,TRUE)</f>
        <v>0</v>
      </c>
      <c r="C31" s="170" t="str">
        <f>IF($B31=FALSE,"",VALUE(Length_11!A26))</f>
        <v/>
      </c>
      <c r="D31" s="170" t="str">
        <f>IF($B31=FALSE,"",Length_11!B26)</f>
        <v/>
      </c>
      <c r="E31" s="189" t="str">
        <f>IF(B31=FALSE,"",Length_11!M26)</f>
        <v/>
      </c>
      <c r="F31" s="189" t="str">
        <f>IF(B31=FALSE,"",Length_11!N26)</f>
        <v/>
      </c>
      <c r="G31" s="189" t="str">
        <f>IF(B31=FALSE,"",Length_11!O26)</f>
        <v/>
      </c>
      <c r="H31" s="189" t="str">
        <f>IF(B31=FALSE,"",Length_11!P26)</f>
        <v/>
      </c>
      <c r="I31" s="189" t="str">
        <f>IF(B31=FALSE,"",Length_11!Q26)</f>
        <v/>
      </c>
      <c r="J31" s="170" t="str">
        <f t="shared" si="1"/>
        <v/>
      </c>
      <c r="K31" s="190" t="str">
        <f t="shared" si="2"/>
        <v/>
      </c>
      <c r="L31" s="192" t="str">
        <f>IF(B31=FALSE,"",Calcu!J31*H$3)</f>
        <v/>
      </c>
      <c r="M31" s="191" t="str">
        <f>IF(B31=FALSE,"",Length_11!E70)</f>
        <v/>
      </c>
      <c r="N31" s="178" t="str">
        <f t="shared" si="3"/>
        <v/>
      </c>
      <c r="O31" s="193" t="str">
        <f t="shared" si="4"/>
        <v/>
      </c>
      <c r="P31" s="237" t="str">
        <f t="shared" si="10"/>
        <v/>
      </c>
      <c r="Q31" s="237" t="str">
        <f t="shared" si="11"/>
        <v/>
      </c>
      <c r="R31" s="128"/>
      <c r="S31" s="237" t="e">
        <f ca="1">IF(Length_11!J26&lt;0,ROUNDUP(Length_11!J26*H$3,$M$61),ROUNDDOWN(Length_11!J26*H$3,$M$61))</f>
        <v>#DIV/0!</v>
      </c>
      <c r="T31" s="237" t="e">
        <f ca="1">IF(Length_11!K26&lt;0,ROUNDDOWN(Length_11!K26*H$3,$M$61),ROUNDUP(Length_11!K26*H$3,$M$61))</f>
        <v>#DIV/0!</v>
      </c>
      <c r="U31" s="170" t="e">
        <f t="shared" ca="1" si="5"/>
        <v>#DIV/0!</v>
      </c>
      <c r="V31" s="170" t="e">
        <f t="shared" ca="1" si="6"/>
        <v>#DIV/0!</v>
      </c>
      <c r="W31" s="170" t="e">
        <f t="shared" ca="1" si="7"/>
        <v>#DIV/0!</v>
      </c>
      <c r="X31" s="170" t="e">
        <f t="shared" ca="1" si="8"/>
        <v>#DIV/0!</v>
      </c>
      <c r="Y31" s="237" t="str">
        <f t="shared" si="12"/>
        <v/>
      </c>
      <c r="Z31" s="243" t="e">
        <f t="shared" ca="1" si="9"/>
        <v>#DIV/0!</v>
      </c>
    </row>
    <row r="32" spans="2:26" ht="15" customHeight="1">
      <c r="B32" s="189" t="b">
        <f>IF(TRIM(Length_11!A27)="",FALSE,TRUE)</f>
        <v>0</v>
      </c>
      <c r="C32" s="170" t="str">
        <f>IF($B32=FALSE,"",VALUE(Length_11!A27))</f>
        <v/>
      </c>
      <c r="D32" s="170" t="str">
        <f>IF($B32=FALSE,"",Length_11!B27)</f>
        <v/>
      </c>
      <c r="E32" s="189" t="str">
        <f>IF(B32=FALSE,"",Length_11!M27)</f>
        <v/>
      </c>
      <c r="F32" s="189" t="str">
        <f>IF(B32=FALSE,"",Length_11!N27)</f>
        <v/>
      </c>
      <c r="G32" s="189" t="str">
        <f>IF(B32=FALSE,"",Length_11!O27)</f>
        <v/>
      </c>
      <c r="H32" s="189" t="str">
        <f>IF(B32=FALSE,"",Length_11!P27)</f>
        <v/>
      </c>
      <c r="I32" s="189" t="str">
        <f>IF(B32=FALSE,"",Length_11!Q27)</f>
        <v/>
      </c>
      <c r="J32" s="170" t="str">
        <f t="shared" si="1"/>
        <v/>
      </c>
      <c r="K32" s="190" t="str">
        <f t="shared" si="2"/>
        <v/>
      </c>
      <c r="L32" s="192" t="str">
        <f>IF(B32=FALSE,"",Calcu!J32*H$3)</f>
        <v/>
      </c>
      <c r="M32" s="191" t="str">
        <f>IF(B32=FALSE,"",Length_11!E71)</f>
        <v/>
      </c>
      <c r="N32" s="178" t="str">
        <f t="shared" si="3"/>
        <v/>
      </c>
      <c r="O32" s="193" t="str">
        <f t="shared" si="4"/>
        <v/>
      </c>
      <c r="P32" s="237" t="str">
        <f t="shared" si="10"/>
        <v/>
      </c>
      <c r="Q32" s="237" t="str">
        <f t="shared" si="11"/>
        <v/>
      </c>
      <c r="R32" s="128"/>
      <c r="S32" s="237" t="e">
        <f ca="1">IF(Length_11!J27&lt;0,ROUNDUP(Length_11!J27*H$3,$M$61),ROUNDDOWN(Length_11!J27*H$3,$M$61))</f>
        <v>#DIV/0!</v>
      </c>
      <c r="T32" s="237" t="e">
        <f ca="1">IF(Length_11!K27&lt;0,ROUNDDOWN(Length_11!K27*H$3,$M$61),ROUNDUP(Length_11!K27*H$3,$M$61))</f>
        <v>#DIV/0!</v>
      </c>
      <c r="U32" s="170" t="e">
        <f t="shared" ca="1" si="5"/>
        <v>#DIV/0!</v>
      </c>
      <c r="V32" s="170" t="e">
        <f t="shared" ca="1" si="6"/>
        <v>#DIV/0!</v>
      </c>
      <c r="W32" s="170" t="e">
        <f t="shared" ca="1" si="7"/>
        <v>#DIV/0!</v>
      </c>
      <c r="X32" s="170" t="e">
        <f t="shared" ca="1" si="8"/>
        <v>#DIV/0!</v>
      </c>
      <c r="Y32" s="237" t="str">
        <f t="shared" si="12"/>
        <v/>
      </c>
      <c r="Z32" s="243" t="e">
        <f t="shared" ca="1" si="9"/>
        <v>#DIV/0!</v>
      </c>
    </row>
    <row r="33" spans="2:26" ht="15" customHeight="1">
      <c r="B33" s="189" t="b">
        <f>IF(TRIM(Length_11!A28)="",FALSE,TRUE)</f>
        <v>0</v>
      </c>
      <c r="C33" s="170" t="str">
        <f>IF($B33=FALSE,"",VALUE(Length_11!A28))</f>
        <v/>
      </c>
      <c r="D33" s="170" t="str">
        <f>IF($B33=FALSE,"",Length_11!B28)</f>
        <v/>
      </c>
      <c r="E33" s="189" t="str">
        <f>IF(B33=FALSE,"",Length_11!M28)</f>
        <v/>
      </c>
      <c r="F33" s="189" t="str">
        <f>IF(B33=FALSE,"",Length_11!N28)</f>
        <v/>
      </c>
      <c r="G33" s="189" t="str">
        <f>IF(B33=FALSE,"",Length_11!O28)</f>
        <v/>
      </c>
      <c r="H33" s="189" t="str">
        <f>IF(B33=FALSE,"",Length_11!P28)</f>
        <v/>
      </c>
      <c r="I33" s="189" t="str">
        <f>IF(B33=FALSE,"",Length_11!Q28)</f>
        <v/>
      </c>
      <c r="J33" s="170" t="str">
        <f t="shared" si="1"/>
        <v/>
      </c>
      <c r="K33" s="190" t="str">
        <f t="shared" si="2"/>
        <v/>
      </c>
      <c r="L33" s="192" t="str">
        <f>IF(B33=FALSE,"",Calcu!J33*H$3)</f>
        <v/>
      </c>
      <c r="M33" s="191" t="str">
        <f>IF(B33=FALSE,"",Length_11!E72)</f>
        <v/>
      </c>
      <c r="N33" s="178" t="str">
        <f t="shared" si="3"/>
        <v/>
      </c>
      <c r="O33" s="193" t="str">
        <f t="shared" si="4"/>
        <v/>
      </c>
      <c r="P33" s="237" t="str">
        <f t="shared" si="10"/>
        <v/>
      </c>
      <c r="Q33" s="237" t="str">
        <f t="shared" si="11"/>
        <v/>
      </c>
      <c r="R33" s="128"/>
      <c r="S33" s="237" t="e">
        <f ca="1">IF(Length_11!J28&lt;0,ROUNDUP(Length_11!J28*H$3,$M$61),ROUNDDOWN(Length_11!J28*H$3,$M$61))</f>
        <v>#DIV/0!</v>
      </c>
      <c r="T33" s="237" t="e">
        <f ca="1">IF(Length_11!K28&lt;0,ROUNDDOWN(Length_11!K28*H$3,$M$61),ROUNDUP(Length_11!K28*H$3,$M$61))</f>
        <v>#DIV/0!</v>
      </c>
      <c r="U33" s="170" t="e">
        <f t="shared" ca="1" si="5"/>
        <v>#DIV/0!</v>
      </c>
      <c r="V33" s="170" t="e">
        <f t="shared" ca="1" si="6"/>
        <v>#DIV/0!</v>
      </c>
      <c r="W33" s="170" t="e">
        <f t="shared" ca="1" si="7"/>
        <v>#DIV/0!</v>
      </c>
      <c r="X33" s="170" t="e">
        <f t="shared" ca="1" si="8"/>
        <v>#DIV/0!</v>
      </c>
      <c r="Y33" s="237" t="str">
        <f t="shared" si="12"/>
        <v/>
      </c>
      <c r="Z33" s="243" t="e">
        <f t="shared" ca="1" si="9"/>
        <v>#DIV/0!</v>
      </c>
    </row>
    <row r="34" spans="2:26" ht="15" customHeight="1">
      <c r="B34" s="189" t="b">
        <f>IF(TRIM(Length_11!A29)="",FALSE,TRUE)</f>
        <v>0</v>
      </c>
      <c r="C34" s="170" t="str">
        <f>IF($B34=FALSE,"",VALUE(Length_11!A29))</f>
        <v/>
      </c>
      <c r="D34" s="170" t="str">
        <f>IF($B34=FALSE,"",Length_11!B29)</f>
        <v/>
      </c>
      <c r="E34" s="189" t="str">
        <f>IF(B34=FALSE,"",Length_11!M29)</f>
        <v/>
      </c>
      <c r="F34" s="189" t="str">
        <f>IF(B34=FALSE,"",Length_11!N29)</f>
        <v/>
      </c>
      <c r="G34" s="189" t="str">
        <f>IF(B34=FALSE,"",Length_11!O29)</f>
        <v/>
      </c>
      <c r="H34" s="189" t="str">
        <f>IF(B34=FALSE,"",Length_11!P29)</f>
        <v/>
      </c>
      <c r="I34" s="189" t="str">
        <f>IF(B34=FALSE,"",Length_11!Q29)</f>
        <v/>
      </c>
      <c r="J34" s="170" t="str">
        <f t="shared" si="1"/>
        <v/>
      </c>
      <c r="K34" s="190" t="str">
        <f t="shared" si="2"/>
        <v/>
      </c>
      <c r="L34" s="192" t="str">
        <f>IF(B34=FALSE,"",Calcu!J34*H$3)</f>
        <v/>
      </c>
      <c r="M34" s="191" t="str">
        <f>IF(B34=FALSE,"",Length_11!E73)</f>
        <v/>
      </c>
      <c r="N34" s="178" t="str">
        <f t="shared" si="3"/>
        <v/>
      </c>
      <c r="O34" s="193" t="str">
        <f t="shared" si="4"/>
        <v/>
      </c>
      <c r="P34" s="237" t="str">
        <f t="shared" si="10"/>
        <v/>
      </c>
      <c r="Q34" s="237" t="str">
        <f t="shared" si="11"/>
        <v/>
      </c>
      <c r="R34" s="128"/>
      <c r="S34" s="237" t="e">
        <f ca="1">IF(Length_11!J29&lt;0,ROUNDUP(Length_11!J29*H$3,$M$61),ROUNDDOWN(Length_11!J29*H$3,$M$61))</f>
        <v>#DIV/0!</v>
      </c>
      <c r="T34" s="237" t="e">
        <f ca="1">IF(Length_11!K29&lt;0,ROUNDDOWN(Length_11!K29*H$3,$M$61),ROUNDUP(Length_11!K29*H$3,$M$61))</f>
        <v>#DIV/0!</v>
      </c>
      <c r="U34" s="170" t="e">
        <f t="shared" ca="1" si="5"/>
        <v>#DIV/0!</v>
      </c>
      <c r="V34" s="170" t="e">
        <f t="shared" ca="1" si="6"/>
        <v>#DIV/0!</v>
      </c>
      <c r="W34" s="170" t="e">
        <f t="shared" ca="1" si="7"/>
        <v>#DIV/0!</v>
      </c>
      <c r="X34" s="170" t="e">
        <f t="shared" ca="1" si="8"/>
        <v>#DIV/0!</v>
      </c>
      <c r="Y34" s="237" t="str">
        <f t="shared" si="12"/>
        <v/>
      </c>
      <c r="Z34" s="243" t="e">
        <f t="shared" ca="1" si="9"/>
        <v>#DIV/0!</v>
      </c>
    </row>
    <row r="35" spans="2:26" ht="15" customHeight="1">
      <c r="B35" s="189" t="b">
        <f>IF(TRIM(Length_11!A30)="",FALSE,TRUE)</f>
        <v>0</v>
      </c>
      <c r="C35" s="170" t="str">
        <f>IF($B35=FALSE,"",VALUE(Length_11!A30))</f>
        <v/>
      </c>
      <c r="D35" s="170" t="str">
        <f>IF($B35=FALSE,"",Length_11!B30)</f>
        <v/>
      </c>
      <c r="E35" s="189" t="str">
        <f>IF(B35=FALSE,"",Length_11!M30)</f>
        <v/>
      </c>
      <c r="F35" s="189" t="str">
        <f>IF(B35=FALSE,"",Length_11!N30)</f>
        <v/>
      </c>
      <c r="G35" s="189" t="str">
        <f>IF(B35=FALSE,"",Length_11!O30)</f>
        <v/>
      </c>
      <c r="H35" s="189" t="str">
        <f>IF(B35=FALSE,"",Length_11!P30)</f>
        <v/>
      </c>
      <c r="I35" s="189" t="str">
        <f>IF(B35=FALSE,"",Length_11!Q30)</f>
        <v/>
      </c>
      <c r="J35" s="170" t="str">
        <f t="shared" si="1"/>
        <v/>
      </c>
      <c r="K35" s="190" t="str">
        <f t="shared" si="2"/>
        <v/>
      </c>
      <c r="L35" s="192" t="str">
        <f>IF(B35=FALSE,"",Calcu!J35*H$3)</f>
        <v/>
      </c>
      <c r="M35" s="191" t="str">
        <f>IF(B35=FALSE,"",Length_11!E74)</f>
        <v/>
      </c>
      <c r="N35" s="178" t="str">
        <f t="shared" si="3"/>
        <v/>
      </c>
      <c r="O35" s="193" t="str">
        <f t="shared" si="4"/>
        <v/>
      </c>
      <c r="P35" s="237" t="str">
        <f t="shared" si="10"/>
        <v/>
      </c>
      <c r="Q35" s="237" t="str">
        <f t="shared" si="11"/>
        <v/>
      </c>
      <c r="R35" s="128"/>
      <c r="S35" s="237" t="e">
        <f ca="1">IF(Length_11!J30&lt;0,ROUNDUP(Length_11!J30*H$3,$M$61),ROUNDDOWN(Length_11!J30*H$3,$M$61))</f>
        <v>#DIV/0!</v>
      </c>
      <c r="T35" s="237" t="e">
        <f ca="1">IF(Length_11!K30&lt;0,ROUNDDOWN(Length_11!K30*H$3,$M$61),ROUNDUP(Length_11!K30*H$3,$M$61))</f>
        <v>#DIV/0!</v>
      </c>
      <c r="U35" s="170" t="e">
        <f t="shared" ca="1" si="5"/>
        <v>#DIV/0!</v>
      </c>
      <c r="V35" s="170" t="e">
        <f t="shared" ca="1" si="6"/>
        <v>#DIV/0!</v>
      </c>
      <c r="W35" s="170" t="e">
        <f t="shared" ca="1" si="7"/>
        <v>#DIV/0!</v>
      </c>
      <c r="X35" s="170" t="e">
        <f t="shared" ca="1" si="8"/>
        <v>#DIV/0!</v>
      </c>
      <c r="Y35" s="237" t="str">
        <f t="shared" si="12"/>
        <v/>
      </c>
      <c r="Z35" s="243" t="e">
        <f t="shared" ca="1" si="9"/>
        <v>#DIV/0!</v>
      </c>
    </row>
    <row r="36" spans="2:26" ht="15" customHeight="1">
      <c r="B36" s="189" t="b">
        <f>IF(TRIM(Length_11!A31)="",FALSE,TRUE)</f>
        <v>0</v>
      </c>
      <c r="C36" s="170" t="str">
        <f>IF($B36=FALSE,"",VALUE(Length_11!A31))</f>
        <v/>
      </c>
      <c r="D36" s="170" t="str">
        <f>IF($B36=FALSE,"",Length_11!B31)</f>
        <v/>
      </c>
      <c r="E36" s="189" t="str">
        <f>IF(B36=FALSE,"",Length_11!M31)</f>
        <v/>
      </c>
      <c r="F36" s="189" t="str">
        <f>IF(B36=FALSE,"",Length_11!N31)</f>
        <v/>
      </c>
      <c r="G36" s="189" t="str">
        <f>IF(B36=FALSE,"",Length_11!O31)</f>
        <v/>
      </c>
      <c r="H36" s="189" t="str">
        <f>IF(B36=FALSE,"",Length_11!P31)</f>
        <v/>
      </c>
      <c r="I36" s="189" t="str">
        <f>IF(B36=FALSE,"",Length_11!Q31)</f>
        <v/>
      </c>
      <c r="J36" s="170" t="str">
        <f t="shared" si="1"/>
        <v/>
      </c>
      <c r="K36" s="190" t="str">
        <f t="shared" si="2"/>
        <v/>
      </c>
      <c r="L36" s="192" t="str">
        <f>IF(B36=FALSE,"",Calcu!J36*H$3)</f>
        <v/>
      </c>
      <c r="M36" s="191" t="str">
        <f>IF(B36=FALSE,"",Length_11!E75)</f>
        <v/>
      </c>
      <c r="N36" s="178" t="str">
        <f t="shared" si="3"/>
        <v/>
      </c>
      <c r="O36" s="193" t="str">
        <f t="shared" si="4"/>
        <v/>
      </c>
      <c r="P36" s="237" t="str">
        <f t="shared" si="10"/>
        <v/>
      </c>
      <c r="Q36" s="237" t="str">
        <f t="shared" si="11"/>
        <v/>
      </c>
      <c r="R36" s="128"/>
      <c r="S36" s="237" t="e">
        <f ca="1">IF(Length_11!J31&lt;0,ROUNDUP(Length_11!J31*H$3,$M$61),ROUNDDOWN(Length_11!J31*H$3,$M$61))</f>
        <v>#DIV/0!</v>
      </c>
      <c r="T36" s="237" t="e">
        <f ca="1">IF(Length_11!K31&lt;0,ROUNDDOWN(Length_11!K31*H$3,$M$61),ROUNDUP(Length_11!K31*H$3,$M$61))</f>
        <v>#DIV/0!</v>
      </c>
      <c r="U36" s="170" t="e">
        <f t="shared" ca="1" si="5"/>
        <v>#DIV/0!</v>
      </c>
      <c r="V36" s="170" t="e">
        <f t="shared" ca="1" si="6"/>
        <v>#DIV/0!</v>
      </c>
      <c r="W36" s="170" t="e">
        <f t="shared" ca="1" si="7"/>
        <v>#DIV/0!</v>
      </c>
      <c r="X36" s="170" t="e">
        <f t="shared" ca="1" si="8"/>
        <v>#DIV/0!</v>
      </c>
      <c r="Y36" s="237" t="str">
        <f t="shared" si="12"/>
        <v/>
      </c>
      <c r="Z36" s="243" t="e">
        <f t="shared" ca="1" si="9"/>
        <v>#DIV/0!</v>
      </c>
    </row>
    <row r="37" spans="2:26" ht="15" customHeight="1">
      <c r="B37" s="189" t="b">
        <f>IF(TRIM(Length_11!A32)="",FALSE,TRUE)</f>
        <v>0</v>
      </c>
      <c r="C37" s="170" t="str">
        <f>IF($B37=FALSE,"",VALUE(Length_11!A32))</f>
        <v/>
      </c>
      <c r="D37" s="170" t="str">
        <f>IF($B37=FALSE,"",Length_11!B32)</f>
        <v/>
      </c>
      <c r="E37" s="189" t="str">
        <f>IF(B37=FALSE,"",Length_11!M32)</f>
        <v/>
      </c>
      <c r="F37" s="189" t="str">
        <f>IF(B37=FALSE,"",Length_11!N32)</f>
        <v/>
      </c>
      <c r="G37" s="189" t="str">
        <f>IF(B37=FALSE,"",Length_11!O32)</f>
        <v/>
      </c>
      <c r="H37" s="189" t="str">
        <f>IF(B37=FALSE,"",Length_11!P32)</f>
        <v/>
      </c>
      <c r="I37" s="189" t="str">
        <f>IF(B37=FALSE,"",Length_11!Q32)</f>
        <v/>
      </c>
      <c r="J37" s="170" t="str">
        <f t="shared" si="1"/>
        <v/>
      </c>
      <c r="K37" s="190" t="str">
        <f t="shared" si="2"/>
        <v/>
      </c>
      <c r="L37" s="192" t="str">
        <f>IF(B37=FALSE,"",Calcu!J37*H$3)</f>
        <v/>
      </c>
      <c r="M37" s="191" t="str">
        <f>IF(B37=FALSE,"",Length_11!E76)</f>
        <v/>
      </c>
      <c r="N37" s="178" t="str">
        <f t="shared" si="3"/>
        <v/>
      </c>
      <c r="O37" s="193" t="str">
        <f t="shared" si="4"/>
        <v/>
      </c>
      <c r="P37" s="237" t="str">
        <f t="shared" si="10"/>
        <v/>
      </c>
      <c r="Q37" s="237" t="str">
        <f t="shared" si="11"/>
        <v/>
      </c>
      <c r="R37" s="128"/>
      <c r="S37" s="237" t="e">
        <f ca="1">IF(Length_11!J32&lt;0,ROUNDUP(Length_11!J32*H$3,$M$61),ROUNDDOWN(Length_11!J32*H$3,$M$61))</f>
        <v>#DIV/0!</v>
      </c>
      <c r="T37" s="237" t="e">
        <f ca="1">IF(Length_11!K32&lt;0,ROUNDDOWN(Length_11!K32*H$3,$M$61),ROUNDUP(Length_11!K32*H$3,$M$61))</f>
        <v>#DIV/0!</v>
      </c>
      <c r="U37" s="170" t="e">
        <f t="shared" ca="1" si="5"/>
        <v>#DIV/0!</v>
      </c>
      <c r="V37" s="170" t="e">
        <f t="shared" ca="1" si="6"/>
        <v>#DIV/0!</v>
      </c>
      <c r="W37" s="170" t="e">
        <f t="shared" ca="1" si="7"/>
        <v>#DIV/0!</v>
      </c>
      <c r="X37" s="170" t="e">
        <f t="shared" ca="1" si="8"/>
        <v>#DIV/0!</v>
      </c>
      <c r="Y37" s="237" t="str">
        <f t="shared" si="12"/>
        <v/>
      </c>
      <c r="Z37" s="243" t="e">
        <f t="shared" ca="1" si="9"/>
        <v>#DIV/0!</v>
      </c>
    </row>
    <row r="38" spans="2:26" ht="15" customHeight="1">
      <c r="B38" s="189" t="b">
        <f>IF(TRIM(Length_11!A33)="",FALSE,TRUE)</f>
        <v>0</v>
      </c>
      <c r="C38" s="170" t="str">
        <f>IF($B38=FALSE,"",VALUE(Length_11!A33))</f>
        <v/>
      </c>
      <c r="D38" s="170" t="str">
        <f>IF($B38=FALSE,"",Length_11!B33)</f>
        <v/>
      </c>
      <c r="E38" s="189" t="str">
        <f>IF(B38=FALSE,"",Length_11!M33)</f>
        <v/>
      </c>
      <c r="F38" s="189" t="str">
        <f>IF(B38=FALSE,"",Length_11!N33)</f>
        <v/>
      </c>
      <c r="G38" s="189" t="str">
        <f>IF(B38=FALSE,"",Length_11!O33)</f>
        <v/>
      </c>
      <c r="H38" s="189" t="str">
        <f>IF(B38=FALSE,"",Length_11!P33)</f>
        <v/>
      </c>
      <c r="I38" s="189" t="str">
        <f>IF(B38=FALSE,"",Length_11!Q33)</f>
        <v/>
      </c>
      <c r="J38" s="170" t="str">
        <f t="shared" si="1"/>
        <v/>
      </c>
      <c r="K38" s="190" t="str">
        <f t="shared" si="2"/>
        <v/>
      </c>
      <c r="L38" s="192" t="str">
        <f>IF(B38=FALSE,"",Calcu!J38*H$3)</f>
        <v/>
      </c>
      <c r="M38" s="191" t="str">
        <f>IF(B38=FALSE,"",Length_11!E77)</f>
        <v/>
      </c>
      <c r="N38" s="178" t="str">
        <f t="shared" si="3"/>
        <v/>
      </c>
      <c r="O38" s="193" t="str">
        <f t="shared" si="4"/>
        <v/>
      </c>
      <c r="P38" s="237" t="str">
        <f t="shared" si="10"/>
        <v/>
      </c>
      <c r="Q38" s="237" t="str">
        <f t="shared" si="11"/>
        <v/>
      </c>
      <c r="R38" s="128"/>
      <c r="S38" s="237" t="e">
        <f ca="1">IF(Length_11!J33&lt;0,ROUNDUP(Length_11!J33*H$3,$M$61),ROUNDDOWN(Length_11!J33*H$3,$M$61))</f>
        <v>#DIV/0!</v>
      </c>
      <c r="T38" s="237" t="e">
        <f ca="1">IF(Length_11!K33&lt;0,ROUNDDOWN(Length_11!K33*H$3,$M$61),ROUNDUP(Length_11!K33*H$3,$M$61))</f>
        <v>#DIV/0!</v>
      </c>
      <c r="U38" s="170" t="e">
        <f t="shared" ca="1" si="5"/>
        <v>#DIV/0!</v>
      </c>
      <c r="V38" s="170" t="e">
        <f t="shared" ca="1" si="6"/>
        <v>#DIV/0!</v>
      </c>
      <c r="W38" s="170" t="e">
        <f t="shared" ca="1" si="7"/>
        <v>#DIV/0!</v>
      </c>
      <c r="X38" s="170" t="e">
        <f t="shared" ca="1" si="8"/>
        <v>#DIV/0!</v>
      </c>
      <c r="Y38" s="237" t="str">
        <f t="shared" si="12"/>
        <v/>
      </c>
      <c r="Z38" s="243" t="e">
        <f t="shared" ca="1" si="9"/>
        <v>#DIV/0!</v>
      </c>
    </row>
    <row r="39" spans="2:26" ht="15" customHeight="1">
      <c r="B39" s="189" t="b">
        <f>IF(TRIM(Length_11!A34)="",FALSE,TRUE)</f>
        <v>0</v>
      </c>
      <c r="C39" s="170" t="str">
        <f>IF($B39=FALSE,"",VALUE(Length_11!A34))</f>
        <v/>
      </c>
      <c r="D39" s="170" t="str">
        <f>IF($B39=FALSE,"",Length_11!B34)</f>
        <v/>
      </c>
      <c r="E39" s="189" t="str">
        <f>IF(B39=FALSE,"",Length_11!M34)</f>
        <v/>
      </c>
      <c r="F39" s="189" t="str">
        <f>IF(B39=FALSE,"",Length_11!N34)</f>
        <v/>
      </c>
      <c r="G39" s="189" t="str">
        <f>IF(B39=FALSE,"",Length_11!O34)</f>
        <v/>
      </c>
      <c r="H39" s="189" t="str">
        <f>IF(B39=FALSE,"",Length_11!P34)</f>
        <v/>
      </c>
      <c r="I39" s="189" t="str">
        <f>IF(B39=FALSE,"",Length_11!Q34)</f>
        <v/>
      </c>
      <c r="J39" s="170" t="str">
        <f t="shared" si="1"/>
        <v/>
      </c>
      <c r="K39" s="190" t="str">
        <f t="shared" si="2"/>
        <v/>
      </c>
      <c r="L39" s="192" t="str">
        <f>IF(B39=FALSE,"",Calcu!J39*H$3)</f>
        <v/>
      </c>
      <c r="M39" s="191" t="str">
        <f>IF(B39=FALSE,"",Length_11!E78)</f>
        <v/>
      </c>
      <c r="N39" s="178" t="str">
        <f t="shared" si="3"/>
        <v/>
      </c>
      <c r="O39" s="193" t="str">
        <f t="shared" si="4"/>
        <v/>
      </c>
      <c r="P39" s="237" t="str">
        <f t="shared" si="10"/>
        <v/>
      </c>
      <c r="Q39" s="237" t="str">
        <f t="shared" si="11"/>
        <v/>
      </c>
      <c r="R39" s="128"/>
      <c r="S39" s="237" t="e">
        <f ca="1">IF(Length_11!J34&lt;0,ROUNDUP(Length_11!J34*H$3,$M$61),ROUNDDOWN(Length_11!J34*H$3,$M$61))</f>
        <v>#DIV/0!</v>
      </c>
      <c r="T39" s="237" t="e">
        <f ca="1">IF(Length_11!K34&lt;0,ROUNDDOWN(Length_11!K34*H$3,$M$61),ROUNDUP(Length_11!K34*H$3,$M$61))</f>
        <v>#DIV/0!</v>
      </c>
      <c r="U39" s="170" t="e">
        <f t="shared" ca="1" si="5"/>
        <v>#DIV/0!</v>
      </c>
      <c r="V39" s="170" t="e">
        <f t="shared" ca="1" si="6"/>
        <v>#DIV/0!</v>
      </c>
      <c r="W39" s="170" t="e">
        <f t="shared" ca="1" si="7"/>
        <v>#DIV/0!</v>
      </c>
      <c r="X39" s="170" t="e">
        <f t="shared" ca="1" si="8"/>
        <v>#DIV/0!</v>
      </c>
      <c r="Y39" s="237" t="str">
        <f t="shared" si="12"/>
        <v/>
      </c>
      <c r="Z39" s="243" t="e">
        <f t="shared" ca="1" si="9"/>
        <v>#DIV/0!</v>
      </c>
    </row>
    <row r="40" spans="2:26" ht="15" customHeight="1">
      <c r="B40" s="189" t="b">
        <f>IF(TRIM(Length_11!A35)="",FALSE,TRUE)</f>
        <v>0</v>
      </c>
      <c r="C40" s="170" t="str">
        <f>IF($B40=FALSE,"",VALUE(Length_11!A35))</f>
        <v/>
      </c>
      <c r="D40" s="170" t="str">
        <f>IF($B40=FALSE,"",Length_11!B35)</f>
        <v/>
      </c>
      <c r="E40" s="189" t="str">
        <f>IF(B40=FALSE,"",Length_11!M35)</f>
        <v/>
      </c>
      <c r="F40" s="189" t="str">
        <f>IF(B40=FALSE,"",Length_11!N35)</f>
        <v/>
      </c>
      <c r="G40" s="189" t="str">
        <f>IF(B40=FALSE,"",Length_11!O35)</f>
        <v/>
      </c>
      <c r="H40" s="189" t="str">
        <f>IF(B40=FALSE,"",Length_11!P35)</f>
        <v/>
      </c>
      <c r="I40" s="189" t="str">
        <f>IF(B40=FALSE,"",Length_11!Q35)</f>
        <v/>
      </c>
      <c r="J40" s="170" t="str">
        <f t="shared" si="1"/>
        <v/>
      </c>
      <c r="K40" s="190" t="str">
        <f t="shared" si="2"/>
        <v/>
      </c>
      <c r="L40" s="192" t="str">
        <f>IF(B40=FALSE,"",Calcu!J40*H$3)</f>
        <v/>
      </c>
      <c r="M40" s="191" t="str">
        <f>IF(B40=FALSE,"",Length_11!E79)</f>
        <v/>
      </c>
      <c r="N40" s="178" t="str">
        <f t="shared" si="3"/>
        <v/>
      </c>
      <c r="O40" s="193" t="str">
        <f t="shared" si="4"/>
        <v/>
      </c>
      <c r="P40" s="237" t="str">
        <f t="shared" si="10"/>
        <v/>
      </c>
      <c r="Q40" s="237" t="str">
        <f t="shared" si="11"/>
        <v/>
      </c>
      <c r="R40" s="128"/>
      <c r="S40" s="237" t="e">
        <f ca="1">IF(Length_11!J35&lt;0,ROUNDUP(Length_11!J35*H$3,$M$61),ROUNDDOWN(Length_11!J35*H$3,$M$61))</f>
        <v>#DIV/0!</v>
      </c>
      <c r="T40" s="237" t="e">
        <f ca="1">IF(Length_11!K35&lt;0,ROUNDDOWN(Length_11!K35*H$3,$M$61),ROUNDUP(Length_11!K35*H$3,$M$61))</f>
        <v>#DIV/0!</v>
      </c>
      <c r="U40" s="170" t="e">
        <f t="shared" ca="1" si="5"/>
        <v>#DIV/0!</v>
      </c>
      <c r="V40" s="170" t="e">
        <f t="shared" ca="1" si="6"/>
        <v>#DIV/0!</v>
      </c>
      <c r="W40" s="170" t="e">
        <f t="shared" ca="1" si="7"/>
        <v>#DIV/0!</v>
      </c>
      <c r="X40" s="170" t="e">
        <f t="shared" ca="1" si="8"/>
        <v>#DIV/0!</v>
      </c>
      <c r="Y40" s="237" t="str">
        <f t="shared" si="12"/>
        <v/>
      </c>
      <c r="Z40" s="243" t="e">
        <f t="shared" ca="1" si="9"/>
        <v>#DIV/0!</v>
      </c>
    </row>
    <row r="41" spans="2:26" ht="15" customHeight="1">
      <c r="B41" s="189" t="b">
        <f>IF(TRIM(Length_11!A36)="",FALSE,TRUE)</f>
        <v>0</v>
      </c>
      <c r="C41" s="170" t="str">
        <f>IF($B41=FALSE,"",VALUE(Length_11!A36))</f>
        <v/>
      </c>
      <c r="D41" s="170" t="str">
        <f>IF($B41=FALSE,"",Length_11!B36)</f>
        <v/>
      </c>
      <c r="E41" s="189" t="str">
        <f>IF(B41=FALSE,"",Length_11!M36)</f>
        <v/>
      </c>
      <c r="F41" s="189" t="str">
        <f>IF(B41=FALSE,"",Length_11!N36)</f>
        <v/>
      </c>
      <c r="G41" s="189" t="str">
        <f>IF(B41=FALSE,"",Length_11!O36)</f>
        <v/>
      </c>
      <c r="H41" s="189" t="str">
        <f>IF(B41=FALSE,"",Length_11!P36)</f>
        <v/>
      </c>
      <c r="I41" s="189" t="str">
        <f>IF(B41=FALSE,"",Length_11!Q36)</f>
        <v/>
      </c>
      <c r="J41" s="170" t="str">
        <f t="shared" si="1"/>
        <v/>
      </c>
      <c r="K41" s="190" t="str">
        <f t="shared" si="2"/>
        <v/>
      </c>
      <c r="L41" s="192" t="str">
        <f>IF(B41=FALSE,"",Calcu!J41*H$3)</f>
        <v/>
      </c>
      <c r="M41" s="191" t="str">
        <f>IF(B41=FALSE,"",Length_11!E80)</f>
        <v/>
      </c>
      <c r="N41" s="178" t="str">
        <f t="shared" si="3"/>
        <v/>
      </c>
      <c r="O41" s="193" t="str">
        <f t="shared" si="4"/>
        <v/>
      </c>
      <c r="P41" s="237" t="str">
        <f t="shared" si="10"/>
        <v/>
      </c>
      <c r="Q41" s="237" t="str">
        <f t="shared" si="11"/>
        <v/>
      </c>
      <c r="R41" s="128"/>
      <c r="S41" s="237" t="e">
        <f ca="1">IF(Length_11!J36&lt;0,ROUNDUP(Length_11!J36*H$3,$M$61),ROUNDDOWN(Length_11!J36*H$3,$M$61))</f>
        <v>#DIV/0!</v>
      </c>
      <c r="T41" s="237" t="e">
        <f ca="1">IF(Length_11!K36&lt;0,ROUNDDOWN(Length_11!K36*H$3,$M$61),ROUNDUP(Length_11!K36*H$3,$M$61))</f>
        <v>#DIV/0!</v>
      </c>
      <c r="U41" s="170" t="e">
        <f t="shared" ca="1" si="5"/>
        <v>#DIV/0!</v>
      </c>
      <c r="V41" s="170" t="e">
        <f t="shared" ca="1" si="6"/>
        <v>#DIV/0!</v>
      </c>
      <c r="W41" s="170" t="e">
        <f t="shared" ca="1" si="7"/>
        <v>#DIV/0!</v>
      </c>
      <c r="X41" s="170" t="e">
        <f t="shared" ca="1" si="8"/>
        <v>#DIV/0!</v>
      </c>
      <c r="Y41" s="237" t="str">
        <f t="shared" si="12"/>
        <v/>
      </c>
      <c r="Z41" s="243" t="e">
        <f t="shared" ca="1" si="9"/>
        <v>#DIV/0!</v>
      </c>
    </row>
    <row r="42" spans="2:26" ht="15" customHeight="1">
      <c r="B42" s="189" t="b">
        <f>IF(TRIM(Length_11!A37)="",FALSE,TRUE)</f>
        <v>0</v>
      </c>
      <c r="C42" s="170" t="str">
        <f>IF($B42=FALSE,"",VALUE(Length_11!A37))</f>
        <v/>
      </c>
      <c r="D42" s="170" t="str">
        <f>IF($B42=FALSE,"",Length_11!B37)</f>
        <v/>
      </c>
      <c r="E42" s="189" t="str">
        <f>IF(B42=FALSE,"",Length_11!M37)</f>
        <v/>
      </c>
      <c r="F42" s="189" t="str">
        <f>IF(B42=FALSE,"",Length_11!N37)</f>
        <v/>
      </c>
      <c r="G42" s="189" t="str">
        <f>IF(B42=FALSE,"",Length_11!O37)</f>
        <v/>
      </c>
      <c r="H42" s="189" t="str">
        <f>IF(B42=FALSE,"",Length_11!P37)</f>
        <v/>
      </c>
      <c r="I42" s="189" t="str">
        <f>IF(B42=FALSE,"",Length_11!Q37)</f>
        <v/>
      </c>
      <c r="J42" s="170" t="str">
        <f t="shared" si="1"/>
        <v/>
      </c>
      <c r="K42" s="190" t="str">
        <f t="shared" si="2"/>
        <v/>
      </c>
      <c r="L42" s="192" t="str">
        <f>IF(B42=FALSE,"",Calcu!J42*H$3)</f>
        <v/>
      </c>
      <c r="M42" s="191" t="str">
        <f>IF(B42=FALSE,"",Length_11!E81)</f>
        <v/>
      </c>
      <c r="N42" s="178" t="str">
        <f t="shared" si="3"/>
        <v/>
      </c>
      <c r="O42" s="193" t="str">
        <f t="shared" si="4"/>
        <v/>
      </c>
      <c r="P42" s="237" t="str">
        <f t="shared" si="10"/>
        <v/>
      </c>
      <c r="Q42" s="237" t="str">
        <f t="shared" si="11"/>
        <v/>
      </c>
      <c r="R42" s="128"/>
      <c r="S42" s="237" t="e">
        <f ca="1">IF(Length_11!J37&lt;0,ROUNDUP(Length_11!J37*H$3,$M$61),ROUNDDOWN(Length_11!J37*H$3,$M$61))</f>
        <v>#DIV/0!</v>
      </c>
      <c r="T42" s="237" t="e">
        <f ca="1">IF(Length_11!K37&lt;0,ROUNDDOWN(Length_11!K37*H$3,$M$61),ROUNDUP(Length_11!K37*H$3,$M$61))</f>
        <v>#DIV/0!</v>
      </c>
      <c r="U42" s="170" t="e">
        <f t="shared" ca="1" si="5"/>
        <v>#DIV/0!</v>
      </c>
      <c r="V42" s="170" t="e">
        <f t="shared" ca="1" si="6"/>
        <v>#DIV/0!</v>
      </c>
      <c r="W42" s="170" t="e">
        <f t="shared" ca="1" si="7"/>
        <v>#DIV/0!</v>
      </c>
      <c r="X42" s="170" t="e">
        <f t="shared" ca="1" si="8"/>
        <v>#DIV/0!</v>
      </c>
      <c r="Y42" s="237" t="str">
        <f t="shared" si="12"/>
        <v/>
      </c>
      <c r="Z42" s="243" t="e">
        <f t="shared" ca="1" si="9"/>
        <v>#DIV/0!</v>
      </c>
    </row>
    <row r="43" spans="2:26" ht="15" customHeight="1">
      <c r="B43" s="189" t="b">
        <f>IF(TRIM(Length_11!A38)="",FALSE,TRUE)</f>
        <v>0</v>
      </c>
      <c r="C43" s="170" t="str">
        <f>IF($B43=FALSE,"",VALUE(Length_11!A38))</f>
        <v/>
      </c>
      <c r="D43" s="170" t="str">
        <f>IF($B43=FALSE,"",Length_11!B38)</f>
        <v/>
      </c>
      <c r="E43" s="189" t="str">
        <f>IF(B43=FALSE,"",Length_11!M38)</f>
        <v/>
      </c>
      <c r="F43" s="189" t="str">
        <f>IF(B43=FALSE,"",Length_11!N38)</f>
        <v/>
      </c>
      <c r="G43" s="189" t="str">
        <f>IF(B43=FALSE,"",Length_11!O38)</f>
        <v/>
      </c>
      <c r="H43" s="189" t="str">
        <f>IF(B43=FALSE,"",Length_11!P38)</f>
        <v/>
      </c>
      <c r="I43" s="189" t="str">
        <f>IF(B43=FALSE,"",Length_11!Q38)</f>
        <v/>
      </c>
      <c r="J43" s="170" t="str">
        <f t="shared" si="1"/>
        <v/>
      </c>
      <c r="K43" s="190" t="str">
        <f t="shared" si="2"/>
        <v/>
      </c>
      <c r="L43" s="192" t="str">
        <f>IF(B43=FALSE,"",Calcu!J43*H$3)</f>
        <v/>
      </c>
      <c r="M43" s="191" t="str">
        <f>IF(B43=FALSE,"",Length_11!E82)</f>
        <v/>
      </c>
      <c r="N43" s="178" t="str">
        <f t="shared" si="3"/>
        <v/>
      </c>
      <c r="O43" s="193" t="str">
        <f t="shared" si="4"/>
        <v/>
      </c>
      <c r="P43" s="237" t="str">
        <f t="shared" si="10"/>
        <v/>
      </c>
      <c r="Q43" s="237" t="str">
        <f t="shared" si="11"/>
        <v/>
      </c>
      <c r="R43" s="128"/>
      <c r="S43" s="237" t="e">
        <f ca="1">IF(Length_11!J38&lt;0,ROUNDUP(Length_11!J38*H$3,$M$61),ROUNDDOWN(Length_11!J38*H$3,$M$61))</f>
        <v>#DIV/0!</v>
      </c>
      <c r="T43" s="237" t="e">
        <f ca="1">IF(Length_11!K38&lt;0,ROUNDDOWN(Length_11!K38*H$3,$M$61),ROUNDUP(Length_11!K38*H$3,$M$61))</f>
        <v>#DIV/0!</v>
      </c>
      <c r="U43" s="170" t="e">
        <f t="shared" ca="1" si="5"/>
        <v>#DIV/0!</v>
      </c>
      <c r="V43" s="170" t="e">
        <f t="shared" ca="1" si="6"/>
        <v>#DIV/0!</v>
      </c>
      <c r="W43" s="170" t="e">
        <f t="shared" ca="1" si="7"/>
        <v>#DIV/0!</v>
      </c>
      <c r="X43" s="170" t="e">
        <f t="shared" ca="1" si="8"/>
        <v>#DIV/0!</v>
      </c>
      <c r="Y43" s="237" t="str">
        <f t="shared" si="12"/>
        <v/>
      </c>
      <c r="Z43" s="243" t="e">
        <f t="shared" ca="1" si="9"/>
        <v>#DIV/0!</v>
      </c>
    </row>
    <row r="44" spans="2:26" ht="15" customHeight="1">
      <c r="B44" s="189" t="b">
        <f>IF(TRIM(Length_11!A39)="",FALSE,TRUE)</f>
        <v>0</v>
      </c>
      <c r="C44" s="170" t="str">
        <f>IF($B44=FALSE,"",VALUE(Length_11!A39))</f>
        <v/>
      </c>
      <c r="D44" s="170" t="str">
        <f>IF($B44=FALSE,"",Length_11!B39)</f>
        <v/>
      </c>
      <c r="E44" s="189" t="str">
        <f>IF(B44=FALSE,"",Length_11!M39)</f>
        <v/>
      </c>
      <c r="F44" s="189" t="str">
        <f>IF(B44=FALSE,"",Length_11!N39)</f>
        <v/>
      </c>
      <c r="G44" s="189" t="str">
        <f>IF(B44=FALSE,"",Length_11!O39)</f>
        <v/>
      </c>
      <c r="H44" s="189" t="str">
        <f>IF(B44=FALSE,"",Length_11!P39)</f>
        <v/>
      </c>
      <c r="I44" s="189" t="str">
        <f>IF(B44=FALSE,"",Length_11!Q39)</f>
        <v/>
      </c>
      <c r="J44" s="170" t="str">
        <f t="shared" si="1"/>
        <v/>
      </c>
      <c r="K44" s="190" t="str">
        <f t="shared" si="2"/>
        <v/>
      </c>
      <c r="L44" s="192" t="str">
        <f>IF(B44=FALSE,"",Calcu!J44*H$3)</f>
        <v/>
      </c>
      <c r="M44" s="191" t="str">
        <f>IF(B44=FALSE,"",Length_11!E83)</f>
        <v/>
      </c>
      <c r="N44" s="178" t="str">
        <f t="shared" si="3"/>
        <v/>
      </c>
      <c r="O44" s="193" t="str">
        <f t="shared" si="4"/>
        <v/>
      </c>
      <c r="P44" s="237" t="str">
        <f t="shared" si="10"/>
        <v/>
      </c>
      <c r="Q44" s="237" t="str">
        <f t="shared" si="11"/>
        <v/>
      </c>
      <c r="R44" s="128"/>
      <c r="S44" s="237" t="e">
        <f ca="1">IF(Length_11!J39&lt;0,ROUNDUP(Length_11!J39*H$3,$M$61),ROUNDDOWN(Length_11!J39*H$3,$M$61))</f>
        <v>#DIV/0!</v>
      </c>
      <c r="T44" s="237" t="e">
        <f ca="1">IF(Length_11!K39&lt;0,ROUNDDOWN(Length_11!K39*H$3,$M$61),ROUNDUP(Length_11!K39*H$3,$M$61))</f>
        <v>#DIV/0!</v>
      </c>
      <c r="U44" s="170" t="e">
        <f t="shared" ca="1" si="5"/>
        <v>#DIV/0!</v>
      </c>
      <c r="V44" s="170" t="e">
        <f t="shared" ca="1" si="6"/>
        <v>#DIV/0!</v>
      </c>
      <c r="W44" s="170" t="e">
        <f t="shared" ca="1" si="7"/>
        <v>#DIV/0!</v>
      </c>
      <c r="X44" s="170" t="e">
        <f t="shared" ca="1" si="8"/>
        <v>#DIV/0!</v>
      </c>
      <c r="Y44" s="237" t="str">
        <f t="shared" si="12"/>
        <v/>
      </c>
      <c r="Z44" s="243" t="e">
        <f t="shared" ca="1" si="9"/>
        <v>#DIV/0!</v>
      </c>
    </row>
    <row r="45" spans="2:26" ht="15" customHeight="1">
      <c r="B45" s="189" t="b">
        <f>IF(TRIM(Length_11!A40)="",FALSE,TRUE)</f>
        <v>0</v>
      </c>
      <c r="C45" s="170" t="str">
        <f>IF($B45=FALSE,"",VALUE(Length_11!A40))</f>
        <v/>
      </c>
      <c r="D45" s="170" t="str">
        <f>IF($B45=FALSE,"",Length_11!B40)</f>
        <v/>
      </c>
      <c r="E45" s="189" t="str">
        <f>IF(B45=FALSE,"",Length_11!M40)</f>
        <v/>
      </c>
      <c r="F45" s="189" t="str">
        <f>IF(B45=FALSE,"",Length_11!N40)</f>
        <v/>
      </c>
      <c r="G45" s="189" t="str">
        <f>IF(B45=FALSE,"",Length_11!O40)</f>
        <v/>
      </c>
      <c r="H45" s="189" t="str">
        <f>IF(B45=FALSE,"",Length_11!P40)</f>
        <v/>
      </c>
      <c r="I45" s="189" t="str">
        <f>IF(B45=FALSE,"",Length_11!Q40)</f>
        <v/>
      </c>
      <c r="J45" s="170" t="str">
        <f t="shared" si="1"/>
        <v/>
      </c>
      <c r="K45" s="190" t="str">
        <f t="shared" si="2"/>
        <v/>
      </c>
      <c r="L45" s="192" t="str">
        <f>IF(B45=FALSE,"",Calcu!J45*H$3)</f>
        <v/>
      </c>
      <c r="M45" s="191" t="str">
        <f>IF(B45=FALSE,"",Length_11!E84)</f>
        <v/>
      </c>
      <c r="N45" s="178" t="str">
        <f t="shared" si="3"/>
        <v/>
      </c>
      <c r="O45" s="193" t="str">
        <f t="shared" si="4"/>
        <v/>
      </c>
      <c r="P45" s="237" t="str">
        <f t="shared" si="10"/>
        <v/>
      </c>
      <c r="Q45" s="237" t="str">
        <f t="shared" si="11"/>
        <v/>
      </c>
      <c r="R45" s="128"/>
      <c r="S45" s="237" t="e">
        <f ca="1">IF(Length_11!J40&lt;0,ROUNDUP(Length_11!J40*H$3,$M$61),ROUNDDOWN(Length_11!J40*H$3,$M$61))</f>
        <v>#DIV/0!</v>
      </c>
      <c r="T45" s="237" t="e">
        <f ca="1">IF(Length_11!K40&lt;0,ROUNDDOWN(Length_11!K40*H$3,$M$61),ROUNDUP(Length_11!K40*H$3,$M$61))</f>
        <v>#DIV/0!</v>
      </c>
      <c r="U45" s="170" t="e">
        <f t="shared" ca="1" si="5"/>
        <v>#DIV/0!</v>
      </c>
      <c r="V45" s="170" t="e">
        <f t="shared" ca="1" si="6"/>
        <v>#DIV/0!</v>
      </c>
      <c r="W45" s="170" t="e">
        <f t="shared" ca="1" si="7"/>
        <v>#DIV/0!</v>
      </c>
      <c r="X45" s="170" t="e">
        <f t="shared" ca="1" si="8"/>
        <v>#DIV/0!</v>
      </c>
      <c r="Y45" s="237" t="str">
        <f t="shared" si="12"/>
        <v/>
      </c>
      <c r="Z45" s="243" t="e">
        <f t="shared" ca="1" si="9"/>
        <v>#DIV/0!</v>
      </c>
    </row>
    <row r="46" spans="2:26" ht="15" customHeight="1">
      <c r="B46" s="189" t="b">
        <f>IF(TRIM(Length_11!A41)="",FALSE,TRUE)</f>
        <v>0</v>
      </c>
      <c r="C46" s="170" t="str">
        <f>IF($B46=FALSE,"",VALUE(Length_11!A41))</f>
        <v/>
      </c>
      <c r="D46" s="170" t="str">
        <f>IF($B46=FALSE,"",Length_11!B41)</f>
        <v/>
      </c>
      <c r="E46" s="189" t="str">
        <f>IF(B46=FALSE,"",Length_11!M41)</f>
        <v/>
      </c>
      <c r="F46" s="189" t="str">
        <f>IF(B46=FALSE,"",Length_11!N41)</f>
        <v/>
      </c>
      <c r="G46" s="189" t="str">
        <f>IF(B46=FALSE,"",Length_11!O41)</f>
        <v/>
      </c>
      <c r="H46" s="189" t="str">
        <f>IF(B46=FALSE,"",Length_11!P41)</f>
        <v/>
      </c>
      <c r="I46" s="189" t="str">
        <f>IF(B46=FALSE,"",Length_11!Q41)</f>
        <v/>
      </c>
      <c r="J46" s="170" t="str">
        <f t="shared" si="1"/>
        <v/>
      </c>
      <c r="K46" s="190" t="str">
        <f t="shared" si="2"/>
        <v/>
      </c>
      <c r="L46" s="192" t="str">
        <f>IF(B46=FALSE,"",Calcu!J46*H$3)</f>
        <v/>
      </c>
      <c r="M46" s="191" t="str">
        <f>IF(B46=FALSE,"",Length_11!E85)</f>
        <v/>
      </c>
      <c r="N46" s="178" t="str">
        <f t="shared" si="3"/>
        <v/>
      </c>
      <c r="O46" s="193" t="str">
        <f t="shared" si="4"/>
        <v/>
      </c>
      <c r="P46" s="237" t="str">
        <f t="shared" si="10"/>
        <v/>
      </c>
      <c r="Q46" s="237" t="str">
        <f t="shared" si="11"/>
        <v/>
      </c>
      <c r="R46" s="128"/>
      <c r="S46" s="237" t="e">
        <f ca="1">IF(Length_11!J41&lt;0,ROUNDUP(Length_11!J41*H$3,$M$61),ROUNDDOWN(Length_11!J41*H$3,$M$61))</f>
        <v>#DIV/0!</v>
      </c>
      <c r="T46" s="237" t="e">
        <f ca="1">IF(Length_11!K41&lt;0,ROUNDDOWN(Length_11!K41*H$3,$M$61),ROUNDUP(Length_11!K41*H$3,$M$61))</f>
        <v>#DIV/0!</v>
      </c>
      <c r="U46" s="170" t="e">
        <f t="shared" ca="1" si="5"/>
        <v>#DIV/0!</v>
      </c>
      <c r="V46" s="170" t="e">
        <f t="shared" ca="1" si="6"/>
        <v>#DIV/0!</v>
      </c>
      <c r="W46" s="170" t="e">
        <f t="shared" ca="1" si="7"/>
        <v>#DIV/0!</v>
      </c>
      <c r="X46" s="170" t="e">
        <f t="shared" ca="1" si="8"/>
        <v>#DIV/0!</v>
      </c>
      <c r="Y46" s="237" t="str">
        <f t="shared" si="12"/>
        <v/>
      </c>
      <c r="Z46" s="243" t="e">
        <f t="shared" ca="1" si="9"/>
        <v>#DIV/0!</v>
      </c>
    </row>
    <row r="47" spans="2:26" ht="15" customHeight="1">
      <c r="B47" s="189" t="b">
        <f>IF(TRIM(Length_11!A42)="",FALSE,TRUE)</f>
        <v>0</v>
      </c>
      <c r="C47" s="170" t="str">
        <f>IF($B47=FALSE,"",VALUE(Length_11!A42))</f>
        <v/>
      </c>
      <c r="D47" s="170" t="str">
        <f>IF($B47=FALSE,"",Length_11!B42)</f>
        <v/>
      </c>
      <c r="E47" s="189" t="str">
        <f>IF(B47=FALSE,"",Length_11!M42)</f>
        <v/>
      </c>
      <c r="F47" s="189" t="str">
        <f>IF(B47=FALSE,"",Length_11!N42)</f>
        <v/>
      </c>
      <c r="G47" s="189" t="str">
        <f>IF(B47=FALSE,"",Length_11!O42)</f>
        <v/>
      </c>
      <c r="H47" s="189" t="str">
        <f>IF(B47=FALSE,"",Length_11!P42)</f>
        <v/>
      </c>
      <c r="I47" s="189" t="str">
        <f>IF(B47=FALSE,"",Length_11!Q42)</f>
        <v/>
      </c>
      <c r="J47" s="170" t="str">
        <f t="shared" si="1"/>
        <v/>
      </c>
      <c r="K47" s="190" t="str">
        <f t="shared" si="2"/>
        <v/>
      </c>
      <c r="L47" s="192" t="str">
        <f>IF(B47=FALSE,"",Calcu!J47*H$3)</f>
        <v/>
      </c>
      <c r="M47" s="191" t="str">
        <f>IF(B47=FALSE,"",Length_11!E86)</f>
        <v/>
      </c>
      <c r="N47" s="178" t="str">
        <f t="shared" si="3"/>
        <v/>
      </c>
      <c r="O47" s="193" t="str">
        <f t="shared" si="4"/>
        <v/>
      </c>
      <c r="P47" s="237" t="str">
        <f t="shared" si="10"/>
        <v/>
      </c>
      <c r="Q47" s="237" t="str">
        <f t="shared" si="11"/>
        <v/>
      </c>
      <c r="R47" s="128"/>
      <c r="S47" s="237" t="e">
        <f ca="1">IF(Length_11!J42&lt;0,ROUNDUP(Length_11!J42*H$3,$M$61),ROUNDDOWN(Length_11!J42*H$3,$M$61))</f>
        <v>#DIV/0!</v>
      </c>
      <c r="T47" s="237" t="e">
        <f ca="1">IF(Length_11!K42&lt;0,ROUNDDOWN(Length_11!K42*H$3,$M$61),ROUNDUP(Length_11!K42*H$3,$M$61))</f>
        <v>#DIV/0!</v>
      </c>
      <c r="U47" s="170" t="e">
        <f t="shared" ca="1" si="5"/>
        <v>#DIV/0!</v>
      </c>
      <c r="V47" s="170" t="e">
        <f t="shared" ca="1" si="6"/>
        <v>#DIV/0!</v>
      </c>
      <c r="W47" s="170" t="e">
        <f t="shared" ca="1" si="7"/>
        <v>#DIV/0!</v>
      </c>
      <c r="X47" s="170" t="e">
        <f t="shared" ca="1" si="8"/>
        <v>#DIV/0!</v>
      </c>
      <c r="Y47" s="237" t="str">
        <f t="shared" si="12"/>
        <v/>
      </c>
      <c r="Z47" s="243" t="e">
        <f t="shared" ca="1" si="9"/>
        <v>#DIV/0!</v>
      </c>
    </row>
    <row r="48" spans="2:26" ht="15" customHeight="1">
      <c r="B48" s="189" t="b">
        <f>IF(TRIM(Length_11!A43)="",FALSE,TRUE)</f>
        <v>0</v>
      </c>
      <c r="C48" s="170" t="str">
        <f>IF($B48=FALSE,"",VALUE(Length_11!A43))</f>
        <v/>
      </c>
      <c r="D48" s="170" t="str">
        <f>IF($B48=FALSE,"",Length_11!B43)</f>
        <v/>
      </c>
      <c r="E48" s="189" t="str">
        <f>IF(B48=FALSE,"",Length_11!M43)</f>
        <v/>
      </c>
      <c r="F48" s="189" t="str">
        <f>IF(B48=FALSE,"",Length_11!N43)</f>
        <v/>
      </c>
      <c r="G48" s="189" t="str">
        <f>IF(B48=FALSE,"",Length_11!O43)</f>
        <v/>
      </c>
      <c r="H48" s="189" t="str">
        <f>IF(B48=FALSE,"",Length_11!P43)</f>
        <v/>
      </c>
      <c r="I48" s="189" t="str">
        <f>IF(B48=FALSE,"",Length_11!Q43)</f>
        <v/>
      </c>
      <c r="J48" s="170" t="str">
        <f t="shared" si="1"/>
        <v/>
      </c>
      <c r="K48" s="190" t="str">
        <f t="shared" si="2"/>
        <v/>
      </c>
      <c r="L48" s="192" t="str">
        <f>IF(B48=FALSE,"",Calcu!J48*H$3)</f>
        <v/>
      </c>
      <c r="M48" s="191" t="str">
        <f>IF(B48=FALSE,"",Length_11!E87)</f>
        <v/>
      </c>
      <c r="N48" s="178" t="str">
        <f t="shared" si="3"/>
        <v/>
      </c>
      <c r="O48" s="193" t="str">
        <f t="shared" si="4"/>
        <v/>
      </c>
      <c r="P48" s="237" t="str">
        <f t="shared" si="10"/>
        <v/>
      </c>
      <c r="Q48" s="237" t="str">
        <f t="shared" si="11"/>
        <v/>
      </c>
      <c r="R48" s="128"/>
      <c r="S48" s="237" t="e">
        <f ca="1">IF(Length_11!J43&lt;0,ROUNDUP(Length_11!J43*H$3,$M$61),ROUNDDOWN(Length_11!J43*H$3,$M$61))</f>
        <v>#DIV/0!</v>
      </c>
      <c r="T48" s="237" t="e">
        <f ca="1">IF(Length_11!K43&lt;0,ROUNDDOWN(Length_11!K43*H$3,$M$61),ROUNDUP(Length_11!K43*H$3,$M$61))</f>
        <v>#DIV/0!</v>
      </c>
      <c r="U48" s="170" t="e">
        <f t="shared" ca="1" si="5"/>
        <v>#DIV/0!</v>
      </c>
      <c r="V48" s="170" t="e">
        <f t="shared" ca="1" si="6"/>
        <v>#DIV/0!</v>
      </c>
      <c r="W48" s="170" t="e">
        <f t="shared" ca="1" si="7"/>
        <v>#DIV/0!</v>
      </c>
      <c r="X48" s="170" t="e">
        <f t="shared" ca="1" si="8"/>
        <v>#DIV/0!</v>
      </c>
      <c r="Y48" s="237" t="str">
        <f t="shared" si="12"/>
        <v/>
      </c>
      <c r="Z48" s="243" t="e">
        <f t="shared" ca="1" si="9"/>
        <v>#DIV/0!</v>
      </c>
    </row>
    <row r="49" spans="1:31" ht="15" customHeight="1">
      <c r="B49" s="189" t="b">
        <f>IF(TRIM(Length_11!A44)="",FALSE,TRUE)</f>
        <v>0</v>
      </c>
      <c r="C49" s="170" t="str">
        <f>IF($B49=FALSE,"",VALUE(Length_11!A44))</f>
        <v/>
      </c>
      <c r="D49" s="170" t="str">
        <f>IF($B49=FALSE,"",Length_11!B44)</f>
        <v/>
      </c>
      <c r="E49" s="189" t="str">
        <f>IF(B49=FALSE,"",Length_11!M44)</f>
        <v/>
      </c>
      <c r="F49" s="189" t="str">
        <f>IF(B49=FALSE,"",Length_11!N44)</f>
        <v/>
      </c>
      <c r="G49" s="189" t="str">
        <f>IF(B49=FALSE,"",Length_11!O44)</f>
        <v/>
      </c>
      <c r="H49" s="189" t="str">
        <f>IF(B49=FALSE,"",Length_11!P44)</f>
        <v/>
      </c>
      <c r="I49" s="189" t="str">
        <f>IF(B49=FALSE,"",Length_11!Q44)</f>
        <v/>
      </c>
      <c r="J49" s="170" t="str">
        <f t="shared" si="1"/>
        <v/>
      </c>
      <c r="K49" s="190" t="str">
        <f t="shared" si="2"/>
        <v/>
      </c>
      <c r="L49" s="192" t="str">
        <f>IF(B49=FALSE,"",Calcu!J49*H$3)</f>
        <v/>
      </c>
      <c r="M49" s="191" t="str">
        <f>IF(B49=FALSE,"",Length_11!E88)</f>
        <v/>
      </c>
      <c r="N49" s="178" t="str">
        <f t="shared" si="3"/>
        <v/>
      </c>
      <c r="O49" s="193" t="str">
        <f t="shared" si="4"/>
        <v/>
      </c>
      <c r="P49" s="237" t="str">
        <f t="shared" si="10"/>
        <v/>
      </c>
      <c r="Q49" s="237" t="str">
        <f t="shared" si="11"/>
        <v/>
      </c>
      <c r="R49" s="128"/>
      <c r="S49" s="237" t="e">
        <f ca="1">IF(Length_11!J44&lt;0,ROUNDUP(Length_11!J44*H$3,$M$61),ROUNDDOWN(Length_11!J44*H$3,$M$61))</f>
        <v>#DIV/0!</v>
      </c>
      <c r="T49" s="237" t="e">
        <f ca="1">IF(Length_11!K44&lt;0,ROUNDDOWN(Length_11!K44*H$3,$M$61),ROUNDUP(Length_11!K44*H$3,$M$61))</f>
        <v>#DIV/0!</v>
      </c>
      <c r="U49" s="170" t="e">
        <f t="shared" ca="1" si="5"/>
        <v>#DIV/0!</v>
      </c>
      <c r="V49" s="170" t="e">
        <f t="shared" ca="1" si="6"/>
        <v>#DIV/0!</v>
      </c>
      <c r="W49" s="170" t="e">
        <f t="shared" ca="1" si="7"/>
        <v>#DIV/0!</v>
      </c>
      <c r="X49" s="170" t="e">
        <f t="shared" ca="1" si="8"/>
        <v>#DIV/0!</v>
      </c>
      <c r="Y49" s="237" t="str">
        <f t="shared" si="12"/>
        <v/>
      </c>
      <c r="Z49" s="243" t="e">
        <f ca="1">S$61</f>
        <v>#DIV/0!</v>
      </c>
    </row>
    <row r="50" spans="1:31" ht="15" customHeight="1">
      <c r="N50" s="124"/>
      <c r="O50" s="124"/>
      <c r="P50" s="124"/>
      <c r="Q50" s="124"/>
      <c r="R50" s="124"/>
      <c r="S50" s="124"/>
      <c r="T50" s="124"/>
      <c r="W50" s="124"/>
    </row>
    <row r="51" spans="1:31" ht="15" customHeight="1">
      <c r="A51" s="122" t="s">
        <v>209</v>
      </c>
      <c r="C51" s="123"/>
      <c r="D51" s="123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</row>
    <row r="52" spans="1:31" ht="15" customHeight="1">
      <c r="A52" s="122"/>
      <c r="B52" s="402"/>
      <c r="C52" s="402" t="s">
        <v>124</v>
      </c>
      <c r="D52" s="407" t="s">
        <v>125</v>
      </c>
      <c r="E52" s="402" t="s">
        <v>210</v>
      </c>
      <c r="F52" s="402" t="s">
        <v>211</v>
      </c>
      <c r="G52" s="397">
        <v>1</v>
      </c>
      <c r="H52" s="412"/>
      <c r="I52" s="412"/>
      <c r="J52" s="412"/>
      <c r="K52" s="398"/>
      <c r="L52" s="168">
        <v>2</v>
      </c>
      <c r="M52" s="240">
        <v>3</v>
      </c>
      <c r="N52" s="397">
        <v>4</v>
      </c>
      <c r="O52" s="398"/>
      <c r="P52" s="168">
        <v>5</v>
      </c>
      <c r="Q52" s="402" t="s">
        <v>389</v>
      </c>
      <c r="R52" s="128"/>
      <c r="S52" s="125"/>
      <c r="T52" s="125"/>
      <c r="U52" s="125"/>
    </row>
    <row r="53" spans="1:31" ht="15" customHeight="1">
      <c r="A53" s="122"/>
      <c r="B53" s="404"/>
      <c r="C53" s="404"/>
      <c r="D53" s="408"/>
      <c r="E53" s="404"/>
      <c r="F53" s="404"/>
      <c r="G53" s="397" t="s">
        <v>212</v>
      </c>
      <c r="H53" s="398"/>
      <c r="I53" s="168" t="s">
        <v>213</v>
      </c>
      <c r="J53" s="397" t="s">
        <v>214</v>
      </c>
      <c r="K53" s="398"/>
      <c r="L53" s="168" t="s">
        <v>215</v>
      </c>
      <c r="M53" s="240" t="s">
        <v>216</v>
      </c>
      <c r="N53" s="397" t="s">
        <v>217</v>
      </c>
      <c r="O53" s="398"/>
      <c r="P53" s="168" t="s">
        <v>218</v>
      </c>
      <c r="Q53" s="419"/>
      <c r="R53" s="128"/>
      <c r="S53" s="125"/>
      <c r="T53" s="125"/>
      <c r="U53" s="125"/>
    </row>
    <row r="54" spans="1:31" ht="15" customHeight="1">
      <c r="B54" s="168" t="s">
        <v>219</v>
      </c>
      <c r="C54" s="194" t="s">
        <v>220</v>
      </c>
      <c r="D54" s="195" t="s">
        <v>221</v>
      </c>
      <c r="E54" s="206" t="e">
        <f ca="1">OFFSET(L$8,MATCH(J$3,N$9:N$49,0),0)</f>
        <v>#N/A</v>
      </c>
      <c r="F54" s="196" t="s">
        <v>222</v>
      </c>
      <c r="G54" s="197">
        <f>MAX(K9:K49,L3)*1000</f>
        <v>0</v>
      </c>
      <c r="H54" s="171">
        <v>1</v>
      </c>
      <c r="I54" s="201">
        <v>5</v>
      </c>
      <c r="J54" s="198">
        <f>G54/(H54*SQRT(I54))</f>
        <v>0</v>
      </c>
      <c r="K54" s="172" t="s">
        <v>223</v>
      </c>
      <c r="L54" s="199" t="s">
        <v>224</v>
      </c>
      <c r="M54" s="192">
        <v>1</v>
      </c>
      <c r="N54" s="200">
        <f>ABS(J54*M54)</f>
        <v>0</v>
      </c>
      <c r="O54" s="172" t="s">
        <v>223</v>
      </c>
      <c r="P54" s="170">
        <v>4</v>
      </c>
      <c r="Q54" s="238">
        <f t="shared" ref="Q54:Q56" si="13">IF(P54="∞",0,N54^4/P54)</f>
        <v>0</v>
      </c>
      <c r="R54" s="128"/>
      <c r="S54" s="125"/>
      <c r="T54" s="125"/>
      <c r="U54" s="125"/>
    </row>
    <row r="55" spans="1:31" ht="15" customHeight="1">
      <c r="B55" s="168" t="s">
        <v>126</v>
      </c>
      <c r="C55" s="194" t="s">
        <v>225</v>
      </c>
      <c r="D55" s="195" t="s">
        <v>226</v>
      </c>
      <c r="E55" s="206" t="e">
        <f ca="1">OFFSET(M$8,MATCH(J$3,N$9:N$49,0),0)</f>
        <v>#N/A</v>
      </c>
      <c r="F55" s="196" t="s">
        <v>227</v>
      </c>
      <c r="G55" s="172">
        <f>Length_11!G48</f>
        <v>0</v>
      </c>
      <c r="H55" s="170">
        <f>Length_11!H48</f>
        <v>0</v>
      </c>
      <c r="I55" s="170">
        <f>Length_11!J48</f>
        <v>0</v>
      </c>
      <c r="J55" s="198" t="e">
        <f>SQRT(SUMSQ(G55,H55*J3))/I55</f>
        <v>#DIV/0!</v>
      </c>
      <c r="K55" s="172" t="s">
        <v>223</v>
      </c>
      <c r="L55" s="199" t="s">
        <v>228</v>
      </c>
      <c r="M55" s="192">
        <v>1</v>
      </c>
      <c r="N55" s="200" t="e">
        <f>ABS(J55*M55)</f>
        <v>#DIV/0!</v>
      </c>
      <c r="O55" s="172" t="s">
        <v>223</v>
      </c>
      <c r="P55" s="170" t="s">
        <v>127</v>
      </c>
      <c r="Q55" s="238">
        <f t="shared" si="13"/>
        <v>0</v>
      </c>
      <c r="R55" s="128"/>
      <c r="S55" s="125"/>
      <c r="T55" s="125"/>
      <c r="U55" s="125"/>
    </row>
    <row r="56" spans="1:31" ht="15" customHeight="1">
      <c r="B56" s="168" t="s">
        <v>81</v>
      </c>
      <c r="C56" s="194" t="s">
        <v>229</v>
      </c>
      <c r="D56" s="195" t="s">
        <v>390</v>
      </c>
      <c r="E56" s="170">
        <v>0</v>
      </c>
      <c r="F56" s="196" t="s">
        <v>227</v>
      </c>
      <c r="G56" s="170">
        <f>L3*1000</f>
        <v>0</v>
      </c>
      <c r="H56" s="170">
        <v>2</v>
      </c>
      <c r="I56" s="201">
        <v>3</v>
      </c>
      <c r="J56" s="198">
        <f>G56/H56/SQRT(I56)</f>
        <v>0</v>
      </c>
      <c r="K56" s="172" t="s">
        <v>223</v>
      </c>
      <c r="L56" s="199" t="s">
        <v>230</v>
      </c>
      <c r="M56" s="192">
        <v>1</v>
      </c>
      <c r="N56" s="200">
        <f>ABS(J56*M56)</f>
        <v>0</v>
      </c>
      <c r="O56" s="172" t="s">
        <v>223</v>
      </c>
      <c r="P56" s="170" t="s">
        <v>231</v>
      </c>
      <c r="Q56" s="238">
        <f t="shared" si="13"/>
        <v>0</v>
      </c>
      <c r="R56" s="128"/>
      <c r="S56" s="125"/>
      <c r="T56" s="125"/>
      <c r="U56" s="125"/>
    </row>
    <row r="57" spans="1:31" ht="15" customHeight="1">
      <c r="B57" s="168" t="s">
        <v>278</v>
      </c>
      <c r="C57" s="194" t="s">
        <v>232</v>
      </c>
      <c r="D57" s="195" t="s">
        <v>233</v>
      </c>
      <c r="E57" s="206" t="e">
        <f ca="1">E54+E55</f>
        <v>#N/A</v>
      </c>
      <c r="F57" s="196" t="s">
        <v>208</v>
      </c>
      <c r="G57" s="399"/>
      <c r="H57" s="400"/>
      <c r="I57" s="400"/>
      <c r="J57" s="400"/>
      <c r="K57" s="400"/>
      <c r="L57" s="400"/>
      <c r="M57" s="401"/>
      <c r="N57" s="202" t="e">
        <f>SQRT(SUMSQ(N54:N56))</f>
        <v>#DIV/0!</v>
      </c>
      <c r="O57" s="172" t="s">
        <v>234</v>
      </c>
      <c r="P57" s="178" t="str">
        <f>IF(Q57=0,"∞",ROUNDDOWN(N57^4/Q57,0))</f>
        <v>∞</v>
      </c>
      <c r="Q57" s="242">
        <f>SUM(Q54:Q56)</f>
        <v>0</v>
      </c>
      <c r="R57" s="128"/>
      <c r="S57" s="125"/>
      <c r="T57" s="125"/>
      <c r="U57" s="125"/>
    </row>
    <row r="58" spans="1:31" ht="15" customHeight="1">
      <c r="Q58" s="128"/>
      <c r="R58" s="128"/>
      <c r="S58" s="125"/>
      <c r="T58" s="125"/>
      <c r="U58" s="125"/>
    </row>
    <row r="59" spans="1:31" ht="15" customHeight="1">
      <c r="B59" s="407"/>
      <c r="C59" s="397" t="s">
        <v>236</v>
      </c>
      <c r="D59" s="412"/>
      <c r="E59" s="412"/>
      <c r="F59" s="412"/>
      <c r="G59" s="398"/>
      <c r="H59" s="168" t="s">
        <v>237</v>
      </c>
      <c r="I59" s="168" t="s">
        <v>238</v>
      </c>
      <c r="J59" s="397" t="s">
        <v>381</v>
      </c>
      <c r="K59" s="412"/>
      <c r="L59" s="412"/>
      <c r="M59" s="398"/>
      <c r="N59" s="239" t="s">
        <v>382</v>
      </c>
      <c r="O59" s="397" t="s">
        <v>383</v>
      </c>
      <c r="P59" s="412"/>
      <c r="Q59" s="398"/>
      <c r="R59" s="402" t="s">
        <v>384</v>
      </c>
      <c r="S59" s="397" t="s">
        <v>395</v>
      </c>
      <c r="T59" s="398"/>
      <c r="U59" s="125"/>
    </row>
    <row r="60" spans="1:31" ht="15" customHeight="1">
      <c r="B60" s="408"/>
      <c r="C60" s="211">
        <v>1</v>
      </c>
      <c r="D60" s="211">
        <v>2</v>
      </c>
      <c r="E60" s="211" t="s">
        <v>239</v>
      </c>
      <c r="F60" s="211" t="s">
        <v>211</v>
      </c>
      <c r="G60" s="211" t="s">
        <v>240</v>
      </c>
      <c r="H60" s="211" t="s">
        <v>241</v>
      </c>
      <c r="I60" s="211" t="s">
        <v>208</v>
      </c>
      <c r="J60" s="239" t="s">
        <v>385</v>
      </c>
      <c r="K60" s="239" t="s">
        <v>386</v>
      </c>
      <c r="L60" s="239" t="s">
        <v>387</v>
      </c>
      <c r="M60" s="239" t="s">
        <v>242</v>
      </c>
      <c r="N60" s="241"/>
      <c r="O60" s="239" t="s">
        <v>388</v>
      </c>
      <c r="P60" s="239" t="s">
        <v>386</v>
      </c>
      <c r="Q60" s="239" t="s">
        <v>243</v>
      </c>
      <c r="R60" s="404"/>
      <c r="S60" s="239" t="s">
        <v>396</v>
      </c>
      <c r="T60" s="239" t="s">
        <v>397</v>
      </c>
      <c r="U60" s="125"/>
    </row>
    <row r="61" spans="1:31" ht="15" customHeight="1">
      <c r="B61" s="211" t="s">
        <v>244</v>
      </c>
      <c r="C61" s="130" t="e">
        <f ca="1">C63*N57</f>
        <v>#DIV/0!</v>
      </c>
      <c r="D61" s="130"/>
      <c r="E61" s="130"/>
      <c r="F61" s="132" t="str">
        <f>O57</f>
        <v>μm</v>
      </c>
      <c r="G61" s="137" t="e">
        <f ca="1">C61/1000</f>
        <v>#DIV/0!</v>
      </c>
      <c r="H61" s="137" t="e">
        <f ca="1">MAX(G61:G62)</f>
        <v>#DIV/0!</v>
      </c>
      <c r="I61" s="159">
        <f>L3</f>
        <v>0</v>
      </c>
      <c r="J61" s="129" t="e">
        <f ca="1">IF(H61&lt;0.00001,6,IF(H61&lt;0.0001,5,IF(H61&lt;0.001,4,IF(H61&lt;0.01,3,IF(H61&lt;0.1,2,IF(H61&lt;1,1,IF(H61&lt;10,0,IF(H61&lt;100,-1,-2))))))))+K62</f>
        <v>#DIV/0!</v>
      </c>
      <c r="K61" s="129" t="e">
        <f ca="1">J61+IF(AND(H60="μm",I60="mm"),3,0)</f>
        <v>#DIV/0!</v>
      </c>
      <c r="L61" s="237">
        <f>IFERROR(LEN(I61)-FIND(".",I61),0)</f>
        <v>0</v>
      </c>
      <c r="M61" s="238" t="e">
        <f ca="1">IF(M62=TRUE,MIN(K61:L61),K61)</f>
        <v>#DIV/0!</v>
      </c>
      <c r="N61" s="159" t="e">
        <f ca="1">ABS((H61-ROUND(H61,M61))/H61*100)</f>
        <v>#DIV/0!</v>
      </c>
      <c r="O61" s="237" t="e">
        <f ca="1">OFFSET(P65,MATCH(J61,O66:O75,0),0)</f>
        <v>#DIV/0!</v>
      </c>
      <c r="P61" s="237" t="e">
        <f ca="1">OFFSET(P65,MATCH(M61,O66:O75,0),0)</f>
        <v>#DIV/0!</v>
      </c>
      <c r="Q61" s="237" t="str">
        <f ca="1">OFFSET(P65,MATCH(L61,O66:O75,0),0)</f>
        <v>0</v>
      </c>
      <c r="R61" s="133" t="e">
        <f ca="1">IF(H61=G61,0,1)</f>
        <v>#DIV/0!</v>
      </c>
      <c r="S61" s="139" t="e">
        <f ca="1">TEXT(IF(N61&gt;5,ROUNDUP(H61,M61),ROUND(H61,M61)),P61)</f>
        <v>#DIV/0!</v>
      </c>
      <c r="T61" s="139" t="e">
        <f ca="1">S61&amp;" "&amp;H60</f>
        <v>#DIV/0!</v>
      </c>
      <c r="U61" s="125"/>
    </row>
    <row r="62" spans="1:31" ht="15" customHeight="1">
      <c r="B62" s="211" t="s">
        <v>245</v>
      </c>
      <c r="C62" s="131" t="e">
        <f ca="1">$N$3</f>
        <v>#N/A</v>
      </c>
      <c r="D62" s="132" t="e">
        <f ca="1">$O$3</f>
        <v>#N/A</v>
      </c>
      <c r="E62" s="132">
        <f>J3</f>
        <v>0</v>
      </c>
      <c r="F62" s="132" t="e">
        <f ca="1">$P$3</f>
        <v>#N/A</v>
      </c>
      <c r="G62" s="138" t="e">
        <f ca="1">SQRT(SUMSQ(C62,D62*E62))/1000</f>
        <v>#N/A</v>
      </c>
      <c r="J62" s="239" t="s">
        <v>378</v>
      </c>
      <c r="K62" s="237">
        <f>IF(O62=TRUE,1,기본정보!$A$47)</f>
        <v>1</v>
      </c>
      <c r="L62" s="239" t="s">
        <v>379</v>
      </c>
      <c r="M62" s="237" t="b">
        <f>IF(O62=TRUE,FALSE,기본정보!$A$52)</f>
        <v>0</v>
      </c>
      <c r="N62" s="239" t="s">
        <v>380</v>
      </c>
      <c r="O62" s="237" t="b">
        <f>기본정보!$A$46=0</f>
        <v>1</v>
      </c>
      <c r="P62" s="128"/>
      <c r="Q62" s="125"/>
      <c r="R62" s="125"/>
      <c r="S62" s="125"/>
      <c r="T62" s="125"/>
      <c r="U62" s="125"/>
    </row>
    <row r="63" spans="1:31" ht="15" customHeight="1">
      <c r="B63" s="168" t="s">
        <v>235</v>
      </c>
      <c r="C63" s="170">
        <f ca="1">IF(OR(P57="∞",P57&gt;=10),2,OFFSET(J65,MATCH(P57,I66:I75,0),0))</f>
        <v>2</v>
      </c>
      <c r="T63" s="128"/>
      <c r="U63" s="128"/>
    </row>
    <row r="64" spans="1:31" ht="15" customHeight="1">
      <c r="B64" s="125"/>
      <c r="C64" s="125"/>
      <c r="D64" s="125"/>
      <c r="E64" s="125"/>
      <c r="F64" s="125"/>
      <c r="G64" s="125"/>
      <c r="H64" s="125"/>
      <c r="I64" s="194" t="s">
        <v>53</v>
      </c>
      <c r="J64" s="194" t="s">
        <v>246</v>
      </c>
      <c r="K64" s="127"/>
      <c r="L64" s="127"/>
      <c r="M64" s="127"/>
      <c r="N64" s="127"/>
      <c r="O64" s="205" t="s">
        <v>128</v>
      </c>
      <c r="P64" s="205" t="s">
        <v>247</v>
      </c>
      <c r="R64" s="184" t="s">
        <v>162</v>
      </c>
      <c r="S64" s="210"/>
      <c r="T64" s="184" t="s">
        <v>248</v>
      </c>
      <c r="U64" s="210"/>
      <c r="V64" s="126"/>
      <c r="W64" s="126"/>
      <c r="X64" s="126"/>
      <c r="Y64" s="126"/>
      <c r="Z64" s="126"/>
      <c r="AA64" s="126"/>
      <c r="AB64" s="126"/>
      <c r="AC64" s="126"/>
      <c r="AD64" s="128"/>
      <c r="AE64" s="128"/>
    </row>
    <row r="65" spans="2:31" ht="15" customHeight="1">
      <c r="B65" s="125"/>
      <c r="C65" s="125"/>
      <c r="D65" s="125"/>
      <c r="E65" s="125"/>
      <c r="F65" s="125"/>
      <c r="G65" s="125"/>
      <c r="H65" s="125"/>
      <c r="I65" s="194"/>
      <c r="J65" s="194">
        <v>95.45</v>
      </c>
      <c r="K65" s="127"/>
      <c r="L65" s="127"/>
      <c r="M65" s="127"/>
      <c r="N65" s="127"/>
      <c r="O65" s="209" t="s">
        <v>249</v>
      </c>
      <c r="P65" s="209" t="s">
        <v>250</v>
      </c>
      <c r="R65" s="184" t="s">
        <v>251</v>
      </c>
      <c r="S65" s="210"/>
      <c r="T65" s="184" t="s">
        <v>252</v>
      </c>
      <c r="U65" s="210"/>
      <c r="V65" s="126"/>
      <c r="W65" s="126"/>
      <c r="X65" s="126"/>
      <c r="Y65" s="126"/>
      <c r="Z65" s="126"/>
      <c r="AA65" s="126"/>
      <c r="AB65" s="126"/>
      <c r="AC65" s="126"/>
      <c r="AD65" s="128"/>
      <c r="AE65" s="128"/>
    </row>
    <row r="66" spans="2:31" ht="15" customHeight="1">
      <c r="B66" s="125"/>
      <c r="C66" s="125"/>
      <c r="D66" s="125"/>
      <c r="E66" s="125"/>
      <c r="F66" s="125"/>
      <c r="G66" s="125"/>
      <c r="H66" s="125"/>
      <c r="I66" s="170">
        <v>1</v>
      </c>
      <c r="J66" s="170">
        <v>13.97</v>
      </c>
      <c r="K66" s="127"/>
      <c r="L66" s="127"/>
      <c r="M66" s="127"/>
      <c r="N66" s="127"/>
      <c r="O66" s="203">
        <v>0</v>
      </c>
      <c r="P66" s="204" t="s">
        <v>253</v>
      </c>
      <c r="R66" s="184"/>
      <c r="S66" s="210"/>
      <c r="T66" s="184"/>
      <c r="U66" s="210"/>
      <c r="V66" s="126"/>
      <c r="W66" s="126"/>
      <c r="X66" s="126"/>
      <c r="Y66" s="126"/>
      <c r="Z66" s="126"/>
      <c r="AA66" s="126"/>
      <c r="AB66" s="126"/>
      <c r="AC66" s="126"/>
      <c r="AD66" s="128"/>
      <c r="AE66" s="128"/>
    </row>
    <row r="67" spans="2:31" ht="15" customHeight="1">
      <c r="B67" s="125"/>
      <c r="C67" s="125"/>
      <c r="D67" s="125"/>
      <c r="E67" s="125"/>
      <c r="F67" s="125"/>
      <c r="G67" s="125"/>
      <c r="H67" s="125"/>
      <c r="I67" s="170">
        <v>2</v>
      </c>
      <c r="J67" s="170">
        <v>4.53</v>
      </c>
      <c r="K67" s="127"/>
      <c r="L67" s="127"/>
      <c r="M67" s="127"/>
      <c r="N67" s="127"/>
      <c r="O67" s="203">
        <v>1</v>
      </c>
      <c r="P67" s="204" t="s">
        <v>254</v>
      </c>
      <c r="R67" s="184"/>
      <c r="S67" s="210"/>
      <c r="T67" s="184"/>
      <c r="U67" s="210"/>
      <c r="V67" s="126"/>
      <c r="W67" s="126"/>
      <c r="X67" s="126"/>
      <c r="Y67" s="127"/>
      <c r="Z67" s="127"/>
      <c r="AA67" s="127"/>
      <c r="AB67" s="126"/>
      <c r="AC67" s="126"/>
      <c r="AD67" s="128"/>
      <c r="AE67" s="128"/>
    </row>
    <row r="68" spans="2:31" ht="15" customHeight="1">
      <c r="B68" s="125"/>
      <c r="C68" s="125"/>
      <c r="D68" s="125"/>
      <c r="E68" s="125"/>
      <c r="F68" s="125"/>
      <c r="G68" s="125"/>
      <c r="H68" s="125"/>
      <c r="I68" s="170">
        <v>3</v>
      </c>
      <c r="J68" s="170">
        <v>3.31</v>
      </c>
      <c r="K68" s="127"/>
      <c r="L68" s="127"/>
      <c r="M68" s="127"/>
      <c r="N68" s="127"/>
      <c r="O68" s="203">
        <v>2</v>
      </c>
      <c r="P68" s="204" t="s">
        <v>255</v>
      </c>
      <c r="V68" s="126"/>
      <c r="W68" s="126"/>
      <c r="X68" s="126"/>
      <c r="Y68" s="127"/>
      <c r="Z68" s="127"/>
      <c r="AA68" s="127"/>
      <c r="AB68" s="126"/>
      <c r="AC68" s="126"/>
      <c r="AD68" s="128"/>
      <c r="AE68" s="128"/>
    </row>
    <row r="69" spans="2:31" ht="15" customHeight="1">
      <c r="B69" s="125"/>
      <c r="C69" s="125"/>
      <c r="D69" s="125"/>
      <c r="E69" s="125"/>
      <c r="F69" s="125"/>
      <c r="G69" s="125"/>
      <c r="H69" s="125"/>
      <c r="I69" s="170">
        <v>4</v>
      </c>
      <c r="J69" s="170">
        <v>2.87</v>
      </c>
      <c r="K69" s="127"/>
      <c r="L69" s="127"/>
      <c r="M69" s="127"/>
      <c r="N69" s="127"/>
      <c r="O69" s="203">
        <v>3</v>
      </c>
      <c r="P69" s="204" t="s">
        <v>129</v>
      </c>
      <c r="V69" s="126"/>
      <c r="W69" s="126"/>
      <c r="X69" s="126"/>
      <c r="Y69" s="127"/>
      <c r="Z69" s="127"/>
      <c r="AA69" s="127"/>
      <c r="AB69" s="126"/>
      <c r="AC69" s="126"/>
      <c r="AD69" s="128"/>
      <c r="AE69" s="126"/>
    </row>
    <row r="70" spans="2:31" ht="15" customHeight="1">
      <c r="B70" s="125"/>
      <c r="C70" s="125"/>
      <c r="D70" s="125"/>
      <c r="E70" s="125"/>
      <c r="F70" s="125"/>
      <c r="G70" s="125"/>
      <c r="H70" s="125"/>
      <c r="I70" s="170">
        <v>5</v>
      </c>
      <c r="J70" s="170">
        <v>2.65</v>
      </c>
      <c r="K70" s="127"/>
      <c r="L70" s="127"/>
      <c r="M70" s="127"/>
      <c r="N70" s="127"/>
      <c r="O70" s="203">
        <v>4</v>
      </c>
      <c r="P70" s="204" t="s">
        <v>256</v>
      </c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</row>
    <row r="71" spans="2:31" ht="15" customHeight="1">
      <c r="B71" s="125"/>
      <c r="C71" s="125"/>
      <c r="D71" s="125"/>
      <c r="E71" s="125"/>
      <c r="F71" s="125"/>
      <c r="G71" s="125"/>
      <c r="H71" s="125"/>
      <c r="I71" s="170">
        <v>6</v>
      </c>
      <c r="J71" s="170">
        <v>2.52</v>
      </c>
      <c r="K71" s="127"/>
      <c r="L71" s="127"/>
      <c r="M71" s="127"/>
      <c r="N71" s="127"/>
      <c r="O71" s="203">
        <v>5</v>
      </c>
      <c r="P71" s="204" t="s">
        <v>257</v>
      </c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</row>
    <row r="72" spans="2:31" ht="15" customHeight="1">
      <c r="B72" s="125"/>
      <c r="C72" s="125"/>
      <c r="D72" s="125"/>
      <c r="E72" s="125"/>
      <c r="F72" s="125"/>
      <c r="G72" s="125"/>
      <c r="H72" s="125"/>
      <c r="I72" s="170">
        <v>7</v>
      </c>
      <c r="J72" s="170">
        <v>2.4300000000000002</v>
      </c>
      <c r="K72" s="127"/>
      <c r="L72" s="127"/>
      <c r="M72" s="127"/>
      <c r="N72" s="127"/>
      <c r="O72" s="203">
        <v>6</v>
      </c>
      <c r="P72" s="204" t="s">
        <v>258</v>
      </c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</row>
    <row r="73" spans="2:31" ht="15" customHeight="1">
      <c r="B73" s="125"/>
      <c r="C73" s="125"/>
      <c r="D73" s="125"/>
      <c r="E73" s="125"/>
      <c r="F73" s="125"/>
      <c r="G73" s="125"/>
      <c r="H73" s="125"/>
      <c r="I73" s="170">
        <v>8</v>
      </c>
      <c r="J73" s="170">
        <v>2.37</v>
      </c>
      <c r="K73" s="127"/>
      <c r="L73" s="127"/>
      <c r="M73" s="127"/>
      <c r="N73" s="127"/>
      <c r="O73" s="203">
        <v>7</v>
      </c>
      <c r="P73" s="204" t="s">
        <v>259</v>
      </c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</row>
    <row r="74" spans="2:31" ht="15" customHeight="1">
      <c r="B74" s="125"/>
      <c r="C74" s="125"/>
      <c r="D74" s="125"/>
      <c r="E74" s="125"/>
      <c r="F74" s="125"/>
      <c r="G74" s="125"/>
      <c r="H74" s="125"/>
      <c r="I74" s="170">
        <v>9</v>
      </c>
      <c r="J74" s="170">
        <v>2.3199999999999998</v>
      </c>
      <c r="K74" s="127"/>
      <c r="L74" s="127"/>
      <c r="M74" s="127"/>
      <c r="N74" s="127"/>
      <c r="O74" s="203">
        <v>8</v>
      </c>
      <c r="P74" s="204" t="s">
        <v>260</v>
      </c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</row>
    <row r="75" spans="2:31" ht="15" customHeight="1">
      <c r="B75" s="125"/>
      <c r="C75" s="125"/>
      <c r="D75" s="125"/>
      <c r="E75" s="125"/>
      <c r="F75" s="125"/>
      <c r="G75" s="125"/>
      <c r="H75" s="125"/>
      <c r="I75" s="170" t="s">
        <v>54</v>
      </c>
      <c r="J75" s="170">
        <v>2</v>
      </c>
      <c r="K75" s="127"/>
      <c r="L75" s="127"/>
      <c r="M75" s="127"/>
      <c r="N75" s="127"/>
      <c r="O75" s="203">
        <v>9</v>
      </c>
      <c r="P75" s="204" t="s">
        <v>130</v>
      </c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</row>
    <row r="76" spans="2:31" ht="15" customHeight="1">
      <c r="I76" s="124"/>
      <c r="J76" s="125"/>
    </row>
    <row r="77" spans="2:31" ht="18" customHeight="1">
      <c r="B77" s="153" t="s">
        <v>261</v>
      </c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Y77" s="126"/>
      <c r="Z77" s="126"/>
      <c r="AA77" s="126"/>
    </row>
    <row r="78" spans="2:31" ht="18" customHeight="1">
      <c r="B78" s="154"/>
      <c r="C78" s="120" t="s">
        <v>399</v>
      </c>
      <c r="D78" s="120" t="s">
        <v>398</v>
      </c>
      <c r="F78" s="120" t="s">
        <v>263</v>
      </c>
      <c r="G78" s="160" t="s">
        <v>264</v>
      </c>
      <c r="H78" s="120" t="s">
        <v>265</v>
      </c>
      <c r="I78" s="160" t="s">
        <v>262</v>
      </c>
      <c r="J78" s="120" t="s">
        <v>266</v>
      </c>
      <c r="K78" s="120" t="s">
        <v>267</v>
      </c>
      <c r="N78" s="125"/>
      <c r="O78" s="125"/>
      <c r="P78" s="125"/>
      <c r="T78" s="125"/>
      <c r="U78" s="125"/>
    </row>
    <row r="79" spans="2:31" ht="18" customHeight="1">
      <c r="B79" s="154"/>
      <c r="C79" s="165" t="s">
        <v>400</v>
      </c>
      <c r="D79" s="165">
        <v>1700</v>
      </c>
      <c r="F79" s="120">
        <f>COUNTIF(B9:B49,TRUE)</f>
        <v>0</v>
      </c>
      <c r="G79" s="120" t="b">
        <f>M3="inch"</f>
        <v>0</v>
      </c>
      <c r="H79" s="161">
        <f>D79*IF(G79=TRUE,1.8,1)*F79</f>
        <v>0</v>
      </c>
      <c r="I79" s="163"/>
      <c r="J79" s="164">
        <f>SUM(H79:I79)</f>
        <v>0</v>
      </c>
      <c r="K79" s="416">
        <f>IF(D79="실비",D79,SUM(J79:J81))</f>
        <v>0</v>
      </c>
      <c r="N79" s="125"/>
      <c r="O79" s="125"/>
      <c r="P79" s="125"/>
      <c r="T79" s="125"/>
      <c r="U79" s="125"/>
    </row>
    <row r="80" spans="2:31" ht="18" customHeight="1">
      <c r="B80" s="154"/>
      <c r="C80" s="162"/>
      <c r="D80" s="162"/>
      <c r="F80" s="120"/>
      <c r="G80" s="120"/>
      <c r="H80" s="161"/>
      <c r="I80" s="163"/>
      <c r="J80" s="164"/>
      <c r="K80" s="417"/>
      <c r="N80" s="125"/>
      <c r="O80" s="125"/>
      <c r="P80" s="125"/>
      <c r="T80" s="125"/>
      <c r="U80" s="125"/>
    </row>
    <row r="81" spans="2:27" ht="18" customHeight="1">
      <c r="B81" s="154"/>
      <c r="C81" s="120"/>
      <c r="D81" s="120"/>
      <c r="F81" s="120"/>
      <c r="G81" s="120"/>
      <c r="H81" s="161"/>
      <c r="I81" s="165"/>
      <c r="J81" s="164"/>
      <c r="K81" s="418"/>
      <c r="N81" s="125"/>
      <c r="O81" s="125"/>
      <c r="P81" s="125"/>
      <c r="T81" s="125"/>
      <c r="U81" s="125"/>
    </row>
    <row r="82" spans="2:27" ht="18" customHeight="1">
      <c r="B82" s="154"/>
      <c r="C82" s="154"/>
      <c r="D82" s="154"/>
      <c r="E82" s="154"/>
      <c r="F82" s="154"/>
      <c r="G82" s="154"/>
      <c r="H82" s="154"/>
      <c r="I82" s="154"/>
      <c r="J82" s="155"/>
      <c r="K82" s="154"/>
      <c r="L82" s="154"/>
      <c r="M82" s="154"/>
      <c r="Q82" s="125"/>
      <c r="R82" s="125"/>
      <c r="S82" s="125"/>
      <c r="V82" s="126"/>
    </row>
    <row r="83" spans="2:27" ht="18" customHeight="1">
      <c r="B83" s="154"/>
      <c r="E83" s="154"/>
      <c r="F83" s="156" t="s">
        <v>268</v>
      </c>
      <c r="G83" s="154"/>
      <c r="H83" s="154"/>
      <c r="I83" s="154"/>
      <c r="J83" s="154"/>
      <c r="K83" s="154"/>
      <c r="L83" s="154"/>
      <c r="M83" s="154"/>
      <c r="Q83" s="125"/>
      <c r="R83" s="125"/>
      <c r="S83" s="125"/>
      <c r="V83" s="126"/>
    </row>
    <row r="84" spans="2:27" ht="18" customHeight="1">
      <c r="B84" s="154"/>
      <c r="C84" s="157"/>
      <c r="D84" s="126"/>
      <c r="G84" s="154"/>
      <c r="H84" s="154"/>
      <c r="I84" s="154"/>
      <c r="J84" s="154"/>
      <c r="K84" s="154"/>
      <c r="L84" s="154"/>
      <c r="P84" s="125"/>
      <c r="Q84" s="125"/>
      <c r="R84" s="125"/>
    </row>
    <row r="85" spans="2:27" ht="18" customHeight="1">
      <c r="B85" s="154"/>
      <c r="C85" s="157"/>
      <c r="D85" s="126"/>
      <c r="G85" s="154"/>
      <c r="H85" s="154"/>
      <c r="I85" s="154"/>
      <c r="J85" s="154"/>
      <c r="K85" s="154"/>
      <c r="L85" s="154"/>
      <c r="P85" s="125"/>
      <c r="Q85" s="125"/>
      <c r="R85" s="125"/>
    </row>
    <row r="86" spans="2:27" ht="18" customHeight="1">
      <c r="B86" s="72"/>
      <c r="C86" s="72"/>
      <c r="D86" s="72"/>
      <c r="E86" s="72"/>
      <c r="F86" s="72"/>
      <c r="G86" s="72"/>
      <c r="H86" s="72"/>
      <c r="M86" s="72"/>
      <c r="N86" s="72"/>
      <c r="O86" s="72"/>
      <c r="P86" s="154"/>
      <c r="Q86" s="154"/>
      <c r="R86" s="154"/>
      <c r="Y86" s="126"/>
      <c r="Z86" s="126"/>
      <c r="AA86" s="126"/>
    </row>
    <row r="87" spans="2:27" ht="18" customHeight="1">
      <c r="B87" s="126"/>
      <c r="C87" s="126"/>
      <c r="D87" s="126"/>
      <c r="I87" s="157"/>
      <c r="J87" s="154"/>
      <c r="K87" s="154"/>
      <c r="L87" s="154"/>
      <c r="P87" s="125"/>
      <c r="Q87" s="125"/>
      <c r="R87" s="125"/>
      <c r="Y87" s="126"/>
      <c r="Z87" s="126"/>
      <c r="AA87" s="126"/>
    </row>
    <row r="88" spans="2:27" ht="18" customHeight="1">
      <c r="B88" s="126"/>
      <c r="C88" s="126"/>
      <c r="D88" s="126"/>
      <c r="I88" s="157"/>
      <c r="J88" s="154"/>
      <c r="K88" s="154"/>
      <c r="L88" s="154"/>
      <c r="P88" s="125"/>
      <c r="Q88" s="125"/>
      <c r="R88" s="125"/>
      <c r="Y88" s="126"/>
      <c r="Z88" s="126"/>
      <c r="AA88" s="126"/>
    </row>
    <row r="89" spans="2:27" ht="18" customHeight="1">
      <c r="B89" s="126"/>
      <c r="C89" s="126"/>
      <c r="D89" s="126"/>
      <c r="J89" s="72"/>
      <c r="K89" s="72"/>
      <c r="L89" s="72"/>
      <c r="P89" s="125"/>
      <c r="Q89" s="125"/>
      <c r="R89" s="125"/>
      <c r="Y89" s="126"/>
      <c r="Z89" s="126"/>
      <c r="AA89" s="126"/>
    </row>
    <row r="90" spans="2:27" ht="18" customHeight="1">
      <c r="B90" s="126"/>
      <c r="C90" s="126"/>
      <c r="D90" s="126"/>
      <c r="I90" s="157"/>
      <c r="J90" s="128"/>
      <c r="K90" s="128"/>
      <c r="P90" s="125"/>
      <c r="Q90" s="125"/>
      <c r="R90" s="125"/>
      <c r="Y90" s="126"/>
      <c r="Z90" s="126"/>
      <c r="AA90" s="126"/>
    </row>
    <row r="91" spans="2:27" ht="18" customHeight="1">
      <c r="B91" s="126"/>
      <c r="C91" s="126"/>
      <c r="D91" s="126"/>
      <c r="I91" s="157"/>
      <c r="J91" s="128"/>
      <c r="K91" s="128"/>
      <c r="P91" s="125"/>
      <c r="Q91" s="125"/>
      <c r="R91" s="125"/>
      <c r="V91" s="126"/>
      <c r="W91" s="126"/>
      <c r="X91" s="126"/>
      <c r="Y91" s="126"/>
      <c r="Z91" s="126"/>
      <c r="AA91" s="126"/>
    </row>
    <row r="92" spans="2:27" ht="18" customHeight="1">
      <c r="B92" s="126"/>
      <c r="C92" s="126"/>
      <c r="D92" s="126"/>
      <c r="J92" s="128"/>
      <c r="K92" s="128"/>
      <c r="P92" s="125"/>
      <c r="Q92" s="125"/>
      <c r="R92" s="125"/>
      <c r="V92" s="126"/>
      <c r="W92" s="126"/>
      <c r="X92" s="126"/>
      <c r="Y92" s="126"/>
      <c r="Z92" s="126"/>
      <c r="AA92" s="126"/>
    </row>
    <row r="93" spans="2:27" ht="18" customHeight="1">
      <c r="B93" s="126"/>
      <c r="C93" s="126"/>
      <c r="D93" s="126"/>
      <c r="P93" s="125"/>
      <c r="Q93" s="125"/>
      <c r="R93" s="125"/>
    </row>
  </sheetData>
  <mergeCells count="27">
    <mergeCell ref="K79:K81"/>
    <mergeCell ref="N52:O52"/>
    <mergeCell ref="Q52:Q53"/>
    <mergeCell ref="R59:R60"/>
    <mergeCell ref="J59:M59"/>
    <mergeCell ref="O59:Q59"/>
    <mergeCell ref="U6:Z6"/>
    <mergeCell ref="E6:J6"/>
    <mergeCell ref="N53:O53"/>
    <mergeCell ref="G52:K52"/>
    <mergeCell ref="G53:H53"/>
    <mergeCell ref="J53:K53"/>
    <mergeCell ref="S59:T59"/>
    <mergeCell ref="G57:M57"/>
    <mergeCell ref="B6:B8"/>
    <mergeCell ref="S6:T6"/>
    <mergeCell ref="B52:B53"/>
    <mergeCell ref="C52:C53"/>
    <mergeCell ref="D52:D53"/>
    <mergeCell ref="E52:E53"/>
    <mergeCell ref="F52:F53"/>
    <mergeCell ref="K6:K7"/>
    <mergeCell ref="C6:C8"/>
    <mergeCell ref="D6:D8"/>
    <mergeCell ref="C59:G59"/>
    <mergeCell ref="B59:B60"/>
    <mergeCell ref="P6:Q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Length_11</vt:lpstr>
      <vt:lpstr>'교정결과-E'!B_Tag</vt:lpstr>
      <vt:lpstr>'교정결과-HY'!B_Tag</vt:lpstr>
      <vt:lpstr>B_Tag</vt:lpstr>
      <vt:lpstr>판정결과!B_Tag_2</vt:lpstr>
      <vt:lpstr>부록!B_Tag_3</vt:lpstr>
      <vt:lpstr>Length_11_CMC</vt:lpstr>
      <vt:lpstr>Length_11_Condition</vt:lpstr>
      <vt:lpstr>Length_11_Resolution</vt:lpstr>
      <vt:lpstr>Length_11_Result</vt:lpstr>
      <vt:lpstr>Length_11_Spec</vt:lpstr>
      <vt:lpstr>Length_11_STD1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2020-11-04T04:50:57Z</cp:lastPrinted>
  <dcterms:created xsi:type="dcterms:W3CDTF">2004-11-10T00:11:43Z</dcterms:created>
  <dcterms:modified xsi:type="dcterms:W3CDTF">2021-07-22T08:07:06Z</dcterms:modified>
</cp:coreProperties>
</file>