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Calcu_ADJ" sheetId="35" r:id="rId10"/>
    <sheet name="STD_Data" sheetId="29" r:id="rId11"/>
    <sheet name="Length_12" sheetId="14" r:id="rId12"/>
  </sheets>
  <definedNames>
    <definedName name="_xlnm._FilterDatabase" localSheetId="0" hidden="1">기본정보!#REF!</definedName>
    <definedName name="B_Tag" localSheetId="2">'교정결과-E'!$D$130:$G$130</definedName>
    <definedName name="B_Tag" localSheetId="3">'교정결과-HY'!$B$151:$Q$151</definedName>
    <definedName name="B_Tag">교정결과!$D$129:$G$129</definedName>
    <definedName name="B_Tag_2" localSheetId="4">판정결과!$C$129:$J$129</definedName>
    <definedName name="B_Tag_3" localSheetId="5">부록!$B$11:$K$11</definedName>
    <definedName name="Length_12_CMC">Length_12!$E$4:$G$44</definedName>
    <definedName name="Length_12_Condition">Length_12!$A$4:$D$44</definedName>
    <definedName name="Length_12_Resolution">Length_12!$H$4:$K$44</definedName>
    <definedName name="Length_12_Result">Length_12!$O$4:$S$44</definedName>
    <definedName name="Length_12_Result_ADJ">Length_12!$AH$4:$AL$44</definedName>
    <definedName name="Length_12_Result_ADJ2">Length_12!$AM$4:$AQ$44</definedName>
    <definedName name="Length_12_Result_Temp">Length_12!$Y$4:$AD$44</definedName>
    <definedName name="Length_12_Result2">Length_12!$T$4:$X$44</definedName>
    <definedName name="Length_12_Result3">Length_12!$AE$4:$AF$44</definedName>
    <definedName name="Length_12_Spec">Length_12!$L$4:$N$44</definedName>
    <definedName name="Length_12_STD1">Length_12!$A$48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A112" i="24" l="1"/>
  <c r="A127" i="24" s="1"/>
  <c r="A110" i="24"/>
  <c r="A92" i="24"/>
  <c r="A107" i="24" s="1"/>
  <c r="A90" i="24"/>
  <c r="A72" i="24"/>
  <c r="A87" i="24" s="1"/>
  <c r="A70" i="24"/>
  <c r="A52" i="24"/>
  <c r="A67" i="24" s="1"/>
  <c r="A50" i="24"/>
  <c r="A32" i="24"/>
  <c r="A47" i="24" s="1"/>
  <c r="A30" i="24"/>
  <c r="A12" i="24"/>
  <c r="A27" i="24"/>
  <c r="A69" i="11"/>
  <c r="A72" i="11"/>
  <c r="A87" i="11" s="1"/>
  <c r="A89" i="11"/>
  <c r="A92" i="11"/>
  <c r="A107" i="11" s="1"/>
  <c r="A109" i="11"/>
  <c r="A112" i="11"/>
  <c r="A127" i="11" s="1"/>
  <c r="A67" i="11"/>
  <c r="A47" i="11"/>
  <c r="A52" i="11"/>
  <c r="A49" i="11"/>
  <c r="A29" i="11"/>
  <c r="A32" i="11"/>
  <c r="A12" i="11"/>
  <c r="A27" i="11" s="1"/>
  <c r="H112" i="21" l="1"/>
  <c r="I112" i="21" s="1"/>
  <c r="G3" i="35" l="1"/>
  <c r="M68" i="35"/>
  <c r="N68" i="35"/>
  <c r="M69" i="35"/>
  <c r="N69" i="35"/>
  <c r="M70" i="35"/>
  <c r="N70" i="35"/>
  <c r="M71" i="35"/>
  <c r="N71" i="35"/>
  <c r="M72" i="35"/>
  <c r="N72" i="35"/>
  <c r="M73" i="35"/>
  <c r="N73" i="35"/>
  <c r="M74" i="35"/>
  <c r="N74" i="35"/>
  <c r="M75" i="35"/>
  <c r="N75" i="35"/>
  <c r="M76" i="35"/>
  <c r="N76" i="35"/>
  <c r="M77" i="35"/>
  <c r="N77" i="35"/>
  <c r="M78" i="35"/>
  <c r="N78" i="35"/>
  <c r="M79" i="35"/>
  <c r="N79" i="35"/>
  <c r="M80" i="35"/>
  <c r="N80" i="35"/>
  <c r="M81" i="35"/>
  <c r="N81" i="35"/>
  <c r="M82" i="35"/>
  <c r="N82" i="35"/>
  <c r="M83" i="35"/>
  <c r="N83" i="35"/>
  <c r="M84" i="35"/>
  <c r="N84" i="35"/>
  <c r="M85" i="35"/>
  <c r="N85" i="35"/>
  <c r="M86" i="35"/>
  <c r="N86" i="35"/>
  <c r="M87" i="35"/>
  <c r="N87" i="35"/>
  <c r="M88" i="35"/>
  <c r="N88" i="35"/>
  <c r="M89" i="35"/>
  <c r="N89" i="35"/>
  <c r="M90" i="35"/>
  <c r="N90" i="35"/>
  <c r="M91" i="35"/>
  <c r="N91" i="35"/>
  <c r="M92" i="35"/>
  <c r="N92" i="35"/>
  <c r="M93" i="35"/>
  <c r="N93" i="35"/>
  <c r="M94" i="35"/>
  <c r="N94" i="35"/>
  <c r="M95" i="35"/>
  <c r="N95" i="35"/>
  <c r="M96" i="35"/>
  <c r="N96" i="35"/>
  <c r="M97" i="35"/>
  <c r="N97" i="35"/>
  <c r="M98" i="35"/>
  <c r="N98" i="35"/>
  <c r="M99" i="35"/>
  <c r="N99" i="35"/>
  <c r="M100" i="35"/>
  <c r="N100" i="35"/>
  <c r="M101" i="35"/>
  <c r="N101" i="35"/>
  <c r="M102" i="35"/>
  <c r="N102" i="35"/>
  <c r="M103" i="35"/>
  <c r="N103" i="35"/>
  <c r="M104" i="35"/>
  <c r="N104" i="35"/>
  <c r="M105" i="35"/>
  <c r="N105" i="35"/>
  <c r="M106" i="35"/>
  <c r="N106" i="35"/>
  <c r="M107" i="35"/>
  <c r="N107" i="35"/>
  <c r="N67" i="35"/>
  <c r="M67" i="35"/>
  <c r="AI62" i="35" l="1"/>
  <c r="AG62" i="35"/>
  <c r="AI62" i="21" l="1"/>
  <c r="AG62" i="21" s="1"/>
  <c r="B165" i="23" l="1"/>
  <c r="C43" i="13" l="1"/>
  <c r="B10" i="35" l="1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9" i="35"/>
  <c r="T12" i="3" l="1"/>
  <c r="Z12" i="3"/>
  <c r="S14" i="3"/>
  <c r="T14" i="3"/>
  <c r="U14" i="3"/>
  <c r="V14" i="3"/>
  <c r="W14" i="3"/>
  <c r="X14" i="3"/>
  <c r="Z14" i="3"/>
  <c r="AA14" i="3"/>
  <c r="AB14" i="3"/>
  <c r="AC14" i="3"/>
  <c r="AD14" i="3"/>
  <c r="T15" i="3"/>
  <c r="U15" i="3"/>
  <c r="V15" i="3"/>
  <c r="W15" i="3"/>
  <c r="X15" i="3"/>
  <c r="Z15" i="3"/>
  <c r="AA15" i="3"/>
  <c r="AB15" i="3"/>
  <c r="AC15" i="3"/>
  <c r="AD15" i="3"/>
  <c r="T16" i="3"/>
  <c r="U16" i="3"/>
  <c r="V16" i="3"/>
  <c r="W16" i="3"/>
  <c r="X16" i="3"/>
  <c r="Z16" i="3"/>
  <c r="AA16" i="3"/>
  <c r="AB16" i="3"/>
  <c r="AC16" i="3"/>
  <c r="AD16" i="3"/>
  <c r="T17" i="3"/>
  <c r="U17" i="3"/>
  <c r="V17" i="3"/>
  <c r="W17" i="3"/>
  <c r="X17" i="3"/>
  <c r="Z17" i="3"/>
  <c r="AA17" i="3"/>
  <c r="AB17" i="3"/>
  <c r="AC17" i="3"/>
  <c r="AD17" i="3"/>
  <c r="T18" i="3"/>
  <c r="U18" i="3"/>
  <c r="V18" i="3"/>
  <c r="W18" i="3"/>
  <c r="X18" i="3"/>
  <c r="Z18" i="3"/>
  <c r="AA18" i="3"/>
  <c r="AB18" i="3"/>
  <c r="AC18" i="3"/>
  <c r="AD18" i="3"/>
  <c r="T19" i="3"/>
  <c r="U19" i="3"/>
  <c r="V19" i="3"/>
  <c r="W19" i="3"/>
  <c r="X19" i="3"/>
  <c r="Z19" i="3"/>
  <c r="AA19" i="3"/>
  <c r="AB19" i="3"/>
  <c r="AC19" i="3"/>
  <c r="AD19" i="3"/>
  <c r="T20" i="3"/>
  <c r="U20" i="3"/>
  <c r="V20" i="3"/>
  <c r="W20" i="3"/>
  <c r="X20" i="3"/>
  <c r="Z20" i="3"/>
  <c r="AA20" i="3"/>
  <c r="AB20" i="3"/>
  <c r="AC20" i="3"/>
  <c r="AD20" i="3"/>
  <c r="T21" i="3"/>
  <c r="U21" i="3"/>
  <c r="V21" i="3"/>
  <c r="W21" i="3"/>
  <c r="X21" i="3"/>
  <c r="Z21" i="3"/>
  <c r="AA21" i="3"/>
  <c r="AB21" i="3"/>
  <c r="AC21" i="3"/>
  <c r="AD21" i="3"/>
  <c r="T22" i="3"/>
  <c r="U22" i="3"/>
  <c r="V22" i="3"/>
  <c r="W22" i="3"/>
  <c r="X22" i="3"/>
  <c r="Z22" i="3"/>
  <c r="AA22" i="3"/>
  <c r="AB22" i="3"/>
  <c r="AC22" i="3"/>
  <c r="AD22" i="3"/>
  <c r="T23" i="3"/>
  <c r="U23" i="3"/>
  <c r="V23" i="3"/>
  <c r="W23" i="3"/>
  <c r="X23" i="3"/>
  <c r="Z23" i="3"/>
  <c r="AA23" i="3"/>
  <c r="AB23" i="3"/>
  <c r="AC23" i="3"/>
  <c r="AD23" i="3"/>
  <c r="T24" i="3"/>
  <c r="U24" i="3"/>
  <c r="V24" i="3"/>
  <c r="W24" i="3"/>
  <c r="X24" i="3"/>
  <c r="Z24" i="3"/>
  <c r="AA24" i="3"/>
  <c r="AB24" i="3"/>
  <c r="AC24" i="3"/>
  <c r="AD24" i="3"/>
  <c r="T25" i="3"/>
  <c r="U25" i="3"/>
  <c r="V25" i="3"/>
  <c r="W25" i="3"/>
  <c r="X25" i="3"/>
  <c r="Z25" i="3"/>
  <c r="AA25" i="3"/>
  <c r="AB25" i="3"/>
  <c r="AC25" i="3"/>
  <c r="AD25" i="3"/>
  <c r="T26" i="3"/>
  <c r="U26" i="3"/>
  <c r="V26" i="3"/>
  <c r="W26" i="3"/>
  <c r="X26" i="3"/>
  <c r="Z26" i="3"/>
  <c r="AA26" i="3"/>
  <c r="AB26" i="3"/>
  <c r="AC26" i="3"/>
  <c r="AD26" i="3"/>
  <c r="T27" i="3"/>
  <c r="U27" i="3"/>
  <c r="V27" i="3"/>
  <c r="W27" i="3"/>
  <c r="X27" i="3"/>
  <c r="Z27" i="3"/>
  <c r="AA27" i="3"/>
  <c r="AB27" i="3"/>
  <c r="AC27" i="3"/>
  <c r="AD27" i="3"/>
  <c r="T28" i="3"/>
  <c r="U28" i="3"/>
  <c r="V28" i="3"/>
  <c r="W28" i="3"/>
  <c r="X28" i="3"/>
  <c r="Z28" i="3"/>
  <c r="AA28" i="3"/>
  <c r="AB28" i="3"/>
  <c r="AC28" i="3"/>
  <c r="AD28" i="3"/>
  <c r="T29" i="3"/>
  <c r="U29" i="3"/>
  <c r="V29" i="3"/>
  <c r="W29" i="3"/>
  <c r="X29" i="3"/>
  <c r="Z29" i="3"/>
  <c r="AA29" i="3"/>
  <c r="AB29" i="3"/>
  <c r="AC29" i="3"/>
  <c r="AD29" i="3"/>
  <c r="T30" i="3"/>
  <c r="U30" i="3"/>
  <c r="V30" i="3"/>
  <c r="W30" i="3"/>
  <c r="X30" i="3"/>
  <c r="Z30" i="3"/>
  <c r="AA30" i="3"/>
  <c r="AB30" i="3"/>
  <c r="AC30" i="3"/>
  <c r="AD30" i="3"/>
  <c r="T31" i="3"/>
  <c r="U31" i="3"/>
  <c r="V31" i="3"/>
  <c r="W31" i="3"/>
  <c r="X31" i="3"/>
  <c r="Z31" i="3"/>
  <c r="AA31" i="3"/>
  <c r="AB31" i="3"/>
  <c r="AC31" i="3"/>
  <c r="AD31" i="3"/>
  <c r="T32" i="3"/>
  <c r="U32" i="3"/>
  <c r="V32" i="3"/>
  <c r="W32" i="3"/>
  <c r="X32" i="3"/>
  <c r="Z32" i="3"/>
  <c r="AA32" i="3"/>
  <c r="AB32" i="3"/>
  <c r="AC32" i="3"/>
  <c r="AD32" i="3"/>
  <c r="T33" i="3"/>
  <c r="U33" i="3"/>
  <c r="V33" i="3"/>
  <c r="W33" i="3"/>
  <c r="X33" i="3"/>
  <c r="Z33" i="3"/>
  <c r="AA33" i="3"/>
  <c r="AB33" i="3"/>
  <c r="AC33" i="3"/>
  <c r="AD33" i="3"/>
  <c r="T34" i="3"/>
  <c r="U34" i="3"/>
  <c r="V34" i="3"/>
  <c r="W34" i="3"/>
  <c r="X34" i="3"/>
  <c r="Z34" i="3"/>
  <c r="AA34" i="3"/>
  <c r="AB34" i="3"/>
  <c r="AC34" i="3"/>
  <c r="AD34" i="3"/>
  <c r="T35" i="3"/>
  <c r="U35" i="3"/>
  <c r="V35" i="3"/>
  <c r="W35" i="3"/>
  <c r="X35" i="3"/>
  <c r="Z35" i="3"/>
  <c r="AA35" i="3"/>
  <c r="AB35" i="3"/>
  <c r="AC35" i="3"/>
  <c r="AD35" i="3"/>
  <c r="T36" i="3"/>
  <c r="U36" i="3"/>
  <c r="V36" i="3"/>
  <c r="W36" i="3"/>
  <c r="X36" i="3"/>
  <c r="Z36" i="3"/>
  <c r="AA36" i="3"/>
  <c r="AB36" i="3"/>
  <c r="AC36" i="3"/>
  <c r="AD36" i="3"/>
  <c r="T37" i="3"/>
  <c r="U37" i="3"/>
  <c r="V37" i="3"/>
  <c r="W37" i="3"/>
  <c r="X37" i="3"/>
  <c r="Z37" i="3"/>
  <c r="AA37" i="3"/>
  <c r="AB37" i="3"/>
  <c r="AC37" i="3"/>
  <c r="AD37" i="3"/>
  <c r="T38" i="3"/>
  <c r="U38" i="3"/>
  <c r="V38" i="3"/>
  <c r="W38" i="3"/>
  <c r="X38" i="3"/>
  <c r="Z38" i="3"/>
  <c r="AA38" i="3"/>
  <c r="AB38" i="3"/>
  <c r="AC38" i="3"/>
  <c r="AD38" i="3"/>
  <c r="T39" i="3"/>
  <c r="U39" i="3"/>
  <c r="V39" i="3"/>
  <c r="W39" i="3"/>
  <c r="X39" i="3"/>
  <c r="Z39" i="3"/>
  <c r="AA39" i="3"/>
  <c r="AB39" i="3"/>
  <c r="AC39" i="3"/>
  <c r="AD39" i="3"/>
  <c r="T40" i="3"/>
  <c r="U40" i="3"/>
  <c r="V40" i="3"/>
  <c r="W40" i="3"/>
  <c r="X40" i="3"/>
  <c r="Z40" i="3"/>
  <c r="AA40" i="3"/>
  <c r="AB40" i="3"/>
  <c r="AC40" i="3"/>
  <c r="AD40" i="3"/>
  <c r="T41" i="3"/>
  <c r="U41" i="3"/>
  <c r="V41" i="3"/>
  <c r="W41" i="3"/>
  <c r="X41" i="3"/>
  <c r="Z41" i="3"/>
  <c r="AA41" i="3"/>
  <c r="AB41" i="3"/>
  <c r="AC41" i="3"/>
  <c r="AD41" i="3"/>
  <c r="T42" i="3"/>
  <c r="U42" i="3"/>
  <c r="V42" i="3"/>
  <c r="W42" i="3"/>
  <c r="X42" i="3"/>
  <c r="Z42" i="3"/>
  <c r="AA42" i="3"/>
  <c r="AB42" i="3"/>
  <c r="AC42" i="3"/>
  <c r="AD42" i="3"/>
  <c r="T43" i="3"/>
  <c r="U43" i="3"/>
  <c r="V43" i="3"/>
  <c r="W43" i="3"/>
  <c r="X43" i="3"/>
  <c r="Z43" i="3"/>
  <c r="AA43" i="3"/>
  <c r="AB43" i="3"/>
  <c r="AC43" i="3"/>
  <c r="AD43" i="3"/>
  <c r="T44" i="3"/>
  <c r="U44" i="3"/>
  <c r="V44" i="3"/>
  <c r="W44" i="3"/>
  <c r="X44" i="3"/>
  <c r="Z44" i="3"/>
  <c r="AA44" i="3"/>
  <c r="AB44" i="3"/>
  <c r="AC44" i="3"/>
  <c r="AD44" i="3"/>
  <c r="T45" i="3"/>
  <c r="U45" i="3"/>
  <c r="V45" i="3"/>
  <c r="W45" i="3"/>
  <c r="X45" i="3"/>
  <c r="Z45" i="3"/>
  <c r="AA45" i="3"/>
  <c r="AB45" i="3"/>
  <c r="AC45" i="3"/>
  <c r="AD45" i="3"/>
  <c r="T46" i="3"/>
  <c r="U46" i="3"/>
  <c r="V46" i="3"/>
  <c r="W46" i="3"/>
  <c r="X46" i="3"/>
  <c r="Z46" i="3"/>
  <c r="AA46" i="3"/>
  <c r="AB46" i="3"/>
  <c r="AC46" i="3"/>
  <c r="AD46" i="3"/>
  <c r="T47" i="3"/>
  <c r="U47" i="3"/>
  <c r="V47" i="3"/>
  <c r="W47" i="3"/>
  <c r="X47" i="3"/>
  <c r="Z47" i="3"/>
  <c r="AA47" i="3"/>
  <c r="AB47" i="3"/>
  <c r="AC47" i="3"/>
  <c r="AD47" i="3"/>
  <c r="T48" i="3"/>
  <c r="U48" i="3"/>
  <c r="V48" i="3"/>
  <c r="W48" i="3"/>
  <c r="X48" i="3"/>
  <c r="Z48" i="3"/>
  <c r="AA48" i="3"/>
  <c r="AB48" i="3"/>
  <c r="AC48" i="3"/>
  <c r="AD48" i="3"/>
  <c r="T49" i="3"/>
  <c r="U49" i="3"/>
  <c r="V49" i="3"/>
  <c r="W49" i="3"/>
  <c r="X49" i="3"/>
  <c r="Z49" i="3"/>
  <c r="AA49" i="3"/>
  <c r="AB49" i="3"/>
  <c r="AC49" i="3"/>
  <c r="AD49" i="3"/>
  <c r="T50" i="3"/>
  <c r="U50" i="3"/>
  <c r="V50" i="3"/>
  <c r="W50" i="3"/>
  <c r="X50" i="3"/>
  <c r="Z50" i="3"/>
  <c r="AA50" i="3"/>
  <c r="AB50" i="3"/>
  <c r="AC50" i="3"/>
  <c r="AD50" i="3"/>
  <c r="T51" i="3"/>
  <c r="U51" i="3"/>
  <c r="V51" i="3"/>
  <c r="W51" i="3"/>
  <c r="X51" i="3"/>
  <c r="Z51" i="3"/>
  <c r="AA51" i="3"/>
  <c r="AB51" i="3"/>
  <c r="AC51" i="3"/>
  <c r="AD51" i="3"/>
  <c r="T52" i="3"/>
  <c r="U52" i="3"/>
  <c r="V52" i="3"/>
  <c r="W52" i="3"/>
  <c r="X52" i="3"/>
  <c r="Z52" i="3"/>
  <c r="AA52" i="3"/>
  <c r="AB52" i="3"/>
  <c r="AC52" i="3"/>
  <c r="AD52" i="3"/>
  <c r="T53" i="3"/>
  <c r="U53" i="3"/>
  <c r="V53" i="3"/>
  <c r="W53" i="3"/>
  <c r="X53" i="3"/>
  <c r="Z53" i="3"/>
  <c r="AA53" i="3"/>
  <c r="AB53" i="3"/>
  <c r="AC53" i="3"/>
  <c r="AD53" i="3"/>
  <c r="T54" i="3"/>
  <c r="U54" i="3"/>
  <c r="V54" i="3"/>
  <c r="W54" i="3"/>
  <c r="X54" i="3"/>
  <c r="Z54" i="3"/>
  <c r="AA54" i="3"/>
  <c r="AB54" i="3"/>
  <c r="AC54" i="3"/>
  <c r="AD54" i="3"/>
  <c r="T55" i="3"/>
  <c r="U55" i="3"/>
  <c r="V55" i="3"/>
  <c r="W55" i="3"/>
  <c r="X55" i="3"/>
  <c r="Z55" i="3"/>
  <c r="AA55" i="3"/>
  <c r="AB55" i="3"/>
  <c r="AC55" i="3"/>
  <c r="AD55" i="3"/>
  <c r="AA223" i="23"/>
  <c r="AA225" i="23"/>
  <c r="AF225" i="23"/>
  <c r="AK225" i="23"/>
  <c r="AP225" i="23" s="1"/>
  <c r="AU225" i="23" s="1"/>
  <c r="AZ225" i="23" s="1"/>
  <c r="BE225" i="23" s="1"/>
  <c r="L226" i="23"/>
  <c r="Q226" i="23"/>
  <c r="L227" i="23"/>
  <c r="Q227" i="23"/>
  <c r="L228" i="23"/>
  <c r="Q228" i="23"/>
  <c r="L229" i="23"/>
  <c r="Q229" i="23"/>
  <c r="L230" i="23"/>
  <c r="Q230" i="23"/>
  <c r="L231" i="23"/>
  <c r="Q231" i="23"/>
  <c r="L232" i="23"/>
  <c r="Q232" i="23"/>
  <c r="L233" i="23"/>
  <c r="Q233" i="23"/>
  <c r="L234" i="23"/>
  <c r="Q234" i="23"/>
  <c r="L235" i="23"/>
  <c r="Q235" i="23"/>
  <c r="L236" i="23"/>
  <c r="Q236" i="23"/>
  <c r="L237" i="23"/>
  <c r="Q237" i="23"/>
  <c r="L238" i="23"/>
  <c r="Q238" i="23"/>
  <c r="L239" i="23"/>
  <c r="Q239" i="23"/>
  <c r="L240" i="23"/>
  <c r="Q240" i="23"/>
  <c r="L241" i="23"/>
  <c r="Q241" i="23"/>
  <c r="L242" i="23"/>
  <c r="Q242" i="23"/>
  <c r="L243" i="23"/>
  <c r="Q243" i="23"/>
  <c r="L244" i="23"/>
  <c r="Q244" i="23"/>
  <c r="L245" i="23"/>
  <c r="Q245" i="23"/>
  <c r="L246" i="23"/>
  <c r="Q246" i="23"/>
  <c r="L247" i="23"/>
  <c r="Q247" i="23"/>
  <c r="L248" i="23"/>
  <c r="Q248" i="23"/>
  <c r="L249" i="23"/>
  <c r="Q249" i="23"/>
  <c r="L250" i="23"/>
  <c r="Q250" i="23"/>
  <c r="L251" i="23"/>
  <c r="Q251" i="23"/>
  <c r="L252" i="23"/>
  <c r="Q252" i="23"/>
  <c r="L253" i="23"/>
  <c r="Q253" i="23"/>
  <c r="L254" i="23"/>
  <c r="Q254" i="23"/>
  <c r="L255" i="23"/>
  <c r="Q255" i="23"/>
  <c r="L256" i="23"/>
  <c r="Q256" i="23"/>
  <c r="L257" i="23"/>
  <c r="Q257" i="23"/>
  <c r="L258" i="23"/>
  <c r="Q258" i="23"/>
  <c r="L259" i="23"/>
  <c r="Q259" i="23"/>
  <c r="L260" i="23"/>
  <c r="Q260" i="23"/>
  <c r="L261" i="23"/>
  <c r="Q261" i="23"/>
  <c r="L262" i="23"/>
  <c r="Q262" i="23"/>
  <c r="L263" i="23"/>
  <c r="Q263" i="23"/>
  <c r="L264" i="23"/>
  <c r="Q264" i="23"/>
  <c r="L265" i="23"/>
  <c r="Q265" i="23"/>
  <c r="L266" i="23"/>
  <c r="Q266" i="23"/>
  <c r="AA271" i="23"/>
  <c r="AF271" i="23"/>
  <c r="AK271" i="23"/>
  <c r="AP271" i="23" s="1"/>
  <c r="AU271" i="23" s="1"/>
  <c r="AZ271" i="23" s="1"/>
  <c r="BE271" i="23" s="1"/>
  <c r="L272" i="23"/>
  <c r="Q272" i="23"/>
  <c r="AK272" i="23"/>
  <c r="AP272" i="23"/>
  <c r="L273" i="23"/>
  <c r="Q273" i="23"/>
  <c r="AA273" i="23"/>
  <c r="AU273" i="23"/>
  <c r="L274" i="23"/>
  <c r="Q274" i="23"/>
  <c r="AP274" i="23"/>
  <c r="L275" i="23"/>
  <c r="Q275" i="23"/>
  <c r="AF275" i="23"/>
  <c r="AU275" i="23"/>
  <c r="L276" i="23"/>
  <c r="Q276" i="23"/>
  <c r="AF276" i="23"/>
  <c r="AU276" i="23"/>
  <c r="L277" i="23"/>
  <c r="Q277" i="23"/>
  <c r="AA277" i="23"/>
  <c r="AU277" i="23"/>
  <c r="L278" i="23"/>
  <c r="Q278" i="23"/>
  <c r="AP278" i="23"/>
  <c r="L279" i="23"/>
  <c r="Q279" i="23"/>
  <c r="AF279" i="23"/>
  <c r="AU279" i="23"/>
  <c r="L280" i="23"/>
  <c r="Q280" i="23"/>
  <c r="AF280" i="23"/>
  <c r="AU280" i="23"/>
  <c r="L281" i="23"/>
  <c r="Q281" i="23"/>
  <c r="AA281" i="23"/>
  <c r="AU281" i="23"/>
  <c r="L282" i="23"/>
  <c r="Q282" i="23"/>
  <c r="AP282" i="23"/>
  <c r="L283" i="23"/>
  <c r="Q283" i="23"/>
  <c r="AF283" i="23"/>
  <c r="AU283" i="23"/>
  <c r="L284" i="23"/>
  <c r="Q284" i="23"/>
  <c r="AF284" i="23"/>
  <c r="AU284" i="23"/>
  <c r="L285" i="23"/>
  <c r="Q285" i="23"/>
  <c r="AA285" i="23"/>
  <c r="AU285" i="23"/>
  <c r="L286" i="23"/>
  <c r="Q286" i="23"/>
  <c r="AP286" i="23"/>
  <c r="L287" i="23"/>
  <c r="Q287" i="23"/>
  <c r="AF287" i="23"/>
  <c r="AU287" i="23"/>
  <c r="L288" i="23"/>
  <c r="Q288" i="23"/>
  <c r="AF288" i="23"/>
  <c r="AU288" i="23"/>
  <c r="L289" i="23"/>
  <c r="Q289" i="23"/>
  <c r="AA289" i="23"/>
  <c r="AU289" i="23"/>
  <c r="L290" i="23"/>
  <c r="Q290" i="23"/>
  <c r="AP290" i="23"/>
  <c r="L291" i="23"/>
  <c r="Q291" i="23"/>
  <c r="AF291" i="23"/>
  <c r="L292" i="23"/>
  <c r="Q292" i="23"/>
  <c r="AF292" i="23"/>
  <c r="AU292" i="23"/>
  <c r="L293" i="23"/>
  <c r="Q293" i="23"/>
  <c r="AA293" i="23"/>
  <c r="AU293" i="23"/>
  <c r="L294" i="23"/>
  <c r="Q294" i="23"/>
  <c r="AP294" i="23"/>
  <c r="L295" i="23"/>
  <c r="Q295" i="23"/>
  <c r="AF295" i="23"/>
  <c r="L296" i="23"/>
  <c r="Q296" i="23"/>
  <c r="AF296" i="23"/>
  <c r="AU296" i="23"/>
  <c r="L297" i="23"/>
  <c r="Q297" i="23"/>
  <c r="AA297" i="23"/>
  <c r="AU297" i="23"/>
  <c r="L298" i="23"/>
  <c r="Q298" i="23"/>
  <c r="AP298" i="23"/>
  <c r="L299" i="23"/>
  <c r="Q299" i="23"/>
  <c r="AF299" i="23"/>
  <c r="L300" i="23"/>
  <c r="Q300" i="23"/>
  <c r="AF300" i="23"/>
  <c r="AU300" i="23"/>
  <c r="L301" i="23"/>
  <c r="Q301" i="23"/>
  <c r="AA301" i="23"/>
  <c r="AU301" i="23"/>
  <c r="L302" i="23"/>
  <c r="Q302" i="23"/>
  <c r="AP302" i="23"/>
  <c r="L303" i="23"/>
  <c r="Q303" i="23"/>
  <c r="AF303" i="23"/>
  <c r="L304" i="23"/>
  <c r="Q304" i="23"/>
  <c r="AF304" i="23"/>
  <c r="AU304" i="23"/>
  <c r="L305" i="23"/>
  <c r="Q305" i="23"/>
  <c r="AA305" i="23"/>
  <c r="AU305" i="23"/>
  <c r="L306" i="23"/>
  <c r="Q306" i="23"/>
  <c r="AP306" i="23"/>
  <c r="L307" i="23"/>
  <c r="Q307" i="23"/>
  <c r="AF307" i="23"/>
  <c r="L308" i="23"/>
  <c r="Q308" i="23"/>
  <c r="AF308" i="23"/>
  <c r="AU308" i="23"/>
  <c r="L309" i="23"/>
  <c r="Q309" i="23"/>
  <c r="AA309" i="23"/>
  <c r="AU309" i="23"/>
  <c r="L310" i="23"/>
  <c r="Q310" i="23"/>
  <c r="AP310" i="23"/>
  <c r="L311" i="23"/>
  <c r="Q311" i="23"/>
  <c r="AF311" i="23"/>
  <c r="L312" i="23"/>
  <c r="Q312" i="23"/>
  <c r="AF312" i="23"/>
  <c r="AU312" i="23"/>
  <c r="P320" i="23"/>
  <c r="AH320" i="23" s="1"/>
  <c r="P321" i="23"/>
  <c r="AH321" i="23"/>
  <c r="P322" i="23"/>
  <c r="AH322" i="23" s="1"/>
  <c r="AA49" i="35"/>
  <c r="Z49" i="35"/>
  <c r="AP312" i="23" s="1"/>
  <c r="Y49" i="35"/>
  <c r="AK312" i="23" s="1"/>
  <c r="X49" i="35"/>
  <c r="W49" i="35"/>
  <c r="AA312" i="23" s="1"/>
  <c r="AA48" i="35"/>
  <c r="AU311" i="23" s="1"/>
  <c r="Z48" i="35"/>
  <c r="AP311" i="23" s="1"/>
  <c r="Y48" i="35"/>
  <c r="AK311" i="23" s="1"/>
  <c r="X48" i="35"/>
  <c r="W48" i="35"/>
  <c r="AA311" i="23" s="1"/>
  <c r="AA47" i="35"/>
  <c r="AU310" i="23" s="1"/>
  <c r="Z47" i="35"/>
  <c r="Y47" i="35"/>
  <c r="AK310" i="23" s="1"/>
  <c r="X47" i="35"/>
  <c r="AF310" i="23" s="1"/>
  <c r="W47" i="35"/>
  <c r="AA310" i="23" s="1"/>
  <c r="AA46" i="35"/>
  <c r="Z46" i="35"/>
  <c r="AP309" i="23" s="1"/>
  <c r="Y46" i="35"/>
  <c r="AK309" i="23" s="1"/>
  <c r="X46" i="35"/>
  <c r="AF309" i="23" s="1"/>
  <c r="W46" i="35"/>
  <c r="AA45" i="35"/>
  <c r="Z45" i="35"/>
  <c r="AP308" i="23" s="1"/>
  <c r="Y45" i="35"/>
  <c r="AK308" i="23" s="1"/>
  <c r="X45" i="35"/>
  <c r="W45" i="35"/>
  <c r="AA308" i="23" s="1"/>
  <c r="AA44" i="35"/>
  <c r="AU307" i="23" s="1"/>
  <c r="Z44" i="35"/>
  <c r="AP307" i="23" s="1"/>
  <c r="Y44" i="35"/>
  <c r="AK307" i="23" s="1"/>
  <c r="X44" i="35"/>
  <c r="W44" i="35"/>
  <c r="AA307" i="23" s="1"/>
  <c r="AA43" i="35"/>
  <c r="AU306" i="23" s="1"/>
  <c r="Z43" i="35"/>
  <c r="Y43" i="35"/>
  <c r="AK306" i="23" s="1"/>
  <c r="X43" i="35"/>
  <c r="AF306" i="23" s="1"/>
  <c r="W43" i="35"/>
  <c r="AA306" i="23" s="1"/>
  <c r="AA42" i="35"/>
  <c r="Z42" i="35"/>
  <c r="AP305" i="23" s="1"/>
  <c r="Y42" i="35"/>
  <c r="AK305" i="23" s="1"/>
  <c r="X42" i="35"/>
  <c r="AF305" i="23" s="1"/>
  <c r="W42" i="35"/>
  <c r="AA41" i="35"/>
  <c r="Z41" i="35"/>
  <c r="AP304" i="23" s="1"/>
  <c r="Y41" i="35"/>
  <c r="AK304" i="23" s="1"/>
  <c r="X41" i="35"/>
  <c r="W41" i="35"/>
  <c r="AA304" i="23" s="1"/>
  <c r="AA40" i="35"/>
  <c r="AU303" i="23" s="1"/>
  <c r="Z40" i="35"/>
  <c r="AP303" i="23" s="1"/>
  <c r="Y40" i="35"/>
  <c r="AK303" i="23" s="1"/>
  <c r="X40" i="35"/>
  <c r="W40" i="35"/>
  <c r="AA303" i="23" s="1"/>
  <c r="AA39" i="35"/>
  <c r="AU302" i="23" s="1"/>
  <c r="Z39" i="35"/>
  <c r="Y39" i="35"/>
  <c r="AK302" i="23" s="1"/>
  <c r="X39" i="35"/>
  <c r="AF302" i="23" s="1"/>
  <c r="W39" i="35"/>
  <c r="AA302" i="23" s="1"/>
  <c r="AA38" i="35"/>
  <c r="Z38" i="35"/>
  <c r="AP301" i="23" s="1"/>
  <c r="Y38" i="35"/>
  <c r="AK301" i="23" s="1"/>
  <c r="X38" i="35"/>
  <c r="AF301" i="23" s="1"/>
  <c r="W38" i="35"/>
  <c r="AA37" i="35"/>
  <c r="Z37" i="35"/>
  <c r="AP300" i="23" s="1"/>
  <c r="Y37" i="35"/>
  <c r="AK300" i="23" s="1"/>
  <c r="X37" i="35"/>
  <c r="W37" i="35"/>
  <c r="AA300" i="23" s="1"/>
  <c r="AA36" i="35"/>
  <c r="AU299" i="23" s="1"/>
  <c r="Z36" i="35"/>
  <c r="AP299" i="23" s="1"/>
  <c r="Y36" i="35"/>
  <c r="AK299" i="23" s="1"/>
  <c r="X36" i="35"/>
  <c r="W36" i="35"/>
  <c r="AA299" i="23" s="1"/>
  <c r="AA35" i="35"/>
  <c r="AU298" i="23" s="1"/>
  <c r="Z35" i="35"/>
  <c r="Y35" i="35"/>
  <c r="AK298" i="23" s="1"/>
  <c r="X35" i="35"/>
  <c r="AF298" i="23" s="1"/>
  <c r="W35" i="35"/>
  <c r="AA298" i="23" s="1"/>
  <c r="AA34" i="35"/>
  <c r="Z34" i="35"/>
  <c r="AP297" i="23" s="1"/>
  <c r="Y34" i="35"/>
  <c r="AK297" i="23" s="1"/>
  <c r="X34" i="35"/>
  <c r="AF297" i="23" s="1"/>
  <c r="W34" i="35"/>
  <c r="AA33" i="35"/>
  <c r="Z33" i="35"/>
  <c r="AP296" i="23" s="1"/>
  <c r="Y33" i="35"/>
  <c r="AK296" i="23" s="1"/>
  <c r="X33" i="35"/>
  <c r="W33" i="35"/>
  <c r="AA296" i="23" s="1"/>
  <c r="AA32" i="35"/>
  <c r="AU295" i="23" s="1"/>
  <c r="Z32" i="35"/>
  <c r="AP295" i="23" s="1"/>
  <c r="Y32" i="35"/>
  <c r="AK295" i="23" s="1"/>
  <c r="X32" i="35"/>
  <c r="W32" i="35"/>
  <c r="AA295" i="23" s="1"/>
  <c r="AA31" i="35"/>
  <c r="AU294" i="23" s="1"/>
  <c r="Z31" i="35"/>
  <c r="Y31" i="35"/>
  <c r="AK294" i="23" s="1"/>
  <c r="X31" i="35"/>
  <c r="AF294" i="23" s="1"/>
  <c r="W31" i="35"/>
  <c r="AA294" i="23" s="1"/>
  <c r="AA30" i="35"/>
  <c r="Z30" i="35"/>
  <c r="AP293" i="23" s="1"/>
  <c r="Y30" i="35"/>
  <c r="AK293" i="23" s="1"/>
  <c r="X30" i="35"/>
  <c r="AF293" i="23" s="1"/>
  <c r="W30" i="35"/>
  <c r="AA29" i="35"/>
  <c r="Z29" i="35"/>
  <c r="AP292" i="23" s="1"/>
  <c r="Y29" i="35"/>
  <c r="AK292" i="23" s="1"/>
  <c r="X29" i="35"/>
  <c r="W29" i="35"/>
  <c r="AA292" i="23" s="1"/>
  <c r="AA28" i="35"/>
  <c r="AU291" i="23" s="1"/>
  <c r="Z28" i="35"/>
  <c r="AP291" i="23" s="1"/>
  <c r="Y28" i="35"/>
  <c r="AK291" i="23" s="1"/>
  <c r="X28" i="35"/>
  <c r="W28" i="35"/>
  <c r="AA291" i="23" s="1"/>
  <c r="AA27" i="35"/>
  <c r="AU290" i="23" s="1"/>
  <c r="Z27" i="35"/>
  <c r="Y27" i="35"/>
  <c r="AK290" i="23" s="1"/>
  <c r="X27" i="35"/>
  <c r="AF290" i="23" s="1"/>
  <c r="W27" i="35"/>
  <c r="AA290" i="23" s="1"/>
  <c r="AA26" i="35"/>
  <c r="Z26" i="35"/>
  <c r="AP289" i="23" s="1"/>
  <c r="Y26" i="35"/>
  <c r="AK289" i="23" s="1"/>
  <c r="X26" i="35"/>
  <c r="AF289" i="23" s="1"/>
  <c r="W26" i="35"/>
  <c r="AA25" i="35"/>
  <c r="Z25" i="35"/>
  <c r="AP288" i="23" s="1"/>
  <c r="Y25" i="35"/>
  <c r="AK288" i="23" s="1"/>
  <c r="X25" i="35"/>
  <c r="W25" i="35"/>
  <c r="AA288" i="23" s="1"/>
  <c r="AA24" i="35"/>
  <c r="Z24" i="35"/>
  <c r="AP287" i="23" s="1"/>
  <c r="Y24" i="35"/>
  <c r="AK287" i="23" s="1"/>
  <c r="X24" i="35"/>
  <c r="W24" i="35"/>
  <c r="AA287" i="23" s="1"/>
  <c r="AA23" i="35"/>
  <c r="AU286" i="23" s="1"/>
  <c r="Z23" i="35"/>
  <c r="Y23" i="35"/>
  <c r="AK286" i="23" s="1"/>
  <c r="X23" i="35"/>
  <c r="AF286" i="23" s="1"/>
  <c r="W23" i="35"/>
  <c r="AA286" i="23" s="1"/>
  <c r="AA22" i="35"/>
  <c r="Z22" i="35"/>
  <c r="AP285" i="23" s="1"/>
  <c r="Y22" i="35"/>
  <c r="AK285" i="23" s="1"/>
  <c r="X22" i="35"/>
  <c r="AF285" i="23" s="1"/>
  <c r="W22" i="35"/>
  <c r="AA21" i="35"/>
  <c r="Z21" i="35"/>
  <c r="AP284" i="23" s="1"/>
  <c r="Y21" i="35"/>
  <c r="AK284" i="23" s="1"/>
  <c r="X21" i="35"/>
  <c r="W21" i="35"/>
  <c r="AA284" i="23" s="1"/>
  <c r="AA20" i="35"/>
  <c r="Z20" i="35"/>
  <c r="AP283" i="23" s="1"/>
  <c r="Y20" i="35"/>
  <c r="AK283" i="23" s="1"/>
  <c r="X20" i="35"/>
  <c r="W20" i="35"/>
  <c r="AA283" i="23" s="1"/>
  <c r="AA19" i="35"/>
  <c r="AU282" i="23" s="1"/>
  <c r="Z19" i="35"/>
  <c r="Y19" i="35"/>
  <c r="AK282" i="23" s="1"/>
  <c r="X19" i="35"/>
  <c r="AF282" i="23" s="1"/>
  <c r="W19" i="35"/>
  <c r="AA282" i="23" s="1"/>
  <c r="AA18" i="35"/>
  <c r="Z18" i="35"/>
  <c r="AP281" i="23" s="1"/>
  <c r="Y18" i="35"/>
  <c r="AK281" i="23" s="1"/>
  <c r="X18" i="35"/>
  <c r="AF281" i="23" s="1"/>
  <c r="W18" i="35"/>
  <c r="AA17" i="35"/>
  <c r="Z17" i="35"/>
  <c r="AP280" i="23" s="1"/>
  <c r="Y17" i="35"/>
  <c r="AK280" i="23" s="1"/>
  <c r="X17" i="35"/>
  <c r="W17" i="35"/>
  <c r="AA280" i="23" s="1"/>
  <c r="AA16" i="35"/>
  <c r="Z16" i="35"/>
  <c r="AP279" i="23" s="1"/>
  <c r="Y16" i="35"/>
  <c r="AK279" i="23" s="1"/>
  <c r="X16" i="35"/>
  <c r="W16" i="35"/>
  <c r="AA279" i="23" s="1"/>
  <c r="AA15" i="35"/>
  <c r="AU278" i="23" s="1"/>
  <c r="Z15" i="35"/>
  <c r="Y15" i="35"/>
  <c r="AK278" i="23" s="1"/>
  <c r="X15" i="35"/>
  <c r="AF278" i="23" s="1"/>
  <c r="W15" i="35"/>
  <c r="AA278" i="23" s="1"/>
  <c r="AA14" i="35"/>
  <c r="Z14" i="35"/>
  <c r="AP277" i="23" s="1"/>
  <c r="Y14" i="35"/>
  <c r="AK277" i="23" s="1"/>
  <c r="X14" i="35"/>
  <c r="AF277" i="23" s="1"/>
  <c r="W14" i="35"/>
  <c r="AA13" i="35"/>
  <c r="Z13" i="35"/>
  <c r="AP276" i="23" s="1"/>
  <c r="Y13" i="35"/>
  <c r="AK276" i="23" s="1"/>
  <c r="X13" i="35"/>
  <c r="W13" i="35"/>
  <c r="AA276" i="23" s="1"/>
  <c r="AA12" i="35"/>
  <c r="Z12" i="35"/>
  <c r="AP275" i="23" s="1"/>
  <c r="Y12" i="35"/>
  <c r="AK275" i="23" s="1"/>
  <c r="X12" i="35"/>
  <c r="W12" i="35"/>
  <c r="AA275" i="23" s="1"/>
  <c r="AA11" i="35"/>
  <c r="AU274" i="23" s="1"/>
  <c r="Z11" i="35"/>
  <c r="Y11" i="35"/>
  <c r="AK274" i="23" s="1"/>
  <c r="X11" i="35"/>
  <c r="AF274" i="23" s="1"/>
  <c r="W11" i="35"/>
  <c r="AA274" i="23" s="1"/>
  <c r="AA10" i="35"/>
  <c r="Z10" i="35"/>
  <c r="AP273" i="23" s="1"/>
  <c r="Y10" i="35"/>
  <c r="AK273" i="23" s="1"/>
  <c r="X10" i="35"/>
  <c r="AF273" i="23" s="1"/>
  <c r="W10" i="35"/>
  <c r="AA9" i="35"/>
  <c r="AU272" i="23" s="1"/>
  <c r="Z9" i="35"/>
  <c r="Y9" i="35"/>
  <c r="X9" i="35"/>
  <c r="AF272" i="23" s="1"/>
  <c r="W9" i="35"/>
  <c r="AA272" i="23" s="1"/>
  <c r="M49" i="35" l="1"/>
  <c r="AU266" i="23" s="1"/>
  <c r="L49" i="35"/>
  <c r="AP266" i="23" s="1"/>
  <c r="K49" i="35"/>
  <c r="AK266" i="23" s="1"/>
  <c r="J49" i="35"/>
  <c r="AF266" i="23" s="1"/>
  <c r="I49" i="35"/>
  <c r="AA266" i="23" s="1"/>
  <c r="M48" i="35"/>
  <c r="AU265" i="23" s="1"/>
  <c r="L48" i="35"/>
  <c r="AP265" i="23" s="1"/>
  <c r="K48" i="35"/>
  <c r="AK265" i="23" s="1"/>
  <c r="J48" i="35"/>
  <c r="AF265" i="23" s="1"/>
  <c r="I48" i="35"/>
  <c r="AA265" i="23" s="1"/>
  <c r="M47" i="35"/>
  <c r="AU264" i="23" s="1"/>
  <c r="L47" i="35"/>
  <c r="AP264" i="23" s="1"/>
  <c r="K47" i="35"/>
  <c r="AK264" i="23" s="1"/>
  <c r="J47" i="35"/>
  <c r="AF264" i="23" s="1"/>
  <c r="I47" i="35"/>
  <c r="AA264" i="23" s="1"/>
  <c r="M46" i="35"/>
  <c r="AU263" i="23" s="1"/>
  <c r="L46" i="35"/>
  <c r="AP263" i="23" s="1"/>
  <c r="K46" i="35"/>
  <c r="AK263" i="23" s="1"/>
  <c r="J46" i="35"/>
  <c r="AF263" i="23" s="1"/>
  <c r="I46" i="35"/>
  <c r="AA263" i="23" s="1"/>
  <c r="M45" i="35"/>
  <c r="AU262" i="23" s="1"/>
  <c r="L45" i="35"/>
  <c r="AP262" i="23" s="1"/>
  <c r="K45" i="35"/>
  <c r="AK262" i="23" s="1"/>
  <c r="J45" i="35"/>
  <c r="AF262" i="23" s="1"/>
  <c r="I45" i="35"/>
  <c r="AA262" i="23" s="1"/>
  <c r="M44" i="35"/>
  <c r="AU261" i="23" s="1"/>
  <c r="L44" i="35"/>
  <c r="AP261" i="23" s="1"/>
  <c r="K44" i="35"/>
  <c r="AK261" i="23" s="1"/>
  <c r="J44" i="35"/>
  <c r="AF261" i="23" s="1"/>
  <c r="I44" i="35"/>
  <c r="AA261" i="23" s="1"/>
  <c r="M43" i="35"/>
  <c r="AU260" i="23" s="1"/>
  <c r="L43" i="35"/>
  <c r="AP260" i="23" s="1"/>
  <c r="K43" i="35"/>
  <c r="AK260" i="23" s="1"/>
  <c r="J43" i="35"/>
  <c r="AF260" i="23" s="1"/>
  <c r="I43" i="35"/>
  <c r="AA260" i="23" s="1"/>
  <c r="M42" i="35"/>
  <c r="AU259" i="23" s="1"/>
  <c r="L42" i="35"/>
  <c r="AP259" i="23" s="1"/>
  <c r="K42" i="35"/>
  <c r="AK259" i="23" s="1"/>
  <c r="J42" i="35"/>
  <c r="AF259" i="23" s="1"/>
  <c r="I42" i="35"/>
  <c r="AA259" i="23" s="1"/>
  <c r="M41" i="35"/>
  <c r="AU258" i="23" s="1"/>
  <c r="L41" i="35"/>
  <c r="AP258" i="23" s="1"/>
  <c r="K41" i="35"/>
  <c r="AK258" i="23" s="1"/>
  <c r="J41" i="35"/>
  <c r="AF258" i="23" s="1"/>
  <c r="I41" i="35"/>
  <c r="AA258" i="23" s="1"/>
  <c r="M40" i="35"/>
  <c r="AU257" i="23" s="1"/>
  <c r="L40" i="35"/>
  <c r="AP257" i="23" s="1"/>
  <c r="K40" i="35"/>
  <c r="AK257" i="23" s="1"/>
  <c r="J40" i="35"/>
  <c r="AF257" i="23" s="1"/>
  <c r="I40" i="35"/>
  <c r="AA257" i="23" s="1"/>
  <c r="M39" i="35"/>
  <c r="AU256" i="23" s="1"/>
  <c r="L39" i="35"/>
  <c r="AP256" i="23" s="1"/>
  <c r="K39" i="35"/>
  <c r="AK256" i="23" s="1"/>
  <c r="J39" i="35"/>
  <c r="AF256" i="23" s="1"/>
  <c r="I39" i="35"/>
  <c r="AA256" i="23" s="1"/>
  <c r="M38" i="35"/>
  <c r="AU255" i="23" s="1"/>
  <c r="L38" i="35"/>
  <c r="AP255" i="23" s="1"/>
  <c r="K38" i="35"/>
  <c r="AK255" i="23" s="1"/>
  <c r="J38" i="35"/>
  <c r="AF255" i="23" s="1"/>
  <c r="I38" i="35"/>
  <c r="AA255" i="23" s="1"/>
  <c r="M37" i="35"/>
  <c r="AU254" i="23" s="1"/>
  <c r="L37" i="35"/>
  <c r="AP254" i="23" s="1"/>
  <c r="K37" i="35"/>
  <c r="AK254" i="23" s="1"/>
  <c r="J37" i="35"/>
  <c r="AF254" i="23" s="1"/>
  <c r="I37" i="35"/>
  <c r="AA254" i="23" s="1"/>
  <c r="M36" i="35"/>
  <c r="AU253" i="23" s="1"/>
  <c r="L36" i="35"/>
  <c r="AP253" i="23" s="1"/>
  <c r="K36" i="35"/>
  <c r="AK253" i="23" s="1"/>
  <c r="J36" i="35"/>
  <c r="AF253" i="23" s="1"/>
  <c r="I36" i="35"/>
  <c r="AA253" i="23" s="1"/>
  <c r="M35" i="35"/>
  <c r="AU252" i="23" s="1"/>
  <c r="L35" i="35"/>
  <c r="AP252" i="23" s="1"/>
  <c r="K35" i="35"/>
  <c r="AK252" i="23" s="1"/>
  <c r="J35" i="35"/>
  <c r="AF252" i="23" s="1"/>
  <c r="I35" i="35"/>
  <c r="AA252" i="23" s="1"/>
  <c r="M34" i="35"/>
  <c r="AU251" i="23" s="1"/>
  <c r="L34" i="35"/>
  <c r="AP251" i="23" s="1"/>
  <c r="K34" i="35"/>
  <c r="AK251" i="23" s="1"/>
  <c r="J34" i="35"/>
  <c r="AF251" i="23" s="1"/>
  <c r="I34" i="35"/>
  <c r="AA251" i="23" s="1"/>
  <c r="M33" i="35"/>
  <c r="AU250" i="23" s="1"/>
  <c r="L33" i="35"/>
  <c r="AP250" i="23" s="1"/>
  <c r="K33" i="35"/>
  <c r="AK250" i="23" s="1"/>
  <c r="J33" i="35"/>
  <c r="AF250" i="23" s="1"/>
  <c r="I33" i="35"/>
  <c r="AA250" i="23" s="1"/>
  <c r="M32" i="35"/>
  <c r="AU249" i="23" s="1"/>
  <c r="L32" i="35"/>
  <c r="AP249" i="23" s="1"/>
  <c r="K32" i="35"/>
  <c r="AK249" i="23" s="1"/>
  <c r="J32" i="35"/>
  <c r="AF249" i="23" s="1"/>
  <c r="I32" i="35"/>
  <c r="AA249" i="23" s="1"/>
  <c r="M31" i="35"/>
  <c r="AU248" i="23" s="1"/>
  <c r="L31" i="35"/>
  <c r="AP248" i="23" s="1"/>
  <c r="K31" i="35"/>
  <c r="AK248" i="23" s="1"/>
  <c r="J31" i="35"/>
  <c r="AF248" i="23" s="1"/>
  <c r="I31" i="35"/>
  <c r="AA248" i="23" s="1"/>
  <c r="M30" i="35"/>
  <c r="AU247" i="23" s="1"/>
  <c r="L30" i="35"/>
  <c r="AP247" i="23" s="1"/>
  <c r="K30" i="35"/>
  <c r="AK247" i="23" s="1"/>
  <c r="J30" i="35"/>
  <c r="AF247" i="23" s="1"/>
  <c r="I30" i="35"/>
  <c r="AA247" i="23" s="1"/>
  <c r="M29" i="35"/>
  <c r="AU246" i="23" s="1"/>
  <c r="L29" i="35"/>
  <c r="AP246" i="23" s="1"/>
  <c r="K29" i="35"/>
  <c r="AK246" i="23" s="1"/>
  <c r="J29" i="35"/>
  <c r="AF246" i="23" s="1"/>
  <c r="I29" i="35"/>
  <c r="AA246" i="23" s="1"/>
  <c r="M28" i="35"/>
  <c r="AU245" i="23" s="1"/>
  <c r="L28" i="35"/>
  <c r="AP245" i="23" s="1"/>
  <c r="K28" i="35"/>
  <c r="AK245" i="23" s="1"/>
  <c r="J28" i="35"/>
  <c r="AF245" i="23" s="1"/>
  <c r="I28" i="35"/>
  <c r="AA245" i="23" s="1"/>
  <c r="M27" i="35"/>
  <c r="AU244" i="23" s="1"/>
  <c r="L27" i="35"/>
  <c r="AP244" i="23" s="1"/>
  <c r="K27" i="35"/>
  <c r="AK244" i="23" s="1"/>
  <c r="J27" i="35"/>
  <c r="AF244" i="23" s="1"/>
  <c r="I27" i="35"/>
  <c r="AA244" i="23" s="1"/>
  <c r="M26" i="35"/>
  <c r="AU243" i="23" s="1"/>
  <c r="L26" i="35"/>
  <c r="AP243" i="23" s="1"/>
  <c r="K26" i="35"/>
  <c r="AK243" i="23" s="1"/>
  <c r="J26" i="35"/>
  <c r="AF243" i="23" s="1"/>
  <c r="I26" i="35"/>
  <c r="AA243" i="23" s="1"/>
  <c r="M25" i="35"/>
  <c r="AU242" i="23" s="1"/>
  <c r="L25" i="35"/>
  <c r="AP242" i="23" s="1"/>
  <c r="K25" i="35"/>
  <c r="AK242" i="23" s="1"/>
  <c r="J25" i="35"/>
  <c r="AF242" i="23" s="1"/>
  <c r="I25" i="35"/>
  <c r="AA242" i="23" s="1"/>
  <c r="M24" i="35"/>
  <c r="AU241" i="23" s="1"/>
  <c r="L24" i="35"/>
  <c r="AP241" i="23" s="1"/>
  <c r="K24" i="35"/>
  <c r="AK241" i="23" s="1"/>
  <c r="J24" i="35"/>
  <c r="AF241" i="23" s="1"/>
  <c r="I24" i="35"/>
  <c r="AA241" i="23" s="1"/>
  <c r="M23" i="35"/>
  <c r="AU240" i="23" s="1"/>
  <c r="L23" i="35"/>
  <c r="AP240" i="23" s="1"/>
  <c r="K23" i="35"/>
  <c r="AK240" i="23" s="1"/>
  <c r="J23" i="35"/>
  <c r="AF240" i="23" s="1"/>
  <c r="I23" i="35"/>
  <c r="AA240" i="23" s="1"/>
  <c r="M22" i="35"/>
  <c r="AU239" i="23" s="1"/>
  <c r="L22" i="35"/>
  <c r="AP239" i="23" s="1"/>
  <c r="K22" i="35"/>
  <c r="AK239" i="23" s="1"/>
  <c r="J22" i="35"/>
  <c r="AF239" i="23" s="1"/>
  <c r="I22" i="35"/>
  <c r="AA239" i="23" s="1"/>
  <c r="M21" i="35"/>
  <c r="AU238" i="23" s="1"/>
  <c r="L21" i="35"/>
  <c r="AP238" i="23" s="1"/>
  <c r="K21" i="35"/>
  <c r="AK238" i="23" s="1"/>
  <c r="J21" i="35"/>
  <c r="AF238" i="23" s="1"/>
  <c r="I21" i="35"/>
  <c r="AA238" i="23" s="1"/>
  <c r="M20" i="35"/>
  <c r="AU237" i="23" s="1"/>
  <c r="L20" i="35"/>
  <c r="AP237" i="23" s="1"/>
  <c r="K20" i="35"/>
  <c r="AK237" i="23" s="1"/>
  <c r="J20" i="35"/>
  <c r="AF237" i="23" s="1"/>
  <c r="I20" i="35"/>
  <c r="AA237" i="23" s="1"/>
  <c r="M19" i="35"/>
  <c r="AU236" i="23" s="1"/>
  <c r="L19" i="35"/>
  <c r="AP236" i="23" s="1"/>
  <c r="K19" i="35"/>
  <c r="AK236" i="23" s="1"/>
  <c r="J19" i="35"/>
  <c r="AF236" i="23" s="1"/>
  <c r="I19" i="35"/>
  <c r="AA236" i="23" s="1"/>
  <c r="M18" i="35"/>
  <c r="AU235" i="23" s="1"/>
  <c r="L18" i="35"/>
  <c r="AP235" i="23" s="1"/>
  <c r="K18" i="35"/>
  <c r="AK235" i="23" s="1"/>
  <c r="J18" i="35"/>
  <c r="AF235" i="23" s="1"/>
  <c r="I18" i="35"/>
  <c r="AA235" i="23" s="1"/>
  <c r="M17" i="35"/>
  <c r="AU234" i="23" s="1"/>
  <c r="L17" i="35"/>
  <c r="AP234" i="23" s="1"/>
  <c r="K17" i="35"/>
  <c r="AK234" i="23" s="1"/>
  <c r="J17" i="35"/>
  <c r="AF234" i="23" s="1"/>
  <c r="I17" i="35"/>
  <c r="AA234" i="23" s="1"/>
  <c r="M16" i="35"/>
  <c r="AU233" i="23" s="1"/>
  <c r="L16" i="35"/>
  <c r="AP233" i="23" s="1"/>
  <c r="K16" i="35"/>
  <c r="AK233" i="23" s="1"/>
  <c r="J16" i="35"/>
  <c r="AF233" i="23" s="1"/>
  <c r="I16" i="35"/>
  <c r="AA233" i="23" s="1"/>
  <c r="M15" i="35"/>
  <c r="AU232" i="23" s="1"/>
  <c r="L15" i="35"/>
  <c r="AP232" i="23" s="1"/>
  <c r="K15" i="35"/>
  <c r="AK232" i="23" s="1"/>
  <c r="J15" i="35"/>
  <c r="AF232" i="23" s="1"/>
  <c r="I15" i="35"/>
  <c r="AA232" i="23" s="1"/>
  <c r="M14" i="35"/>
  <c r="AU231" i="23" s="1"/>
  <c r="L14" i="35"/>
  <c r="AP231" i="23" s="1"/>
  <c r="K14" i="35"/>
  <c r="AK231" i="23" s="1"/>
  <c r="J14" i="35"/>
  <c r="AF231" i="23" s="1"/>
  <c r="I14" i="35"/>
  <c r="AA231" i="23" s="1"/>
  <c r="M13" i="35"/>
  <c r="AU230" i="23" s="1"/>
  <c r="L13" i="35"/>
  <c r="AP230" i="23" s="1"/>
  <c r="K13" i="35"/>
  <c r="AK230" i="23" s="1"/>
  <c r="J13" i="35"/>
  <c r="AF230" i="23" s="1"/>
  <c r="I13" i="35"/>
  <c r="AA230" i="23" s="1"/>
  <c r="M12" i="35"/>
  <c r="AU229" i="23" s="1"/>
  <c r="L12" i="35"/>
  <c r="AP229" i="23" s="1"/>
  <c r="K12" i="35"/>
  <c r="AK229" i="23" s="1"/>
  <c r="J12" i="35"/>
  <c r="AF229" i="23" s="1"/>
  <c r="I12" i="35"/>
  <c r="AA229" i="23" s="1"/>
  <c r="M11" i="35"/>
  <c r="AU228" i="23" s="1"/>
  <c r="L11" i="35"/>
  <c r="AP228" i="23" s="1"/>
  <c r="K11" i="35"/>
  <c r="AK228" i="23" s="1"/>
  <c r="J11" i="35"/>
  <c r="AF228" i="23" s="1"/>
  <c r="I11" i="35"/>
  <c r="AA228" i="23" s="1"/>
  <c r="M10" i="35"/>
  <c r="AU227" i="23" s="1"/>
  <c r="L10" i="35"/>
  <c r="AP227" i="23" s="1"/>
  <c r="K10" i="35"/>
  <c r="AK227" i="23" s="1"/>
  <c r="J10" i="35"/>
  <c r="AF227" i="23" s="1"/>
  <c r="I10" i="35"/>
  <c r="AA227" i="23" s="1"/>
  <c r="M9" i="35"/>
  <c r="AU226" i="23" s="1"/>
  <c r="L9" i="35"/>
  <c r="AP226" i="23" s="1"/>
  <c r="K9" i="35"/>
  <c r="AK226" i="23" s="1"/>
  <c r="J9" i="35"/>
  <c r="AF226" i="23" s="1"/>
  <c r="I9" i="35"/>
  <c r="AA226" i="23" s="1"/>
  <c r="N112" i="35"/>
  <c r="J112" i="35"/>
  <c r="I112" i="35"/>
  <c r="L112" i="35" s="1"/>
  <c r="AE61" i="35"/>
  <c r="AG61" i="35" s="1"/>
  <c r="V61" i="35"/>
  <c r="W61" i="35" s="1"/>
  <c r="U61" i="35"/>
  <c r="T61" i="35"/>
  <c r="R61" i="35"/>
  <c r="S61" i="35" s="1"/>
  <c r="D61" i="35"/>
  <c r="C61" i="35"/>
  <c r="B61" i="35"/>
  <c r="CP64" i="35" s="1"/>
  <c r="AE60" i="35"/>
  <c r="AG60" i="35" s="1"/>
  <c r="V60" i="35"/>
  <c r="W60" i="35" s="1"/>
  <c r="U60" i="35"/>
  <c r="T60" i="35"/>
  <c r="R60" i="35"/>
  <c r="S60" i="35" s="1"/>
  <c r="D60" i="35"/>
  <c r="C60" i="35"/>
  <c r="B60" i="35"/>
  <c r="CA64" i="35" s="1"/>
  <c r="AE59" i="35"/>
  <c r="AG59" i="35" s="1"/>
  <c r="V59" i="35"/>
  <c r="W59" i="35" s="1"/>
  <c r="U59" i="35"/>
  <c r="T59" i="35"/>
  <c r="R59" i="35"/>
  <c r="S59" i="35" s="1"/>
  <c r="D59" i="35"/>
  <c r="C59" i="35"/>
  <c r="B59" i="35"/>
  <c r="BL64" i="35" s="1"/>
  <c r="AE58" i="35"/>
  <c r="AG58" i="35" s="1"/>
  <c r="V58" i="35"/>
  <c r="W58" i="35" s="1"/>
  <c r="U58" i="35"/>
  <c r="T58" i="35"/>
  <c r="R58" i="35"/>
  <c r="S58" i="35" s="1"/>
  <c r="D58" i="35"/>
  <c r="C58" i="35"/>
  <c r="B58" i="35"/>
  <c r="AW64" i="35" s="1"/>
  <c r="AE57" i="35"/>
  <c r="AG57" i="35" s="1"/>
  <c r="V57" i="35"/>
  <c r="W57" i="35" s="1"/>
  <c r="U57" i="35"/>
  <c r="T57" i="35"/>
  <c r="R57" i="35"/>
  <c r="S57" i="35" s="1"/>
  <c r="D57" i="35"/>
  <c r="C57" i="35"/>
  <c r="B57" i="35"/>
  <c r="AH64" i="35" s="1"/>
  <c r="AE56" i="35"/>
  <c r="AG56" i="35" s="1"/>
  <c r="V56" i="35"/>
  <c r="W56" i="35" s="1"/>
  <c r="U56" i="35"/>
  <c r="T56" i="35"/>
  <c r="R56" i="35"/>
  <c r="S56" i="35" s="1"/>
  <c r="D56" i="35"/>
  <c r="C56" i="35"/>
  <c r="B56" i="35"/>
  <c r="S64" i="35" s="1"/>
  <c r="AK49" i="35"/>
  <c r="AG49" i="35"/>
  <c r="AC49" i="35"/>
  <c r="BE312" i="23" s="1"/>
  <c r="U49" i="35"/>
  <c r="Q49" i="35"/>
  <c r="E49" i="35"/>
  <c r="AN49" i="35"/>
  <c r="AN48" i="35"/>
  <c r="AK48" i="35"/>
  <c r="AJ48" i="35"/>
  <c r="AG48" i="35"/>
  <c r="AF48" i="35"/>
  <c r="AC48" i="35"/>
  <c r="BE311" i="23" s="1"/>
  <c r="AB48" i="35"/>
  <c r="AZ311" i="23" s="1"/>
  <c r="U48" i="35"/>
  <c r="T48" i="35"/>
  <c r="V265" i="23" s="1"/>
  <c r="Q48" i="35"/>
  <c r="P48" i="35"/>
  <c r="H48" i="35"/>
  <c r="E48" i="35"/>
  <c r="D48" i="35"/>
  <c r="AM48" i="35"/>
  <c r="AN47" i="35"/>
  <c r="AM47" i="35"/>
  <c r="AK47" i="35"/>
  <c r="AJ47" i="35"/>
  <c r="AI47" i="35"/>
  <c r="AG47" i="35"/>
  <c r="AF47" i="35"/>
  <c r="AE47" i="35"/>
  <c r="AC47" i="35"/>
  <c r="BE310" i="23" s="1"/>
  <c r="AB47" i="35"/>
  <c r="AZ310" i="23" s="1"/>
  <c r="U47" i="35"/>
  <c r="T47" i="35"/>
  <c r="V264" i="23" s="1"/>
  <c r="S47" i="35"/>
  <c r="Q47" i="35"/>
  <c r="P47" i="35"/>
  <c r="O47" i="35"/>
  <c r="BE264" i="23" s="1"/>
  <c r="H47" i="35"/>
  <c r="G47" i="35"/>
  <c r="E47" i="35"/>
  <c r="D47" i="35"/>
  <c r="C47" i="35" s="1"/>
  <c r="AL47" i="35"/>
  <c r="AK45" i="35"/>
  <c r="AG45" i="35"/>
  <c r="AC45" i="35"/>
  <c r="BE308" i="23" s="1"/>
  <c r="U45" i="35"/>
  <c r="Q45" i="35"/>
  <c r="E45" i="35"/>
  <c r="AN45" i="35"/>
  <c r="AN44" i="35"/>
  <c r="AK44" i="35"/>
  <c r="AJ44" i="35"/>
  <c r="AG44" i="35"/>
  <c r="AF44" i="35"/>
  <c r="AC44" i="35"/>
  <c r="BE307" i="23" s="1"/>
  <c r="AB44" i="35"/>
  <c r="AZ307" i="23" s="1"/>
  <c r="U44" i="35"/>
  <c r="T44" i="35"/>
  <c r="V261" i="23" s="1"/>
  <c r="Q44" i="35"/>
  <c r="P44" i="35"/>
  <c r="H44" i="35"/>
  <c r="E44" i="35"/>
  <c r="D44" i="35"/>
  <c r="AM44" i="35"/>
  <c r="AN43" i="35"/>
  <c r="AM43" i="35"/>
  <c r="AK43" i="35"/>
  <c r="AJ43" i="35"/>
  <c r="AI43" i="35"/>
  <c r="AG43" i="35"/>
  <c r="AF43" i="35"/>
  <c r="AE43" i="35"/>
  <c r="AC43" i="35"/>
  <c r="BE306" i="23" s="1"/>
  <c r="AB43" i="35"/>
  <c r="AZ306" i="23" s="1"/>
  <c r="U43" i="35"/>
  <c r="T43" i="35"/>
  <c r="V260" i="23" s="1"/>
  <c r="S43" i="35"/>
  <c r="Q43" i="35"/>
  <c r="P43" i="35"/>
  <c r="O43" i="35"/>
  <c r="BE260" i="23" s="1"/>
  <c r="H43" i="35"/>
  <c r="G43" i="35"/>
  <c r="E43" i="35"/>
  <c r="D43" i="35"/>
  <c r="C43" i="35" s="1"/>
  <c r="AL43" i="35"/>
  <c r="AD42" i="35"/>
  <c r="AK41" i="35"/>
  <c r="AG41" i="35"/>
  <c r="AC41" i="35"/>
  <c r="BE304" i="23" s="1"/>
  <c r="U41" i="35"/>
  <c r="Q41" i="35"/>
  <c r="E41" i="35"/>
  <c r="AN41" i="35"/>
  <c r="AN40" i="35"/>
  <c r="AK40" i="35"/>
  <c r="AJ40" i="35"/>
  <c r="AG40" i="35"/>
  <c r="AF40" i="35"/>
  <c r="AC40" i="35"/>
  <c r="BE303" i="23" s="1"/>
  <c r="AB40" i="35"/>
  <c r="AZ303" i="23" s="1"/>
  <c r="U40" i="35"/>
  <c r="T40" i="35"/>
  <c r="V257" i="23" s="1"/>
  <c r="Q40" i="35"/>
  <c r="P40" i="35"/>
  <c r="H40" i="35"/>
  <c r="E40" i="35"/>
  <c r="D40" i="35"/>
  <c r="AM40" i="35"/>
  <c r="AN39" i="35"/>
  <c r="AM39" i="35"/>
  <c r="AK39" i="35"/>
  <c r="AJ39" i="35"/>
  <c r="AI39" i="35"/>
  <c r="AG39" i="35"/>
  <c r="AF39" i="35"/>
  <c r="AE39" i="35"/>
  <c r="AC39" i="35"/>
  <c r="BE302" i="23" s="1"/>
  <c r="AB39" i="35"/>
  <c r="AZ302" i="23" s="1"/>
  <c r="U39" i="35"/>
  <c r="T39" i="35"/>
  <c r="V256" i="23" s="1"/>
  <c r="S39" i="35"/>
  <c r="Q39" i="35"/>
  <c r="P39" i="35"/>
  <c r="O39" i="35"/>
  <c r="BE256" i="23" s="1"/>
  <c r="H39" i="35"/>
  <c r="G39" i="35"/>
  <c r="E39" i="35"/>
  <c r="D39" i="35"/>
  <c r="C39" i="35"/>
  <c r="AL39" i="35"/>
  <c r="AK37" i="35"/>
  <c r="AG37" i="35"/>
  <c r="AC37" i="35"/>
  <c r="BE300" i="23" s="1"/>
  <c r="U37" i="35"/>
  <c r="Q37" i="35"/>
  <c r="E37" i="35"/>
  <c r="AN37" i="35"/>
  <c r="AN36" i="35"/>
  <c r="AK36" i="35"/>
  <c r="AJ36" i="35"/>
  <c r="AG36" i="35"/>
  <c r="AF36" i="35"/>
  <c r="AC36" i="35"/>
  <c r="BE299" i="23" s="1"/>
  <c r="AB36" i="35"/>
  <c r="AZ299" i="23" s="1"/>
  <c r="U36" i="35"/>
  <c r="T36" i="35"/>
  <c r="V253" i="23" s="1"/>
  <c r="Q36" i="35"/>
  <c r="P36" i="35"/>
  <c r="H36" i="35"/>
  <c r="E36" i="35"/>
  <c r="D36" i="35"/>
  <c r="AM36" i="35"/>
  <c r="AN35" i="35"/>
  <c r="AM35" i="35"/>
  <c r="AK35" i="35"/>
  <c r="AJ35" i="35"/>
  <c r="AI35" i="35"/>
  <c r="AG35" i="35"/>
  <c r="AF35" i="35"/>
  <c r="AE35" i="35"/>
  <c r="AC35" i="35"/>
  <c r="BE298" i="23" s="1"/>
  <c r="AB35" i="35"/>
  <c r="AZ298" i="23" s="1"/>
  <c r="U35" i="35"/>
  <c r="T35" i="35"/>
  <c r="V252" i="23" s="1"/>
  <c r="S35" i="35"/>
  <c r="Q35" i="35"/>
  <c r="P35" i="35"/>
  <c r="O35" i="35"/>
  <c r="BE252" i="23" s="1"/>
  <c r="H35" i="35"/>
  <c r="G35" i="35"/>
  <c r="E35" i="35"/>
  <c r="D35" i="35"/>
  <c r="C35" i="35"/>
  <c r="AL35" i="35"/>
  <c r="AD34" i="35"/>
  <c r="AK33" i="35"/>
  <c r="AG33" i="35"/>
  <c r="AC33" i="35"/>
  <c r="BE296" i="23" s="1"/>
  <c r="U33" i="35"/>
  <c r="Q33" i="35"/>
  <c r="E33" i="35"/>
  <c r="AN33" i="35"/>
  <c r="AN32" i="35"/>
  <c r="AK32" i="35"/>
  <c r="AJ32" i="35"/>
  <c r="AG32" i="35"/>
  <c r="AF32" i="35"/>
  <c r="AC32" i="35"/>
  <c r="BE295" i="23" s="1"/>
  <c r="AB32" i="35"/>
  <c r="AZ295" i="23" s="1"/>
  <c r="U32" i="35"/>
  <c r="T32" i="35"/>
  <c r="V249" i="23" s="1"/>
  <c r="Q32" i="35"/>
  <c r="P32" i="35"/>
  <c r="H32" i="35"/>
  <c r="E32" i="35"/>
  <c r="D32" i="35"/>
  <c r="AM32" i="35"/>
  <c r="AN31" i="35"/>
  <c r="AM31" i="35"/>
  <c r="AK31" i="35"/>
  <c r="AJ31" i="35"/>
  <c r="AI31" i="35"/>
  <c r="AG31" i="35"/>
  <c r="AF31" i="35"/>
  <c r="AE31" i="35"/>
  <c r="AC31" i="35"/>
  <c r="BE294" i="23" s="1"/>
  <c r="AB31" i="35"/>
  <c r="AZ294" i="23" s="1"/>
  <c r="U31" i="35"/>
  <c r="T31" i="35"/>
  <c r="V248" i="23" s="1"/>
  <c r="S31" i="35"/>
  <c r="Q31" i="35"/>
  <c r="P31" i="35"/>
  <c r="O31" i="35"/>
  <c r="BE248" i="23" s="1"/>
  <c r="H31" i="35"/>
  <c r="G31" i="35"/>
  <c r="E31" i="35"/>
  <c r="D31" i="35"/>
  <c r="AL31" i="35"/>
  <c r="AL29" i="35"/>
  <c r="AK29" i="35"/>
  <c r="AG29" i="35"/>
  <c r="AD29" i="35"/>
  <c r="AC29" i="35"/>
  <c r="BE292" i="23" s="1"/>
  <c r="V29" i="35"/>
  <c r="U29" i="35"/>
  <c r="Q29" i="35"/>
  <c r="N29" i="35"/>
  <c r="AZ246" i="23" s="1"/>
  <c r="F29" i="35"/>
  <c r="S35" i="3" s="1"/>
  <c r="E29" i="35"/>
  <c r="AN28" i="35"/>
  <c r="AK28" i="35"/>
  <c r="AJ28" i="35"/>
  <c r="AG28" i="35"/>
  <c r="AF28" i="35"/>
  <c r="AC28" i="35"/>
  <c r="BE291" i="23" s="1"/>
  <c r="AB28" i="35"/>
  <c r="AZ291" i="23" s="1"/>
  <c r="U28" i="35"/>
  <c r="T28" i="35"/>
  <c r="V245" i="23" s="1"/>
  <c r="Q28" i="35"/>
  <c r="P28" i="35"/>
  <c r="H28" i="35"/>
  <c r="E28" i="35"/>
  <c r="D28" i="35"/>
  <c r="AM28" i="35"/>
  <c r="AN27" i="35"/>
  <c r="AM27" i="35"/>
  <c r="AK27" i="35"/>
  <c r="AJ27" i="35"/>
  <c r="AI27" i="35"/>
  <c r="AG27" i="35"/>
  <c r="AF27" i="35"/>
  <c r="AE27" i="35"/>
  <c r="AC27" i="35"/>
  <c r="BE290" i="23" s="1"/>
  <c r="AB27" i="35"/>
  <c r="AZ290" i="23" s="1"/>
  <c r="U27" i="35"/>
  <c r="T27" i="35"/>
  <c r="V244" i="23" s="1"/>
  <c r="S27" i="35"/>
  <c r="Q27" i="35"/>
  <c r="P27" i="35"/>
  <c r="O27" i="35"/>
  <c r="BE244" i="23" s="1"/>
  <c r="H27" i="35"/>
  <c r="G27" i="35"/>
  <c r="E27" i="35"/>
  <c r="D27" i="35"/>
  <c r="AL27" i="35"/>
  <c r="AM26" i="35"/>
  <c r="AI26" i="35"/>
  <c r="AE26" i="35"/>
  <c r="S26" i="35"/>
  <c r="O26" i="35"/>
  <c r="BE243" i="23" s="1"/>
  <c r="G26" i="35"/>
  <c r="AL26" i="35"/>
  <c r="AN24" i="35"/>
  <c r="AK24" i="35"/>
  <c r="AJ24" i="35"/>
  <c r="AG24" i="35"/>
  <c r="AF24" i="35"/>
  <c r="AC24" i="35"/>
  <c r="BE287" i="23" s="1"/>
  <c r="AB24" i="35"/>
  <c r="AZ287" i="23" s="1"/>
  <c r="U24" i="35"/>
  <c r="T24" i="35"/>
  <c r="V241" i="23" s="1"/>
  <c r="Q24" i="35"/>
  <c r="P24" i="35"/>
  <c r="H24" i="35"/>
  <c r="E24" i="35"/>
  <c r="D24" i="35"/>
  <c r="AM24" i="35"/>
  <c r="AN23" i="35"/>
  <c r="AM23" i="35"/>
  <c r="AK23" i="35"/>
  <c r="AJ23" i="35"/>
  <c r="AI23" i="35"/>
  <c r="AG23" i="35"/>
  <c r="AF23" i="35"/>
  <c r="AE23" i="35"/>
  <c r="AC23" i="35"/>
  <c r="BE286" i="23" s="1"/>
  <c r="AB23" i="35"/>
  <c r="AZ286" i="23" s="1"/>
  <c r="U23" i="35"/>
  <c r="T23" i="35"/>
  <c r="V240" i="23" s="1"/>
  <c r="S23" i="35"/>
  <c r="Q23" i="35"/>
  <c r="P23" i="35"/>
  <c r="O23" i="35"/>
  <c r="BE240" i="23" s="1"/>
  <c r="H23" i="35"/>
  <c r="G23" i="35"/>
  <c r="E23" i="35"/>
  <c r="D23" i="35"/>
  <c r="AL23" i="35"/>
  <c r="AL22" i="35"/>
  <c r="AD22" i="35"/>
  <c r="V22" i="35"/>
  <c r="N22" i="35"/>
  <c r="AZ239" i="23" s="1"/>
  <c r="F22" i="35"/>
  <c r="S28" i="3" s="1"/>
  <c r="AM22" i="35"/>
  <c r="AK21" i="35"/>
  <c r="AG21" i="35"/>
  <c r="AC21" i="35"/>
  <c r="BE284" i="23" s="1"/>
  <c r="U21" i="35"/>
  <c r="Q21" i="35"/>
  <c r="E21" i="35"/>
  <c r="AL21" i="35"/>
  <c r="AN20" i="35"/>
  <c r="AK20" i="35"/>
  <c r="AJ20" i="35"/>
  <c r="AG20" i="35"/>
  <c r="AF20" i="35"/>
  <c r="AC20" i="35"/>
  <c r="BE283" i="23" s="1"/>
  <c r="AB20" i="35"/>
  <c r="AZ283" i="23" s="1"/>
  <c r="U20" i="35"/>
  <c r="T20" i="35"/>
  <c r="V237" i="23" s="1"/>
  <c r="Q20" i="35"/>
  <c r="P20" i="35"/>
  <c r="H20" i="35"/>
  <c r="E20" i="35"/>
  <c r="D20" i="35"/>
  <c r="AM20" i="35"/>
  <c r="AN19" i="35"/>
  <c r="AM19" i="35"/>
  <c r="AK19" i="35"/>
  <c r="AJ19" i="35"/>
  <c r="AI19" i="35"/>
  <c r="AG19" i="35"/>
  <c r="AF19" i="35"/>
  <c r="AE19" i="35"/>
  <c r="AC19" i="35"/>
  <c r="BE282" i="23" s="1"/>
  <c r="AB19" i="35"/>
  <c r="AZ282" i="23" s="1"/>
  <c r="U19" i="35"/>
  <c r="T19" i="35"/>
  <c r="V236" i="23" s="1"/>
  <c r="S19" i="35"/>
  <c r="Q19" i="35"/>
  <c r="P19" i="35"/>
  <c r="O19" i="35"/>
  <c r="BE236" i="23" s="1"/>
  <c r="H19" i="35"/>
  <c r="G19" i="35"/>
  <c r="E19" i="35"/>
  <c r="D19" i="35"/>
  <c r="AL19" i="35"/>
  <c r="AN18" i="35"/>
  <c r="AL18" i="35"/>
  <c r="AI18" i="35"/>
  <c r="AF18" i="35"/>
  <c r="AD18" i="35"/>
  <c r="V18" i="35"/>
  <c r="S18" i="35"/>
  <c r="P18" i="35"/>
  <c r="N18" i="35"/>
  <c r="AZ235" i="23" s="1"/>
  <c r="H18" i="35"/>
  <c r="F18" i="35"/>
  <c r="S24" i="3" s="1"/>
  <c r="AJ18" i="35"/>
  <c r="AK17" i="35"/>
  <c r="AE17" i="35"/>
  <c r="U17" i="35"/>
  <c r="O17" i="35"/>
  <c r="BE234" i="23" s="1"/>
  <c r="E17" i="35"/>
  <c r="AL17" i="35"/>
  <c r="AL16" i="35"/>
  <c r="AK16" i="35"/>
  <c r="AJ16" i="35"/>
  <c r="AG16" i="35"/>
  <c r="AF16" i="35"/>
  <c r="AD16" i="35"/>
  <c r="AB16" i="35"/>
  <c r="AZ279" i="23" s="1"/>
  <c r="V16" i="35"/>
  <c r="U16" i="35"/>
  <c r="T16" i="35"/>
  <c r="V233" i="23" s="1"/>
  <c r="Q16" i="35"/>
  <c r="P16" i="35"/>
  <c r="N16" i="35"/>
  <c r="AZ233" i="23" s="1"/>
  <c r="F16" i="35"/>
  <c r="S22" i="3" s="1"/>
  <c r="E16" i="35"/>
  <c r="D16" i="35"/>
  <c r="AN15" i="35"/>
  <c r="AM15" i="35"/>
  <c r="AK15" i="35"/>
  <c r="AJ15" i="35"/>
  <c r="AI15" i="35"/>
  <c r="AG15" i="35"/>
  <c r="AF15" i="35"/>
  <c r="AE15" i="35"/>
  <c r="AC15" i="35"/>
  <c r="BE278" i="23" s="1"/>
  <c r="AB15" i="35"/>
  <c r="AZ278" i="23" s="1"/>
  <c r="U15" i="35"/>
  <c r="T15" i="35"/>
  <c r="V232" i="23" s="1"/>
  <c r="S15" i="35"/>
  <c r="Q15" i="35"/>
  <c r="P15" i="35"/>
  <c r="O15" i="35"/>
  <c r="BE232" i="23" s="1"/>
  <c r="H15" i="35"/>
  <c r="G15" i="35"/>
  <c r="E15" i="35"/>
  <c r="D15" i="35"/>
  <c r="AL15" i="35"/>
  <c r="AN14" i="35"/>
  <c r="AL14" i="35"/>
  <c r="AJ14" i="35"/>
  <c r="AI14" i="35"/>
  <c r="AF14" i="35"/>
  <c r="AE14" i="35"/>
  <c r="AD14" i="35"/>
  <c r="V14" i="35"/>
  <c r="T14" i="35"/>
  <c r="V231" i="23" s="1"/>
  <c r="S14" i="35"/>
  <c r="P14" i="35"/>
  <c r="O14" i="35"/>
  <c r="BE231" i="23" s="1"/>
  <c r="N14" i="35"/>
  <c r="AZ231" i="23" s="1"/>
  <c r="H14" i="35"/>
  <c r="F14" i="35"/>
  <c r="S20" i="3" s="1"/>
  <c r="D14" i="35"/>
  <c r="AI13" i="35"/>
  <c r="AL12" i="35"/>
  <c r="AJ12" i="35"/>
  <c r="AG12" i="35"/>
  <c r="AD12" i="35"/>
  <c r="AB12" i="35"/>
  <c r="AZ275" i="23" s="1"/>
  <c r="V12" i="35"/>
  <c r="T12" i="35"/>
  <c r="V229" i="23" s="1"/>
  <c r="Q12" i="35"/>
  <c r="N12" i="35"/>
  <c r="AZ229" i="23" s="1"/>
  <c r="F12" i="35"/>
  <c r="S18" i="3" s="1"/>
  <c r="D12" i="35"/>
  <c r="AK12" i="35"/>
  <c r="AN11" i="35"/>
  <c r="AM11" i="35"/>
  <c r="AK11" i="35"/>
  <c r="AJ11" i="35"/>
  <c r="AI11" i="35"/>
  <c r="AG11" i="35"/>
  <c r="AF11" i="35"/>
  <c r="AE11" i="35"/>
  <c r="AC11" i="35"/>
  <c r="BE274" i="23" s="1"/>
  <c r="AB11" i="35"/>
  <c r="AZ274" i="23" s="1"/>
  <c r="U11" i="35"/>
  <c r="T11" i="35"/>
  <c r="V228" i="23" s="1"/>
  <c r="S11" i="35"/>
  <c r="Q11" i="35"/>
  <c r="P11" i="35"/>
  <c r="O11" i="35"/>
  <c r="BE228" i="23" s="1"/>
  <c r="H11" i="35"/>
  <c r="G11" i="35"/>
  <c r="E11" i="35"/>
  <c r="D11" i="35"/>
  <c r="AL11" i="35"/>
  <c r="AN10" i="35"/>
  <c r="AL10" i="35"/>
  <c r="AI10" i="35"/>
  <c r="AF10" i="35"/>
  <c r="AD10" i="35"/>
  <c r="V10" i="35"/>
  <c r="S10" i="35"/>
  <c r="P10" i="35"/>
  <c r="N10" i="35"/>
  <c r="AZ227" i="23" s="1"/>
  <c r="H10" i="35"/>
  <c r="F10" i="35"/>
  <c r="S16" i="3" s="1"/>
  <c r="AJ10" i="35"/>
  <c r="AM9" i="35"/>
  <c r="AK9" i="35"/>
  <c r="AH9" i="35"/>
  <c r="V272" i="23" s="1"/>
  <c r="AE9" i="35"/>
  <c r="AC9" i="35"/>
  <c r="BE272" i="23" s="1"/>
  <c r="U9" i="35"/>
  <c r="R9" i="35"/>
  <c r="O9" i="35"/>
  <c r="BE226" i="23" s="1"/>
  <c r="G9" i="35"/>
  <c r="E9" i="35"/>
  <c r="AL9" i="35"/>
  <c r="X8" i="35"/>
  <c r="Y8" i="35" s="1"/>
  <c r="Z8" i="35" s="1"/>
  <c r="AA8" i="35" s="1"/>
  <c r="AB8" i="35" s="1"/>
  <c r="K8" i="35"/>
  <c r="L8" i="35" s="1"/>
  <c r="J8" i="35"/>
  <c r="C3" i="35"/>
  <c r="B3" i="35" s="1"/>
  <c r="R50" i="3" l="1"/>
  <c r="G261" i="23"/>
  <c r="G307" i="23" s="1"/>
  <c r="Q17" i="3"/>
  <c r="B228" i="23"/>
  <c r="B274" i="23" s="1"/>
  <c r="R21" i="3"/>
  <c r="G232" i="23"/>
  <c r="G278" i="23" s="1"/>
  <c r="G233" i="23"/>
  <c r="G279" i="23" s="1"/>
  <c r="R22" i="3"/>
  <c r="R23" i="3"/>
  <c r="G234" i="23"/>
  <c r="G280" i="23" s="1"/>
  <c r="R26" i="3"/>
  <c r="G237" i="23"/>
  <c r="G283" i="23" s="1"/>
  <c r="R29" i="3"/>
  <c r="G240" i="23"/>
  <c r="G286" i="23" s="1"/>
  <c r="Q30" i="3"/>
  <c r="B241" i="23"/>
  <c r="B287" i="23" s="1"/>
  <c r="R33" i="3"/>
  <c r="G244" i="23"/>
  <c r="G290" i="23" s="1"/>
  <c r="C28" i="35"/>
  <c r="D86" i="35" s="1"/>
  <c r="Q34" i="3"/>
  <c r="B245" i="23"/>
  <c r="B291" i="23" s="1"/>
  <c r="R37" i="3"/>
  <c r="G248" i="23"/>
  <c r="G294" i="23" s="1"/>
  <c r="C32" i="35"/>
  <c r="Q38" i="3"/>
  <c r="B249" i="23"/>
  <c r="B295" i="23" s="1"/>
  <c r="Q41" i="3"/>
  <c r="B252" i="23"/>
  <c r="B298" i="23" s="1"/>
  <c r="R43" i="3"/>
  <c r="G254" i="23"/>
  <c r="G300" i="23" s="1"/>
  <c r="Q45" i="3"/>
  <c r="B256" i="23"/>
  <c r="B302" i="23" s="1"/>
  <c r="R47" i="3"/>
  <c r="G258" i="23"/>
  <c r="G304" i="23" s="1"/>
  <c r="Q21" i="3"/>
  <c r="B232" i="23"/>
  <c r="B278" i="23" s="1"/>
  <c r="Q37" i="3"/>
  <c r="B248" i="23"/>
  <c r="B294" i="23" s="1"/>
  <c r="R39" i="3"/>
  <c r="G250" i="23"/>
  <c r="G296" i="23" s="1"/>
  <c r="R54" i="3"/>
  <c r="G265" i="23"/>
  <c r="G311" i="23" s="1"/>
  <c r="Q18" i="3"/>
  <c r="B229" i="23"/>
  <c r="B275" i="23" s="1"/>
  <c r="R30" i="3"/>
  <c r="G241" i="23"/>
  <c r="G287" i="23" s="1"/>
  <c r="R34" i="3"/>
  <c r="G245" i="23"/>
  <c r="G291" i="23" s="1"/>
  <c r="G249" i="23"/>
  <c r="G295" i="23" s="1"/>
  <c r="R38" i="3"/>
  <c r="R41" i="3"/>
  <c r="G252" i="23"/>
  <c r="G298" i="23" s="1"/>
  <c r="C36" i="35"/>
  <c r="D94" i="35" s="1"/>
  <c r="Q42" i="3"/>
  <c r="B253" i="23"/>
  <c r="B299" i="23" s="1"/>
  <c r="R45" i="3"/>
  <c r="G256" i="23"/>
  <c r="G302" i="23" s="1"/>
  <c r="C40" i="35"/>
  <c r="Q46" i="3"/>
  <c r="B257" i="23"/>
  <c r="B303" i="23" s="1"/>
  <c r="Q49" i="3"/>
  <c r="B260" i="23"/>
  <c r="B306" i="23" s="1"/>
  <c r="R51" i="3"/>
  <c r="G262" i="23"/>
  <c r="G308" i="23" s="1"/>
  <c r="Q53" i="3"/>
  <c r="B264" i="23"/>
  <c r="B310" i="23" s="1"/>
  <c r="R55" i="3"/>
  <c r="G266" i="23"/>
  <c r="G312" i="23" s="1"/>
  <c r="C16" i="35"/>
  <c r="D74" i="35" s="1"/>
  <c r="Q22" i="3"/>
  <c r="B233" i="23"/>
  <c r="B279" i="23" s="1"/>
  <c r="R25" i="3"/>
  <c r="G236" i="23"/>
  <c r="G282" i="23" s="1"/>
  <c r="C20" i="35"/>
  <c r="Q26" i="3"/>
  <c r="B237" i="23"/>
  <c r="B283" i="23" s="1"/>
  <c r="C23" i="35"/>
  <c r="Q29" i="3"/>
  <c r="B240" i="23"/>
  <c r="B286" i="23" s="1"/>
  <c r="Q33" i="3"/>
  <c r="B244" i="23"/>
  <c r="B290" i="23" s="1"/>
  <c r="R17" i="3"/>
  <c r="G228" i="23"/>
  <c r="G274" i="23" s="1"/>
  <c r="B231" i="23"/>
  <c r="B277" i="23" s="1"/>
  <c r="Q20" i="3"/>
  <c r="C15" i="35"/>
  <c r="Q25" i="3"/>
  <c r="B236" i="23"/>
  <c r="B282" i="23" s="1"/>
  <c r="G238" i="23"/>
  <c r="G284" i="23" s="1"/>
  <c r="R27" i="3"/>
  <c r="C27" i="35"/>
  <c r="C85" i="35" s="1"/>
  <c r="J85" i="35" s="1"/>
  <c r="R35" i="3"/>
  <c r="G246" i="23"/>
  <c r="G292" i="23" s="1"/>
  <c r="C31" i="35"/>
  <c r="R42" i="3"/>
  <c r="G253" i="23"/>
  <c r="G299" i="23" s="1"/>
  <c r="G257" i="23"/>
  <c r="G303" i="23" s="1"/>
  <c r="R46" i="3"/>
  <c r="R49" i="3"/>
  <c r="G260" i="23"/>
  <c r="G306" i="23" s="1"/>
  <c r="C44" i="35"/>
  <c r="Q50" i="3"/>
  <c r="B261" i="23"/>
  <c r="B307" i="23" s="1"/>
  <c r="R53" i="3"/>
  <c r="G264" i="23"/>
  <c r="G310" i="23" s="1"/>
  <c r="C48" i="35"/>
  <c r="Q54" i="3"/>
  <c r="B265" i="23"/>
  <c r="R15" i="3"/>
  <c r="G226" i="23"/>
  <c r="G272" i="23" s="1"/>
  <c r="C81" i="35"/>
  <c r="I81" i="35" s="1"/>
  <c r="B81" i="35"/>
  <c r="D81" i="35"/>
  <c r="M8" i="35"/>
  <c r="G13" i="35"/>
  <c r="AN25" i="35"/>
  <c r="AJ25" i="35"/>
  <c r="AF25" i="35"/>
  <c r="AB25" i="35"/>
  <c r="AZ288" i="23" s="1"/>
  <c r="T25" i="35"/>
  <c r="V242" i="23" s="1"/>
  <c r="P25" i="35"/>
  <c r="H25" i="35"/>
  <c r="D25" i="35"/>
  <c r="AM25" i="35"/>
  <c r="AI25" i="35"/>
  <c r="AE25" i="35"/>
  <c r="S25" i="35"/>
  <c r="O25" i="35"/>
  <c r="BE242" i="23" s="1"/>
  <c r="G25" i="35"/>
  <c r="AK30" i="35"/>
  <c r="AG30" i="35"/>
  <c r="AC30" i="35"/>
  <c r="BE293" i="23" s="1"/>
  <c r="U30" i="35"/>
  <c r="Q30" i="35"/>
  <c r="E30" i="35"/>
  <c r="AN30" i="35"/>
  <c r="AJ30" i="35"/>
  <c r="AF30" i="35"/>
  <c r="AB30" i="35"/>
  <c r="AZ293" i="23" s="1"/>
  <c r="T30" i="35"/>
  <c r="V247" i="23" s="1"/>
  <c r="P30" i="35"/>
  <c r="H30" i="35"/>
  <c r="D30" i="35"/>
  <c r="AM30" i="35"/>
  <c r="AI30" i="35"/>
  <c r="AE30" i="35"/>
  <c r="S30" i="35"/>
  <c r="AH30" i="35"/>
  <c r="V293" i="23" s="1"/>
  <c r="AK38" i="35"/>
  <c r="AG38" i="35"/>
  <c r="AC38" i="35"/>
  <c r="BE301" i="23" s="1"/>
  <c r="U38" i="35"/>
  <c r="Q38" i="35"/>
  <c r="E38" i="35"/>
  <c r="AN38" i="35"/>
  <c r="AJ38" i="35"/>
  <c r="AF38" i="35"/>
  <c r="AB38" i="35"/>
  <c r="AZ301" i="23" s="1"/>
  <c r="T38" i="35"/>
  <c r="V255" i="23" s="1"/>
  <c r="P38" i="35"/>
  <c r="H38" i="35"/>
  <c r="D38" i="35"/>
  <c r="AM38" i="35"/>
  <c r="AI38" i="35"/>
  <c r="AE38" i="35"/>
  <c r="S38" i="35"/>
  <c r="O38" i="35"/>
  <c r="BE255" i="23" s="1"/>
  <c r="G38" i="35"/>
  <c r="D9" i="35"/>
  <c r="H9" i="35"/>
  <c r="Q9" i="35"/>
  <c r="V9" i="35"/>
  <c r="AG9" i="35"/>
  <c r="D10" i="35"/>
  <c r="O10" i="35"/>
  <c r="BE227" i="23" s="1"/>
  <c r="T10" i="35"/>
  <c r="V227" i="23" s="1"/>
  <c r="AE10" i="35"/>
  <c r="E12" i="35"/>
  <c r="P12" i="35"/>
  <c r="U12" i="35"/>
  <c r="AF12" i="35"/>
  <c r="N13" i="35"/>
  <c r="AZ230" i="23" s="1"/>
  <c r="S13" i="35"/>
  <c r="AD13" i="35"/>
  <c r="AK14" i="35"/>
  <c r="AG14" i="35"/>
  <c r="AC14" i="35"/>
  <c r="BE277" i="23" s="1"/>
  <c r="U14" i="35"/>
  <c r="Q14" i="35"/>
  <c r="E14" i="35"/>
  <c r="G14" i="35"/>
  <c r="R14" i="35"/>
  <c r="AB14" i="35"/>
  <c r="AZ277" i="23" s="1"/>
  <c r="AH14" i="35"/>
  <c r="V277" i="23" s="1"/>
  <c r="AM14" i="35"/>
  <c r="AM16" i="35"/>
  <c r="AI16" i="35"/>
  <c r="AE16" i="35"/>
  <c r="S16" i="35"/>
  <c r="O16" i="35"/>
  <c r="BE233" i="23" s="1"/>
  <c r="G16" i="35"/>
  <c r="H16" i="35"/>
  <c r="R16" i="35"/>
  <c r="AC16" i="35"/>
  <c r="BE279" i="23" s="1"/>
  <c r="AH16" i="35"/>
  <c r="V279" i="23" s="1"/>
  <c r="AN16" i="35"/>
  <c r="F17" i="35"/>
  <c r="S23" i="3" s="1"/>
  <c r="Q17" i="35"/>
  <c r="V17" i="35"/>
  <c r="AG17" i="35"/>
  <c r="D18" i="35"/>
  <c r="O18" i="35"/>
  <c r="BE235" i="23" s="1"/>
  <c r="T18" i="35"/>
  <c r="V235" i="23" s="1"/>
  <c r="AE18" i="35"/>
  <c r="F21" i="35"/>
  <c r="S27" i="3" s="1"/>
  <c r="N21" i="35"/>
  <c r="AZ238" i="23" s="1"/>
  <c r="V21" i="35"/>
  <c r="AD21" i="35"/>
  <c r="G22" i="35"/>
  <c r="O22" i="35"/>
  <c r="BE239" i="23" s="1"/>
  <c r="AE22" i="35"/>
  <c r="C24" i="35"/>
  <c r="E25" i="35"/>
  <c r="U25" i="35"/>
  <c r="AC25" i="35"/>
  <c r="BE288" i="23" s="1"/>
  <c r="AK25" i="35"/>
  <c r="F26" i="35"/>
  <c r="S32" i="3" s="1"/>
  <c r="N26" i="35"/>
  <c r="AZ243" i="23" s="1"/>
  <c r="V26" i="35"/>
  <c r="AD26" i="35"/>
  <c r="AN29" i="35"/>
  <c r="AJ29" i="35"/>
  <c r="AF29" i="35"/>
  <c r="AB29" i="35"/>
  <c r="AZ292" i="23" s="1"/>
  <c r="T29" i="35"/>
  <c r="V246" i="23" s="1"/>
  <c r="P29" i="35"/>
  <c r="H29" i="35"/>
  <c r="D29" i="35"/>
  <c r="AM29" i="35"/>
  <c r="AI29" i="35"/>
  <c r="AE29" i="35"/>
  <c r="S29" i="35"/>
  <c r="O29" i="35"/>
  <c r="BE246" i="23" s="1"/>
  <c r="G29" i="35"/>
  <c r="R29" i="35"/>
  <c r="AH29" i="35"/>
  <c r="V292" i="23" s="1"/>
  <c r="V30" i="35"/>
  <c r="AL30" i="35"/>
  <c r="C90" i="35"/>
  <c r="J90" i="35" s="1"/>
  <c r="D90" i="35"/>
  <c r="B90" i="35"/>
  <c r="N34" i="35"/>
  <c r="AZ251" i="23" s="1"/>
  <c r="D93" i="35"/>
  <c r="C93" i="35"/>
  <c r="H93" i="35" s="1"/>
  <c r="B93" i="35"/>
  <c r="F38" i="35"/>
  <c r="S44" i="3" s="1"/>
  <c r="V38" i="35"/>
  <c r="AL38" i="35"/>
  <c r="B98" i="35"/>
  <c r="C98" i="35"/>
  <c r="H98" i="35" s="1"/>
  <c r="D98" i="35"/>
  <c r="N42" i="35"/>
  <c r="AZ259" i="23" s="1"/>
  <c r="C101" i="35"/>
  <c r="H101" i="35" s="1"/>
  <c r="B101" i="35"/>
  <c r="D101" i="35"/>
  <c r="F46" i="35"/>
  <c r="S52" i="3" s="1"/>
  <c r="V46" i="35"/>
  <c r="AL46" i="35"/>
  <c r="B106" i="35"/>
  <c r="D106" i="35"/>
  <c r="C106" i="35"/>
  <c r="J106" i="35" s="1"/>
  <c r="AN13" i="35"/>
  <c r="AJ13" i="35"/>
  <c r="AF13" i="35"/>
  <c r="AB13" i="35"/>
  <c r="AZ276" i="23" s="1"/>
  <c r="T13" i="35"/>
  <c r="V230" i="23" s="1"/>
  <c r="P13" i="35"/>
  <c r="H13" i="35"/>
  <c r="D13" i="35"/>
  <c r="AC13" i="35"/>
  <c r="BE276" i="23" s="1"/>
  <c r="B85" i="35"/>
  <c r="AH38" i="35"/>
  <c r="V301" i="23" s="1"/>
  <c r="R46" i="35"/>
  <c r="C11" i="35"/>
  <c r="E13" i="35"/>
  <c r="O13" i="35"/>
  <c r="BE230" i="23" s="1"/>
  <c r="U13" i="35"/>
  <c r="AE13" i="35"/>
  <c r="AK13" i="35"/>
  <c r="C74" i="35"/>
  <c r="G74" i="35" s="1"/>
  <c r="B74" i="35"/>
  <c r="AN17" i="35"/>
  <c r="AJ17" i="35"/>
  <c r="AF17" i="35"/>
  <c r="AB17" i="35"/>
  <c r="AZ280" i="23" s="1"/>
  <c r="T17" i="35"/>
  <c r="V234" i="23" s="1"/>
  <c r="P17" i="35"/>
  <c r="H17" i="35"/>
  <c r="D17" i="35"/>
  <c r="G17" i="35"/>
  <c r="R17" i="35"/>
  <c r="AC17" i="35"/>
  <c r="BE280" i="23" s="1"/>
  <c r="AH17" i="35"/>
  <c r="V280" i="23" s="1"/>
  <c r="AM17" i="35"/>
  <c r="C19" i="35"/>
  <c r="AK22" i="35"/>
  <c r="AG22" i="35"/>
  <c r="AC22" i="35"/>
  <c r="BE285" i="23" s="1"/>
  <c r="U22" i="35"/>
  <c r="Q22" i="35"/>
  <c r="E22" i="35"/>
  <c r="AN22" i="35"/>
  <c r="AJ22" i="35"/>
  <c r="AF22" i="35"/>
  <c r="AB22" i="35"/>
  <c r="AZ285" i="23" s="1"/>
  <c r="T22" i="35"/>
  <c r="V239" i="23" s="1"/>
  <c r="P22" i="35"/>
  <c r="H22" i="35"/>
  <c r="D22" i="35"/>
  <c r="R22" i="35"/>
  <c r="AH22" i="35"/>
  <c r="V285" i="23" s="1"/>
  <c r="F25" i="35"/>
  <c r="S31" i="3" s="1"/>
  <c r="N25" i="35"/>
  <c r="AZ242" i="23" s="1"/>
  <c r="V25" i="35"/>
  <c r="AD25" i="35"/>
  <c r="AL25" i="35"/>
  <c r="F30" i="35"/>
  <c r="S36" i="3" s="1"/>
  <c r="N30" i="35"/>
  <c r="AZ247" i="23" s="1"/>
  <c r="AK34" i="35"/>
  <c r="AG34" i="35"/>
  <c r="AC34" i="35"/>
  <c r="BE297" i="23" s="1"/>
  <c r="U34" i="35"/>
  <c r="Q34" i="35"/>
  <c r="E34" i="35"/>
  <c r="AN34" i="35"/>
  <c r="AJ34" i="35"/>
  <c r="AF34" i="35"/>
  <c r="AB34" i="35"/>
  <c r="AZ297" i="23" s="1"/>
  <c r="T34" i="35"/>
  <c r="V251" i="23" s="1"/>
  <c r="P34" i="35"/>
  <c r="H34" i="35"/>
  <c r="D34" i="35"/>
  <c r="AM34" i="35"/>
  <c r="AI34" i="35"/>
  <c r="AE34" i="35"/>
  <c r="S34" i="35"/>
  <c r="O34" i="35"/>
  <c r="BE251" i="23" s="1"/>
  <c r="G34" i="35"/>
  <c r="R34" i="35"/>
  <c r="AH34" i="35"/>
  <c r="V297" i="23" s="1"/>
  <c r="AK42" i="35"/>
  <c r="AG42" i="35"/>
  <c r="AC42" i="35"/>
  <c r="BE305" i="23" s="1"/>
  <c r="U42" i="35"/>
  <c r="Q42" i="35"/>
  <c r="E42" i="35"/>
  <c r="AN42" i="35"/>
  <c r="AJ42" i="35"/>
  <c r="AF42" i="35"/>
  <c r="AB42" i="35"/>
  <c r="AZ305" i="23" s="1"/>
  <c r="T42" i="35"/>
  <c r="V259" i="23" s="1"/>
  <c r="P42" i="35"/>
  <c r="H42" i="35"/>
  <c r="D42" i="35"/>
  <c r="AM42" i="35"/>
  <c r="AI42" i="35"/>
  <c r="AE42" i="35"/>
  <c r="S42" i="35"/>
  <c r="O42" i="35"/>
  <c r="BE259" i="23" s="1"/>
  <c r="G42" i="35"/>
  <c r="R42" i="35"/>
  <c r="AH42" i="35"/>
  <c r="V305" i="23" s="1"/>
  <c r="R13" i="35"/>
  <c r="AH13" i="35"/>
  <c r="V276" i="23" s="1"/>
  <c r="AM13" i="35"/>
  <c r="B73" i="35"/>
  <c r="D73" i="35"/>
  <c r="C73" i="35"/>
  <c r="K73" i="35" s="1"/>
  <c r="D78" i="35"/>
  <c r="B78" i="35"/>
  <c r="C78" i="35"/>
  <c r="H78" i="35" s="1"/>
  <c r="R25" i="35"/>
  <c r="AH25" i="35"/>
  <c r="V288" i="23" s="1"/>
  <c r="R30" i="35"/>
  <c r="R38" i="35"/>
  <c r="AK46" i="35"/>
  <c r="AG46" i="35"/>
  <c r="AC46" i="35"/>
  <c r="BE309" i="23" s="1"/>
  <c r="U46" i="35"/>
  <c r="Q46" i="35"/>
  <c r="E46" i="35"/>
  <c r="AN46" i="35"/>
  <c r="AJ46" i="35"/>
  <c r="AF46" i="35"/>
  <c r="AB46" i="35"/>
  <c r="AZ309" i="23" s="1"/>
  <c r="T46" i="35"/>
  <c r="V263" i="23" s="1"/>
  <c r="P46" i="35"/>
  <c r="H46" i="35"/>
  <c r="D46" i="35"/>
  <c r="AM46" i="35"/>
  <c r="AI46" i="35"/>
  <c r="AE46" i="35"/>
  <c r="S46" i="35"/>
  <c r="O46" i="35"/>
  <c r="BE263" i="23" s="1"/>
  <c r="G46" i="35"/>
  <c r="AH46" i="35"/>
  <c r="V309" i="23" s="1"/>
  <c r="AN9" i="35"/>
  <c r="AJ9" i="35"/>
  <c r="AF9" i="35"/>
  <c r="AB9" i="35"/>
  <c r="AZ272" i="23" s="1"/>
  <c r="T9" i="35"/>
  <c r="V226" i="23" s="1"/>
  <c r="P9" i="35"/>
  <c r="F9" i="35"/>
  <c r="S15" i="3" s="1"/>
  <c r="N9" i="35"/>
  <c r="AZ226" i="23" s="1"/>
  <c r="S9" i="35"/>
  <c r="AD9" i="35"/>
  <c r="AI9" i="35"/>
  <c r="AK10" i="35"/>
  <c r="AG10" i="35"/>
  <c r="AC10" i="35"/>
  <c r="BE273" i="23" s="1"/>
  <c r="U10" i="35"/>
  <c r="Q10" i="35"/>
  <c r="E10" i="35"/>
  <c r="G10" i="35"/>
  <c r="R10" i="35"/>
  <c r="AB10" i="35"/>
  <c r="AZ273" i="23" s="1"/>
  <c r="AH10" i="35"/>
  <c r="V273" i="23" s="1"/>
  <c r="AM10" i="35"/>
  <c r="AM12" i="35"/>
  <c r="AI12" i="35"/>
  <c r="AE12" i="35"/>
  <c r="S12" i="35"/>
  <c r="O12" i="35"/>
  <c r="BE229" i="23" s="1"/>
  <c r="G12" i="35"/>
  <c r="H12" i="35"/>
  <c r="R12" i="35"/>
  <c r="AC12" i="35"/>
  <c r="BE275" i="23" s="1"/>
  <c r="AH12" i="35"/>
  <c r="V275" i="23" s="1"/>
  <c r="AN12" i="35"/>
  <c r="F13" i="35"/>
  <c r="S19" i="3" s="1"/>
  <c r="Q13" i="35"/>
  <c r="V13" i="35"/>
  <c r="AG13" i="35"/>
  <c r="AL13" i="35"/>
  <c r="N17" i="35"/>
  <c r="AZ234" i="23" s="1"/>
  <c r="S17" i="35"/>
  <c r="AD17" i="35"/>
  <c r="AI17" i="35"/>
  <c r="AK18" i="35"/>
  <c r="AG18" i="35"/>
  <c r="AC18" i="35"/>
  <c r="BE281" i="23" s="1"/>
  <c r="U18" i="35"/>
  <c r="Q18" i="35"/>
  <c r="E18" i="35"/>
  <c r="G18" i="35"/>
  <c r="R18" i="35"/>
  <c r="AB18" i="35"/>
  <c r="AZ281" i="23" s="1"/>
  <c r="AH18" i="35"/>
  <c r="V281" i="23" s="1"/>
  <c r="AM18" i="35"/>
  <c r="AN21" i="35"/>
  <c r="AJ21" i="35"/>
  <c r="AF21" i="35"/>
  <c r="AB21" i="35"/>
  <c r="AZ284" i="23" s="1"/>
  <c r="T21" i="35"/>
  <c r="V238" i="23" s="1"/>
  <c r="P21" i="35"/>
  <c r="H21" i="35"/>
  <c r="D21" i="35"/>
  <c r="AM21" i="35"/>
  <c r="AI21" i="35"/>
  <c r="AE21" i="35"/>
  <c r="S21" i="35"/>
  <c r="O21" i="35"/>
  <c r="BE238" i="23" s="1"/>
  <c r="G21" i="35"/>
  <c r="R21" i="35"/>
  <c r="AH21" i="35"/>
  <c r="V284" i="23" s="1"/>
  <c r="S22" i="35"/>
  <c r="AI22" i="35"/>
  <c r="Q25" i="35"/>
  <c r="AG25" i="35"/>
  <c r="AK26" i="35"/>
  <c r="AG26" i="35"/>
  <c r="AC26" i="35"/>
  <c r="BE289" i="23" s="1"/>
  <c r="U26" i="35"/>
  <c r="Q26" i="35"/>
  <c r="E26" i="35"/>
  <c r="AN26" i="35"/>
  <c r="AJ26" i="35"/>
  <c r="AF26" i="35"/>
  <c r="AB26" i="35"/>
  <c r="AZ289" i="23" s="1"/>
  <c r="T26" i="35"/>
  <c r="V243" i="23" s="1"/>
  <c r="P26" i="35"/>
  <c r="H26" i="35"/>
  <c r="D26" i="35"/>
  <c r="R26" i="35"/>
  <c r="AH26" i="35"/>
  <c r="V289" i="23" s="1"/>
  <c r="G30" i="35"/>
  <c r="O30" i="35"/>
  <c r="BE247" i="23" s="1"/>
  <c r="AD30" i="35"/>
  <c r="D89" i="35"/>
  <c r="C89" i="35"/>
  <c r="I89" i="35" s="1"/>
  <c r="B89" i="35"/>
  <c r="F34" i="35"/>
  <c r="S40" i="3" s="1"/>
  <c r="V34" i="35"/>
  <c r="AL34" i="35"/>
  <c r="B94" i="35"/>
  <c r="C94" i="35"/>
  <c r="J94" i="35" s="1"/>
  <c r="N38" i="35"/>
  <c r="AZ255" i="23" s="1"/>
  <c r="AD38" i="35"/>
  <c r="D97" i="35"/>
  <c r="C97" i="35"/>
  <c r="I97" i="35" s="1"/>
  <c r="B97" i="35"/>
  <c r="F42" i="35"/>
  <c r="S48" i="3" s="1"/>
  <c r="V42" i="35"/>
  <c r="AL42" i="35"/>
  <c r="D102" i="35"/>
  <c r="C102" i="35"/>
  <c r="J102" i="35" s="1"/>
  <c r="B102" i="35"/>
  <c r="N46" i="35"/>
  <c r="AZ263" i="23" s="1"/>
  <c r="AD46" i="35"/>
  <c r="D105" i="35"/>
  <c r="C105" i="35"/>
  <c r="J105" i="35" s="1"/>
  <c r="B105" i="35"/>
  <c r="F33" i="35"/>
  <c r="S39" i="3" s="1"/>
  <c r="N33" i="35"/>
  <c r="AZ250" i="23" s="1"/>
  <c r="R33" i="35"/>
  <c r="V33" i="35"/>
  <c r="AD33" i="35"/>
  <c r="AH33" i="35"/>
  <c r="V296" i="23" s="1"/>
  <c r="AL33" i="35"/>
  <c r="F37" i="35"/>
  <c r="S43" i="3" s="1"/>
  <c r="N37" i="35"/>
  <c r="AZ254" i="23" s="1"/>
  <c r="R37" i="35"/>
  <c r="V37" i="35"/>
  <c r="AD37" i="35"/>
  <c r="AH37" i="35"/>
  <c r="V300" i="23" s="1"/>
  <c r="AL37" i="35"/>
  <c r="F41" i="35"/>
  <c r="S47" i="3" s="1"/>
  <c r="N41" i="35"/>
  <c r="AZ258" i="23" s="1"/>
  <c r="R41" i="35"/>
  <c r="V41" i="35"/>
  <c r="AD41" i="35"/>
  <c r="AH41" i="35"/>
  <c r="V304" i="23" s="1"/>
  <c r="AL41" i="35"/>
  <c r="F45" i="35"/>
  <c r="S51" i="3" s="1"/>
  <c r="N45" i="35"/>
  <c r="AZ262" i="23" s="1"/>
  <c r="R45" i="35"/>
  <c r="V45" i="35"/>
  <c r="AD45" i="35"/>
  <c r="AH45" i="35"/>
  <c r="V308" i="23" s="1"/>
  <c r="AL45" i="35"/>
  <c r="F49" i="35"/>
  <c r="S55" i="3" s="1"/>
  <c r="N49" i="35"/>
  <c r="AZ266" i="23" s="1"/>
  <c r="R49" i="35"/>
  <c r="V49" i="35"/>
  <c r="AD49" i="35"/>
  <c r="AH49" i="35"/>
  <c r="V312" i="23" s="1"/>
  <c r="AL49" i="35"/>
  <c r="F20" i="35"/>
  <c r="S26" i="3" s="1"/>
  <c r="N20" i="35"/>
  <c r="AZ237" i="23" s="1"/>
  <c r="R20" i="35"/>
  <c r="V20" i="35"/>
  <c r="AD20" i="35"/>
  <c r="AH20" i="35"/>
  <c r="V283" i="23" s="1"/>
  <c r="AL20" i="35"/>
  <c r="F24" i="35"/>
  <c r="S30" i="3" s="1"/>
  <c r="N24" i="35"/>
  <c r="AZ241" i="23" s="1"/>
  <c r="R24" i="35"/>
  <c r="V24" i="35"/>
  <c r="AD24" i="35"/>
  <c r="AH24" i="35"/>
  <c r="V287" i="23" s="1"/>
  <c r="AL24" i="35"/>
  <c r="F28" i="35"/>
  <c r="S34" i="3" s="1"/>
  <c r="N28" i="35"/>
  <c r="AZ245" i="23" s="1"/>
  <c r="R28" i="35"/>
  <c r="V28" i="35"/>
  <c r="AD28" i="35"/>
  <c r="AH28" i="35"/>
  <c r="V291" i="23" s="1"/>
  <c r="AL28" i="35"/>
  <c r="F32" i="35"/>
  <c r="S38" i="3" s="1"/>
  <c r="N32" i="35"/>
  <c r="AZ249" i="23" s="1"/>
  <c r="R32" i="35"/>
  <c r="V32" i="35"/>
  <c r="AD32" i="35"/>
  <c r="AH32" i="35"/>
  <c r="V295" i="23" s="1"/>
  <c r="AL32" i="35"/>
  <c r="G33" i="35"/>
  <c r="O33" i="35"/>
  <c r="BE250" i="23" s="1"/>
  <c r="S33" i="35"/>
  <c r="AE33" i="35"/>
  <c r="AI33" i="35"/>
  <c r="AM33" i="35"/>
  <c r="F36" i="35"/>
  <c r="S42" i="3" s="1"/>
  <c r="N36" i="35"/>
  <c r="AZ253" i="23" s="1"/>
  <c r="R36" i="35"/>
  <c r="V36" i="35"/>
  <c r="AD36" i="35"/>
  <c r="AH36" i="35"/>
  <c r="V299" i="23" s="1"/>
  <c r="AL36" i="35"/>
  <c r="G37" i="35"/>
  <c r="O37" i="35"/>
  <c r="BE254" i="23" s="1"/>
  <c r="S37" i="35"/>
  <c r="AE37" i="35"/>
  <c r="AI37" i="35"/>
  <c r="AM37" i="35"/>
  <c r="F40" i="35"/>
  <c r="S46" i="3" s="1"/>
  <c r="N40" i="35"/>
  <c r="AZ257" i="23" s="1"/>
  <c r="R40" i="35"/>
  <c r="V40" i="35"/>
  <c r="AD40" i="35"/>
  <c r="AH40" i="35"/>
  <c r="V303" i="23" s="1"/>
  <c r="AL40" i="35"/>
  <c r="G41" i="35"/>
  <c r="O41" i="35"/>
  <c r="BE258" i="23" s="1"/>
  <c r="S41" i="35"/>
  <c r="AE41" i="35"/>
  <c r="AI41" i="35"/>
  <c r="AM41" i="35"/>
  <c r="F44" i="35"/>
  <c r="S50" i="3" s="1"/>
  <c r="N44" i="35"/>
  <c r="AZ261" i="23" s="1"/>
  <c r="R44" i="35"/>
  <c r="V44" i="35"/>
  <c r="AD44" i="35"/>
  <c r="AH44" i="35"/>
  <c r="V307" i="23" s="1"/>
  <c r="AL44" i="35"/>
  <c r="G45" i="35"/>
  <c r="O45" i="35"/>
  <c r="BE262" i="23" s="1"/>
  <c r="S45" i="35"/>
  <c r="AE45" i="35"/>
  <c r="AI45" i="35"/>
  <c r="AM45" i="35"/>
  <c r="F48" i="35"/>
  <c r="S54" i="3" s="1"/>
  <c r="N48" i="35"/>
  <c r="AZ265" i="23" s="1"/>
  <c r="R48" i="35"/>
  <c r="V48" i="35"/>
  <c r="AD48" i="35"/>
  <c r="AH48" i="35"/>
  <c r="V311" i="23" s="1"/>
  <c r="AL48" i="35"/>
  <c r="G49" i="35"/>
  <c r="O49" i="35"/>
  <c r="BE266" i="23" s="1"/>
  <c r="S49" i="35"/>
  <c r="AE49" i="35"/>
  <c r="AI49" i="35"/>
  <c r="AM49" i="35"/>
  <c r="F11" i="35"/>
  <c r="S17" i="3" s="1"/>
  <c r="N11" i="35"/>
  <c r="AZ228" i="23" s="1"/>
  <c r="R11" i="35"/>
  <c r="V11" i="35"/>
  <c r="AD11" i="35"/>
  <c r="AH11" i="35"/>
  <c r="V274" i="23" s="1"/>
  <c r="F15" i="35"/>
  <c r="S21" i="3" s="1"/>
  <c r="N15" i="35"/>
  <c r="AZ232" i="23" s="1"/>
  <c r="R15" i="35"/>
  <c r="V15" i="35"/>
  <c r="AD15" i="35"/>
  <c r="AH15" i="35"/>
  <c r="V278" i="23" s="1"/>
  <c r="F19" i="35"/>
  <c r="S25" i="3" s="1"/>
  <c r="N19" i="35"/>
  <c r="AZ236" i="23" s="1"/>
  <c r="R19" i="35"/>
  <c r="V19" i="35"/>
  <c r="AD19" i="35"/>
  <c r="AH19" i="35"/>
  <c r="V282" i="23" s="1"/>
  <c r="G20" i="35"/>
  <c r="O20" i="35"/>
  <c r="BE237" i="23" s="1"/>
  <c r="S20" i="35"/>
  <c r="AE20" i="35"/>
  <c r="AI20" i="35"/>
  <c r="F23" i="35"/>
  <c r="S29" i="3" s="1"/>
  <c r="N23" i="35"/>
  <c r="AZ240" i="23" s="1"/>
  <c r="R23" i="35"/>
  <c r="V23" i="35"/>
  <c r="AD23" i="35"/>
  <c r="AH23" i="35"/>
  <c r="V286" i="23" s="1"/>
  <c r="G24" i="35"/>
  <c r="O24" i="35"/>
  <c r="BE241" i="23" s="1"/>
  <c r="S24" i="35"/>
  <c r="AE24" i="35"/>
  <c r="AI24" i="35"/>
  <c r="F27" i="35"/>
  <c r="S33" i="3" s="1"/>
  <c r="N27" i="35"/>
  <c r="AZ244" i="23" s="1"/>
  <c r="R27" i="35"/>
  <c r="V27" i="35"/>
  <c r="AD27" i="35"/>
  <c r="AH27" i="35"/>
  <c r="V290" i="23" s="1"/>
  <c r="G28" i="35"/>
  <c r="O28" i="35"/>
  <c r="BE245" i="23" s="1"/>
  <c r="S28" i="35"/>
  <c r="AE28" i="35"/>
  <c r="AI28" i="35"/>
  <c r="F31" i="35"/>
  <c r="S37" i="3" s="1"/>
  <c r="N31" i="35"/>
  <c r="AZ248" i="23" s="1"/>
  <c r="R31" i="35"/>
  <c r="V31" i="35"/>
  <c r="AD31" i="35"/>
  <c r="AH31" i="35"/>
  <c r="V294" i="23" s="1"/>
  <c r="G32" i="35"/>
  <c r="O32" i="35"/>
  <c r="BE249" i="23" s="1"/>
  <c r="S32" i="35"/>
  <c r="AE32" i="35"/>
  <c r="AI32" i="35"/>
  <c r="D33" i="35"/>
  <c r="H33" i="35"/>
  <c r="P33" i="35"/>
  <c r="T33" i="35"/>
  <c r="V250" i="23" s="1"/>
  <c r="AB33" i="35"/>
  <c r="AZ296" i="23" s="1"/>
  <c r="AF33" i="35"/>
  <c r="AJ33" i="35"/>
  <c r="F35" i="35"/>
  <c r="S41" i="3" s="1"/>
  <c r="N35" i="35"/>
  <c r="AZ252" i="23" s="1"/>
  <c r="R35" i="35"/>
  <c r="V35" i="35"/>
  <c r="AD35" i="35"/>
  <c r="AH35" i="35"/>
  <c r="V298" i="23" s="1"/>
  <c r="G36" i="35"/>
  <c r="O36" i="35"/>
  <c r="BE253" i="23" s="1"/>
  <c r="S36" i="35"/>
  <c r="AE36" i="35"/>
  <c r="AI36" i="35"/>
  <c r="D37" i="35"/>
  <c r="H37" i="35"/>
  <c r="P37" i="35"/>
  <c r="T37" i="35"/>
  <c r="V254" i="23" s="1"/>
  <c r="AB37" i="35"/>
  <c r="AZ300" i="23" s="1"/>
  <c r="AF37" i="35"/>
  <c r="AJ37" i="35"/>
  <c r="F39" i="35"/>
  <c r="S45" i="3" s="1"/>
  <c r="N39" i="35"/>
  <c r="AZ256" i="23" s="1"/>
  <c r="R39" i="35"/>
  <c r="V39" i="35"/>
  <c r="AD39" i="35"/>
  <c r="AH39" i="35"/>
  <c r="V302" i="23" s="1"/>
  <c r="G40" i="35"/>
  <c r="O40" i="35"/>
  <c r="BE257" i="23" s="1"/>
  <c r="S40" i="35"/>
  <c r="AE40" i="35"/>
  <c r="AI40" i="35"/>
  <c r="D41" i="35"/>
  <c r="H41" i="35"/>
  <c r="P41" i="35"/>
  <c r="T41" i="35"/>
  <c r="V258" i="23" s="1"/>
  <c r="AB41" i="35"/>
  <c r="AZ304" i="23" s="1"/>
  <c r="AF41" i="35"/>
  <c r="AJ41" i="35"/>
  <c r="F43" i="35"/>
  <c r="S49" i="3" s="1"/>
  <c r="N43" i="35"/>
  <c r="AZ260" i="23" s="1"/>
  <c r="R43" i="35"/>
  <c r="V43" i="35"/>
  <c r="AD43" i="35"/>
  <c r="AH43" i="35"/>
  <c r="V306" i="23" s="1"/>
  <c r="G44" i="35"/>
  <c r="O44" i="35"/>
  <c r="BE261" i="23" s="1"/>
  <c r="S44" i="35"/>
  <c r="AE44" i="35"/>
  <c r="AI44" i="35"/>
  <c r="D45" i="35"/>
  <c r="H45" i="35"/>
  <c r="P45" i="35"/>
  <c r="T45" i="35"/>
  <c r="V262" i="23" s="1"/>
  <c r="AB45" i="35"/>
  <c r="AZ308" i="23" s="1"/>
  <c r="AF45" i="35"/>
  <c r="AJ45" i="35"/>
  <c r="F47" i="35"/>
  <c r="S53" i="3" s="1"/>
  <c r="N47" i="35"/>
  <c r="AZ264" i="23" s="1"/>
  <c r="R47" i="35"/>
  <c r="V47" i="35"/>
  <c r="AD47" i="35"/>
  <c r="AH47" i="35"/>
  <c r="V310" i="23" s="1"/>
  <c r="G48" i="35"/>
  <c r="O48" i="35"/>
  <c r="BE265" i="23" s="1"/>
  <c r="S48" i="35"/>
  <c r="AE48" i="35"/>
  <c r="AI48" i="35"/>
  <c r="D49" i="35"/>
  <c r="H49" i="35"/>
  <c r="P49" i="35"/>
  <c r="T49" i="35"/>
  <c r="V266" i="23" s="1"/>
  <c r="AB49" i="35"/>
  <c r="AZ312" i="23" s="1"/>
  <c r="AF49" i="35"/>
  <c r="AJ49" i="35"/>
  <c r="Q112" i="35"/>
  <c r="R112" i="35" s="1"/>
  <c r="O112" i="35"/>
  <c r="R57" i="21"/>
  <c r="R58" i="21"/>
  <c r="R59" i="21"/>
  <c r="R60" i="21"/>
  <c r="R61" i="21"/>
  <c r="R56" i="21"/>
  <c r="Q43" i="3" l="1"/>
  <c r="B254" i="23"/>
  <c r="B300" i="23" s="1"/>
  <c r="B251" i="23"/>
  <c r="B297" i="23" s="1"/>
  <c r="Q40" i="3"/>
  <c r="R40" i="3"/>
  <c r="G251" i="23"/>
  <c r="G297" i="23" s="1"/>
  <c r="B230" i="23"/>
  <c r="B276" i="23" s="1"/>
  <c r="Q19" i="3"/>
  <c r="B235" i="23"/>
  <c r="B281" i="23" s="1"/>
  <c r="Q24" i="3"/>
  <c r="B247" i="23"/>
  <c r="B293" i="23" s="1"/>
  <c r="Q36" i="3"/>
  <c r="R36" i="3"/>
  <c r="G247" i="23"/>
  <c r="G293" i="23" s="1"/>
  <c r="Q31" i="3"/>
  <c r="B242" i="23"/>
  <c r="B288" i="23" s="1"/>
  <c r="B238" i="23"/>
  <c r="B284" i="23" s="1"/>
  <c r="Q27" i="3"/>
  <c r="R16" i="3"/>
  <c r="G227" i="23"/>
  <c r="G273" i="23" s="1"/>
  <c r="Q52" i="3"/>
  <c r="B263" i="23"/>
  <c r="B309" i="23" s="1"/>
  <c r="R52" i="3"/>
  <c r="G263" i="23"/>
  <c r="G309" i="23" s="1"/>
  <c r="AA269" i="23"/>
  <c r="B311" i="23"/>
  <c r="Q51" i="3"/>
  <c r="B262" i="23"/>
  <c r="B308" i="23" s="1"/>
  <c r="R19" i="3"/>
  <c r="G230" i="23"/>
  <c r="G276" i="23" s="1"/>
  <c r="B243" i="23"/>
  <c r="B289" i="23" s="1"/>
  <c r="Q32" i="3"/>
  <c r="R32" i="3"/>
  <c r="G243" i="23"/>
  <c r="G289" i="23" s="1"/>
  <c r="C86" i="35"/>
  <c r="J86" i="35" s="1"/>
  <c r="D85" i="35"/>
  <c r="Q35" i="3"/>
  <c r="B246" i="23"/>
  <c r="B292" i="23" s="1"/>
  <c r="R20" i="3"/>
  <c r="G231" i="23"/>
  <c r="G277" i="23" s="1"/>
  <c r="R18" i="3"/>
  <c r="G229" i="23"/>
  <c r="G275" i="23" s="1"/>
  <c r="B227" i="23"/>
  <c r="B273" i="23" s="1"/>
  <c r="Q16" i="3"/>
  <c r="Q44" i="3"/>
  <c r="B255" i="23"/>
  <c r="B301" i="23" s="1"/>
  <c r="R44" i="3"/>
  <c r="G255" i="23"/>
  <c r="G301" i="23" s="1"/>
  <c r="R24" i="3"/>
  <c r="G235" i="23"/>
  <c r="G281" i="23" s="1"/>
  <c r="B86" i="35"/>
  <c r="F86" i="35" s="1"/>
  <c r="R31" i="3"/>
  <c r="G242" i="23"/>
  <c r="G288" i="23" s="1"/>
  <c r="B266" i="23"/>
  <c r="B312" i="23" s="1"/>
  <c r="Q55" i="3"/>
  <c r="B258" i="23"/>
  <c r="B304" i="23" s="1"/>
  <c r="Q47" i="3"/>
  <c r="B250" i="23"/>
  <c r="B296" i="23" s="1"/>
  <c r="Q39" i="3"/>
  <c r="B259" i="23"/>
  <c r="B305" i="23" s="1"/>
  <c r="Q48" i="3"/>
  <c r="R48" i="3"/>
  <c r="G259" i="23"/>
  <c r="G305" i="23" s="1"/>
  <c r="B239" i="23"/>
  <c r="B285" i="23" s="1"/>
  <c r="Q28" i="3"/>
  <c r="R28" i="3"/>
  <c r="G239" i="23"/>
  <c r="G285" i="23" s="1"/>
  <c r="B234" i="23"/>
  <c r="B280" i="23" s="1"/>
  <c r="Q23" i="3"/>
  <c r="Q15" i="3"/>
  <c r="B226" i="23"/>
  <c r="B272" i="23" s="1"/>
  <c r="K81" i="35"/>
  <c r="H81" i="35"/>
  <c r="H105" i="35"/>
  <c r="K93" i="35"/>
  <c r="J93" i="35"/>
  <c r="K101" i="35"/>
  <c r="I93" i="35"/>
  <c r="I106" i="35"/>
  <c r="H106" i="35"/>
  <c r="J101" i="35"/>
  <c r="J73" i="35"/>
  <c r="H97" i="35"/>
  <c r="K106" i="35"/>
  <c r="J78" i="35"/>
  <c r="I102" i="35"/>
  <c r="I85" i="35"/>
  <c r="H89" i="35"/>
  <c r="H102" i="35"/>
  <c r="J98" i="35"/>
  <c r="K105" i="35"/>
  <c r="J81" i="35"/>
  <c r="I94" i="35"/>
  <c r="K97" i="35"/>
  <c r="K98" i="35"/>
  <c r="K85" i="35"/>
  <c r="I73" i="35"/>
  <c r="I74" i="35"/>
  <c r="H85" i="35"/>
  <c r="H90" i="35"/>
  <c r="I90" i="35"/>
  <c r="H94" i="35"/>
  <c r="K89" i="35"/>
  <c r="K90" i="35"/>
  <c r="H74" i="35"/>
  <c r="I105" i="35"/>
  <c r="E94" i="35"/>
  <c r="F94" i="35"/>
  <c r="L94" i="35" s="1"/>
  <c r="C26" i="35"/>
  <c r="C77" i="35"/>
  <c r="D77" i="35"/>
  <c r="B77" i="35"/>
  <c r="C25" i="35"/>
  <c r="N8" i="35"/>
  <c r="G89" i="35"/>
  <c r="G73" i="35"/>
  <c r="I98" i="35"/>
  <c r="G98" i="35"/>
  <c r="I78" i="35"/>
  <c r="G78" i="35"/>
  <c r="E97" i="35"/>
  <c r="F97" i="35"/>
  <c r="L97" i="35" s="1"/>
  <c r="E89" i="35"/>
  <c r="F89" i="35"/>
  <c r="L89" i="35" s="1"/>
  <c r="C46" i="35"/>
  <c r="F78" i="35"/>
  <c r="L78" i="35" s="1"/>
  <c r="E78" i="35"/>
  <c r="F73" i="35"/>
  <c r="L73" i="35" s="1"/>
  <c r="E73" i="35"/>
  <c r="C69" i="35"/>
  <c r="G69" i="35" s="1"/>
  <c r="B69" i="35"/>
  <c r="D69" i="35"/>
  <c r="F106" i="35"/>
  <c r="L106" i="35" s="1"/>
  <c r="E106" i="35"/>
  <c r="K102" i="35"/>
  <c r="F98" i="35"/>
  <c r="L98" i="35" s="1"/>
  <c r="E98" i="35"/>
  <c r="K94" i="35"/>
  <c r="J74" i="35"/>
  <c r="C14" i="35"/>
  <c r="F81" i="35"/>
  <c r="L81" i="35" s="1"/>
  <c r="E81" i="35"/>
  <c r="C37" i="35"/>
  <c r="G93" i="35"/>
  <c r="E105" i="35"/>
  <c r="F105" i="35"/>
  <c r="L105" i="35" s="1"/>
  <c r="F74" i="35"/>
  <c r="L74" i="35" s="1"/>
  <c r="E74" i="35"/>
  <c r="C10" i="35"/>
  <c r="C49" i="35"/>
  <c r="G85" i="35"/>
  <c r="G102" i="35"/>
  <c r="F102" i="35"/>
  <c r="L102" i="35" s="1"/>
  <c r="E102" i="35"/>
  <c r="C21" i="35"/>
  <c r="J97" i="35"/>
  <c r="J89" i="35"/>
  <c r="K78" i="35"/>
  <c r="C17" i="35"/>
  <c r="H73" i="35"/>
  <c r="E93" i="35"/>
  <c r="F93" i="35"/>
  <c r="L93" i="35" s="1"/>
  <c r="C29" i="35"/>
  <c r="D82" i="35"/>
  <c r="C82" i="35"/>
  <c r="G82" i="35" s="1"/>
  <c r="B82" i="35"/>
  <c r="K74" i="35"/>
  <c r="I101" i="35"/>
  <c r="C12" i="35"/>
  <c r="G94" i="35"/>
  <c r="C38" i="35"/>
  <c r="G105" i="35"/>
  <c r="C33" i="35"/>
  <c r="G81" i="35"/>
  <c r="C45" i="35"/>
  <c r="G101" i="35"/>
  <c r="C41" i="35"/>
  <c r="G97" i="35"/>
  <c r="G106" i="35"/>
  <c r="G90" i="35"/>
  <c r="E3" i="35"/>
  <c r="D3" i="35"/>
  <c r="C42" i="35"/>
  <c r="C34" i="35"/>
  <c r="C22" i="35"/>
  <c r="E85" i="35"/>
  <c r="F85" i="35"/>
  <c r="L85" i="35" s="1"/>
  <c r="C13" i="35"/>
  <c r="F101" i="35"/>
  <c r="L101" i="35" s="1"/>
  <c r="E101" i="35"/>
  <c r="E90" i="35"/>
  <c r="F90" i="35"/>
  <c r="L90" i="35" s="1"/>
  <c r="C18" i="35"/>
  <c r="C9" i="35"/>
  <c r="C30" i="35"/>
  <c r="G86" i="35" l="1"/>
  <c r="L86" i="35"/>
  <c r="E86" i="35"/>
  <c r="H86" i="35"/>
  <c r="K86" i="35"/>
  <c r="I86" i="35"/>
  <c r="I82" i="35"/>
  <c r="B76" i="35"/>
  <c r="D76" i="35"/>
  <c r="C76" i="35"/>
  <c r="C107" i="35"/>
  <c r="B107" i="35"/>
  <c r="D107" i="35"/>
  <c r="D72" i="35"/>
  <c r="C72" i="35"/>
  <c r="B72" i="35"/>
  <c r="D83" i="35"/>
  <c r="C83" i="35"/>
  <c r="B83" i="35"/>
  <c r="K77" i="35"/>
  <c r="H77" i="35"/>
  <c r="J77" i="35"/>
  <c r="I77" i="35"/>
  <c r="D103" i="35"/>
  <c r="C103" i="35"/>
  <c r="B103" i="35"/>
  <c r="C96" i="35"/>
  <c r="D96" i="35"/>
  <c r="B96" i="35"/>
  <c r="F82" i="35"/>
  <c r="L82" i="35" s="1"/>
  <c r="E82" i="35"/>
  <c r="D75" i="35"/>
  <c r="C75" i="35"/>
  <c r="B75" i="35"/>
  <c r="B68" i="35"/>
  <c r="D68" i="35"/>
  <c r="C68" i="35"/>
  <c r="F69" i="35"/>
  <c r="L69" i="35" s="1"/>
  <c r="E69" i="35"/>
  <c r="G77" i="35"/>
  <c r="D67" i="35"/>
  <c r="C67" i="35"/>
  <c r="B67" i="35"/>
  <c r="BA64" i="35"/>
  <c r="W64" i="35"/>
  <c r="CR64" i="35"/>
  <c r="BN64" i="35"/>
  <c r="BP64" i="35"/>
  <c r="U64" i="35"/>
  <c r="AY64" i="35"/>
  <c r="CT64" i="35"/>
  <c r="AJ64" i="35"/>
  <c r="CE64" i="35"/>
  <c r="AL64" i="35"/>
  <c r="CC64" i="35"/>
  <c r="C99" i="35"/>
  <c r="D99" i="35"/>
  <c r="B99" i="35"/>
  <c r="B100" i="35"/>
  <c r="D100" i="35"/>
  <c r="C100" i="35"/>
  <c r="C92" i="35"/>
  <c r="D92" i="35"/>
  <c r="B92" i="35"/>
  <c r="I56" i="35"/>
  <c r="H56" i="35"/>
  <c r="G56" i="35"/>
  <c r="J82" i="35"/>
  <c r="K82" i="35"/>
  <c r="H82" i="35"/>
  <c r="C87" i="35"/>
  <c r="B87" i="35"/>
  <c r="D87" i="35"/>
  <c r="H69" i="35"/>
  <c r="I69" i="35"/>
  <c r="J69" i="35"/>
  <c r="K69" i="35"/>
  <c r="B104" i="35"/>
  <c r="C104" i="35"/>
  <c r="D104" i="35"/>
  <c r="F77" i="35"/>
  <c r="L77" i="35" s="1"/>
  <c r="E77" i="35"/>
  <c r="B84" i="35"/>
  <c r="C84" i="35"/>
  <c r="D84" i="35"/>
  <c r="B91" i="35"/>
  <c r="D91" i="35"/>
  <c r="C91" i="35"/>
  <c r="B88" i="35"/>
  <c r="D88" i="35"/>
  <c r="C88" i="35"/>
  <c r="D71" i="35"/>
  <c r="C71" i="35"/>
  <c r="B71" i="35"/>
  <c r="B80" i="35"/>
  <c r="D80" i="35"/>
  <c r="C80" i="35"/>
  <c r="D70" i="35"/>
  <c r="C70" i="35"/>
  <c r="B70" i="35"/>
  <c r="D79" i="35"/>
  <c r="C79" i="35"/>
  <c r="B79" i="35"/>
  <c r="B95" i="35"/>
  <c r="D95" i="35"/>
  <c r="C95" i="35"/>
  <c r="C9" i="31"/>
  <c r="C8" i="31"/>
  <c r="C7" i="31"/>
  <c r="C6" i="31"/>
  <c r="E79" i="35" l="1"/>
  <c r="F79" i="35"/>
  <c r="L79" i="35" s="1"/>
  <c r="H88" i="35"/>
  <c r="I88" i="35"/>
  <c r="G88" i="35"/>
  <c r="K88" i="35"/>
  <c r="J88" i="35"/>
  <c r="F84" i="35"/>
  <c r="L84" i="35" s="1"/>
  <c r="E84" i="35"/>
  <c r="F100" i="35"/>
  <c r="L100" i="35" s="1"/>
  <c r="E100" i="35"/>
  <c r="DA107" i="35"/>
  <c r="CW107" i="35"/>
  <c r="CS107" i="35"/>
  <c r="CO107" i="35"/>
  <c r="CZ106" i="35"/>
  <c r="CV106" i="35"/>
  <c r="CR106" i="35"/>
  <c r="CN106" i="35"/>
  <c r="CY105" i="35"/>
  <c r="CU105" i="35"/>
  <c r="CQ105" i="35"/>
  <c r="DB104" i="35"/>
  <c r="CX104" i="35"/>
  <c r="CT104" i="35"/>
  <c r="CP104" i="35"/>
  <c r="CZ107" i="35"/>
  <c r="CV107" i="35"/>
  <c r="CR107" i="35"/>
  <c r="CN107" i="35"/>
  <c r="CY106" i="35"/>
  <c r="CU106" i="35"/>
  <c r="CQ106" i="35"/>
  <c r="DB105" i="35"/>
  <c r="CX105" i="35"/>
  <c r="CT105" i="35"/>
  <c r="CP105" i="35"/>
  <c r="DA104" i="35"/>
  <c r="CW104" i="35"/>
  <c r="CS104" i="35"/>
  <c r="DB107" i="35"/>
  <c r="CT107" i="35"/>
  <c r="DA106" i="35"/>
  <c r="CS106" i="35"/>
  <c r="CZ105" i="35"/>
  <c r="CR105" i="35"/>
  <c r="CY104" i="35"/>
  <c r="CQ104" i="35"/>
  <c r="CY103" i="35"/>
  <c r="CU103" i="35"/>
  <c r="CQ103" i="35"/>
  <c r="DB102" i="35"/>
  <c r="CX102" i="35"/>
  <c r="CT102" i="35"/>
  <c r="CP102" i="35"/>
  <c r="DA101" i="35"/>
  <c r="CW101" i="35"/>
  <c r="CS101" i="35"/>
  <c r="CO101" i="35"/>
  <c r="CZ100" i="35"/>
  <c r="CV100" i="35"/>
  <c r="CR100" i="35"/>
  <c r="CN100" i="35"/>
  <c r="CY99" i="35"/>
  <c r="CU99" i="35"/>
  <c r="CQ99" i="35"/>
  <c r="CX107" i="35"/>
  <c r="CT106" i="35"/>
  <c r="DA105" i="35"/>
  <c r="CO105" i="35"/>
  <c r="CV104" i="35"/>
  <c r="CN104" i="35"/>
  <c r="CX103" i="35"/>
  <c r="CS103" i="35"/>
  <c r="CN103" i="35"/>
  <c r="CZ102" i="35"/>
  <c r="CU102" i="35"/>
  <c r="CO102" i="35"/>
  <c r="DB101" i="35"/>
  <c r="CV101" i="35"/>
  <c r="CQ101" i="35"/>
  <c r="CX100" i="35"/>
  <c r="CS100" i="35"/>
  <c r="CZ99" i="35"/>
  <c r="CT99" i="35"/>
  <c r="CO99" i="35"/>
  <c r="CZ98" i="35"/>
  <c r="CV98" i="35"/>
  <c r="CR98" i="35"/>
  <c r="CN98" i="35"/>
  <c r="CY97" i="35"/>
  <c r="CU97" i="35"/>
  <c r="CQ97" i="35"/>
  <c r="DB96" i="35"/>
  <c r="CX96" i="35"/>
  <c r="CT96" i="35"/>
  <c r="CP96" i="35"/>
  <c r="CU107" i="35"/>
  <c r="DB106" i="35"/>
  <c r="CP106" i="35"/>
  <c r="CW105" i="35"/>
  <c r="CN105" i="35"/>
  <c r="CU104" i="35"/>
  <c r="DB103" i="35"/>
  <c r="CW103" i="35"/>
  <c r="CR103" i="35"/>
  <c r="CY102" i="35"/>
  <c r="CS102" i="35"/>
  <c r="CN102" i="35"/>
  <c r="CQ107" i="35"/>
  <c r="CO106" i="35"/>
  <c r="DA103" i="35"/>
  <c r="CP103" i="35"/>
  <c r="CW102" i="35"/>
  <c r="CX101" i="35"/>
  <c r="CP101" i="35"/>
  <c r="DA100" i="35"/>
  <c r="CT100" i="35"/>
  <c r="CW99" i="35"/>
  <c r="CP99" i="35"/>
  <c r="DB98" i="35"/>
  <c r="CW98" i="35"/>
  <c r="CQ98" i="35"/>
  <c r="CX97" i="35"/>
  <c r="CS97" i="35"/>
  <c r="CN97" i="35"/>
  <c r="CZ96" i="35"/>
  <c r="CU96" i="35"/>
  <c r="CO96" i="35"/>
  <c r="CZ95" i="35"/>
  <c r="CV95" i="35"/>
  <c r="CR95" i="35"/>
  <c r="CN95" i="35"/>
  <c r="CY94" i="35"/>
  <c r="CU94" i="35"/>
  <c r="CQ94" i="35"/>
  <c r="DB93" i="35"/>
  <c r="CX93" i="35"/>
  <c r="CT93" i="35"/>
  <c r="CP93" i="35"/>
  <c r="DA92" i="35"/>
  <c r="CW92" i="35"/>
  <c r="CS92" i="35"/>
  <c r="CO92" i="35"/>
  <c r="CZ91" i="35"/>
  <c r="CV91" i="35"/>
  <c r="CR91" i="35"/>
  <c r="CN91" i="35"/>
  <c r="CY90" i="35"/>
  <c r="CU90" i="35"/>
  <c r="CQ90" i="35"/>
  <c r="DB89" i="35"/>
  <c r="CX89" i="35"/>
  <c r="CT89" i="35"/>
  <c r="CP89" i="35"/>
  <c r="DA88" i="35"/>
  <c r="CW88" i="35"/>
  <c r="CS88" i="35"/>
  <c r="CO88" i="35"/>
  <c r="CP107" i="35"/>
  <c r="CV105" i="35"/>
  <c r="CO104" i="35"/>
  <c r="CO103" i="35"/>
  <c r="CR102" i="35"/>
  <c r="CY101" i="35"/>
  <c r="CN101" i="35"/>
  <c r="CW100" i="35"/>
  <c r="CO100" i="35"/>
  <c r="CV99" i="35"/>
  <c r="CX98" i="35"/>
  <c r="CP98" i="35"/>
  <c r="DA97" i="35"/>
  <c r="CT97" i="35"/>
  <c r="CW96" i="35"/>
  <c r="CQ96" i="35"/>
  <c r="CY95" i="35"/>
  <c r="CT95" i="35"/>
  <c r="CO95" i="35"/>
  <c r="DA94" i="35"/>
  <c r="CV94" i="35"/>
  <c r="CP94" i="35"/>
  <c r="CW93" i="35"/>
  <c r="CR93" i="35"/>
  <c r="CY92" i="35"/>
  <c r="CT92" i="35"/>
  <c r="CN92" i="35"/>
  <c r="DA91" i="35"/>
  <c r="CU91" i="35"/>
  <c r="CP91" i="35"/>
  <c r="DB90" i="35"/>
  <c r="CW90" i="35"/>
  <c r="CR90" i="35"/>
  <c r="CY89" i="35"/>
  <c r="CS89" i="35"/>
  <c r="CN89" i="35"/>
  <c r="CZ88" i="35"/>
  <c r="CU88" i="35"/>
  <c r="CP88" i="35"/>
  <c r="CY87" i="35"/>
  <c r="CU87" i="35"/>
  <c r="CQ87" i="35"/>
  <c r="DB86" i="35"/>
  <c r="CX86" i="35"/>
  <c r="CT86" i="35"/>
  <c r="CP86" i="35"/>
  <c r="DA85" i="35"/>
  <c r="CW85" i="35"/>
  <c r="CS85" i="35"/>
  <c r="CO85" i="35"/>
  <c r="CZ84" i="35"/>
  <c r="CV84" i="35"/>
  <c r="CR84" i="35"/>
  <c r="CN84" i="35"/>
  <c r="CY83" i="35"/>
  <c r="CU83" i="35"/>
  <c r="CQ83" i="35"/>
  <c r="DB82" i="35"/>
  <c r="CX82" i="35"/>
  <c r="CT82" i="35"/>
  <c r="CP82" i="35"/>
  <c r="DA81" i="35"/>
  <c r="CW81" i="35"/>
  <c r="CS81" i="35"/>
  <c r="CO81" i="35"/>
  <c r="CZ80" i="35"/>
  <c r="CV80" i="35"/>
  <c r="CR80" i="35"/>
  <c r="CN80" i="35"/>
  <c r="CY79" i="35"/>
  <c r="CU79" i="35"/>
  <c r="CQ79" i="35"/>
  <c r="DB78" i="35"/>
  <c r="CX78" i="35"/>
  <c r="CT78" i="35"/>
  <c r="CP78" i="35"/>
  <c r="DA77" i="35"/>
  <c r="CW77" i="35"/>
  <c r="CS77" i="35"/>
  <c r="CO77" i="35"/>
  <c r="CZ76" i="35"/>
  <c r="CV76" i="35"/>
  <c r="CR76" i="35"/>
  <c r="CN76" i="35"/>
  <c r="CY75" i="35"/>
  <c r="CU75" i="35"/>
  <c r="CQ75" i="35"/>
  <c r="CX106" i="35"/>
  <c r="CS105" i="35"/>
  <c r="CZ103" i="35"/>
  <c r="CQ102" i="35"/>
  <c r="CU101" i="35"/>
  <c r="CU100" i="35"/>
  <c r="DB99" i="35"/>
  <c r="CS99" i="35"/>
  <c r="CU98" i="35"/>
  <c r="CO98" i="35"/>
  <c r="CZ97" i="35"/>
  <c r="CR97" i="35"/>
  <c r="CV96" i="35"/>
  <c r="CN96" i="35"/>
  <c r="CX95" i="35"/>
  <c r="CS95" i="35"/>
  <c r="CZ94" i="35"/>
  <c r="CT94" i="35"/>
  <c r="CO94" i="35"/>
  <c r="DA93" i="35"/>
  <c r="CV93" i="35"/>
  <c r="CQ93" i="35"/>
  <c r="CW106" i="35"/>
  <c r="CV103" i="35"/>
  <c r="CQ100" i="35"/>
  <c r="CZ104" i="35"/>
  <c r="DA102" i="35"/>
  <c r="CT101" i="35"/>
  <c r="DB100" i="35"/>
  <c r="CR99" i="35"/>
  <c r="CT98" i="35"/>
  <c r="CW97" i="35"/>
  <c r="DA96" i="35"/>
  <c r="CW95" i="35"/>
  <c r="CS94" i="35"/>
  <c r="CZ93" i="35"/>
  <c r="CO93" i="35"/>
  <c r="DB92" i="35"/>
  <c r="CU92" i="35"/>
  <c r="CT103" i="35"/>
  <c r="CN99" i="35"/>
  <c r="CY98" i="35"/>
  <c r="CY107" i="35"/>
  <c r="CV102" i="35"/>
  <c r="CR101" i="35"/>
  <c r="CX99" i="35"/>
  <c r="DA98" i="35"/>
  <c r="CP97" i="35"/>
  <c r="CY96" i="35"/>
  <c r="CQ95" i="35"/>
  <c r="CW94" i="35"/>
  <c r="CY93" i="35"/>
  <c r="CV92" i="35"/>
  <c r="CX91" i="35"/>
  <c r="CQ91" i="35"/>
  <c r="CZ101" i="35"/>
  <c r="DA99" i="35"/>
  <c r="DB95" i="35"/>
  <c r="CR94" i="35"/>
  <c r="CX92" i="35"/>
  <c r="CT91" i="35"/>
  <c r="CX90" i="35"/>
  <c r="CP90" i="35"/>
  <c r="DA89" i="35"/>
  <c r="CU89" i="35"/>
  <c r="CX88" i="35"/>
  <c r="CQ88" i="35"/>
  <c r="DB87" i="35"/>
  <c r="CW87" i="35"/>
  <c r="CR87" i="35"/>
  <c r="CY86" i="35"/>
  <c r="CS86" i="35"/>
  <c r="CN86" i="35"/>
  <c r="CZ85" i="35"/>
  <c r="CR104" i="35"/>
  <c r="CY100" i="35"/>
  <c r="DB97" i="35"/>
  <c r="DA95" i="35"/>
  <c r="CN94" i="35"/>
  <c r="CU93" i="35"/>
  <c r="CR92" i="35"/>
  <c r="DB91" i="35"/>
  <c r="CS91" i="35"/>
  <c r="CV90" i="35"/>
  <c r="CO90" i="35"/>
  <c r="CZ89" i="35"/>
  <c r="CR89" i="35"/>
  <c r="CV88" i="35"/>
  <c r="CN88" i="35"/>
  <c r="DA87" i="35"/>
  <c r="CV87" i="35"/>
  <c r="CP87" i="35"/>
  <c r="CW86" i="35"/>
  <c r="CR86" i="35"/>
  <c r="CY85" i="35"/>
  <c r="CT85" i="35"/>
  <c r="CN85" i="35"/>
  <c r="CP100" i="35"/>
  <c r="CV97" i="35"/>
  <c r="CS96" i="35"/>
  <c r="CU95" i="35"/>
  <c r="DB94" i="35"/>
  <c r="CS93" i="35"/>
  <c r="CQ92" i="35"/>
  <c r="CY91" i="35"/>
  <c r="CO91" i="35"/>
  <c r="DA90" i="35"/>
  <c r="CT90" i="35"/>
  <c r="CN90" i="35"/>
  <c r="CW89" i="35"/>
  <c r="CQ89" i="35"/>
  <c r="DB88" i="35"/>
  <c r="CT88" i="35"/>
  <c r="CZ87" i="35"/>
  <c r="CT87" i="35"/>
  <c r="CO87" i="35"/>
  <c r="DA86" i="35"/>
  <c r="CV86" i="35"/>
  <c r="CQ86" i="35"/>
  <c r="CX85" i="35"/>
  <c r="CR85" i="35"/>
  <c r="CY84" i="35"/>
  <c r="CT84" i="35"/>
  <c r="CO84" i="35"/>
  <c r="CS98" i="35"/>
  <c r="CO97" i="35"/>
  <c r="CR96" i="35"/>
  <c r="CN93" i="35"/>
  <c r="CW91" i="35"/>
  <c r="CS90" i="35"/>
  <c r="CY88" i="35"/>
  <c r="CN87" i="35"/>
  <c r="DB85" i="35"/>
  <c r="CP85" i="35"/>
  <c r="CX84" i="35"/>
  <c r="CQ84" i="35"/>
  <c r="CX83" i="35"/>
  <c r="CS83" i="35"/>
  <c r="CN83" i="35"/>
  <c r="CZ82" i="35"/>
  <c r="CU82" i="35"/>
  <c r="CO82" i="35"/>
  <c r="DB81" i="35"/>
  <c r="CV81" i="35"/>
  <c r="CQ81" i="35"/>
  <c r="CX80" i="35"/>
  <c r="CS80" i="35"/>
  <c r="CZ79" i="35"/>
  <c r="CT79" i="35"/>
  <c r="CO79" i="35"/>
  <c r="DA78" i="35"/>
  <c r="CV78" i="35"/>
  <c r="CQ78" i="35"/>
  <c r="CX77" i="35"/>
  <c r="CR77" i="35"/>
  <c r="CY76" i="35"/>
  <c r="CT76" i="35"/>
  <c r="CO76" i="35"/>
  <c r="DA75" i="35"/>
  <c r="CV75" i="35"/>
  <c r="CP75" i="35"/>
  <c r="DA74" i="35"/>
  <c r="CW74" i="35"/>
  <c r="CS74" i="35"/>
  <c r="CO74" i="35"/>
  <c r="CZ73" i="35"/>
  <c r="CV73" i="35"/>
  <c r="CR73" i="35"/>
  <c r="CN73" i="35"/>
  <c r="CY72" i="35"/>
  <c r="CU72" i="35"/>
  <c r="CQ72" i="35"/>
  <c r="DB71" i="35"/>
  <c r="CX71" i="35"/>
  <c r="CT71" i="35"/>
  <c r="CP71" i="35"/>
  <c r="CP95" i="35"/>
  <c r="CZ92" i="35"/>
  <c r="CR88" i="35"/>
  <c r="CZ86" i="35"/>
  <c r="CV85" i="35"/>
  <c r="CW84" i="35"/>
  <c r="CP84" i="35"/>
  <c r="DB83" i="35"/>
  <c r="CW83" i="35"/>
  <c r="CR83" i="35"/>
  <c r="CY82" i="35"/>
  <c r="CS82" i="35"/>
  <c r="CN82" i="35"/>
  <c r="CZ81" i="35"/>
  <c r="CU81" i="35"/>
  <c r="CP81" i="35"/>
  <c r="DB80" i="35"/>
  <c r="CW80" i="35"/>
  <c r="CQ80" i="35"/>
  <c r="CX79" i="35"/>
  <c r="CS79" i="35"/>
  <c r="CN79" i="35"/>
  <c r="CZ78" i="35"/>
  <c r="CU78" i="35"/>
  <c r="CO78" i="35"/>
  <c r="DB77" i="35"/>
  <c r="CV77" i="35"/>
  <c r="CQ77" i="35"/>
  <c r="CX76" i="35"/>
  <c r="CS76" i="35"/>
  <c r="CZ75" i="35"/>
  <c r="CT75" i="35"/>
  <c r="CO75" i="35"/>
  <c r="CZ74" i="35"/>
  <c r="CV74" i="35"/>
  <c r="CR74" i="35"/>
  <c r="CN74" i="35"/>
  <c r="CY73" i="35"/>
  <c r="CU73" i="35"/>
  <c r="CQ73" i="35"/>
  <c r="DB72" i="35"/>
  <c r="CX72" i="35"/>
  <c r="CT72" i="35"/>
  <c r="CP72" i="35"/>
  <c r="DA71" i="35"/>
  <c r="CW71" i="35"/>
  <c r="CS71" i="35"/>
  <c r="CO71" i="35"/>
  <c r="CX94" i="35"/>
  <c r="CP92" i="35"/>
  <c r="CV89" i="35"/>
  <c r="CX87" i="35"/>
  <c r="CU86" i="35"/>
  <c r="CU85" i="35"/>
  <c r="DB84" i="35"/>
  <c r="CU84" i="35"/>
  <c r="DA83" i="35"/>
  <c r="CV83" i="35"/>
  <c r="CP83" i="35"/>
  <c r="CW82" i="35"/>
  <c r="CR82" i="35"/>
  <c r="CY81" i="35"/>
  <c r="CT81" i="35"/>
  <c r="CN81" i="35"/>
  <c r="DA80" i="35"/>
  <c r="CU80" i="35"/>
  <c r="CP80" i="35"/>
  <c r="DB79" i="35"/>
  <c r="CW79" i="35"/>
  <c r="CR79" i="35"/>
  <c r="CY78" i="35"/>
  <c r="CS78" i="35"/>
  <c r="CN78" i="35"/>
  <c r="CZ77" i="35"/>
  <c r="CU77" i="35"/>
  <c r="CP77" i="35"/>
  <c r="DB76" i="35"/>
  <c r="CW76" i="35"/>
  <c r="CQ76" i="35"/>
  <c r="CX75" i="35"/>
  <c r="CS75" i="35"/>
  <c r="CN75" i="35"/>
  <c r="CY74" i="35"/>
  <c r="CU74" i="35"/>
  <c r="CQ74" i="35"/>
  <c r="DB73" i="35"/>
  <c r="CX73" i="35"/>
  <c r="CT73" i="35"/>
  <c r="CP73" i="35"/>
  <c r="DA72" i="35"/>
  <c r="CW72" i="35"/>
  <c r="CS72" i="35"/>
  <c r="CO72" i="35"/>
  <c r="CZ71" i="35"/>
  <c r="CV71" i="35"/>
  <c r="CR71" i="35"/>
  <c r="CN71" i="35"/>
  <c r="CQ85" i="35"/>
  <c r="CT83" i="35"/>
  <c r="CQ82" i="35"/>
  <c r="DA79" i="35"/>
  <c r="CW78" i="35"/>
  <c r="CT77" i="35"/>
  <c r="CP76" i="35"/>
  <c r="CT74" i="35"/>
  <c r="DA73" i="35"/>
  <c r="CR72" i="35"/>
  <c r="CY71" i="35"/>
  <c r="DB70" i="35"/>
  <c r="CX70" i="35"/>
  <c r="CT70" i="35"/>
  <c r="CP70" i="35"/>
  <c r="DA69" i="35"/>
  <c r="CW69" i="35"/>
  <c r="CS69" i="35"/>
  <c r="CO69" i="35"/>
  <c r="CZ68" i="35"/>
  <c r="CV68" i="35"/>
  <c r="CR68" i="35"/>
  <c r="CN68" i="35"/>
  <c r="CY67" i="35"/>
  <c r="CU67" i="35"/>
  <c r="CQ67" i="35"/>
  <c r="Q61" i="35"/>
  <c r="E61" i="35"/>
  <c r="DA84" i="35"/>
  <c r="CO83" i="35"/>
  <c r="CY80" i="35"/>
  <c r="CV79" i="35"/>
  <c r="CR78" i="35"/>
  <c r="CN77" i="35"/>
  <c r="DB75" i="35"/>
  <c r="CP74" i="35"/>
  <c r="CW73" i="35"/>
  <c r="CN72" i="35"/>
  <c r="CU71" i="35"/>
  <c r="DA70" i="35"/>
  <c r="CW70" i="35"/>
  <c r="CS70" i="35"/>
  <c r="CO70" i="35"/>
  <c r="CZ69" i="35"/>
  <c r="CV69" i="35"/>
  <c r="CR69" i="35"/>
  <c r="CN69" i="35"/>
  <c r="CY68" i="35"/>
  <c r="CU68" i="35"/>
  <c r="CQ68" i="35"/>
  <c r="DB67" i="35"/>
  <c r="CX67" i="35"/>
  <c r="CT67" i="35"/>
  <c r="CP67" i="35"/>
  <c r="L61" i="35"/>
  <c r="CZ90" i="35"/>
  <c r="CO89" i="35"/>
  <c r="CS87" i="35"/>
  <c r="CS84" i="35"/>
  <c r="DA82" i="35"/>
  <c r="CX81" i="35"/>
  <c r="CT80" i="35"/>
  <c r="CP79" i="35"/>
  <c r="DA76" i="35"/>
  <c r="CW75" i="35"/>
  <c r="DB74" i="35"/>
  <c r="CS73" i="35"/>
  <c r="CZ72" i="35"/>
  <c r="CQ71" i="35"/>
  <c r="CZ70" i="35"/>
  <c r="CV70" i="35"/>
  <c r="CR70" i="35"/>
  <c r="CN70" i="35"/>
  <c r="CY69" i="35"/>
  <c r="CU69" i="35"/>
  <c r="CQ69" i="35"/>
  <c r="DB68" i="35"/>
  <c r="CX68" i="35"/>
  <c r="CT68" i="35"/>
  <c r="CP68" i="35"/>
  <c r="DA67" i="35"/>
  <c r="CW67" i="35"/>
  <c r="CS67" i="35"/>
  <c r="CO67" i="35"/>
  <c r="K61" i="35"/>
  <c r="CZ83" i="35"/>
  <c r="CX74" i="35"/>
  <c r="CQ70" i="35"/>
  <c r="CX69" i="35"/>
  <c r="CO68" i="35"/>
  <c r="CV67" i="35"/>
  <c r="F61" i="35"/>
  <c r="CO80" i="35"/>
  <c r="CO73" i="35"/>
  <c r="CS68" i="35"/>
  <c r="CZ67" i="35"/>
  <c r="CV82" i="35"/>
  <c r="CY77" i="35"/>
  <c r="CV72" i="35"/>
  <c r="CT69" i="35"/>
  <c r="DA68" i="35"/>
  <c r="CR67" i="35"/>
  <c r="CO86" i="35"/>
  <c r="CR75" i="35"/>
  <c r="CU70" i="35"/>
  <c r="CR81" i="35"/>
  <c r="CU76" i="35"/>
  <c r="CY70" i="35"/>
  <c r="CP69" i="35"/>
  <c r="CW68" i="35"/>
  <c r="CN67" i="35"/>
  <c r="DB69" i="35"/>
  <c r="I75" i="35"/>
  <c r="H75" i="35"/>
  <c r="K75" i="35"/>
  <c r="J75" i="35"/>
  <c r="G75" i="35"/>
  <c r="H107" i="35"/>
  <c r="K107" i="35"/>
  <c r="J107" i="35"/>
  <c r="I107" i="35"/>
  <c r="G107" i="35"/>
  <c r="F95" i="35"/>
  <c r="L95" i="35" s="1"/>
  <c r="E95" i="35"/>
  <c r="I79" i="35"/>
  <c r="H79" i="35"/>
  <c r="J79" i="35"/>
  <c r="K79" i="35"/>
  <c r="G79" i="35"/>
  <c r="F91" i="35"/>
  <c r="L91" i="35" s="1"/>
  <c r="E91" i="35"/>
  <c r="F104" i="35"/>
  <c r="L104" i="35" s="1"/>
  <c r="E104" i="35"/>
  <c r="E87" i="35"/>
  <c r="F87" i="35"/>
  <c r="L87" i="35" s="1"/>
  <c r="E92" i="35"/>
  <c r="F92" i="35"/>
  <c r="L92" i="35" s="1"/>
  <c r="H99" i="35"/>
  <c r="K99" i="35"/>
  <c r="G99" i="35"/>
  <c r="J99" i="35"/>
  <c r="I99" i="35"/>
  <c r="AS107" i="35"/>
  <c r="AO107" i="35"/>
  <c r="AK107" i="35"/>
  <c r="AG107" i="35"/>
  <c r="AR106" i="35"/>
  <c r="AN106" i="35"/>
  <c r="AJ106" i="35"/>
  <c r="AF106" i="35"/>
  <c r="AQ105" i="35"/>
  <c r="AM105" i="35"/>
  <c r="AI105" i="35"/>
  <c r="AR107" i="35"/>
  <c r="AN107" i="35"/>
  <c r="AJ107" i="35"/>
  <c r="AF107" i="35"/>
  <c r="AQ106" i="35"/>
  <c r="AM106" i="35"/>
  <c r="AI106" i="35"/>
  <c r="AT105" i="35"/>
  <c r="AP105" i="35"/>
  <c r="AL105" i="35"/>
  <c r="AH105" i="35"/>
  <c r="AP107" i="35"/>
  <c r="AH107" i="35"/>
  <c r="AO106" i="35"/>
  <c r="AG106" i="35"/>
  <c r="AN105" i="35"/>
  <c r="AF105" i="35"/>
  <c r="AR104" i="35"/>
  <c r="AN104" i="35"/>
  <c r="AJ104" i="35"/>
  <c r="AF104" i="35"/>
  <c r="AQ103" i="35"/>
  <c r="AM103" i="35"/>
  <c r="AI103" i="35"/>
  <c r="AT102" i="35"/>
  <c r="AP102" i="35"/>
  <c r="AL102" i="35"/>
  <c r="AH102" i="35"/>
  <c r="AS101" i="35"/>
  <c r="AO101" i="35"/>
  <c r="AK101" i="35"/>
  <c r="AG101" i="35"/>
  <c r="AR100" i="35"/>
  <c r="AN100" i="35"/>
  <c r="AJ100" i="35"/>
  <c r="AF100" i="35"/>
  <c r="AL107" i="35"/>
  <c r="AS106" i="35"/>
  <c r="AH106" i="35"/>
  <c r="AO105" i="35"/>
  <c r="AP104" i="35"/>
  <c r="AK104" i="35"/>
  <c r="AR103" i="35"/>
  <c r="AL103" i="35"/>
  <c r="AG103" i="35"/>
  <c r="AS102" i="35"/>
  <c r="AN102" i="35"/>
  <c r="AI102" i="35"/>
  <c r="AP101" i="35"/>
  <c r="AJ101" i="35"/>
  <c r="AQ100" i="35"/>
  <c r="AL100" i="35"/>
  <c r="AG100" i="35"/>
  <c r="AS99" i="35"/>
  <c r="AO99" i="35"/>
  <c r="AK99" i="35"/>
  <c r="AG99" i="35"/>
  <c r="AR98" i="35"/>
  <c r="AN98" i="35"/>
  <c r="AJ98" i="35"/>
  <c r="AF98" i="35"/>
  <c r="AQ97" i="35"/>
  <c r="AM97" i="35"/>
  <c r="AI97" i="35"/>
  <c r="AT107" i="35"/>
  <c r="AI107" i="35"/>
  <c r="AP106" i="35"/>
  <c r="AK105" i="35"/>
  <c r="AT104" i="35"/>
  <c r="AO104" i="35"/>
  <c r="AI104" i="35"/>
  <c r="AP103" i="35"/>
  <c r="AK103" i="35"/>
  <c r="AF103" i="35"/>
  <c r="AR102" i="35"/>
  <c r="AM102" i="35"/>
  <c r="AG102" i="35"/>
  <c r="AS105" i="35"/>
  <c r="AS104" i="35"/>
  <c r="AH104" i="35"/>
  <c r="AO103" i="35"/>
  <c r="AK102" i="35"/>
  <c r="AR101" i="35"/>
  <c r="AL101" i="35"/>
  <c r="AO100" i="35"/>
  <c r="AH100" i="35"/>
  <c r="AT99" i="35"/>
  <c r="AN99" i="35"/>
  <c r="AI99" i="35"/>
  <c r="AP98" i="35"/>
  <c r="AK98" i="35"/>
  <c r="AR97" i="35"/>
  <c r="AL97" i="35"/>
  <c r="AG97" i="35"/>
  <c r="AS96" i="35"/>
  <c r="AO96" i="35"/>
  <c r="AK96" i="35"/>
  <c r="AG96" i="35"/>
  <c r="AR95" i="35"/>
  <c r="AN95" i="35"/>
  <c r="AJ95" i="35"/>
  <c r="AF95" i="35"/>
  <c r="AQ94" i="35"/>
  <c r="AM94" i="35"/>
  <c r="AI94" i="35"/>
  <c r="AT93" i="35"/>
  <c r="AP93" i="35"/>
  <c r="AL93" i="35"/>
  <c r="AH93" i="35"/>
  <c r="AS92" i="35"/>
  <c r="AO92" i="35"/>
  <c r="AK92" i="35"/>
  <c r="AG92" i="35"/>
  <c r="AR91" i="35"/>
  <c r="AN91" i="35"/>
  <c r="AJ91" i="35"/>
  <c r="AF91" i="35"/>
  <c r="AQ90" i="35"/>
  <c r="AM90" i="35"/>
  <c r="AI90" i="35"/>
  <c r="AT89" i="35"/>
  <c r="AP89" i="35"/>
  <c r="AL89" i="35"/>
  <c r="AH89" i="35"/>
  <c r="AM107" i="35"/>
  <c r="AR105" i="35"/>
  <c r="AG104" i="35"/>
  <c r="AJ103" i="35"/>
  <c r="AO102" i="35"/>
  <c r="AT101" i="35"/>
  <c r="AI101" i="35"/>
  <c r="AS100" i="35"/>
  <c r="AI100" i="35"/>
  <c r="AP99" i="35"/>
  <c r="AH99" i="35"/>
  <c r="AS98" i="35"/>
  <c r="AL98" i="35"/>
  <c r="AO97" i="35"/>
  <c r="AH97" i="35"/>
  <c r="AQ96" i="35"/>
  <c r="AL96" i="35"/>
  <c r="AF96" i="35"/>
  <c r="AS95" i="35"/>
  <c r="AM95" i="35"/>
  <c r="AH95" i="35"/>
  <c r="AT94" i="35"/>
  <c r="AO94" i="35"/>
  <c r="AJ94" i="35"/>
  <c r="AQ93" i="35"/>
  <c r="AK93" i="35"/>
  <c r="AF93" i="35"/>
  <c r="AR92" i="35"/>
  <c r="AM92" i="35"/>
  <c r="AH92" i="35"/>
  <c r="AT91" i="35"/>
  <c r="AO91" i="35"/>
  <c r="AI91" i="35"/>
  <c r="AP90" i="35"/>
  <c r="AK90" i="35"/>
  <c r="AF90" i="35"/>
  <c r="AR89" i="35"/>
  <c r="AM89" i="35"/>
  <c r="AG89" i="35"/>
  <c r="AR88" i="35"/>
  <c r="AN88" i="35"/>
  <c r="AJ88" i="35"/>
  <c r="AF88" i="35"/>
  <c r="AQ87" i="35"/>
  <c r="AM87" i="35"/>
  <c r="AI87" i="35"/>
  <c r="AT86" i="35"/>
  <c r="AP86" i="35"/>
  <c r="AL86" i="35"/>
  <c r="AH86" i="35"/>
  <c r="AS85" i="35"/>
  <c r="AO85" i="35"/>
  <c r="AK85" i="35"/>
  <c r="AG85" i="35"/>
  <c r="AR84" i="35"/>
  <c r="AN84" i="35"/>
  <c r="AJ84" i="35"/>
  <c r="AF84" i="35"/>
  <c r="AQ83" i="35"/>
  <c r="AM83" i="35"/>
  <c r="AI83" i="35"/>
  <c r="AT82" i="35"/>
  <c r="AP82" i="35"/>
  <c r="AL82" i="35"/>
  <c r="AH82" i="35"/>
  <c r="AS81" i="35"/>
  <c r="AO81" i="35"/>
  <c r="AK81" i="35"/>
  <c r="AG81" i="35"/>
  <c r="AR80" i="35"/>
  <c r="AN80" i="35"/>
  <c r="AJ80" i="35"/>
  <c r="AF80" i="35"/>
  <c r="AQ79" i="35"/>
  <c r="AM79" i="35"/>
  <c r="AI79" i="35"/>
  <c r="AT78" i="35"/>
  <c r="AP78" i="35"/>
  <c r="AL78" i="35"/>
  <c r="AH78" i="35"/>
  <c r="AS77" i="35"/>
  <c r="AO77" i="35"/>
  <c r="AK77" i="35"/>
  <c r="AG77" i="35"/>
  <c r="AR76" i="35"/>
  <c r="AN76" i="35"/>
  <c r="AJ76" i="35"/>
  <c r="AF76" i="35"/>
  <c r="AQ75" i="35"/>
  <c r="AM75" i="35"/>
  <c r="AI75" i="35"/>
  <c r="AT106" i="35"/>
  <c r="AJ105" i="35"/>
  <c r="AQ104" i="35"/>
  <c r="AT103" i="35"/>
  <c r="AH103" i="35"/>
  <c r="AJ102" i="35"/>
  <c r="AQ101" i="35"/>
  <c r="AH101" i="35"/>
  <c r="AP100" i="35"/>
  <c r="AM99" i="35"/>
  <c r="AF99" i="35"/>
  <c r="AQ98" i="35"/>
  <c r="AI98" i="35"/>
  <c r="AT97" i="35"/>
  <c r="AN97" i="35"/>
  <c r="AF97" i="35"/>
  <c r="AP96" i="35"/>
  <c r="AJ96" i="35"/>
  <c r="AQ95" i="35"/>
  <c r="AL95" i="35"/>
  <c r="AG95" i="35"/>
  <c r="AS94" i="35"/>
  <c r="AN94" i="35"/>
  <c r="AH94" i="35"/>
  <c r="AO93" i="35"/>
  <c r="AJ93" i="35"/>
  <c r="AL106" i="35"/>
  <c r="AG105" i="35"/>
  <c r="AS103" i="35"/>
  <c r="AF102" i="35"/>
  <c r="AF101" i="35"/>
  <c r="AM104" i="35"/>
  <c r="AN101" i="35"/>
  <c r="AL99" i="35"/>
  <c r="AO98" i="35"/>
  <c r="AS97" i="35"/>
  <c r="AN96" i="35"/>
  <c r="AK95" i="35"/>
  <c r="AR94" i="35"/>
  <c r="AG94" i="35"/>
  <c r="AN93" i="35"/>
  <c r="AQ107" i="35"/>
  <c r="AN103" i="35"/>
  <c r="AM100" i="35"/>
  <c r="AJ99" i="35"/>
  <c r="AQ102" i="35"/>
  <c r="AT100" i="35"/>
  <c r="AQ99" i="35"/>
  <c r="AG98" i="35"/>
  <c r="AK97" i="35"/>
  <c r="AI96" i="35"/>
  <c r="AO95" i="35"/>
  <c r="AP94" i="35"/>
  <c r="AS93" i="35"/>
  <c r="AG93" i="35"/>
  <c r="AP92" i="35"/>
  <c r="AI92" i="35"/>
  <c r="AS91" i="35"/>
  <c r="AL91" i="35"/>
  <c r="AK106" i="35"/>
  <c r="AH98" i="35"/>
  <c r="AJ97" i="35"/>
  <c r="AR96" i="35"/>
  <c r="AL94" i="35"/>
  <c r="AQ92" i="35"/>
  <c r="AF92" i="35"/>
  <c r="AP91" i="35"/>
  <c r="AG91" i="35"/>
  <c r="AS90" i="35"/>
  <c r="AL90" i="35"/>
  <c r="AO89" i="35"/>
  <c r="AI89" i="35"/>
  <c r="AT88" i="35"/>
  <c r="AO88" i="35"/>
  <c r="AI88" i="35"/>
  <c r="AP87" i="35"/>
  <c r="AK87" i="35"/>
  <c r="AF87" i="35"/>
  <c r="AR86" i="35"/>
  <c r="AM86" i="35"/>
  <c r="AG86" i="35"/>
  <c r="AK100" i="35"/>
  <c r="AM96" i="35"/>
  <c r="AT95" i="35"/>
  <c r="AK94" i="35"/>
  <c r="AR93" i="35"/>
  <c r="AN92" i="35"/>
  <c r="AM91" i="35"/>
  <c r="AR90" i="35"/>
  <c r="AJ90" i="35"/>
  <c r="AN89" i="35"/>
  <c r="AF89" i="35"/>
  <c r="AS88" i="35"/>
  <c r="AM88" i="35"/>
  <c r="AH88" i="35"/>
  <c r="AT87" i="35"/>
  <c r="AO87" i="35"/>
  <c r="AJ87" i="35"/>
  <c r="AQ86" i="35"/>
  <c r="AK86" i="35"/>
  <c r="AF86" i="35"/>
  <c r="AR99" i="35"/>
  <c r="AT98" i="35"/>
  <c r="AH96" i="35"/>
  <c r="AP95" i="35"/>
  <c r="AF94" i="35"/>
  <c r="AM93" i="35"/>
  <c r="AL92" i="35"/>
  <c r="AK91" i="35"/>
  <c r="AO90" i="35"/>
  <c r="AH90" i="35"/>
  <c r="AS89" i="35"/>
  <c r="AK89" i="35"/>
  <c r="AQ88" i="35"/>
  <c r="AL88" i="35"/>
  <c r="AG88" i="35"/>
  <c r="AS87" i="35"/>
  <c r="AN87" i="35"/>
  <c r="AH87" i="35"/>
  <c r="AO86" i="35"/>
  <c r="AJ86" i="35"/>
  <c r="AQ85" i="35"/>
  <c r="AL85" i="35"/>
  <c r="AF85" i="35"/>
  <c r="AL104" i="35"/>
  <c r="AI95" i="35"/>
  <c r="AJ92" i="35"/>
  <c r="AN90" i="35"/>
  <c r="AS86" i="35"/>
  <c r="AP85" i="35"/>
  <c r="AI85" i="35"/>
  <c r="AP84" i="35"/>
  <c r="AK84" i="35"/>
  <c r="AR83" i="35"/>
  <c r="AL83" i="35"/>
  <c r="AG83" i="35"/>
  <c r="AS82" i="35"/>
  <c r="AN82" i="35"/>
  <c r="AI82" i="35"/>
  <c r="AP81" i="35"/>
  <c r="AJ81" i="35"/>
  <c r="AQ80" i="35"/>
  <c r="AL80" i="35"/>
  <c r="AG80" i="35"/>
  <c r="AS79" i="35"/>
  <c r="AN79" i="35"/>
  <c r="AH79" i="35"/>
  <c r="AO78" i="35"/>
  <c r="AJ78" i="35"/>
  <c r="AQ77" i="35"/>
  <c r="AL77" i="35"/>
  <c r="AF77" i="35"/>
  <c r="AS76" i="35"/>
  <c r="AM76" i="35"/>
  <c r="AH76" i="35"/>
  <c r="AT75" i="35"/>
  <c r="AO75" i="35"/>
  <c r="AJ75" i="35"/>
  <c r="AS74" i="35"/>
  <c r="AO74" i="35"/>
  <c r="AK74" i="35"/>
  <c r="AG74" i="35"/>
  <c r="AR73" i="35"/>
  <c r="AN73" i="35"/>
  <c r="AJ73" i="35"/>
  <c r="AF73" i="35"/>
  <c r="AQ72" i="35"/>
  <c r="AM72" i="35"/>
  <c r="AI72" i="35"/>
  <c r="AT71" i="35"/>
  <c r="AP71" i="35"/>
  <c r="AL71" i="35"/>
  <c r="AH71" i="35"/>
  <c r="AG90" i="35"/>
  <c r="AR87" i="35"/>
  <c r="AN86" i="35"/>
  <c r="AN85" i="35"/>
  <c r="AH85" i="35"/>
  <c r="AT84" i="35"/>
  <c r="AO84" i="35"/>
  <c r="AI84" i="35"/>
  <c r="AP83" i="35"/>
  <c r="AK83" i="35"/>
  <c r="AF83" i="35"/>
  <c r="AR82" i="35"/>
  <c r="AM82" i="35"/>
  <c r="AG82" i="35"/>
  <c r="AT81" i="35"/>
  <c r="AN81" i="35"/>
  <c r="AI81" i="35"/>
  <c r="AP80" i="35"/>
  <c r="AK80" i="35"/>
  <c r="AR79" i="35"/>
  <c r="AL79" i="35"/>
  <c r="AG79" i="35"/>
  <c r="AS78" i="35"/>
  <c r="AN78" i="35"/>
  <c r="AI78" i="35"/>
  <c r="AP77" i="35"/>
  <c r="AJ77" i="35"/>
  <c r="AQ76" i="35"/>
  <c r="AL76" i="35"/>
  <c r="AG76" i="35"/>
  <c r="AS75" i="35"/>
  <c r="AN75" i="35"/>
  <c r="AH75" i="35"/>
  <c r="AR74" i="35"/>
  <c r="AN74" i="35"/>
  <c r="AJ74" i="35"/>
  <c r="AF74" i="35"/>
  <c r="AQ73" i="35"/>
  <c r="AM73" i="35"/>
  <c r="AI73" i="35"/>
  <c r="AT72" i="35"/>
  <c r="AP72" i="35"/>
  <c r="AL72" i="35"/>
  <c r="AH72" i="35"/>
  <c r="AS71" i="35"/>
  <c r="AO71" i="35"/>
  <c r="AK71" i="35"/>
  <c r="AG71" i="35"/>
  <c r="AM98" i="35"/>
  <c r="AP97" i="35"/>
  <c r="AT96" i="35"/>
  <c r="AQ91" i="35"/>
  <c r="AQ89" i="35"/>
  <c r="AP88" i="35"/>
  <c r="AL87" i="35"/>
  <c r="AI86" i="35"/>
  <c r="AT85" i="35"/>
  <c r="AM85" i="35"/>
  <c r="AS84" i="35"/>
  <c r="AM84" i="35"/>
  <c r="AH84" i="35"/>
  <c r="AT83" i="35"/>
  <c r="AO83" i="35"/>
  <c r="AJ83" i="35"/>
  <c r="AQ82" i="35"/>
  <c r="AK82" i="35"/>
  <c r="AF82" i="35"/>
  <c r="AR81" i="35"/>
  <c r="AM81" i="35"/>
  <c r="AH81" i="35"/>
  <c r="AT80" i="35"/>
  <c r="AO80" i="35"/>
  <c r="AI80" i="35"/>
  <c r="AP79" i="35"/>
  <c r="AK79" i="35"/>
  <c r="AF79" i="35"/>
  <c r="AR78" i="35"/>
  <c r="AM78" i="35"/>
  <c r="AG78" i="35"/>
  <c r="AT77" i="35"/>
  <c r="AN77" i="35"/>
  <c r="AI77" i="35"/>
  <c r="AP76" i="35"/>
  <c r="AK76" i="35"/>
  <c r="AR75" i="35"/>
  <c r="AL75" i="35"/>
  <c r="AG75" i="35"/>
  <c r="AQ74" i="35"/>
  <c r="AM74" i="35"/>
  <c r="AI74" i="35"/>
  <c r="AT73" i="35"/>
  <c r="AP73" i="35"/>
  <c r="AL73" i="35"/>
  <c r="AH73" i="35"/>
  <c r="AS72" i="35"/>
  <c r="AO72" i="35"/>
  <c r="AK72" i="35"/>
  <c r="AG72" i="35"/>
  <c r="AR71" i="35"/>
  <c r="AN71" i="35"/>
  <c r="AJ71" i="35"/>
  <c r="AF71" i="35"/>
  <c r="AM101" i="35"/>
  <c r="AI93" i="35"/>
  <c r="AT90" i="35"/>
  <c r="AJ89" i="35"/>
  <c r="AK88" i="35"/>
  <c r="AJ85" i="35"/>
  <c r="AL84" i="35"/>
  <c r="AH83" i="35"/>
  <c r="AS80" i="35"/>
  <c r="AO79" i="35"/>
  <c r="AK78" i="35"/>
  <c r="AH77" i="35"/>
  <c r="AH74" i="35"/>
  <c r="AO73" i="35"/>
  <c r="AF72" i="35"/>
  <c r="AM71" i="35"/>
  <c r="AT70" i="35"/>
  <c r="AP70" i="35"/>
  <c r="AL70" i="35"/>
  <c r="AH70" i="35"/>
  <c r="AS69" i="35"/>
  <c r="AO69" i="35"/>
  <c r="AK69" i="35"/>
  <c r="AG69" i="35"/>
  <c r="AR68" i="35"/>
  <c r="AN68" i="35"/>
  <c r="AJ68" i="35"/>
  <c r="AF68" i="35"/>
  <c r="AQ67" i="35"/>
  <c r="AM67" i="35"/>
  <c r="AI67" i="35"/>
  <c r="Q57" i="35"/>
  <c r="E57" i="35"/>
  <c r="AH91" i="35"/>
  <c r="AG87" i="35"/>
  <c r="AG84" i="35"/>
  <c r="AQ81" i="35"/>
  <c r="AM80" i="35"/>
  <c r="AJ79" i="35"/>
  <c r="AF78" i="35"/>
  <c r="AT76" i="35"/>
  <c r="AP75" i="35"/>
  <c r="AT74" i="35"/>
  <c r="AK73" i="35"/>
  <c r="AR72" i="35"/>
  <c r="AI71" i="35"/>
  <c r="AS70" i="35"/>
  <c r="AO70" i="35"/>
  <c r="AK70" i="35"/>
  <c r="AG70" i="35"/>
  <c r="AR69" i="35"/>
  <c r="AN69" i="35"/>
  <c r="AJ69" i="35"/>
  <c r="AF69" i="35"/>
  <c r="AQ68" i="35"/>
  <c r="AM68" i="35"/>
  <c r="AI68" i="35"/>
  <c r="AT67" i="35"/>
  <c r="AP67" i="35"/>
  <c r="AL67" i="35"/>
  <c r="AH67" i="35"/>
  <c r="L57" i="35"/>
  <c r="AT92" i="35"/>
  <c r="AS83" i="35"/>
  <c r="AO82" i="35"/>
  <c r="AL81" i="35"/>
  <c r="AH80" i="35"/>
  <c r="AR77" i="35"/>
  <c r="AO76" i="35"/>
  <c r="AK75" i="35"/>
  <c r="AP74" i="35"/>
  <c r="AG73" i="35"/>
  <c r="AN72" i="35"/>
  <c r="AR70" i="35"/>
  <c r="AN70" i="35"/>
  <c r="AJ70" i="35"/>
  <c r="AF70" i="35"/>
  <c r="AQ69" i="35"/>
  <c r="AM69" i="35"/>
  <c r="AI69" i="35"/>
  <c r="AT68" i="35"/>
  <c r="AP68" i="35"/>
  <c r="AL68" i="35"/>
  <c r="AH68" i="35"/>
  <c r="AS67" i="35"/>
  <c r="AO67" i="35"/>
  <c r="AK67" i="35"/>
  <c r="AG67" i="35"/>
  <c r="K57" i="35"/>
  <c r="AJ82" i="35"/>
  <c r="AM77" i="35"/>
  <c r="AL74" i="35"/>
  <c r="AL69" i="35"/>
  <c r="AS68" i="35"/>
  <c r="AJ67" i="35"/>
  <c r="F57" i="35"/>
  <c r="AN83" i="35"/>
  <c r="AQ78" i="35"/>
  <c r="AI70" i="35"/>
  <c r="AP69" i="35"/>
  <c r="AN67" i="35"/>
  <c r="AF81" i="35"/>
  <c r="AI76" i="35"/>
  <c r="AJ72" i="35"/>
  <c r="AQ70" i="35"/>
  <c r="AH69" i="35"/>
  <c r="AO68" i="35"/>
  <c r="AF67" i="35"/>
  <c r="AQ71" i="35"/>
  <c r="AG68" i="35"/>
  <c r="AR85" i="35"/>
  <c r="AQ84" i="35"/>
  <c r="AT79" i="35"/>
  <c r="AF75" i="35"/>
  <c r="AS73" i="35"/>
  <c r="AM70" i="35"/>
  <c r="AT69" i="35"/>
  <c r="AK68" i="35"/>
  <c r="AR67" i="35"/>
  <c r="I67" i="35"/>
  <c r="J67" i="35"/>
  <c r="H67" i="35"/>
  <c r="K67" i="35"/>
  <c r="G67" i="35"/>
  <c r="E103" i="35"/>
  <c r="F103" i="35"/>
  <c r="L103" i="35" s="1"/>
  <c r="H83" i="35"/>
  <c r="K83" i="35"/>
  <c r="J83" i="35"/>
  <c r="I83" i="35"/>
  <c r="G83" i="35"/>
  <c r="K76" i="35"/>
  <c r="G76" i="35"/>
  <c r="I76" i="35"/>
  <c r="J76" i="35"/>
  <c r="H76" i="35"/>
  <c r="G70" i="35"/>
  <c r="H70" i="35"/>
  <c r="I70" i="35"/>
  <c r="J70" i="35"/>
  <c r="K70" i="35"/>
  <c r="G71" i="35"/>
  <c r="K71" i="35"/>
  <c r="I71" i="35"/>
  <c r="H71" i="35"/>
  <c r="J71" i="35"/>
  <c r="J104" i="35"/>
  <c r="I104" i="35"/>
  <c r="G104" i="35"/>
  <c r="K104" i="35"/>
  <c r="H104" i="35"/>
  <c r="G68" i="35"/>
  <c r="K68" i="35"/>
  <c r="I68" i="35"/>
  <c r="J68" i="35"/>
  <c r="H68" i="35"/>
  <c r="G96" i="35"/>
  <c r="K96" i="35"/>
  <c r="I96" i="35"/>
  <c r="J96" i="35"/>
  <c r="H96" i="35"/>
  <c r="E83" i="35"/>
  <c r="F83" i="35"/>
  <c r="L83" i="35" s="1"/>
  <c r="F80" i="35"/>
  <c r="L80" i="35" s="1"/>
  <c r="E80" i="35"/>
  <c r="F88" i="35"/>
  <c r="L88" i="35" s="1"/>
  <c r="E88" i="35"/>
  <c r="H87" i="35"/>
  <c r="I87" i="35"/>
  <c r="G87" i="35"/>
  <c r="K87" i="35"/>
  <c r="J87" i="35"/>
  <c r="M56" i="35"/>
  <c r="G57" i="35"/>
  <c r="K100" i="35"/>
  <c r="G100" i="35"/>
  <c r="I100" i="35"/>
  <c r="H100" i="35"/>
  <c r="J100" i="35"/>
  <c r="CK107" i="35"/>
  <c r="CG107" i="35"/>
  <c r="CC107" i="35"/>
  <c r="BY107" i="35"/>
  <c r="CJ106" i="35"/>
  <c r="CF106" i="35"/>
  <c r="CB106" i="35"/>
  <c r="CM105" i="35"/>
  <c r="CI105" i="35"/>
  <c r="CE105" i="35"/>
  <c r="CA105" i="35"/>
  <c r="CL104" i="35"/>
  <c r="CH104" i="35"/>
  <c r="CJ107" i="35"/>
  <c r="CF107" i="35"/>
  <c r="CB107" i="35"/>
  <c r="CM106" i="35"/>
  <c r="CI106" i="35"/>
  <c r="CE106" i="35"/>
  <c r="CA106" i="35"/>
  <c r="CL105" i="35"/>
  <c r="CH105" i="35"/>
  <c r="CD105" i="35"/>
  <c r="BZ105" i="35"/>
  <c r="CL107" i="35"/>
  <c r="CD107" i="35"/>
  <c r="CK106" i="35"/>
  <c r="CC106" i="35"/>
  <c r="CJ105" i="35"/>
  <c r="CB105" i="35"/>
  <c r="CK104" i="35"/>
  <c r="CF104" i="35"/>
  <c r="CB104" i="35"/>
  <c r="CM103" i="35"/>
  <c r="CI103" i="35"/>
  <c r="CE103" i="35"/>
  <c r="CA103" i="35"/>
  <c r="CL102" i="35"/>
  <c r="CH102" i="35"/>
  <c r="CD102" i="35"/>
  <c r="BZ102" i="35"/>
  <c r="CK101" i="35"/>
  <c r="CG101" i="35"/>
  <c r="CC101" i="35"/>
  <c r="BY101" i="35"/>
  <c r="CJ100" i="35"/>
  <c r="CF100" i="35"/>
  <c r="CB100" i="35"/>
  <c r="CM107" i="35"/>
  <c r="CA107" i="35"/>
  <c r="CH106" i="35"/>
  <c r="BY106" i="35"/>
  <c r="CF105" i="35"/>
  <c r="CG104" i="35"/>
  <c r="CA104" i="35"/>
  <c r="CH103" i="35"/>
  <c r="CC103" i="35"/>
  <c r="CJ102" i="35"/>
  <c r="CE102" i="35"/>
  <c r="BY102" i="35"/>
  <c r="CL101" i="35"/>
  <c r="CF101" i="35"/>
  <c r="CA101" i="35"/>
  <c r="CM100" i="35"/>
  <c r="CH100" i="35"/>
  <c r="CC100" i="35"/>
  <c r="CK99" i="35"/>
  <c r="CG99" i="35"/>
  <c r="CC99" i="35"/>
  <c r="BY99" i="35"/>
  <c r="CJ98" i="35"/>
  <c r="CF98" i="35"/>
  <c r="CB98" i="35"/>
  <c r="CM97" i="35"/>
  <c r="CI97" i="35"/>
  <c r="CE97" i="35"/>
  <c r="CA97" i="35"/>
  <c r="CL96" i="35"/>
  <c r="CH96" i="35"/>
  <c r="CD96" i="35"/>
  <c r="BZ96" i="35"/>
  <c r="CI107" i="35"/>
  <c r="BZ107" i="35"/>
  <c r="CG106" i="35"/>
  <c r="CC105" i="35"/>
  <c r="CM104" i="35"/>
  <c r="CE104" i="35"/>
  <c r="BZ104" i="35"/>
  <c r="CL103" i="35"/>
  <c r="CG103" i="35"/>
  <c r="CB103" i="35"/>
  <c r="CI102" i="35"/>
  <c r="CC102" i="35"/>
  <c r="CK105" i="35"/>
  <c r="CJ104" i="35"/>
  <c r="BY104" i="35"/>
  <c r="CF103" i="35"/>
  <c r="CM102" i="35"/>
  <c r="CB102" i="35"/>
  <c r="CI101" i="35"/>
  <c r="CB101" i="35"/>
  <c r="CL100" i="35"/>
  <c r="CE100" i="35"/>
  <c r="BY100" i="35"/>
  <c r="CJ99" i="35"/>
  <c r="CE99" i="35"/>
  <c r="BZ99" i="35"/>
  <c r="CL98" i="35"/>
  <c r="CG98" i="35"/>
  <c r="CA98" i="35"/>
  <c r="CH97" i="35"/>
  <c r="CC97" i="35"/>
  <c r="CJ96" i="35"/>
  <c r="CE96" i="35"/>
  <c r="BY96" i="35"/>
  <c r="CJ95" i="35"/>
  <c r="CF95" i="35"/>
  <c r="CB95" i="35"/>
  <c r="CM94" i="35"/>
  <c r="CI94" i="35"/>
  <c r="CE94" i="35"/>
  <c r="CA94" i="35"/>
  <c r="CL93" i="35"/>
  <c r="CH93" i="35"/>
  <c r="CD93" i="35"/>
  <c r="BZ93" i="35"/>
  <c r="CK92" i="35"/>
  <c r="CG92" i="35"/>
  <c r="CC92" i="35"/>
  <c r="BY92" i="35"/>
  <c r="CJ91" i="35"/>
  <c r="CF91" i="35"/>
  <c r="CB91" i="35"/>
  <c r="CM90" i="35"/>
  <c r="CI90" i="35"/>
  <c r="CE90" i="35"/>
  <c r="CA90" i="35"/>
  <c r="CL89" i="35"/>
  <c r="CH89" i="35"/>
  <c r="CD89" i="35"/>
  <c r="BZ89" i="35"/>
  <c r="CK88" i="35"/>
  <c r="CG88" i="35"/>
  <c r="CC88" i="35"/>
  <c r="BY88" i="35"/>
  <c r="CD106" i="35"/>
  <c r="BZ103" i="35"/>
  <c r="CF102" i="35"/>
  <c r="CE101" i="35"/>
  <c r="CD100" i="35"/>
  <c r="CM99" i="35"/>
  <c r="CF99" i="35"/>
  <c r="CI98" i="35"/>
  <c r="CC98" i="35"/>
  <c r="CL97" i="35"/>
  <c r="CF97" i="35"/>
  <c r="BY97" i="35"/>
  <c r="CI96" i="35"/>
  <c r="CB96" i="35"/>
  <c r="CI95" i="35"/>
  <c r="CD95" i="35"/>
  <c r="BY95" i="35"/>
  <c r="CK94" i="35"/>
  <c r="CF94" i="35"/>
  <c r="BZ94" i="35"/>
  <c r="CM93" i="35"/>
  <c r="CG93" i="35"/>
  <c r="CB93" i="35"/>
  <c r="CI92" i="35"/>
  <c r="CD92" i="35"/>
  <c r="CK91" i="35"/>
  <c r="CE91" i="35"/>
  <c r="BZ91" i="35"/>
  <c r="CL90" i="35"/>
  <c r="CG90" i="35"/>
  <c r="CB90" i="35"/>
  <c r="CI89" i="35"/>
  <c r="CC89" i="35"/>
  <c r="CJ88" i="35"/>
  <c r="CE88" i="35"/>
  <c r="BZ88" i="35"/>
  <c r="CM87" i="35"/>
  <c r="CI87" i="35"/>
  <c r="CE87" i="35"/>
  <c r="CA87" i="35"/>
  <c r="CL86" i="35"/>
  <c r="CH86" i="35"/>
  <c r="CD86" i="35"/>
  <c r="BZ86" i="35"/>
  <c r="CK85" i="35"/>
  <c r="CG85" i="35"/>
  <c r="CC85" i="35"/>
  <c r="BY85" i="35"/>
  <c r="CJ84" i="35"/>
  <c r="CF84" i="35"/>
  <c r="CB84" i="35"/>
  <c r="CM83" i="35"/>
  <c r="CI83" i="35"/>
  <c r="CE83" i="35"/>
  <c r="CA83" i="35"/>
  <c r="CL82" i="35"/>
  <c r="CH82" i="35"/>
  <c r="CD82" i="35"/>
  <c r="BZ82" i="35"/>
  <c r="CK81" i="35"/>
  <c r="CG81" i="35"/>
  <c r="CC81" i="35"/>
  <c r="BY81" i="35"/>
  <c r="CJ80" i="35"/>
  <c r="CF80" i="35"/>
  <c r="CB80" i="35"/>
  <c r="CM79" i="35"/>
  <c r="CI79" i="35"/>
  <c r="CE79" i="35"/>
  <c r="CA79" i="35"/>
  <c r="CL78" i="35"/>
  <c r="CH78" i="35"/>
  <c r="CD78" i="35"/>
  <c r="BZ78" i="35"/>
  <c r="CK77" i="35"/>
  <c r="CG77" i="35"/>
  <c r="CC77" i="35"/>
  <c r="BY77" i="35"/>
  <c r="CJ76" i="35"/>
  <c r="CF76" i="35"/>
  <c r="CB76" i="35"/>
  <c r="CM75" i="35"/>
  <c r="CI75" i="35"/>
  <c r="CE75" i="35"/>
  <c r="CA75" i="35"/>
  <c r="CH107" i="35"/>
  <c r="BZ106" i="35"/>
  <c r="CI104" i="35"/>
  <c r="CK103" i="35"/>
  <c r="BY103" i="35"/>
  <c r="CA102" i="35"/>
  <c r="CM101" i="35"/>
  <c r="CD101" i="35"/>
  <c r="CK100" i="35"/>
  <c r="CA100" i="35"/>
  <c r="CL99" i="35"/>
  <c r="CD99" i="35"/>
  <c r="CH98" i="35"/>
  <c r="BZ98" i="35"/>
  <c r="CK97" i="35"/>
  <c r="CD97" i="35"/>
  <c r="CG96" i="35"/>
  <c r="CA96" i="35"/>
  <c r="CM95" i="35"/>
  <c r="CH95" i="35"/>
  <c r="CC95" i="35"/>
  <c r="CJ94" i="35"/>
  <c r="CD94" i="35"/>
  <c r="BY94" i="35"/>
  <c r="CK93" i="35"/>
  <c r="CF93" i="35"/>
  <c r="CA93" i="35"/>
  <c r="CE107" i="35"/>
  <c r="CG105" i="35"/>
  <c r="CD104" i="35"/>
  <c r="CK102" i="35"/>
  <c r="CJ101" i="35"/>
  <c r="BZ100" i="35"/>
  <c r="CJ103" i="35"/>
  <c r="BZ101" i="35"/>
  <c r="CI100" i="35"/>
  <c r="CB99" i="35"/>
  <c r="CE98" i="35"/>
  <c r="CJ97" i="35"/>
  <c r="CM96" i="35"/>
  <c r="CL95" i="35"/>
  <c r="CA95" i="35"/>
  <c r="CH94" i="35"/>
  <c r="CE93" i="35"/>
  <c r="CG102" i="35"/>
  <c r="CH101" i="35"/>
  <c r="CD98" i="35"/>
  <c r="BY105" i="35"/>
  <c r="CG100" i="35"/>
  <c r="CA99" i="35"/>
  <c r="CK98" i="35"/>
  <c r="BZ97" i="35"/>
  <c r="CF96" i="35"/>
  <c r="CE95" i="35"/>
  <c r="CG94" i="35"/>
  <c r="CJ93" i="35"/>
  <c r="CM92" i="35"/>
  <c r="CF92" i="35"/>
  <c r="BZ92" i="35"/>
  <c r="CI91" i="35"/>
  <c r="CC91" i="35"/>
  <c r="CM98" i="35"/>
  <c r="CG97" i="35"/>
  <c r="CK96" i="35"/>
  <c r="CK95" i="35"/>
  <c r="CB94" i="35"/>
  <c r="CI93" i="35"/>
  <c r="CL92" i="35"/>
  <c r="CB92" i="35"/>
  <c r="CL91" i="35"/>
  <c r="CA91" i="35"/>
  <c r="CJ90" i="35"/>
  <c r="CC90" i="35"/>
  <c r="CM89" i="35"/>
  <c r="CF89" i="35"/>
  <c r="BY89" i="35"/>
  <c r="CI88" i="35"/>
  <c r="CB88" i="35"/>
  <c r="CL87" i="35"/>
  <c r="CG87" i="35"/>
  <c r="CB87" i="35"/>
  <c r="CI86" i="35"/>
  <c r="CC86" i="35"/>
  <c r="CD103" i="35"/>
  <c r="CI99" i="35"/>
  <c r="BY98" i="35"/>
  <c r="CB97" i="35"/>
  <c r="CC96" i="35"/>
  <c r="CG95" i="35"/>
  <c r="CC93" i="35"/>
  <c r="CJ92" i="35"/>
  <c r="CA92" i="35"/>
  <c r="CH91" i="35"/>
  <c r="BY91" i="35"/>
  <c r="CH90" i="35"/>
  <c r="BZ90" i="35"/>
  <c r="CK89" i="35"/>
  <c r="CE89" i="35"/>
  <c r="CH88" i="35"/>
  <c r="CA88" i="35"/>
  <c r="CK87" i="35"/>
  <c r="CF87" i="35"/>
  <c r="BZ87" i="35"/>
  <c r="CM86" i="35"/>
  <c r="CG86" i="35"/>
  <c r="CB86" i="35"/>
  <c r="CC104" i="35"/>
  <c r="CH99" i="35"/>
  <c r="BZ95" i="35"/>
  <c r="CL94" i="35"/>
  <c r="BY93" i="35"/>
  <c r="CH92" i="35"/>
  <c r="CG91" i="35"/>
  <c r="CF90" i="35"/>
  <c r="BY90" i="35"/>
  <c r="CJ89" i="35"/>
  <c r="CB89" i="35"/>
  <c r="CM88" i="35"/>
  <c r="CF88" i="35"/>
  <c r="CJ87" i="35"/>
  <c r="CD87" i="35"/>
  <c r="BY87" i="35"/>
  <c r="CK86" i="35"/>
  <c r="CF86" i="35"/>
  <c r="CA86" i="35"/>
  <c r="CM85" i="35"/>
  <c r="CH85" i="35"/>
  <c r="CB85" i="35"/>
  <c r="CI84" i="35"/>
  <c r="CD84" i="35"/>
  <c r="BY84" i="35"/>
  <c r="CG89" i="35"/>
  <c r="CJ86" i="35"/>
  <c r="CF85" i="35"/>
  <c r="BZ85" i="35"/>
  <c r="CK84" i="35"/>
  <c r="CC84" i="35"/>
  <c r="CH83" i="35"/>
  <c r="CC83" i="35"/>
  <c r="CJ82" i="35"/>
  <c r="CE82" i="35"/>
  <c r="BY82" i="35"/>
  <c r="CL81" i="35"/>
  <c r="CF81" i="35"/>
  <c r="CA81" i="35"/>
  <c r="CM80" i="35"/>
  <c r="CH80" i="35"/>
  <c r="CC80" i="35"/>
  <c r="CJ79" i="35"/>
  <c r="CD79" i="35"/>
  <c r="BY79" i="35"/>
  <c r="CK78" i="35"/>
  <c r="CF78" i="35"/>
  <c r="CA78" i="35"/>
  <c r="CM77" i="35"/>
  <c r="CH77" i="35"/>
  <c r="CB77" i="35"/>
  <c r="CI76" i="35"/>
  <c r="CD76" i="35"/>
  <c r="BY76" i="35"/>
  <c r="CK75" i="35"/>
  <c r="CF75" i="35"/>
  <c r="BZ75" i="35"/>
  <c r="CK74" i="35"/>
  <c r="CG74" i="35"/>
  <c r="CC74" i="35"/>
  <c r="BY74" i="35"/>
  <c r="CJ73" i="35"/>
  <c r="CF73" i="35"/>
  <c r="CB73" i="35"/>
  <c r="CM72" i="35"/>
  <c r="CI72" i="35"/>
  <c r="CE72" i="35"/>
  <c r="CA72" i="35"/>
  <c r="CL71" i="35"/>
  <c r="CH71" i="35"/>
  <c r="CD71" i="35"/>
  <c r="BZ71" i="35"/>
  <c r="CM91" i="35"/>
  <c r="CK90" i="35"/>
  <c r="CA89" i="35"/>
  <c r="CH87" i="35"/>
  <c r="CE86" i="35"/>
  <c r="CL85" i="35"/>
  <c r="CE85" i="35"/>
  <c r="CH84" i="35"/>
  <c r="CA84" i="35"/>
  <c r="CL83" i="35"/>
  <c r="CG83" i="35"/>
  <c r="CB83" i="35"/>
  <c r="CI82" i="35"/>
  <c r="CC82" i="35"/>
  <c r="CJ81" i="35"/>
  <c r="CE81" i="35"/>
  <c r="BZ81" i="35"/>
  <c r="CL80" i="35"/>
  <c r="CG80" i="35"/>
  <c r="CA80" i="35"/>
  <c r="CH79" i="35"/>
  <c r="CC79" i="35"/>
  <c r="CJ78" i="35"/>
  <c r="CE78" i="35"/>
  <c r="BY78" i="35"/>
  <c r="CL77" i="35"/>
  <c r="CF77" i="35"/>
  <c r="CA77" i="35"/>
  <c r="CM76" i="35"/>
  <c r="CH76" i="35"/>
  <c r="CC76" i="35"/>
  <c r="CJ75" i="35"/>
  <c r="CD75" i="35"/>
  <c r="BY75" i="35"/>
  <c r="CJ74" i="35"/>
  <c r="CF74" i="35"/>
  <c r="CB74" i="35"/>
  <c r="CM73" i="35"/>
  <c r="CI73" i="35"/>
  <c r="CE73" i="35"/>
  <c r="CA73" i="35"/>
  <c r="CL72" i="35"/>
  <c r="CH72" i="35"/>
  <c r="CD72" i="35"/>
  <c r="BZ72" i="35"/>
  <c r="CK71" i="35"/>
  <c r="CG71" i="35"/>
  <c r="CC71" i="35"/>
  <c r="BY71" i="35"/>
  <c r="CD91" i="35"/>
  <c r="CD90" i="35"/>
  <c r="CL88" i="35"/>
  <c r="CC87" i="35"/>
  <c r="BY86" i="35"/>
  <c r="CJ85" i="35"/>
  <c r="CD85" i="35"/>
  <c r="CM84" i="35"/>
  <c r="CG84" i="35"/>
  <c r="BZ84" i="35"/>
  <c r="CK83" i="35"/>
  <c r="CF83" i="35"/>
  <c r="BZ83" i="35"/>
  <c r="CM82" i="35"/>
  <c r="CG82" i="35"/>
  <c r="CB82" i="35"/>
  <c r="CI81" i="35"/>
  <c r="CD81" i="35"/>
  <c r="CK80" i="35"/>
  <c r="CE80" i="35"/>
  <c r="BZ80" i="35"/>
  <c r="CL79" i="35"/>
  <c r="CG79" i="35"/>
  <c r="CB79" i="35"/>
  <c r="CI78" i="35"/>
  <c r="CC78" i="35"/>
  <c r="CJ77" i="35"/>
  <c r="CE77" i="35"/>
  <c r="BZ77" i="35"/>
  <c r="CL76" i="35"/>
  <c r="CG76" i="35"/>
  <c r="CA76" i="35"/>
  <c r="CH75" i="35"/>
  <c r="CC75" i="35"/>
  <c r="CM74" i="35"/>
  <c r="CI74" i="35"/>
  <c r="CE74" i="35"/>
  <c r="CA74" i="35"/>
  <c r="CL73" i="35"/>
  <c r="CH73" i="35"/>
  <c r="CD73" i="35"/>
  <c r="BZ73" i="35"/>
  <c r="CK72" i="35"/>
  <c r="CG72" i="35"/>
  <c r="CC72" i="35"/>
  <c r="BY72" i="35"/>
  <c r="CJ71" i="35"/>
  <c r="CF71" i="35"/>
  <c r="CB71" i="35"/>
  <c r="CE84" i="35"/>
  <c r="BY83" i="35"/>
  <c r="CM81" i="35"/>
  <c r="CI80" i="35"/>
  <c r="CF79" i="35"/>
  <c r="CB78" i="35"/>
  <c r="CL75" i="35"/>
  <c r="CD74" i="35"/>
  <c r="CK73" i="35"/>
  <c r="CB72" i="35"/>
  <c r="CI71" i="35"/>
  <c r="CL70" i="35"/>
  <c r="CH70" i="35"/>
  <c r="CD70" i="35"/>
  <c r="BZ70" i="35"/>
  <c r="CK69" i="35"/>
  <c r="CG69" i="35"/>
  <c r="CC69" i="35"/>
  <c r="BY69" i="35"/>
  <c r="CJ68" i="35"/>
  <c r="CF68" i="35"/>
  <c r="CB68" i="35"/>
  <c r="CM67" i="35"/>
  <c r="CI67" i="35"/>
  <c r="CE67" i="35"/>
  <c r="CA67" i="35"/>
  <c r="Q60" i="35"/>
  <c r="E60" i="35"/>
  <c r="CE92" i="35"/>
  <c r="CI85" i="35"/>
  <c r="CK82" i="35"/>
  <c r="CH81" i="35"/>
  <c r="CD80" i="35"/>
  <c r="BZ79" i="35"/>
  <c r="CK76" i="35"/>
  <c r="CG75" i="35"/>
  <c r="BZ74" i="35"/>
  <c r="CG73" i="35"/>
  <c r="CE71" i="35"/>
  <c r="CK70" i="35"/>
  <c r="CG70" i="35"/>
  <c r="CC70" i="35"/>
  <c r="BY70" i="35"/>
  <c r="CJ69" i="35"/>
  <c r="CF69" i="35"/>
  <c r="CB69" i="35"/>
  <c r="CM68" i="35"/>
  <c r="CI68" i="35"/>
  <c r="CE68" i="35"/>
  <c r="CA68" i="35"/>
  <c r="CL67" i="35"/>
  <c r="CH67" i="35"/>
  <c r="CD67" i="35"/>
  <c r="BZ67" i="35"/>
  <c r="L60" i="35"/>
  <c r="CC94" i="35"/>
  <c r="CD88" i="35"/>
  <c r="CA85" i="35"/>
  <c r="CJ83" i="35"/>
  <c r="CF82" i="35"/>
  <c r="CB81" i="35"/>
  <c r="BY80" i="35"/>
  <c r="CM78" i="35"/>
  <c r="CI77" i="35"/>
  <c r="CE76" i="35"/>
  <c r="CB75" i="35"/>
  <c r="CL74" i="35"/>
  <c r="CC73" i="35"/>
  <c r="CJ72" i="35"/>
  <c r="CA71" i="35"/>
  <c r="CJ70" i="35"/>
  <c r="CF70" i="35"/>
  <c r="CB70" i="35"/>
  <c r="CM69" i="35"/>
  <c r="CI69" i="35"/>
  <c r="CE69" i="35"/>
  <c r="CA69" i="35"/>
  <c r="CL68" i="35"/>
  <c r="CH68" i="35"/>
  <c r="CD68" i="35"/>
  <c r="BZ68" i="35"/>
  <c r="CK67" i="35"/>
  <c r="CG67" i="35"/>
  <c r="CC67" i="35"/>
  <c r="BY67" i="35"/>
  <c r="K60" i="35"/>
  <c r="CL84" i="35"/>
  <c r="CK79" i="35"/>
  <c r="BY73" i="35"/>
  <c r="CM71" i="35"/>
  <c r="CA70" i="35"/>
  <c r="CH69" i="35"/>
  <c r="BY68" i="35"/>
  <c r="CF67" i="35"/>
  <c r="BZ76" i="35"/>
  <c r="CE70" i="35"/>
  <c r="CL69" i="35"/>
  <c r="CD83" i="35"/>
  <c r="CG78" i="35"/>
  <c r="CH74" i="35"/>
  <c r="CM70" i="35"/>
  <c r="CD69" i="35"/>
  <c r="CK68" i="35"/>
  <c r="CB67" i="35"/>
  <c r="CC68" i="35"/>
  <c r="CJ67" i="35"/>
  <c r="CA82" i="35"/>
  <c r="CD77" i="35"/>
  <c r="CF72" i="35"/>
  <c r="CI70" i="35"/>
  <c r="BZ69" i="35"/>
  <c r="CG68" i="35"/>
  <c r="F60" i="35"/>
  <c r="CL106" i="35"/>
  <c r="AC107" i="35"/>
  <c r="Y107" i="35"/>
  <c r="U107" i="35"/>
  <c r="Q107" i="35"/>
  <c r="AB106" i="35"/>
  <c r="X106" i="35"/>
  <c r="T106" i="35"/>
  <c r="AE105" i="35"/>
  <c r="AA105" i="35"/>
  <c r="W105" i="35"/>
  <c r="S105" i="35"/>
  <c r="AB107" i="35"/>
  <c r="X107" i="35"/>
  <c r="T107" i="35"/>
  <c r="AE106" i="35"/>
  <c r="AA106" i="35"/>
  <c r="W106" i="35"/>
  <c r="S106" i="35"/>
  <c r="AD105" i="35"/>
  <c r="Z105" i="35"/>
  <c r="V105" i="35"/>
  <c r="R105" i="35"/>
  <c r="Z107" i="35"/>
  <c r="R107" i="35"/>
  <c r="Y106" i="35"/>
  <c r="Q106" i="35"/>
  <c r="X105" i="35"/>
  <c r="AB104" i="35"/>
  <c r="X104" i="35"/>
  <c r="T104" i="35"/>
  <c r="AE103" i="35"/>
  <c r="AA103" i="35"/>
  <c r="W103" i="35"/>
  <c r="S103" i="35"/>
  <c r="AD102" i="35"/>
  <c r="Z102" i="35"/>
  <c r="V102" i="35"/>
  <c r="R102" i="35"/>
  <c r="AC101" i="35"/>
  <c r="Y101" i="35"/>
  <c r="U101" i="35"/>
  <c r="Q101" i="35"/>
  <c r="AB100" i="35"/>
  <c r="X100" i="35"/>
  <c r="T100" i="35"/>
  <c r="AA107" i="35"/>
  <c r="V106" i="35"/>
  <c r="AC105" i="35"/>
  <c r="T105" i="35"/>
  <c r="AE104" i="35"/>
  <c r="Z104" i="35"/>
  <c r="U104" i="35"/>
  <c r="AB103" i="35"/>
  <c r="V103" i="35"/>
  <c r="Q103" i="35"/>
  <c r="AC102" i="35"/>
  <c r="X102" i="35"/>
  <c r="S102" i="35"/>
  <c r="AE101" i="35"/>
  <c r="Z101" i="35"/>
  <c r="T101" i="35"/>
  <c r="AA100" i="35"/>
  <c r="V100" i="35"/>
  <c r="Q100" i="35"/>
  <c r="AC99" i="35"/>
  <c r="Y99" i="35"/>
  <c r="U99" i="35"/>
  <c r="Q99" i="35"/>
  <c r="AB98" i="35"/>
  <c r="X98" i="35"/>
  <c r="T98" i="35"/>
  <c r="AE97" i="35"/>
  <c r="AA97" i="35"/>
  <c r="W97" i="35"/>
  <c r="S97" i="35"/>
  <c r="W107" i="35"/>
  <c r="AD106" i="35"/>
  <c r="U106" i="35"/>
  <c r="AB105" i="35"/>
  <c r="Q105" i="35"/>
  <c r="AD104" i="35"/>
  <c r="Y104" i="35"/>
  <c r="S104" i="35"/>
  <c r="Z103" i="35"/>
  <c r="U103" i="35"/>
  <c r="AB102" i="35"/>
  <c r="W102" i="35"/>
  <c r="Q102" i="35"/>
  <c r="AE107" i="35"/>
  <c r="AC106" i="35"/>
  <c r="Y105" i="35"/>
  <c r="W104" i="35"/>
  <c r="AD103" i="35"/>
  <c r="T103" i="35"/>
  <c r="AA102" i="35"/>
  <c r="AD101" i="35"/>
  <c r="W101" i="35"/>
  <c r="Z100" i="35"/>
  <c r="S100" i="35"/>
  <c r="AD99" i="35"/>
  <c r="X99" i="35"/>
  <c r="S99" i="35"/>
  <c r="AE98" i="35"/>
  <c r="Z98" i="35"/>
  <c r="U98" i="35"/>
  <c r="AB97" i="35"/>
  <c r="V97" i="35"/>
  <c r="Q97" i="35"/>
  <c r="AC96" i="35"/>
  <c r="Y96" i="35"/>
  <c r="U96" i="35"/>
  <c r="Q96" i="35"/>
  <c r="AB95" i="35"/>
  <c r="X95" i="35"/>
  <c r="T95" i="35"/>
  <c r="AE94" i="35"/>
  <c r="AA94" i="35"/>
  <c r="W94" i="35"/>
  <c r="S94" i="35"/>
  <c r="AD93" i="35"/>
  <c r="Z93" i="35"/>
  <c r="V93" i="35"/>
  <c r="R93" i="35"/>
  <c r="AC92" i="35"/>
  <c r="Y92" i="35"/>
  <c r="U92" i="35"/>
  <c r="Q92" i="35"/>
  <c r="AB91" i="35"/>
  <c r="X91" i="35"/>
  <c r="T91" i="35"/>
  <c r="AE90" i="35"/>
  <c r="AA90" i="35"/>
  <c r="W90" i="35"/>
  <c r="S90" i="35"/>
  <c r="AD89" i="35"/>
  <c r="Z89" i="35"/>
  <c r="V89" i="35"/>
  <c r="R89" i="35"/>
  <c r="Z106" i="35"/>
  <c r="R104" i="35"/>
  <c r="X103" i="35"/>
  <c r="Y102" i="35"/>
  <c r="AA101" i="35"/>
  <c r="R101" i="35"/>
  <c r="Y100" i="35"/>
  <c r="AA99" i="35"/>
  <c r="T99" i="35"/>
  <c r="AD98" i="35"/>
  <c r="W98" i="35"/>
  <c r="Q98" i="35"/>
  <c r="Z97" i="35"/>
  <c r="T97" i="35"/>
  <c r="AA96" i="35"/>
  <c r="V96" i="35"/>
  <c r="AC95" i="35"/>
  <c r="W95" i="35"/>
  <c r="R95" i="35"/>
  <c r="AD94" i="35"/>
  <c r="Y94" i="35"/>
  <c r="T94" i="35"/>
  <c r="AA93" i="35"/>
  <c r="U93" i="35"/>
  <c r="AB92" i="35"/>
  <c r="W92" i="35"/>
  <c r="R92" i="35"/>
  <c r="AD91" i="35"/>
  <c r="Y91" i="35"/>
  <c r="S91" i="35"/>
  <c r="Z90" i="35"/>
  <c r="U90" i="35"/>
  <c r="AB89" i="35"/>
  <c r="W89" i="35"/>
  <c r="Q89" i="35"/>
  <c r="AB88" i="35"/>
  <c r="X88" i="35"/>
  <c r="T88" i="35"/>
  <c r="AE87" i="35"/>
  <c r="AA87" i="35"/>
  <c r="W87" i="35"/>
  <c r="S87" i="35"/>
  <c r="AD86" i="35"/>
  <c r="Z86" i="35"/>
  <c r="V86" i="35"/>
  <c r="R86" i="35"/>
  <c r="AC85" i="35"/>
  <c r="Y85" i="35"/>
  <c r="U85" i="35"/>
  <c r="Q85" i="35"/>
  <c r="AB84" i="35"/>
  <c r="X84" i="35"/>
  <c r="T84" i="35"/>
  <c r="AE83" i="35"/>
  <c r="AA83" i="35"/>
  <c r="W83" i="35"/>
  <c r="S83" i="35"/>
  <c r="AD82" i="35"/>
  <c r="Z82" i="35"/>
  <c r="V82" i="35"/>
  <c r="R82" i="35"/>
  <c r="AC81" i="35"/>
  <c r="Y81" i="35"/>
  <c r="U81" i="35"/>
  <c r="Q81" i="35"/>
  <c r="AB80" i="35"/>
  <c r="X80" i="35"/>
  <c r="T80" i="35"/>
  <c r="AE79" i="35"/>
  <c r="AA79" i="35"/>
  <c r="W79" i="35"/>
  <c r="S79" i="35"/>
  <c r="AD78" i="35"/>
  <c r="Z78" i="35"/>
  <c r="V78" i="35"/>
  <c r="R78" i="35"/>
  <c r="AC77" i="35"/>
  <c r="Y77" i="35"/>
  <c r="U77" i="35"/>
  <c r="Q77" i="35"/>
  <c r="AB76" i="35"/>
  <c r="X76" i="35"/>
  <c r="T76" i="35"/>
  <c r="AE75" i="35"/>
  <c r="AD107" i="35"/>
  <c r="R106" i="35"/>
  <c r="AC104" i="35"/>
  <c r="Q104" i="35"/>
  <c r="R103" i="35"/>
  <c r="U102" i="35"/>
  <c r="X101" i="35"/>
  <c r="AE100" i="35"/>
  <c r="W100" i="35"/>
  <c r="Z99" i="35"/>
  <c r="R99" i="35"/>
  <c r="AC98" i="35"/>
  <c r="V98" i="35"/>
  <c r="Y97" i="35"/>
  <c r="R97" i="35"/>
  <c r="AE96" i="35"/>
  <c r="Z96" i="35"/>
  <c r="T96" i="35"/>
  <c r="AA95" i="35"/>
  <c r="V95" i="35"/>
  <c r="Q95" i="35"/>
  <c r="AC94" i="35"/>
  <c r="X94" i="35"/>
  <c r="R94" i="35"/>
  <c r="AE93" i="35"/>
  <c r="Y93" i="35"/>
  <c r="T93" i="35"/>
  <c r="V107" i="35"/>
  <c r="AA104" i="35"/>
  <c r="S107" i="35"/>
  <c r="AC103" i="35"/>
  <c r="T102" i="35"/>
  <c r="V101" i="35"/>
  <c r="AD100" i="35"/>
  <c r="W99" i="35"/>
  <c r="AA98" i="35"/>
  <c r="AD97" i="35"/>
  <c r="AD96" i="35"/>
  <c r="S96" i="35"/>
  <c r="Z95" i="35"/>
  <c r="V94" i="35"/>
  <c r="AC93" i="35"/>
  <c r="S93" i="35"/>
  <c r="U105" i="35"/>
  <c r="AE102" i="35"/>
  <c r="R100" i="35"/>
  <c r="S101" i="35"/>
  <c r="U100" i="35"/>
  <c r="V99" i="35"/>
  <c r="U97" i="35"/>
  <c r="W96" i="35"/>
  <c r="Y95" i="35"/>
  <c r="AB94" i="35"/>
  <c r="Q93" i="35"/>
  <c r="AA92" i="35"/>
  <c r="T92" i="35"/>
  <c r="AE91" i="35"/>
  <c r="W91" i="35"/>
  <c r="Q91" i="35"/>
  <c r="V104" i="35"/>
  <c r="AB101" i="35"/>
  <c r="AB99" i="35"/>
  <c r="X96" i="35"/>
  <c r="AE95" i="35"/>
  <c r="U94" i="35"/>
  <c r="AB93" i="35"/>
  <c r="X92" i="35"/>
  <c r="V91" i="35"/>
  <c r="AD90" i="35"/>
  <c r="X90" i="35"/>
  <c r="Q90" i="35"/>
  <c r="AA89" i="35"/>
  <c r="T89" i="35"/>
  <c r="AD88" i="35"/>
  <c r="Y88" i="35"/>
  <c r="S88" i="35"/>
  <c r="Z87" i="35"/>
  <c r="U87" i="35"/>
  <c r="AB86" i="35"/>
  <c r="W86" i="35"/>
  <c r="Q86" i="35"/>
  <c r="Y98" i="35"/>
  <c r="AC97" i="35"/>
  <c r="R96" i="35"/>
  <c r="AD95" i="35"/>
  <c r="Q94" i="35"/>
  <c r="X93" i="35"/>
  <c r="AE92" i="35"/>
  <c r="V92" i="35"/>
  <c r="AC91" i="35"/>
  <c r="U91" i="35"/>
  <c r="AC90" i="35"/>
  <c r="V90" i="35"/>
  <c r="Y89" i="35"/>
  <c r="S89" i="35"/>
  <c r="AC88" i="35"/>
  <c r="W88" i="35"/>
  <c r="R88" i="35"/>
  <c r="AD87" i="35"/>
  <c r="Y87" i="35"/>
  <c r="T87" i="35"/>
  <c r="AA86" i="35"/>
  <c r="U86" i="35"/>
  <c r="AC100" i="35"/>
  <c r="S98" i="35"/>
  <c r="X97" i="35"/>
  <c r="U95" i="35"/>
  <c r="W93" i="35"/>
  <c r="AD92" i="35"/>
  <c r="S92" i="35"/>
  <c r="AA91" i="35"/>
  <c r="R91" i="35"/>
  <c r="AB90" i="35"/>
  <c r="T90" i="35"/>
  <c r="AE89" i="35"/>
  <c r="X89" i="35"/>
  <c r="AA88" i="35"/>
  <c r="V88" i="35"/>
  <c r="Q88" i="35"/>
  <c r="AC87" i="35"/>
  <c r="X87" i="35"/>
  <c r="R87" i="35"/>
  <c r="AE86" i="35"/>
  <c r="Y86" i="35"/>
  <c r="T86" i="35"/>
  <c r="AA85" i="35"/>
  <c r="V85" i="35"/>
  <c r="Z91" i="35"/>
  <c r="AC89" i="35"/>
  <c r="AE88" i="35"/>
  <c r="AB87" i="35"/>
  <c r="X86" i="35"/>
  <c r="AB85" i="35"/>
  <c r="T85" i="35"/>
  <c r="AE84" i="35"/>
  <c r="Z84" i="35"/>
  <c r="U84" i="35"/>
  <c r="AB83" i="35"/>
  <c r="V83" i="35"/>
  <c r="Q83" i="35"/>
  <c r="AC82" i="35"/>
  <c r="X82" i="35"/>
  <c r="S82" i="35"/>
  <c r="AE81" i="35"/>
  <c r="Z81" i="35"/>
  <c r="T81" i="35"/>
  <c r="AA80" i="35"/>
  <c r="V80" i="35"/>
  <c r="Q80" i="35"/>
  <c r="AC79" i="35"/>
  <c r="X79" i="35"/>
  <c r="R79" i="35"/>
  <c r="AE78" i="35"/>
  <c r="Y78" i="35"/>
  <c r="T78" i="35"/>
  <c r="AA77" i="35"/>
  <c r="V77" i="35"/>
  <c r="AC76" i="35"/>
  <c r="W76" i="35"/>
  <c r="R76" i="35"/>
  <c r="AD75" i="35"/>
  <c r="Z75" i="35"/>
  <c r="V75" i="35"/>
  <c r="R75" i="35"/>
  <c r="AC74" i="35"/>
  <c r="Y74" i="35"/>
  <c r="U74" i="35"/>
  <c r="Q74" i="35"/>
  <c r="AB73" i="35"/>
  <c r="X73" i="35"/>
  <c r="T73" i="35"/>
  <c r="AE72" i="35"/>
  <c r="AA72" i="35"/>
  <c r="W72" i="35"/>
  <c r="S72" i="35"/>
  <c r="AD71" i="35"/>
  <c r="Z71" i="35"/>
  <c r="Y103" i="35"/>
  <c r="S95" i="35"/>
  <c r="Z92" i="35"/>
  <c r="U89" i="35"/>
  <c r="Z88" i="35"/>
  <c r="V87" i="35"/>
  <c r="S86" i="35"/>
  <c r="Z85" i="35"/>
  <c r="S85" i="35"/>
  <c r="AD84" i="35"/>
  <c r="Y84" i="35"/>
  <c r="S84" i="35"/>
  <c r="Z83" i="35"/>
  <c r="U83" i="35"/>
  <c r="AB82" i="35"/>
  <c r="W82" i="35"/>
  <c r="Q82" i="35"/>
  <c r="AD81" i="35"/>
  <c r="X81" i="35"/>
  <c r="S81" i="35"/>
  <c r="AE80" i="35"/>
  <c r="Z80" i="35"/>
  <c r="U80" i="35"/>
  <c r="AB79" i="35"/>
  <c r="V79" i="35"/>
  <c r="Q79" i="35"/>
  <c r="AC78" i="35"/>
  <c r="X78" i="35"/>
  <c r="S78" i="35"/>
  <c r="AE77" i="35"/>
  <c r="Z77" i="35"/>
  <c r="T77" i="35"/>
  <c r="AA76" i="35"/>
  <c r="V76" i="35"/>
  <c r="Q76" i="35"/>
  <c r="AC75" i="35"/>
  <c r="Y75" i="35"/>
  <c r="U75" i="35"/>
  <c r="Q75" i="35"/>
  <c r="AB74" i="35"/>
  <c r="X74" i="35"/>
  <c r="T74" i="35"/>
  <c r="AE73" i="35"/>
  <c r="AA73" i="35"/>
  <c r="W73" i="35"/>
  <c r="S73" i="35"/>
  <c r="AD72" i="35"/>
  <c r="Z72" i="35"/>
  <c r="V72" i="35"/>
  <c r="R72" i="35"/>
  <c r="AC71" i="35"/>
  <c r="Y71" i="35"/>
  <c r="Z94" i="35"/>
  <c r="Y90" i="35"/>
  <c r="U88" i="35"/>
  <c r="Q87" i="35"/>
  <c r="AE85" i="35"/>
  <c r="X85" i="35"/>
  <c r="R85" i="35"/>
  <c r="AC84" i="35"/>
  <c r="W84" i="35"/>
  <c r="R84" i="35"/>
  <c r="AD83" i="35"/>
  <c r="Y83" i="35"/>
  <c r="T83" i="35"/>
  <c r="AA82" i="35"/>
  <c r="U82" i="35"/>
  <c r="AB81" i="35"/>
  <c r="W81" i="35"/>
  <c r="R81" i="35"/>
  <c r="AD80" i="35"/>
  <c r="Y80" i="35"/>
  <c r="S80" i="35"/>
  <c r="Z79" i="35"/>
  <c r="U79" i="35"/>
  <c r="AB78" i="35"/>
  <c r="W78" i="35"/>
  <c r="Q78" i="35"/>
  <c r="AD77" i="35"/>
  <c r="X77" i="35"/>
  <c r="S77" i="35"/>
  <c r="AE76" i="35"/>
  <c r="Z76" i="35"/>
  <c r="U76" i="35"/>
  <c r="AB75" i="35"/>
  <c r="X75" i="35"/>
  <c r="T75" i="35"/>
  <c r="AE74" i="35"/>
  <c r="AA74" i="35"/>
  <c r="W74" i="35"/>
  <c r="S74" i="35"/>
  <c r="AD73" i="35"/>
  <c r="Z73" i="35"/>
  <c r="V73" i="35"/>
  <c r="R73" i="35"/>
  <c r="AC72" i="35"/>
  <c r="Y72" i="35"/>
  <c r="U72" i="35"/>
  <c r="Q72" i="35"/>
  <c r="AB71" i="35"/>
  <c r="X71" i="35"/>
  <c r="AB96" i="35"/>
  <c r="Q84" i="35"/>
  <c r="AE82" i="35"/>
  <c r="AA81" i="35"/>
  <c r="W80" i="35"/>
  <c r="T79" i="35"/>
  <c r="AD76" i="35"/>
  <c r="AA75" i="35"/>
  <c r="R74" i="35"/>
  <c r="Y73" i="35"/>
  <c r="W71" i="35"/>
  <c r="S71" i="35"/>
  <c r="AD70" i="35"/>
  <c r="Z70" i="35"/>
  <c r="V70" i="35"/>
  <c r="R70" i="35"/>
  <c r="AC69" i="35"/>
  <c r="Y69" i="35"/>
  <c r="U69" i="35"/>
  <c r="Q69" i="35"/>
  <c r="AB68" i="35"/>
  <c r="X68" i="35"/>
  <c r="T68" i="35"/>
  <c r="AE67" i="35"/>
  <c r="AA67" i="35"/>
  <c r="W67" i="35"/>
  <c r="S67" i="35"/>
  <c r="Q56" i="35"/>
  <c r="H320" i="23" s="1"/>
  <c r="E56" i="35"/>
  <c r="J56" i="35" s="1"/>
  <c r="P318" i="23" s="1"/>
  <c r="AH318" i="23" s="1"/>
  <c r="AE99" i="35"/>
  <c r="R90" i="35"/>
  <c r="AD85" i="35"/>
  <c r="AC83" i="35"/>
  <c r="Y82" i="35"/>
  <c r="V81" i="35"/>
  <c r="R80" i="35"/>
  <c r="AB77" i="35"/>
  <c r="Y76" i="35"/>
  <c r="W75" i="35"/>
  <c r="AD74" i="35"/>
  <c r="U73" i="35"/>
  <c r="AB72" i="35"/>
  <c r="V71" i="35"/>
  <c r="R71" i="35"/>
  <c r="AC70" i="35"/>
  <c r="Y70" i="35"/>
  <c r="U70" i="35"/>
  <c r="Q70" i="35"/>
  <c r="AB69" i="35"/>
  <c r="X69" i="35"/>
  <c r="T69" i="35"/>
  <c r="AE68" i="35"/>
  <c r="AA68" i="35"/>
  <c r="W68" i="35"/>
  <c r="S68" i="35"/>
  <c r="AD67" i="35"/>
  <c r="Z67" i="35"/>
  <c r="V67" i="35"/>
  <c r="R67" i="35"/>
  <c r="L56" i="35"/>
  <c r="H319" i="23" s="1"/>
  <c r="R98" i="35"/>
  <c r="AC86" i="35"/>
  <c r="W85" i="35"/>
  <c r="AA84" i="35"/>
  <c r="X83" i="35"/>
  <c r="T82" i="35"/>
  <c r="AD79" i="35"/>
  <c r="AA78" i="35"/>
  <c r="W77" i="35"/>
  <c r="S76" i="35"/>
  <c r="S75" i="35"/>
  <c r="Z74" i="35"/>
  <c r="Q73" i="35"/>
  <c r="X72" i="35"/>
  <c r="AE71" i="35"/>
  <c r="U71" i="35"/>
  <c r="Q71" i="35"/>
  <c r="AB70" i="35"/>
  <c r="X70" i="35"/>
  <c r="T70" i="35"/>
  <c r="AE69" i="35"/>
  <c r="AA69" i="35"/>
  <c r="W69" i="35"/>
  <c r="S69" i="35"/>
  <c r="AD68" i="35"/>
  <c r="Z68" i="35"/>
  <c r="V68" i="35"/>
  <c r="R68" i="35"/>
  <c r="AC67" i="35"/>
  <c r="Y67" i="35"/>
  <c r="U67" i="35"/>
  <c r="Q67" i="35"/>
  <c r="K56" i="35"/>
  <c r="R83" i="35"/>
  <c r="U78" i="35"/>
  <c r="AA71" i="35"/>
  <c r="AE70" i="35"/>
  <c r="V69" i="35"/>
  <c r="AC68" i="35"/>
  <c r="T67" i="35"/>
  <c r="R77" i="35"/>
  <c r="V74" i="35"/>
  <c r="T71" i="35"/>
  <c r="AA70" i="35"/>
  <c r="R69" i="35"/>
  <c r="Y68" i="35"/>
  <c r="V84" i="35"/>
  <c r="Y79" i="35"/>
  <c r="AC73" i="35"/>
  <c r="S70" i="35"/>
  <c r="Z69" i="35"/>
  <c r="AC80" i="35"/>
  <c r="T72" i="35"/>
  <c r="W70" i="35"/>
  <c r="AD69" i="35"/>
  <c r="U68" i="35"/>
  <c r="AB67" i="35"/>
  <c r="F56" i="35"/>
  <c r="H318" i="23" s="1"/>
  <c r="Q68" i="35"/>
  <c r="X67" i="35"/>
  <c r="F68" i="35"/>
  <c r="L68" i="35" s="1"/>
  <c r="E68" i="35"/>
  <c r="F96" i="35"/>
  <c r="L96" i="35" s="1"/>
  <c r="E96" i="35"/>
  <c r="K103" i="35"/>
  <c r="H103" i="35"/>
  <c r="I103" i="35"/>
  <c r="G103" i="35"/>
  <c r="J103" i="35"/>
  <c r="I80" i="35"/>
  <c r="G80" i="35"/>
  <c r="J80" i="35"/>
  <c r="H80" i="35"/>
  <c r="K80" i="35"/>
  <c r="I57" i="35"/>
  <c r="O56" i="35"/>
  <c r="E67" i="35"/>
  <c r="F67" i="35"/>
  <c r="L67" i="35" s="1"/>
  <c r="G72" i="35"/>
  <c r="K72" i="35"/>
  <c r="I72" i="35"/>
  <c r="H72" i="35"/>
  <c r="J72" i="35"/>
  <c r="K95" i="35"/>
  <c r="H95" i="35"/>
  <c r="I95" i="35"/>
  <c r="G95" i="35"/>
  <c r="J95" i="35"/>
  <c r="F70" i="35"/>
  <c r="L70" i="35" s="1"/>
  <c r="E70" i="35"/>
  <c r="E71" i="35"/>
  <c r="F71" i="35"/>
  <c r="L71" i="35" s="1"/>
  <c r="K91" i="35"/>
  <c r="H91" i="35"/>
  <c r="G91" i="35"/>
  <c r="I91" i="35"/>
  <c r="J91" i="35"/>
  <c r="J84" i="35"/>
  <c r="I84" i="35"/>
  <c r="K84" i="35"/>
  <c r="G84" i="35"/>
  <c r="H84" i="35"/>
  <c r="H57" i="35"/>
  <c r="N56" i="35"/>
  <c r="G92" i="35"/>
  <c r="K92" i="35"/>
  <c r="I92" i="35"/>
  <c r="H92" i="35"/>
  <c r="J92" i="35"/>
  <c r="F99" i="35"/>
  <c r="L99" i="35" s="1"/>
  <c r="E99" i="35"/>
  <c r="BU107" i="35"/>
  <c r="BQ107" i="35"/>
  <c r="BM107" i="35"/>
  <c r="BX106" i="35"/>
  <c r="BT106" i="35"/>
  <c r="BP106" i="35"/>
  <c r="BL106" i="35"/>
  <c r="BW105" i="35"/>
  <c r="BS105" i="35"/>
  <c r="BO105" i="35"/>
  <c r="BK105" i="35"/>
  <c r="BX107" i="35"/>
  <c r="BT107" i="35"/>
  <c r="BP107" i="35"/>
  <c r="BL107" i="35"/>
  <c r="BW106" i="35"/>
  <c r="BS106" i="35"/>
  <c r="BO106" i="35"/>
  <c r="BK106" i="35"/>
  <c r="BV105" i="35"/>
  <c r="BR105" i="35"/>
  <c r="BN105" i="35"/>
  <c r="BJ105" i="35"/>
  <c r="BV107" i="35"/>
  <c r="BN107" i="35"/>
  <c r="BU106" i="35"/>
  <c r="BM106" i="35"/>
  <c r="BT105" i="35"/>
  <c r="BL105" i="35"/>
  <c r="BX104" i="35"/>
  <c r="BT104" i="35"/>
  <c r="BP104" i="35"/>
  <c r="BL104" i="35"/>
  <c r="BW103" i="35"/>
  <c r="BS103" i="35"/>
  <c r="BO103" i="35"/>
  <c r="BK103" i="35"/>
  <c r="BV102" i="35"/>
  <c r="BR102" i="35"/>
  <c r="BN102" i="35"/>
  <c r="BJ102" i="35"/>
  <c r="BU101" i="35"/>
  <c r="BQ101" i="35"/>
  <c r="BM101" i="35"/>
  <c r="BX100" i="35"/>
  <c r="BT100" i="35"/>
  <c r="BP100" i="35"/>
  <c r="BL100" i="35"/>
  <c r="BR107" i="35"/>
  <c r="BN106" i="35"/>
  <c r="BU105" i="35"/>
  <c r="BV104" i="35"/>
  <c r="BQ104" i="35"/>
  <c r="BK104" i="35"/>
  <c r="BX103" i="35"/>
  <c r="BR103" i="35"/>
  <c r="BM103" i="35"/>
  <c r="BT102" i="35"/>
  <c r="BO102" i="35"/>
  <c r="BV101" i="35"/>
  <c r="BP101" i="35"/>
  <c r="BK101" i="35"/>
  <c r="BW100" i="35"/>
  <c r="BR100" i="35"/>
  <c r="BM100" i="35"/>
  <c r="BU99" i="35"/>
  <c r="BQ99" i="35"/>
  <c r="BM99" i="35"/>
  <c r="BX98" i="35"/>
  <c r="BT98" i="35"/>
  <c r="BP98" i="35"/>
  <c r="BL98" i="35"/>
  <c r="BW97" i="35"/>
  <c r="BS97" i="35"/>
  <c r="BO97" i="35"/>
  <c r="BK97" i="35"/>
  <c r="BV96" i="35"/>
  <c r="BR96" i="35"/>
  <c r="BN96" i="35"/>
  <c r="BJ96" i="35"/>
  <c r="BO107" i="35"/>
  <c r="BV106" i="35"/>
  <c r="BJ106" i="35"/>
  <c r="BQ105" i="35"/>
  <c r="BU104" i="35"/>
  <c r="BO104" i="35"/>
  <c r="BJ104" i="35"/>
  <c r="BV103" i="35"/>
  <c r="BQ103" i="35"/>
  <c r="BL103" i="35"/>
  <c r="BX102" i="35"/>
  <c r="BS102" i="35"/>
  <c r="BM102" i="35"/>
  <c r="BW107" i="35"/>
  <c r="BR106" i="35"/>
  <c r="BP105" i="35"/>
  <c r="BN104" i="35"/>
  <c r="BU103" i="35"/>
  <c r="BJ103" i="35"/>
  <c r="BQ102" i="35"/>
  <c r="BT101" i="35"/>
  <c r="BN101" i="35"/>
  <c r="BQ100" i="35"/>
  <c r="BJ100" i="35"/>
  <c r="BT99" i="35"/>
  <c r="BO99" i="35"/>
  <c r="BJ99" i="35"/>
  <c r="BV98" i="35"/>
  <c r="BQ98" i="35"/>
  <c r="BK98" i="35"/>
  <c r="BX97" i="35"/>
  <c r="BR97" i="35"/>
  <c r="BM97" i="35"/>
  <c r="BT96" i="35"/>
  <c r="BO96" i="35"/>
  <c r="BX95" i="35"/>
  <c r="BT95" i="35"/>
  <c r="BP95" i="35"/>
  <c r="BL95" i="35"/>
  <c r="BW94" i="35"/>
  <c r="BS94" i="35"/>
  <c r="BO94" i="35"/>
  <c r="BK94" i="35"/>
  <c r="BV93" i="35"/>
  <c r="BR93" i="35"/>
  <c r="BN93" i="35"/>
  <c r="BJ93" i="35"/>
  <c r="BU92" i="35"/>
  <c r="BQ92" i="35"/>
  <c r="BM92" i="35"/>
  <c r="BX91" i="35"/>
  <c r="BT91" i="35"/>
  <c r="BP91" i="35"/>
  <c r="BL91" i="35"/>
  <c r="BW90" i="35"/>
  <c r="BS90" i="35"/>
  <c r="BO90" i="35"/>
  <c r="BK90" i="35"/>
  <c r="BV89" i="35"/>
  <c r="BR89" i="35"/>
  <c r="BN89" i="35"/>
  <c r="BJ89" i="35"/>
  <c r="BU88" i="35"/>
  <c r="BK107" i="35"/>
  <c r="BX105" i="35"/>
  <c r="BW104" i="35"/>
  <c r="BN103" i="35"/>
  <c r="BP102" i="35"/>
  <c r="BW101" i="35"/>
  <c r="BL101" i="35"/>
  <c r="BU100" i="35"/>
  <c r="BK100" i="35"/>
  <c r="BX99" i="35"/>
  <c r="BR99" i="35"/>
  <c r="BK99" i="35"/>
  <c r="BU98" i="35"/>
  <c r="BN98" i="35"/>
  <c r="BQ97" i="35"/>
  <c r="BJ97" i="35"/>
  <c r="BU96" i="35"/>
  <c r="BM96" i="35"/>
  <c r="BS95" i="35"/>
  <c r="BN95" i="35"/>
  <c r="BU94" i="35"/>
  <c r="BP94" i="35"/>
  <c r="BJ94" i="35"/>
  <c r="BW93" i="35"/>
  <c r="BQ93" i="35"/>
  <c r="BL93" i="35"/>
  <c r="BX92" i="35"/>
  <c r="BS92" i="35"/>
  <c r="BN92" i="35"/>
  <c r="BU91" i="35"/>
  <c r="BO91" i="35"/>
  <c r="BJ91" i="35"/>
  <c r="BV90" i="35"/>
  <c r="BQ90" i="35"/>
  <c r="BL90" i="35"/>
  <c r="BX89" i="35"/>
  <c r="BS89" i="35"/>
  <c r="BM89" i="35"/>
  <c r="BT88" i="35"/>
  <c r="BP88" i="35"/>
  <c r="BL88" i="35"/>
  <c r="BW87" i="35"/>
  <c r="BS87" i="35"/>
  <c r="BO87" i="35"/>
  <c r="BK87" i="35"/>
  <c r="BV86" i="35"/>
  <c r="BR86" i="35"/>
  <c r="BN86" i="35"/>
  <c r="BJ86" i="35"/>
  <c r="BU85" i="35"/>
  <c r="BQ85" i="35"/>
  <c r="BM85" i="35"/>
  <c r="BX84" i="35"/>
  <c r="BT84" i="35"/>
  <c r="BP84" i="35"/>
  <c r="BL84" i="35"/>
  <c r="BW83" i="35"/>
  <c r="BS83" i="35"/>
  <c r="BO83" i="35"/>
  <c r="BK83" i="35"/>
  <c r="BV82" i="35"/>
  <c r="BR82" i="35"/>
  <c r="BN82" i="35"/>
  <c r="BJ82" i="35"/>
  <c r="BU81" i="35"/>
  <c r="BQ81" i="35"/>
  <c r="BM81" i="35"/>
  <c r="BX80" i="35"/>
  <c r="BT80" i="35"/>
  <c r="BP80" i="35"/>
  <c r="BL80" i="35"/>
  <c r="BW79" i="35"/>
  <c r="BS79" i="35"/>
  <c r="BO79" i="35"/>
  <c r="BK79" i="35"/>
  <c r="BV78" i="35"/>
  <c r="BR78" i="35"/>
  <c r="BN78" i="35"/>
  <c r="BJ78" i="35"/>
  <c r="BU77" i="35"/>
  <c r="BQ77" i="35"/>
  <c r="BM77" i="35"/>
  <c r="BX76" i="35"/>
  <c r="BT76" i="35"/>
  <c r="BP76" i="35"/>
  <c r="BL76" i="35"/>
  <c r="BW75" i="35"/>
  <c r="BS75" i="35"/>
  <c r="BO75" i="35"/>
  <c r="BK75" i="35"/>
  <c r="BJ107" i="35"/>
  <c r="BM105" i="35"/>
  <c r="BS104" i="35"/>
  <c r="BL102" i="35"/>
  <c r="BS101" i="35"/>
  <c r="BJ101" i="35"/>
  <c r="BS100" i="35"/>
  <c r="BW99" i="35"/>
  <c r="BP99" i="35"/>
  <c r="BS98" i="35"/>
  <c r="BM98" i="35"/>
  <c r="BV97" i="35"/>
  <c r="BP97" i="35"/>
  <c r="BS96" i="35"/>
  <c r="BL96" i="35"/>
  <c r="BW95" i="35"/>
  <c r="BR95" i="35"/>
  <c r="BM95" i="35"/>
  <c r="BT94" i="35"/>
  <c r="BN94" i="35"/>
  <c r="BU93" i="35"/>
  <c r="BP93" i="35"/>
  <c r="BK93" i="35"/>
  <c r="BQ106" i="35"/>
  <c r="BS107" i="35"/>
  <c r="BT103" i="35"/>
  <c r="BK102" i="35"/>
  <c r="BR101" i="35"/>
  <c r="BR104" i="35"/>
  <c r="BW102" i="35"/>
  <c r="BO100" i="35"/>
  <c r="BN99" i="35"/>
  <c r="BR98" i="35"/>
  <c r="BU97" i="35"/>
  <c r="BX96" i="35"/>
  <c r="BK96" i="35"/>
  <c r="BQ95" i="35"/>
  <c r="BX94" i="35"/>
  <c r="BM94" i="35"/>
  <c r="BT93" i="35"/>
  <c r="BV100" i="35"/>
  <c r="BV99" i="35"/>
  <c r="BM104" i="35"/>
  <c r="BO98" i="35"/>
  <c r="BP96" i="35"/>
  <c r="BO95" i="35"/>
  <c r="BR94" i="35"/>
  <c r="BX93" i="35"/>
  <c r="BR92" i="35"/>
  <c r="BK92" i="35"/>
  <c r="BV91" i="35"/>
  <c r="BN91" i="35"/>
  <c r="BL99" i="35"/>
  <c r="BL97" i="35"/>
  <c r="BU95" i="35"/>
  <c r="BO93" i="35"/>
  <c r="BT92" i="35"/>
  <c r="BJ92" i="35"/>
  <c r="BR91" i="35"/>
  <c r="BU90" i="35"/>
  <c r="BN90" i="35"/>
  <c r="BQ89" i="35"/>
  <c r="BK89" i="35"/>
  <c r="BV88" i="35"/>
  <c r="BO88" i="35"/>
  <c r="BJ88" i="35"/>
  <c r="BV87" i="35"/>
  <c r="BQ87" i="35"/>
  <c r="BL87" i="35"/>
  <c r="BX86" i="35"/>
  <c r="BS86" i="35"/>
  <c r="BM86" i="35"/>
  <c r="BU102" i="35"/>
  <c r="BX101" i="35"/>
  <c r="BK95" i="35"/>
  <c r="BV94" i="35"/>
  <c r="BM93" i="35"/>
  <c r="BP92" i="35"/>
  <c r="BQ91" i="35"/>
  <c r="BT90" i="35"/>
  <c r="BM90" i="35"/>
  <c r="BW89" i="35"/>
  <c r="BP89" i="35"/>
  <c r="BS88" i="35"/>
  <c r="BN88" i="35"/>
  <c r="BU87" i="35"/>
  <c r="BP87" i="35"/>
  <c r="BJ87" i="35"/>
  <c r="BW86" i="35"/>
  <c r="BQ86" i="35"/>
  <c r="BL86" i="35"/>
  <c r="BP103" i="35"/>
  <c r="BO101" i="35"/>
  <c r="BW98" i="35"/>
  <c r="BT97" i="35"/>
  <c r="BW96" i="35"/>
  <c r="BJ95" i="35"/>
  <c r="BQ94" i="35"/>
  <c r="BW92" i="35"/>
  <c r="BO92" i="35"/>
  <c r="BW91" i="35"/>
  <c r="BM91" i="35"/>
  <c r="BR90" i="35"/>
  <c r="BJ90" i="35"/>
  <c r="BU89" i="35"/>
  <c r="BO89" i="35"/>
  <c r="BX88" i="35"/>
  <c r="BR88" i="35"/>
  <c r="BM88" i="35"/>
  <c r="BT87" i="35"/>
  <c r="BN87" i="35"/>
  <c r="BU86" i="35"/>
  <c r="BP86" i="35"/>
  <c r="BK86" i="35"/>
  <c r="BW85" i="35"/>
  <c r="BR85" i="35"/>
  <c r="BL85" i="35"/>
  <c r="BN100" i="35"/>
  <c r="BL94" i="35"/>
  <c r="BV92" i="35"/>
  <c r="BK91" i="35"/>
  <c r="BP90" i="35"/>
  <c r="BW88" i="35"/>
  <c r="BR87" i="35"/>
  <c r="BO86" i="35"/>
  <c r="BS85" i="35"/>
  <c r="BK85" i="35"/>
  <c r="BV84" i="35"/>
  <c r="BQ84" i="35"/>
  <c r="BK84" i="35"/>
  <c r="BX83" i="35"/>
  <c r="BR83" i="35"/>
  <c r="BM83" i="35"/>
  <c r="BT82" i="35"/>
  <c r="BO82" i="35"/>
  <c r="BV81" i="35"/>
  <c r="BP81" i="35"/>
  <c r="BK81" i="35"/>
  <c r="BW80" i="35"/>
  <c r="BR80" i="35"/>
  <c r="BM80" i="35"/>
  <c r="BT79" i="35"/>
  <c r="BN79" i="35"/>
  <c r="BU78" i="35"/>
  <c r="BP78" i="35"/>
  <c r="BK78" i="35"/>
  <c r="BW77" i="35"/>
  <c r="BR77" i="35"/>
  <c r="BL77" i="35"/>
  <c r="BS76" i="35"/>
  <c r="BN76" i="35"/>
  <c r="BU75" i="35"/>
  <c r="BP75" i="35"/>
  <c r="BJ75" i="35"/>
  <c r="BU74" i="35"/>
  <c r="BQ74" i="35"/>
  <c r="BM74" i="35"/>
  <c r="BX73" i="35"/>
  <c r="BT73" i="35"/>
  <c r="BP73" i="35"/>
  <c r="BL73" i="35"/>
  <c r="BW72" i="35"/>
  <c r="BS72" i="35"/>
  <c r="BO72" i="35"/>
  <c r="BK72" i="35"/>
  <c r="BV71" i="35"/>
  <c r="BR71" i="35"/>
  <c r="BN71" i="35"/>
  <c r="BJ71" i="35"/>
  <c r="BJ98" i="35"/>
  <c r="BN97" i="35"/>
  <c r="BQ96" i="35"/>
  <c r="BS93" i="35"/>
  <c r="BL92" i="35"/>
  <c r="BQ88" i="35"/>
  <c r="BM87" i="35"/>
  <c r="BX85" i="35"/>
  <c r="BP85" i="35"/>
  <c r="BJ85" i="35"/>
  <c r="BU84" i="35"/>
  <c r="BO84" i="35"/>
  <c r="BJ84" i="35"/>
  <c r="BV83" i="35"/>
  <c r="BQ83" i="35"/>
  <c r="BL83" i="35"/>
  <c r="BX82" i="35"/>
  <c r="BS82" i="35"/>
  <c r="BM82" i="35"/>
  <c r="BT81" i="35"/>
  <c r="BO81" i="35"/>
  <c r="BJ81" i="35"/>
  <c r="BV80" i="35"/>
  <c r="BQ80" i="35"/>
  <c r="BK80" i="35"/>
  <c r="BX79" i="35"/>
  <c r="BR79" i="35"/>
  <c r="BM79" i="35"/>
  <c r="BT78" i="35"/>
  <c r="BO78" i="35"/>
  <c r="BV77" i="35"/>
  <c r="BP77" i="35"/>
  <c r="BK77" i="35"/>
  <c r="BW76" i="35"/>
  <c r="BR76" i="35"/>
  <c r="BM76" i="35"/>
  <c r="BT75" i="35"/>
  <c r="BN75" i="35"/>
  <c r="BX74" i="35"/>
  <c r="BT74" i="35"/>
  <c r="BP74" i="35"/>
  <c r="BL74" i="35"/>
  <c r="BW73" i="35"/>
  <c r="BS73" i="35"/>
  <c r="BO73" i="35"/>
  <c r="BK73" i="35"/>
  <c r="BV72" i="35"/>
  <c r="BR72" i="35"/>
  <c r="BN72" i="35"/>
  <c r="BJ72" i="35"/>
  <c r="BU71" i="35"/>
  <c r="BQ71" i="35"/>
  <c r="BM71" i="35"/>
  <c r="BS99" i="35"/>
  <c r="BV95" i="35"/>
  <c r="BT89" i="35"/>
  <c r="BK88" i="35"/>
  <c r="BV85" i="35"/>
  <c r="BO85" i="35"/>
  <c r="BS84" i="35"/>
  <c r="BN84" i="35"/>
  <c r="BU83" i="35"/>
  <c r="BP83" i="35"/>
  <c r="BJ83" i="35"/>
  <c r="BW82" i="35"/>
  <c r="BQ82" i="35"/>
  <c r="BL82" i="35"/>
  <c r="BX81" i="35"/>
  <c r="BS81" i="35"/>
  <c r="BN81" i="35"/>
  <c r="BU80" i="35"/>
  <c r="BO80" i="35"/>
  <c r="BJ80" i="35"/>
  <c r="BV79" i="35"/>
  <c r="BQ79" i="35"/>
  <c r="BL79" i="35"/>
  <c r="BX78" i="35"/>
  <c r="BS78" i="35"/>
  <c r="BM78" i="35"/>
  <c r="BT77" i="35"/>
  <c r="BO77" i="35"/>
  <c r="BJ77" i="35"/>
  <c r="BV76" i="35"/>
  <c r="BQ76" i="35"/>
  <c r="BK76" i="35"/>
  <c r="BX75" i="35"/>
  <c r="BR75" i="35"/>
  <c r="BM75" i="35"/>
  <c r="BW74" i="35"/>
  <c r="BS74" i="35"/>
  <c r="BO74" i="35"/>
  <c r="BK74" i="35"/>
  <c r="BV73" i="35"/>
  <c r="BR73" i="35"/>
  <c r="BN73" i="35"/>
  <c r="BJ73" i="35"/>
  <c r="BU72" i="35"/>
  <c r="BQ72" i="35"/>
  <c r="BM72" i="35"/>
  <c r="BX71" i="35"/>
  <c r="BT71" i="35"/>
  <c r="BP71" i="35"/>
  <c r="BL71" i="35"/>
  <c r="BS91" i="35"/>
  <c r="BT86" i="35"/>
  <c r="BN85" i="35"/>
  <c r="BU82" i="35"/>
  <c r="BR81" i="35"/>
  <c r="BN80" i="35"/>
  <c r="BJ79" i="35"/>
  <c r="BX77" i="35"/>
  <c r="BU76" i="35"/>
  <c r="BQ75" i="35"/>
  <c r="BN74" i="35"/>
  <c r="BU73" i="35"/>
  <c r="BL72" i="35"/>
  <c r="BS71" i="35"/>
  <c r="BV70" i="35"/>
  <c r="BR70" i="35"/>
  <c r="BN70" i="35"/>
  <c r="BJ70" i="35"/>
  <c r="BU69" i="35"/>
  <c r="BQ69" i="35"/>
  <c r="BM69" i="35"/>
  <c r="BX68" i="35"/>
  <c r="BT68" i="35"/>
  <c r="BP68" i="35"/>
  <c r="BL68" i="35"/>
  <c r="BW67" i="35"/>
  <c r="BS67" i="35"/>
  <c r="BO67" i="35"/>
  <c r="BK67" i="35"/>
  <c r="Q59" i="35"/>
  <c r="E59" i="35"/>
  <c r="BW84" i="35"/>
  <c r="BT83" i="35"/>
  <c r="BP82" i="35"/>
  <c r="BL81" i="35"/>
  <c r="BW78" i="35"/>
  <c r="BS77" i="35"/>
  <c r="BO76" i="35"/>
  <c r="BL75" i="35"/>
  <c r="BJ74" i="35"/>
  <c r="BQ73" i="35"/>
  <c r="BX72" i="35"/>
  <c r="BO71" i="35"/>
  <c r="BU70" i="35"/>
  <c r="BQ70" i="35"/>
  <c r="BM70" i="35"/>
  <c r="BX69" i="35"/>
  <c r="BT69" i="35"/>
  <c r="BP69" i="35"/>
  <c r="BL69" i="35"/>
  <c r="BW68" i="35"/>
  <c r="BS68" i="35"/>
  <c r="BO68" i="35"/>
  <c r="BK68" i="35"/>
  <c r="BV67" i="35"/>
  <c r="BR67" i="35"/>
  <c r="BN67" i="35"/>
  <c r="BJ67" i="35"/>
  <c r="L59" i="35"/>
  <c r="BR84" i="35"/>
  <c r="BN83" i="35"/>
  <c r="BK82" i="35"/>
  <c r="BU79" i="35"/>
  <c r="BQ78" i="35"/>
  <c r="BN77" i="35"/>
  <c r="BJ76" i="35"/>
  <c r="BV74" i="35"/>
  <c r="BM73" i="35"/>
  <c r="BT72" i="35"/>
  <c r="BK71" i="35"/>
  <c r="BX70" i="35"/>
  <c r="BT70" i="35"/>
  <c r="BP70" i="35"/>
  <c r="BL70" i="35"/>
  <c r="BW69" i="35"/>
  <c r="BS69" i="35"/>
  <c r="BO69" i="35"/>
  <c r="BK69" i="35"/>
  <c r="BV68" i="35"/>
  <c r="BR68" i="35"/>
  <c r="BN68" i="35"/>
  <c r="BJ68" i="35"/>
  <c r="BU67" i="35"/>
  <c r="BQ67" i="35"/>
  <c r="BM67" i="35"/>
  <c r="K59" i="35"/>
  <c r="BL89" i="35"/>
  <c r="BS80" i="35"/>
  <c r="BV75" i="35"/>
  <c r="BK70" i="35"/>
  <c r="BR69" i="35"/>
  <c r="BP67" i="35"/>
  <c r="F59" i="35"/>
  <c r="BX90" i="35"/>
  <c r="BT85" i="35"/>
  <c r="BM84" i="35"/>
  <c r="BP79" i="35"/>
  <c r="BW71" i="35"/>
  <c r="BW70" i="35"/>
  <c r="BN69" i="35"/>
  <c r="BU68" i="35"/>
  <c r="BL67" i="35"/>
  <c r="BW81" i="35"/>
  <c r="BO70" i="35"/>
  <c r="BV69" i="35"/>
  <c r="BX87" i="35"/>
  <c r="BL78" i="35"/>
  <c r="BR74" i="35"/>
  <c r="BS70" i="35"/>
  <c r="BJ69" i="35"/>
  <c r="BQ68" i="35"/>
  <c r="BX67" i="35"/>
  <c r="BP72" i="35"/>
  <c r="BM68" i="35"/>
  <c r="BT67" i="35"/>
  <c r="BI107" i="35"/>
  <c r="BE107" i="35"/>
  <c r="BA107" i="35"/>
  <c r="AW107" i="35"/>
  <c r="BH106" i="35"/>
  <c r="BD106" i="35"/>
  <c r="AZ106" i="35"/>
  <c r="AV106" i="35"/>
  <c r="BG105" i="35"/>
  <c r="BC105" i="35"/>
  <c r="AY105" i="35"/>
  <c r="AU105" i="35"/>
  <c r="BH107" i="35"/>
  <c r="BD107" i="35"/>
  <c r="AZ107" i="35"/>
  <c r="AV107" i="35"/>
  <c r="BG106" i="35"/>
  <c r="BC106" i="35"/>
  <c r="AY106" i="35"/>
  <c r="AU106" i="35"/>
  <c r="BF105" i="35"/>
  <c r="BB105" i="35"/>
  <c r="AX105" i="35"/>
  <c r="BF107" i="35"/>
  <c r="AX107" i="35"/>
  <c r="BE106" i="35"/>
  <c r="AW106" i="35"/>
  <c r="BD105" i="35"/>
  <c r="AV105" i="35"/>
  <c r="BH104" i="35"/>
  <c r="BD104" i="35"/>
  <c r="AZ104" i="35"/>
  <c r="AV104" i="35"/>
  <c r="BG103" i="35"/>
  <c r="BC103" i="35"/>
  <c r="AY103" i="35"/>
  <c r="AU103" i="35"/>
  <c r="BF102" i="35"/>
  <c r="BB102" i="35"/>
  <c r="AX102" i="35"/>
  <c r="BI101" i="35"/>
  <c r="BE101" i="35"/>
  <c r="BA101" i="35"/>
  <c r="AW101" i="35"/>
  <c r="BH100" i="35"/>
  <c r="BD100" i="35"/>
  <c r="AZ100" i="35"/>
  <c r="AV100" i="35"/>
  <c r="BG107" i="35"/>
  <c r="AU107" i="35"/>
  <c r="BB106" i="35"/>
  <c r="BI105" i="35"/>
  <c r="AZ105" i="35"/>
  <c r="BF104" i="35"/>
  <c r="BA104" i="35"/>
  <c r="AU104" i="35"/>
  <c r="BH103" i="35"/>
  <c r="BB103" i="35"/>
  <c r="AW103" i="35"/>
  <c r="BI102" i="35"/>
  <c r="BD102" i="35"/>
  <c r="AY102" i="35"/>
  <c r="BF101" i="35"/>
  <c r="AZ101" i="35"/>
  <c r="AU101" i="35"/>
  <c r="BG100" i="35"/>
  <c r="BB100" i="35"/>
  <c r="AW100" i="35"/>
  <c r="BI99" i="35"/>
  <c r="BE99" i="35"/>
  <c r="BA99" i="35"/>
  <c r="AW99" i="35"/>
  <c r="BH98" i="35"/>
  <c r="BD98" i="35"/>
  <c r="AZ98" i="35"/>
  <c r="AV98" i="35"/>
  <c r="BG97" i="35"/>
  <c r="BC97" i="35"/>
  <c r="AY97" i="35"/>
  <c r="AU97" i="35"/>
  <c r="BC107" i="35"/>
  <c r="BA106" i="35"/>
  <c r="BH105" i="35"/>
  <c r="AW105" i="35"/>
  <c r="BE104" i="35"/>
  <c r="AY104" i="35"/>
  <c r="BF103" i="35"/>
  <c r="BA103" i="35"/>
  <c r="AV103" i="35"/>
  <c r="BH102" i="35"/>
  <c r="BC102" i="35"/>
  <c r="AW102" i="35"/>
  <c r="BB107" i="35"/>
  <c r="AX106" i="35"/>
  <c r="BC104" i="35"/>
  <c r="AZ103" i="35"/>
  <c r="BG102" i="35"/>
  <c r="AV102" i="35"/>
  <c r="BG101" i="35"/>
  <c r="AY101" i="35"/>
  <c r="BC100" i="35"/>
  <c r="AU100" i="35"/>
  <c r="BD99" i="35"/>
  <c r="AY99" i="35"/>
  <c r="BF98" i="35"/>
  <c r="BA98" i="35"/>
  <c r="AU98" i="35"/>
  <c r="BH97" i="35"/>
  <c r="BB97" i="35"/>
  <c r="AW97" i="35"/>
  <c r="BI96" i="35"/>
  <c r="BE96" i="35"/>
  <c r="BA96" i="35"/>
  <c r="AW96" i="35"/>
  <c r="BH95" i="35"/>
  <c r="BD95" i="35"/>
  <c r="AZ95" i="35"/>
  <c r="AV95" i="35"/>
  <c r="BG94" i="35"/>
  <c r="BC94" i="35"/>
  <c r="AY94" i="35"/>
  <c r="AU94" i="35"/>
  <c r="BF93" i="35"/>
  <c r="BB93" i="35"/>
  <c r="AX93" i="35"/>
  <c r="BI92" i="35"/>
  <c r="BE92" i="35"/>
  <c r="BA92" i="35"/>
  <c r="AW92" i="35"/>
  <c r="BH91" i="35"/>
  <c r="BD91" i="35"/>
  <c r="AZ91" i="35"/>
  <c r="AV91" i="35"/>
  <c r="BG90" i="35"/>
  <c r="BC90" i="35"/>
  <c r="AY90" i="35"/>
  <c r="AU90" i="35"/>
  <c r="BF89" i="35"/>
  <c r="BB89" i="35"/>
  <c r="AX89" i="35"/>
  <c r="BF106" i="35"/>
  <c r="BI104" i="35"/>
  <c r="AW104" i="35"/>
  <c r="AX103" i="35"/>
  <c r="BA102" i="35"/>
  <c r="BC101" i="35"/>
  <c r="BA100" i="35"/>
  <c r="BC99" i="35"/>
  <c r="AV99" i="35"/>
  <c r="BG98" i="35"/>
  <c r="AY98" i="35"/>
  <c r="BD97" i="35"/>
  <c r="AV97" i="35"/>
  <c r="BG96" i="35"/>
  <c r="BB96" i="35"/>
  <c r="AV96" i="35"/>
  <c r="BI95" i="35"/>
  <c r="BC95" i="35"/>
  <c r="AX95" i="35"/>
  <c r="BE94" i="35"/>
  <c r="AZ94" i="35"/>
  <c r="BG93" i="35"/>
  <c r="BA93" i="35"/>
  <c r="AV93" i="35"/>
  <c r="BH92" i="35"/>
  <c r="BC92" i="35"/>
  <c r="AX92" i="35"/>
  <c r="BE91" i="35"/>
  <c r="AY91" i="35"/>
  <c r="BF90" i="35"/>
  <c r="BA90" i="35"/>
  <c r="AV90" i="35"/>
  <c r="BH89" i="35"/>
  <c r="BC89" i="35"/>
  <c r="AW89" i="35"/>
  <c r="BH88" i="35"/>
  <c r="BD88" i="35"/>
  <c r="AZ88" i="35"/>
  <c r="AV88" i="35"/>
  <c r="BG87" i="35"/>
  <c r="BC87" i="35"/>
  <c r="AY87" i="35"/>
  <c r="AU87" i="35"/>
  <c r="BF86" i="35"/>
  <c r="BB86" i="35"/>
  <c r="AX86" i="35"/>
  <c r="BI85" i="35"/>
  <c r="BE85" i="35"/>
  <c r="BA85" i="35"/>
  <c r="AW85" i="35"/>
  <c r="BH84" i="35"/>
  <c r="BD84" i="35"/>
  <c r="AZ84" i="35"/>
  <c r="AV84" i="35"/>
  <c r="BG83" i="35"/>
  <c r="BC83" i="35"/>
  <c r="AY83" i="35"/>
  <c r="AU83" i="35"/>
  <c r="BF82" i="35"/>
  <c r="BB82" i="35"/>
  <c r="AX82" i="35"/>
  <c r="BI81" i="35"/>
  <c r="BE81" i="35"/>
  <c r="BA81" i="35"/>
  <c r="AW81" i="35"/>
  <c r="BH80" i="35"/>
  <c r="BD80" i="35"/>
  <c r="AZ80" i="35"/>
  <c r="AV80" i="35"/>
  <c r="BG79" i="35"/>
  <c r="BC79" i="35"/>
  <c r="AY79" i="35"/>
  <c r="AU79" i="35"/>
  <c r="BF78" i="35"/>
  <c r="BB78" i="35"/>
  <c r="AX78" i="35"/>
  <c r="BI77" i="35"/>
  <c r="BE77" i="35"/>
  <c r="BA77" i="35"/>
  <c r="AW77" i="35"/>
  <c r="BH76" i="35"/>
  <c r="BD76" i="35"/>
  <c r="AZ76" i="35"/>
  <c r="AV76" i="35"/>
  <c r="BG75" i="35"/>
  <c r="BC75" i="35"/>
  <c r="AY75" i="35"/>
  <c r="AU75" i="35"/>
  <c r="BG104" i="35"/>
  <c r="BI103" i="35"/>
  <c r="AZ102" i="35"/>
  <c r="BB101" i="35"/>
  <c r="BI100" i="35"/>
  <c r="AY100" i="35"/>
  <c r="BH99" i="35"/>
  <c r="BB99" i="35"/>
  <c r="AU99" i="35"/>
  <c r="BE98" i="35"/>
  <c r="AX98" i="35"/>
  <c r="BI97" i="35"/>
  <c r="BA97" i="35"/>
  <c r="BF96" i="35"/>
  <c r="AZ96" i="35"/>
  <c r="AU96" i="35"/>
  <c r="BG95" i="35"/>
  <c r="BB95" i="35"/>
  <c r="AW95" i="35"/>
  <c r="BI94" i="35"/>
  <c r="BD94" i="35"/>
  <c r="AX94" i="35"/>
  <c r="BE93" i="35"/>
  <c r="AZ93" i="35"/>
  <c r="AU93" i="35"/>
  <c r="AY107" i="35"/>
  <c r="BE105" i="35"/>
  <c r="BI106" i="35"/>
  <c r="BA105" i="35"/>
  <c r="BB104" i="35"/>
  <c r="AX101" i="35"/>
  <c r="BF100" i="35"/>
  <c r="BE103" i="35"/>
  <c r="AU102" i="35"/>
  <c r="BH101" i="35"/>
  <c r="AX100" i="35"/>
  <c r="AZ99" i="35"/>
  <c r="BC98" i="35"/>
  <c r="BF97" i="35"/>
  <c r="AY96" i="35"/>
  <c r="BF95" i="35"/>
  <c r="AU95" i="35"/>
  <c r="BB94" i="35"/>
  <c r="BI93" i="35"/>
  <c r="AY93" i="35"/>
  <c r="AX104" i="35"/>
  <c r="AV101" i="35"/>
  <c r="BF99" i="35"/>
  <c r="BD103" i="35"/>
  <c r="BD101" i="35"/>
  <c r="BG99" i="35"/>
  <c r="AW98" i="35"/>
  <c r="BE97" i="35"/>
  <c r="AX96" i="35"/>
  <c r="BA95" i="35"/>
  <c r="BF94" i="35"/>
  <c r="BH93" i="35"/>
  <c r="BD92" i="35"/>
  <c r="AV92" i="35"/>
  <c r="BG91" i="35"/>
  <c r="BA91" i="35"/>
  <c r="BE100" i="35"/>
  <c r="BI98" i="35"/>
  <c r="BH96" i="35"/>
  <c r="AY95" i="35"/>
  <c r="BH94" i="35"/>
  <c r="AW93" i="35"/>
  <c r="AZ92" i="35"/>
  <c r="BI91" i="35"/>
  <c r="AX91" i="35"/>
  <c r="BH90" i="35"/>
  <c r="AZ90" i="35"/>
  <c r="BD89" i="35"/>
  <c r="AV89" i="35"/>
  <c r="BE88" i="35"/>
  <c r="AY88" i="35"/>
  <c r="BF87" i="35"/>
  <c r="BA87" i="35"/>
  <c r="AV87" i="35"/>
  <c r="BH86" i="35"/>
  <c r="BC86" i="35"/>
  <c r="AW86" i="35"/>
  <c r="AX99" i="35"/>
  <c r="BB98" i="35"/>
  <c r="AZ97" i="35"/>
  <c r="BD96" i="35"/>
  <c r="BA94" i="35"/>
  <c r="BG92" i="35"/>
  <c r="AY92" i="35"/>
  <c r="BF91" i="35"/>
  <c r="AW91" i="35"/>
  <c r="BE90" i="35"/>
  <c r="AX90" i="35"/>
  <c r="BI89" i="35"/>
  <c r="BA89" i="35"/>
  <c r="AU89" i="35"/>
  <c r="BI88" i="35"/>
  <c r="BC88" i="35"/>
  <c r="AX88" i="35"/>
  <c r="BE87" i="35"/>
  <c r="AZ87" i="35"/>
  <c r="BG86" i="35"/>
  <c r="BA86" i="35"/>
  <c r="AV86" i="35"/>
  <c r="BE102" i="35"/>
  <c r="AX97" i="35"/>
  <c r="BC96" i="35"/>
  <c r="AW94" i="35"/>
  <c r="BD93" i="35"/>
  <c r="BF92" i="35"/>
  <c r="AU92" i="35"/>
  <c r="BC91" i="35"/>
  <c r="AU91" i="35"/>
  <c r="BD90" i="35"/>
  <c r="AW90" i="35"/>
  <c r="BG89" i="35"/>
  <c r="AZ89" i="35"/>
  <c r="BG88" i="35"/>
  <c r="BB88" i="35"/>
  <c r="AW88" i="35"/>
  <c r="BI87" i="35"/>
  <c r="BD87" i="35"/>
  <c r="AX87" i="35"/>
  <c r="BE86" i="35"/>
  <c r="AZ86" i="35"/>
  <c r="AU86" i="35"/>
  <c r="BG85" i="35"/>
  <c r="BB85" i="35"/>
  <c r="AV85" i="35"/>
  <c r="BE89" i="35"/>
  <c r="BA88" i="35"/>
  <c r="AW87" i="35"/>
  <c r="BD85" i="35"/>
  <c r="AX85" i="35"/>
  <c r="BF84" i="35"/>
  <c r="BA84" i="35"/>
  <c r="AU84" i="35"/>
  <c r="BH83" i="35"/>
  <c r="BB83" i="35"/>
  <c r="AW83" i="35"/>
  <c r="BI82" i="35"/>
  <c r="BD82" i="35"/>
  <c r="AY82" i="35"/>
  <c r="BF81" i="35"/>
  <c r="AZ81" i="35"/>
  <c r="AU81" i="35"/>
  <c r="BG80" i="35"/>
  <c r="BB80" i="35"/>
  <c r="AW80" i="35"/>
  <c r="BI79" i="35"/>
  <c r="BD79" i="35"/>
  <c r="AX79" i="35"/>
  <c r="BE78" i="35"/>
  <c r="AZ78" i="35"/>
  <c r="AU78" i="35"/>
  <c r="BG77" i="35"/>
  <c r="BB77" i="35"/>
  <c r="AV77" i="35"/>
  <c r="BI76" i="35"/>
  <c r="BC76" i="35"/>
  <c r="AX76" i="35"/>
  <c r="BE75" i="35"/>
  <c r="AZ75" i="35"/>
  <c r="BI74" i="35"/>
  <c r="BE74" i="35"/>
  <c r="BA74" i="35"/>
  <c r="AW74" i="35"/>
  <c r="BH73" i="35"/>
  <c r="BD73" i="35"/>
  <c r="AZ73" i="35"/>
  <c r="AV73" i="35"/>
  <c r="BG72" i="35"/>
  <c r="BC72" i="35"/>
  <c r="AY72" i="35"/>
  <c r="AU72" i="35"/>
  <c r="BF71" i="35"/>
  <c r="BB71" i="35"/>
  <c r="AX71" i="35"/>
  <c r="AV94" i="35"/>
  <c r="BB91" i="35"/>
  <c r="BI90" i="35"/>
  <c r="AY89" i="35"/>
  <c r="AU88" i="35"/>
  <c r="BI86" i="35"/>
  <c r="BC85" i="35"/>
  <c r="AU85" i="35"/>
  <c r="BE84" i="35"/>
  <c r="AY84" i="35"/>
  <c r="BF83" i="35"/>
  <c r="BA83" i="35"/>
  <c r="AV83" i="35"/>
  <c r="BH82" i="35"/>
  <c r="BC82" i="35"/>
  <c r="AW82" i="35"/>
  <c r="BD81" i="35"/>
  <c r="AY81" i="35"/>
  <c r="BF80" i="35"/>
  <c r="BA80" i="35"/>
  <c r="AU80" i="35"/>
  <c r="BH79" i="35"/>
  <c r="BB79" i="35"/>
  <c r="AW79" i="35"/>
  <c r="BI78" i="35"/>
  <c r="BD78" i="35"/>
  <c r="AY78" i="35"/>
  <c r="BF77" i="35"/>
  <c r="AZ77" i="35"/>
  <c r="AU77" i="35"/>
  <c r="BG76" i="35"/>
  <c r="BB76" i="35"/>
  <c r="AW76" i="35"/>
  <c r="BI75" i="35"/>
  <c r="BD75" i="35"/>
  <c r="AX75" i="35"/>
  <c r="BH74" i="35"/>
  <c r="BD74" i="35"/>
  <c r="AZ74" i="35"/>
  <c r="AV74" i="35"/>
  <c r="BG73" i="35"/>
  <c r="BC73" i="35"/>
  <c r="AY73" i="35"/>
  <c r="AU73" i="35"/>
  <c r="BF72" i="35"/>
  <c r="BB72" i="35"/>
  <c r="AX72" i="35"/>
  <c r="BI71" i="35"/>
  <c r="BE71" i="35"/>
  <c r="BA71" i="35"/>
  <c r="AW71" i="35"/>
  <c r="BC93" i="35"/>
  <c r="BB92" i="35"/>
  <c r="BB90" i="35"/>
  <c r="BH87" i="35"/>
  <c r="BD86" i="35"/>
  <c r="BH85" i="35"/>
  <c r="AZ85" i="35"/>
  <c r="BI84" i="35"/>
  <c r="BC84" i="35"/>
  <c r="AX84" i="35"/>
  <c r="BE83" i="35"/>
  <c r="AZ83" i="35"/>
  <c r="BG82" i="35"/>
  <c r="BA82" i="35"/>
  <c r="AV82" i="35"/>
  <c r="BH81" i="35"/>
  <c r="BC81" i="35"/>
  <c r="AX81" i="35"/>
  <c r="BE80" i="35"/>
  <c r="AY80" i="35"/>
  <c r="BF79" i="35"/>
  <c r="BA79" i="35"/>
  <c r="AV79" i="35"/>
  <c r="BH78" i="35"/>
  <c r="BC78" i="35"/>
  <c r="AW78" i="35"/>
  <c r="BD77" i="35"/>
  <c r="AY77" i="35"/>
  <c r="BF76" i="35"/>
  <c r="BA76" i="35"/>
  <c r="AU76" i="35"/>
  <c r="BH75" i="35"/>
  <c r="BB75" i="35"/>
  <c r="AW75" i="35"/>
  <c r="BG74" i="35"/>
  <c r="BC74" i="35"/>
  <c r="AY74" i="35"/>
  <c r="AU74" i="35"/>
  <c r="BF73" i="35"/>
  <c r="BB73" i="35"/>
  <c r="AX73" i="35"/>
  <c r="BI72" i="35"/>
  <c r="BE72" i="35"/>
  <c r="BA72" i="35"/>
  <c r="AW72" i="35"/>
  <c r="BH71" i="35"/>
  <c r="BD71" i="35"/>
  <c r="AZ71" i="35"/>
  <c r="AV71" i="35"/>
  <c r="BB87" i="35"/>
  <c r="BG84" i="35"/>
  <c r="BD83" i="35"/>
  <c r="AZ82" i="35"/>
  <c r="AV81" i="35"/>
  <c r="BG78" i="35"/>
  <c r="BC77" i="35"/>
  <c r="AY76" i="35"/>
  <c r="AV75" i="35"/>
  <c r="AX74" i="35"/>
  <c r="BE73" i="35"/>
  <c r="AV72" i="35"/>
  <c r="BC71" i="35"/>
  <c r="BF70" i="35"/>
  <c r="BB70" i="35"/>
  <c r="AX70" i="35"/>
  <c r="BI69" i="35"/>
  <c r="BE69" i="35"/>
  <c r="BA69" i="35"/>
  <c r="AW69" i="35"/>
  <c r="BH68" i="35"/>
  <c r="BD68" i="35"/>
  <c r="AZ68" i="35"/>
  <c r="AV68" i="35"/>
  <c r="BG67" i="35"/>
  <c r="BC67" i="35"/>
  <c r="AY67" i="35"/>
  <c r="AU67" i="35"/>
  <c r="Q58" i="35"/>
  <c r="E58" i="35"/>
  <c r="BE95" i="35"/>
  <c r="AY86" i="35"/>
  <c r="BF85" i="35"/>
  <c r="BB84" i="35"/>
  <c r="AX83" i="35"/>
  <c r="AU82" i="35"/>
  <c r="BI80" i="35"/>
  <c r="BE79" i="35"/>
  <c r="BA78" i="35"/>
  <c r="AX77" i="35"/>
  <c r="BA73" i="35"/>
  <c r="BH72" i="35"/>
  <c r="AY71" i="35"/>
  <c r="BI70" i="35"/>
  <c r="BE70" i="35"/>
  <c r="BA70" i="35"/>
  <c r="AW70" i="35"/>
  <c r="BH69" i="35"/>
  <c r="BD69" i="35"/>
  <c r="AZ69" i="35"/>
  <c r="AV69" i="35"/>
  <c r="BG68" i="35"/>
  <c r="BC68" i="35"/>
  <c r="AY68" i="35"/>
  <c r="AU68" i="35"/>
  <c r="BF67" i="35"/>
  <c r="BB67" i="35"/>
  <c r="AX67" i="35"/>
  <c r="L58" i="35"/>
  <c r="AY85" i="35"/>
  <c r="AW84" i="35"/>
  <c r="BG81" i="35"/>
  <c r="BC80" i="35"/>
  <c r="AZ79" i="35"/>
  <c r="AV78" i="35"/>
  <c r="BF75" i="35"/>
  <c r="BF74" i="35"/>
  <c r="AW73" i="35"/>
  <c r="BD72" i="35"/>
  <c r="AU71" i="35"/>
  <c r="BH70" i="35"/>
  <c r="BD70" i="35"/>
  <c r="AZ70" i="35"/>
  <c r="AV70" i="35"/>
  <c r="BG69" i="35"/>
  <c r="BC69" i="35"/>
  <c r="AY69" i="35"/>
  <c r="AU69" i="35"/>
  <c r="BF68" i="35"/>
  <c r="BB68" i="35"/>
  <c r="AX68" i="35"/>
  <c r="BI67" i="35"/>
  <c r="BE67" i="35"/>
  <c r="BA67" i="35"/>
  <c r="AW67" i="35"/>
  <c r="K58" i="35"/>
  <c r="BB81" i="35"/>
  <c r="BE76" i="35"/>
  <c r="AZ72" i="35"/>
  <c r="AU70" i="35"/>
  <c r="BB69" i="35"/>
  <c r="BI68" i="35"/>
  <c r="AZ67" i="35"/>
  <c r="AW68" i="35"/>
  <c r="BF88" i="35"/>
  <c r="AX80" i="35"/>
  <c r="BA75" i="35"/>
  <c r="BI73" i="35"/>
  <c r="BG70" i="35"/>
  <c r="AX69" i="35"/>
  <c r="BE68" i="35"/>
  <c r="AV67" i="35"/>
  <c r="BH77" i="35"/>
  <c r="BB74" i="35"/>
  <c r="BD67" i="35"/>
  <c r="BI83" i="35"/>
  <c r="BG71" i="35"/>
  <c r="BC70" i="35"/>
  <c r="BA68" i="35"/>
  <c r="BH67" i="35"/>
  <c r="F58" i="35"/>
  <c r="BE82" i="35"/>
  <c r="AY70" i="35"/>
  <c r="BF69" i="35"/>
  <c r="F75" i="35"/>
  <c r="L75" i="35" s="1"/>
  <c r="E75" i="35"/>
  <c r="E72" i="35"/>
  <c r="F72" i="35"/>
  <c r="L72" i="35" s="1"/>
  <c r="F107" i="35"/>
  <c r="L107" i="35" s="1"/>
  <c r="E107" i="35"/>
  <c r="F76" i="35"/>
  <c r="L76" i="35" s="1"/>
  <c r="E76" i="35"/>
  <c r="O71" i="31" l="1"/>
  <c r="O60" i="31"/>
  <c r="N71" i="31"/>
  <c r="M71" i="31"/>
  <c r="M60" i="31"/>
  <c r="N60" i="31"/>
  <c r="O77" i="31"/>
  <c r="O66" i="31"/>
  <c r="N66" i="31"/>
  <c r="M77" i="31"/>
  <c r="N77" i="31"/>
  <c r="M66" i="31"/>
  <c r="O18" i="31"/>
  <c r="O29" i="31"/>
  <c r="N29" i="31"/>
  <c r="M18" i="31"/>
  <c r="N18" i="31"/>
  <c r="M29" i="31"/>
  <c r="O31" i="31"/>
  <c r="O20" i="31"/>
  <c r="N20" i="31"/>
  <c r="M31" i="31"/>
  <c r="N31" i="31"/>
  <c r="M20" i="31"/>
  <c r="O110" i="31"/>
  <c r="O121" i="31"/>
  <c r="N121" i="31"/>
  <c r="M110" i="31"/>
  <c r="M121" i="31"/>
  <c r="N110" i="31"/>
  <c r="O48" i="31"/>
  <c r="O37" i="31"/>
  <c r="N48" i="31"/>
  <c r="N37" i="31"/>
  <c r="M48" i="31"/>
  <c r="M37" i="31"/>
  <c r="O49" i="31"/>
  <c r="O38" i="31"/>
  <c r="N49" i="31"/>
  <c r="N38" i="31"/>
  <c r="M38" i="31"/>
  <c r="M49" i="31"/>
  <c r="O41" i="31"/>
  <c r="O52" i="31"/>
  <c r="N52" i="31"/>
  <c r="M52" i="31"/>
  <c r="N41" i="31"/>
  <c r="M41" i="31"/>
  <c r="O132" i="31"/>
  <c r="O143" i="31"/>
  <c r="N132" i="31"/>
  <c r="M132" i="31"/>
  <c r="N143" i="31"/>
  <c r="M143" i="31"/>
  <c r="O137" i="31"/>
  <c r="O148" i="31"/>
  <c r="N148" i="31"/>
  <c r="M137" i="31"/>
  <c r="N137" i="31"/>
  <c r="M148" i="31"/>
  <c r="O72" i="31"/>
  <c r="O61" i="31"/>
  <c r="N72" i="31"/>
  <c r="M72" i="31"/>
  <c r="N61" i="31"/>
  <c r="M61" i="31"/>
  <c r="O90" i="31"/>
  <c r="O101" i="31"/>
  <c r="N90" i="31"/>
  <c r="M90" i="31"/>
  <c r="N101" i="31"/>
  <c r="M101" i="31"/>
  <c r="O25" i="31"/>
  <c r="O14" i="31"/>
  <c r="N25" i="31"/>
  <c r="M25" i="31"/>
  <c r="N14" i="31"/>
  <c r="M14" i="31"/>
  <c r="O17" i="31"/>
  <c r="O28" i="31"/>
  <c r="N17" i="31"/>
  <c r="M17" i="31"/>
  <c r="N28" i="31"/>
  <c r="M28" i="31"/>
  <c r="O27" i="31"/>
  <c r="O16" i="31"/>
  <c r="N16" i="31"/>
  <c r="M27" i="31"/>
  <c r="N27" i="31"/>
  <c r="M16" i="31"/>
  <c r="O53" i="31"/>
  <c r="O42" i="31"/>
  <c r="N53" i="31"/>
  <c r="N42" i="31"/>
  <c r="M53" i="31"/>
  <c r="M42" i="31"/>
  <c r="O44" i="31"/>
  <c r="O55" i="31"/>
  <c r="M55" i="31"/>
  <c r="M44" i="31"/>
  <c r="N55" i="31"/>
  <c r="N44" i="31"/>
  <c r="O54" i="31"/>
  <c r="O43" i="31"/>
  <c r="M43" i="31"/>
  <c r="N54" i="31"/>
  <c r="M54" i="31"/>
  <c r="N43" i="31"/>
  <c r="O133" i="31"/>
  <c r="O144" i="31"/>
  <c r="N144" i="31"/>
  <c r="M133" i="31"/>
  <c r="N133" i="31"/>
  <c r="M144" i="31"/>
  <c r="O136" i="31"/>
  <c r="O147" i="31"/>
  <c r="N136" i="31"/>
  <c r="M136" i="31"/>
  <c r="N147" i="31"/>
  <c r="M147" i="31"/>
  <c r="O146" i="31"/>
  <c r="O135" i="31"/>
  <c r="N135" i="31"/>
  <c r="M146" i="31"/>
  <c r="N146" i="31"/>
  <c r="M135" i="31"/>
  <c r="O149" i="31"/>
  <c r="O138" i="31"/>
  <c r="N149" i="31"/>
  <c r="M149" i="31"/>
  <c r="N138" i="31"/>
  <c r="M138" i="31"/>
  <c r="O26" i="31"/>
  <c r="O15" i="31"/>
  <c r="N26" i="31"/>
  <c r="M26" i="31"/>
  <c r="M15" i="31"/>
  <c r="N15" i="31"/>
  <c r="O118" i="31"/>
  <c r="O107" i="31"/>
  <c r="N118" i="31"/>
  <c r="M118" i="31"/>
  <c r="N107" i="31"/>
  <c r="M107" i="31"/>
  <c r="O123" i="31"/>
  <c r="O112" i="31"/>
  <c r="N112" i="31"/>
  <c r="M123" i="31"/>
  <c r="N123" i="31"/>
  <c r="M112" i="31"/>
  <c r="O117" i="31"/>
  <c r="O106" i="31"/>
  <c r="N117" i="31"/>
  <c r="M117" i="31"/>
  <c r="M106" i="31"/>
  <c r="N106" i="31"/>
  <c r="O122" i="31"/>
  <c r="O111" i="31"/>
  <c r="N122" i="31"/>
  <c r="M122" i="31"/>
  <c r="N111" i="31"/>
  <c r="M111" i="31"/>
  <c r="O45" i="31"/>
  <c r="O56" i="31"/>
  <c r="N56" i="31"/>
  <c r="M56" i="31"/>
  <c r="N45" i="31"/>
  <c r="M45" i="31"/>
  <c r="O50" i="31"/>
  <c r="O39" i="31"/>
  <c r="M50" i="31"/>
  <c r="N39" i="31"/>
  <c r="N50" i="31"/>
  <c r="M39" i="31"/>
  <c r="O57" i="31"/>
  <c r="O46" i="31"/>
  <c r="N57" i="31"/>
  <c r="N46" i="31"/>
  <c r="M46" i="31"/>
  <c r="M57" i="31"/>
  <c r="O140" i="31"/>
  <c r="O129" i="31"/>
  <c r="N140" i="31"/>
  <c r="M140" i="31"/>
  <c r="N129" i="31"/>
  <c r="M129" i="31"/>
  <c r="O142" i="31"/>
  <c r="O131" i="31"/>
  <c r="N131" i="31"/>
  <c r="M142" i="31"/>
  <c r="M131" i="31"/>
  <c r="N142" i="31"/>
  <c r="O141" i="31"/>
  <c r="O130" i="31"/>
  <c r="N141" i="31"/>
  <c r="M141" i="31"/>
  <c r="N130" i="31"/>
  <c r="M130" i="31"/>
  <c r="O100" i="31"/>
  <c r="O89" i="31"/>
  <c r="N89" i="31"/>
  <c r="M100" i="31"/>
  <c r="N100" i="31"/>
  <c r="M89" i="31"/>
  <c r="O87" i="31"/>
  <c r="O98" i="31"/>
  <c r="N98" i="31"/>
  <c r="M87" i="31"/>
  <c r="N87" i="31"/>
  <c r="M98" i="31"/>
  <c r="O109" i="31"/>
  <c r="O120" i="31"/>
  <c r="N109" i="31"/>
  <c r="M109" i="31"/>
  <c r="N120" i="31"/>
  <c r="M120" i="31"/>
  <c r="O119" i="31"/>
  <c r="O108" i="31"/>
  <c r="N108" i="31"/>
  <c r="M119" i="31"/>
  <c r="N119" i="31"/>
  <c r="M108" i="31"/>
  <c r="O113" i="31"/>
  <c r="O124" i="31"/>
  <c r="N113" i="31"/>
  <c r="M113" i="31"/>
  <c r="N124" i="31"/>
  <c r="M124" i="31"/>
  <c r="O63" i="31"/>
  <c r="O74" i="31"/>
  <c r="N63" i="31"/>
  <c r="M63" i="31"/>
  <c r="N74" i="31"/>
  <c r="M74" i="31"/>
  <c r="O73" i="31"/>
  <c r="O62" i="31"/>
  <c r="N62" i="31"/>
  <c r="M73" i="31"/>
  <c r="N73" i="31"/>
  <c r="M62" i="31"/>
  <c r="O64" i="31"/>
  <c r="O75" i="31"/>
  <c r="N75" i="31"/>
  <c r="M64" i="31"/>
  <c r="M75" i="31"/>
  <c r="N64" i="31"/>
  <c r="O80" i="31"/>
  <c r="O69" i="31"/>
  <c r="N80" i="31"/>
  <c r="M80" i="31"/>
  <c r="N69" i="31"/>
  <c r="M69" i="31"/>
  <c r="O68" i="31"/>
  <c r="O79" i="31"/>
  <c r="N79" i="31"/>
  <c r="M68" i="31"/>
  <c r="N68" i="31"/>
  <c r="M79" i="31"/>
  <c r="O99" i="31"/>
  <c r="O88" i="31"/>
  <c r="N99" i="31"/>
  <c r="M99" i="31"/>
  <c r="N88" i="31"/>
  <c r="M88" i="31"/>
  <c r="O67" i="31"/>
  <c r="O78" i="31"/>
  <c r="N67" i="31"/>
  <c r="M67" i="31"/>
  <c r="N78" i="31"/>
  <c r="M78" i="31"/>
  <c r="O76" i="31"/>
  <c r="O65" i="31"/>
  <c r="N76" i="31"/>
  <c r="M76" i="31"/>
  <c r="N65" i="31"/>
  <c r="M65" i="31"/>
  <c r="O96" i="31"/>
  <c r="O85" i="31"/>
  <c r="N85" i="31"/>
  <c r="M96" i="31"/>
  <c r="M85" i="31"/>
  <c r="N96" i="31"/>
  <c r="O95" i="31"/>
  <c r="O84" i="31"/>
  <c r="N95" i="31"/>
  <c r="M95" i="31"/>
  <c r="N84" i="31"/>
  <c r="M84" i="31"/>
  <c r="O103" i="31"/>
  <c r="O92" i="31"/>
  <c r="N103" i="31"/>
  <c r="M103" i="31"/>
  <c r="N92" i="31"/>
  <c r="M92" i="31"/>
  <c r="O94" i="31"/>
  <c r="O83" i="31"/>
  <c r="N94" i="31"/>
  <c r="M94" i="31"/>
  <c r="N83" i="31"/>
  <c r="M83" i="31"/>
  <c r="O86" i="31"/>
  <c r="O97" i="31"/>
  <c r="N86" i="31"/>
  <c r="M86" i="31"/>
  <c r="N97" i="31"/>
  <c r="M97" i="31"/>
  <c r="O91" i="31"/>
  <c r="O102" i="31"/>
  <c r="N102" i="31"/>
  <c r="M91" i="31"/>
  <c r="N91" i="31"/>
  <c r="M102" i="31"/>
  <c r="O30" i="31"/>
  <c r="O19" i="31"/>
  <c r="N30" i="31"/>
  <c r="M30" i="31"/>
  <c r="N19" i="31"/>
  <c r="M19" i="31"/>
  <c r="O22" i="31"/>
  <c r="O33" i="31"/>
  <c r="N33" i="31"/>
  <c r="M22" i="31"/>
  <c r="N22" i="31"/>
  <c r="M33" i="31"/>
  <c r="O34" i="31"/>
  <c r="O23" i="31"/>
  <c r="N34" i="31"/>
  <c r="M34" i="31"/>
  <c r="M23" i="31"/>
  <c r="N23" i="31"/>
  <c r="O21" i="31"/>
  <c r="O32" i="31"/>
  <c r="N21" i="31"/>
  <c r="M21" i="31"/>
  <c r="M32" i="31"/>
  <c r="N32" i="31"/>
  <c r="O114" i="31"/>
  <c r="O125" i="31"/>
  <c r="N125" i="31"/>
  <c r="M114" i="31"/>
  <c r="N114" i="31"/>
  <c r="M125" i="31"/>
  <c r="O126" i="31"/>
  <c r="O115" i="31"/>
  <c r="N126" i="31"/>
  <c r="M126" i="31"/>
  <c r="N115" i="31"/>
  <c r="M115" i="31"/>
  <c r="O40" i="31"/>
  <c r="O51" i="31"/>
  <c r="M51" i="31"/>
  <c r="M40" i="31"/>
  <c r="N51" i="31"/>
  <c r="N40" i="31"/>
  <c r="O145" i="31"/>
  <c r="O134" i="31"/>
  <c r="N145" i="31"/>
  <c r="M145" i="31"/>
  <c r="N134" i="31"/>
  <c r="M134" i="31"/>
  <c r="H323" i="23"/>
  <c r="AB61" i="35"/>
  <c r="AB58" i="35"/>
  <c r="H58" i="35"/>
  <c r="N57" i="35"/>
  <c r="J57" i="35"/>
  <c r="X57" i="35" s="1"/>
  <c r="Y57" i="35" s="1"/>
  <c r="Z57" i="35" s="1"/>
  <c r="AB59" i="35"/>
  <c r="X56" i="35"/>
  <c r="AH323" i="23" s="1"/>
  <c r="M326" i="23" s="1"/>
  <c r="AB60" i="35"/>
  <c r="AB56" i="35"/>
  <c r="M57" i="35"/>
  <c r="G58" i="35"/>
  <c r="AB57" i="35"/>
  <c r="P56" i="35"/>
  <c r="P319" i="23" s="1"/>
  <c r="AH319" i="23" s="1"/>
  <c r="I58" i="35"/>
  <c r="O57" i="35"/>
  <c r="A4" i="31"/>
  <c r="N66" i="35" l="1"/>
  <c r="M66" i="35"/>
  <c r="I59" i="35"/>
  <c r="O58" i="35"/>
  <c r="Y56" i="35"/>
  <c r="AP323" i="23" s="1"/>
  <c r="AA57" i="35"/>
  <c r="AC57" i="35" s="1"/>
  <c r="AD57" i="35" s="1"/>
  <c r="M58" i="35"/>
  <c r="G59" i="35"/>
  <c r="P57" i="35"/>
  <c r="H59" i="35"/>
  <c r="N58" i="35"/>
  <c r="J58" i="35"/>
  <c r="X58" i="35" s="1"/>
  <c r="Y58" i="35" s="1"/>
  <c r="Z58" i="35" s="1"/>
  <c r="P58" i="35" l="1"/>
  <c r="H60" i="35"/>
  <c r="J59" i="35"/>
  <c r="X59" i="35" s="1"/>
  <c r="Y59" i="35" s="1"/>
  <c r="Z59" i="35" s="1"/>
  <c r="N59" i="35"/>
  <c r="AK57" i="35"/>
  <c r="AF57" i="35"/>
  <c r="AA58" i="35"/>
  <c r="AC58" i="35" s="1"/>
  <c r="AD58" i="35" s="1"/>
  <c r="M59" i="35"/>
  <c r="G60" i="35"/>
  <c r="Z56" i="35"/>
  <c r="I60" i="35"/>
  <c r="O59" i="35"/>
  <c r="Q156" i="23"/>
  <c r="R157" i="23" s="1"/>
  <c r="X157" i="23" s="1"/>
  <c r="O162" i="23" s="1"/>
  <c r="V162" i="23" s="1"/>
  <c r="AF201" i="23"/>
  <c r="AA201" i="23"/>
  <c r="V201" i="23"/>
  <c r="Q201" i="23"/>
  <c r="L201" i="23"/>
  <c r="N185" i="23"/>
  <c r="I184" i="23"/>
  <c r="Q182" i="23"/>
  <c r="W182" i="23" s="1"/>
  <c r="R187" i="23" s="1"/>
  <c r="Y187" i="23" s="1"/>
  <c r="M180" i="23"/>
  <c r="H180" i="23"/>
  <c r="N172" i="23"/>
  <c r="I171" i="23"/>
  <c r="AB169" i="23"/>
  <c r="R174" i="23" s="1"/>
  <c r="Y174" i="23" s="1"/>
  <c r="M167" i="23"/>
  <c r="H167" i="23"/>
  <c r="C166" i="23"/>
  <c r="L162" i="23"/>
  <c r="N160" i="23"/>
  <c r="I159" i="23"/>
  <c r="AA157" i="23"/>
  <c r="R162" i="23" s="1"/>
  <c r="Y162" i="23" s="1"/>
  <c r="U157" i="23"/>
  <c r="N155" i="23"/>
  <c r="B152" i="23"/>
  <c r="Y149" i="23"/>
  <c r="N147" i="23"/>
  <c r="L149" i="23" s="1"/>
  <c r="I146" i="23"/>
  <c r="N141" i="23"/>
  <c r="B140" i="23"/>
  <c r="Y137" i="23"/>
  <c r="N135" i="23"/>
  <c r="L137" i="23" s="1"/>
  <c r="I134" i="23"/>
  <c r="N129" i="23"/>
  <c r="B128" i="23"/>
  <c r="G107" i="23"/>
  <c r="G106" i="23"/>
  <c r="G105" i="23"/>
  <c r="G104" i="23"/>
  <c r="G103" i="23"/>
  <c r="AA57" i="23"/>
  <c r="AF57" i="23" s="1"/>
  <c r="AK57" i="23" s="1"/>
  <c r="AP57" i="23" s="1"/>
  <c r="AU57" i="23" s="1"/>
  <c r="AZ57" i="23" s="1"/>
  <c r="BE57" i="23" s="1"/>
  <c r="AU11" i="23"/>
  <c r="AZ11" i="23" s="1"/>
  <c r="BE11" i="23" s="1"/>
  <c r="AA11" i="23"/>
  <c r="AF11" i="23" s="1"/>
  <c r="AK11" i="23" s="1"/>
  <c r="AP11" i="23" s="1"/>
  <c r="AA9" i="23"/>
  <c r="I326" i="23" l="1"/>
  <c r="S326" i="23" s="1"/>
  <c r="Y326" i="23" s="1"/>
  <c r="AH57" i="35"/>
  <c r="AI57" i="35" s="1"/>
  <c r="I61" i="35"/>
  <c r="O61" i="35" s="1"/>
  <c r="O60" i="35"/>
  <c r="AA56" i="35"/>
  <c r="AC56" i="35" s="1"/>
  <c r="AD56" i="35" s="1"/>
  <c r="AK58" i="35"/>
  <c r="AF58" i="35"/>
  <c r="P59" i="35"/>
  <c r="AA59" i="35"/>
  <c r="AC59" i="35" s="1"/>
  <c r="AD59" i="35" s="1"/>
  <c r="M60" i="35"/>
  <c r="G61" i="35"/>
  <c r="M61" i="35" s="1"/>
  <c r="H61" i="35"/>
  <c r="N60" i="35"/>
  <c r="J60" i="35"/>
  <c r="X60" i="35" s="1"/>
  <c r="Y60" i="35" s="1"/>
  <c r="Z60" i="35" s="1"/>
  <c r="AJ57" i="35" l="1"/>
  <c r="P60" i="35"/>
  <c r="AH58" i="35"/>
  <c r="AI58" i="35" s="1"/>
  <c r="J61" i="35"/>
  <c r="X61" i="35" s="1"/>
  <c r="Y61" i="35" s="1"/>
  <c r="Z61" i="35" s="1"/>
  <c r="N61" i="35"/>
  <c r="P61" i="35" s="1"/>
  <c r="AK59" i="35"/>
  <c r="AF59" i="35"/>
  <c r="AK56" i="35"/>
  <c r="AF56" i="35"/>
  <c r="AA60" i="35"/>
  <c r="AC60" i="35" s="1"/>
  <c r="AD60" i="35" s="1"/>
  <c r="F112" i="21"/>
  <c r="G112" i="21" s="1"/>
  <c r="V61" i="21"/>
  <c r="W61" i="21" s="1"/>
  <c r="T61" i="21"/>
  <c r="U61" i="21" s="1"/>
  <c r="S61" i="21"/>
  <c r="D61" i="21"/>
  <c r="C61" i="21"/>
  <c r="B61" i="21"/>
  <c r="CP64" i="21" s="1"/>
  <c r="V60" i="21"/>
  <c r="W60" i="21" s="1"/>
  <c r="T60" i="21"/>
  <c r="AE60" i="21" s="1"/>
  <c r="AG60" i="21" s="1"/>
  <c r="D60" i="21"/>
  <c r="C60" i="21"/>
  <c r="B60" i="21"/>
  <c r="CA64" i="21" s="1"/>
  <c r="V59" i="21"/>
  <c r="T59" i="21"/>
  <c r="U59" i="21" s="1"/>
  <c r="S59" i="21"/>
  <c r="D59" i="21"/>
  <c r="C59" i="21"/>
  <c r="B59" i="21"/>
  <c r="BL64" i="21" s="1"/>
  <c r="V58" i="21"/>
  <c r="W58" i="21" s="1"/>
  <c r="T58" i="21"/>
  <c r="S58" i="21"/>
  <c r="D58" i="21"/>
  <c r="C58" i="21"/>
  <c r="B58" i="21"/>
  <c r="AW64" i="21" s="1"/>
  <c r="V57" i="21"/>
  <c r="T57" i="21"/>
  <c r="U57" i="21" s="1"/>
  <c r="S57" i="21"/>
  <c r="D57" i="21"/>
  <c r="C57" i="21"/>
  <c r="B57" i="21"/>
  <c r="AH64" i="21" s="1"/>
  <c r="V56" i="21"/>
  <c r="T56" i="21"/>
  <c r="D56" i="21"/>
  <c r="C56" i="21"/>
  <c r="B56" i="21"/>
  <c r="S64" i="21" s="1"/>
  <c r="B49" i="21"/>
  <c r="B48" i="21"/>
  <c r="B47" i="21"/>
  <c r="B46" i="21"/>
  <c r="B45" i="21"/>
  <c r="B44" i="21"/>
  <c r="B43" i="21"/>
  <c r="K43" i="21" s="1"/>
  <c r="AK46" i="23" s="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D12" i="21" s="1"/>
  <c r="B15" i="23" s="1"/>
  <c r="B61" i="23" s="1"/>
  <c r="B11" i="21"/>
  <c r="B10" i="21"/>
  <c r="B9" i="21"/>
  <c r="C3" i="21"/>
  <c r="B3" i="21" s="1"/>
  <c r="AE61" i="21"/>
  <c r="AG61" i="21" s="1"/>
  <c r="S60" i="21"/>
  <c r="W59" i="21"/>
  <c r="AE58" i="21"/>
  <c r="AG58" i="21" s="1"/>
  <c r="U58" i="21"/>
  <c r="W57" i="21"/>
  <c r="AE56" i="21"/>
  <c r="AG56" i="21" s="1"/>
  <c r="U56" i="21"/>
  <c r="P123" i="23" s="1"/>
  <c r="AH123" i="23" s="1"/>
  <c r="S56" i="21"/>
  <c r="P122" i="23" s="1"/>
  <c r="AH122" i="23" s="1"/>
  <c r="AK49" i="21"/>
  <c r="O49" i="21"/>
  <c r="BE52" i="23" s="1"/>
  <c r="AL49" i="21"/>
  <c r="AL46" i="21"/>
  <c r="AC45" i="21"/>
  <c r="BE94" i="23" s="1"/>
  <c r="U45" i="21"/>
  <c r="O45" i="21"/>
  <c r="BE48" i="23" s="1"/>
  <c r="X8" i="21"/>
  <c r="Y8" i="21" s="1"/>
  <c r="Z8" i="21" s="1"/>
  <c r="AA8" i="21" s="1"/>
  <c r="AB8" i="21" s="1"/>
  <c r="J8" i="21"/>
  <c r="K8" i="21" s="1"/>
  <c r="L8" i="21" s="1"/>
  <c r="M8" i="21" s="1"/>
  <c r="N8" i="21" s="1"/>
  <c r="U60" i="21" l="1"/>
  <c r="AD9" i="21"/>
  <c r="M67" i="21"/>
  <c r="N67" i="21"/>
  <c r="L58" i="23"/>
  <c r="Q12" i="23"/>
  <c r="L12" i="23"/>
  <c r="Q58" i="23"/>
  <c r="AH9" i="21"/>
  <c r="V58" i="23" s="1"/>
  <c r="AD16" i="21"/>
  <c r="M74" i="21"/>
  <c r="N74" i="21"/>
  <c r="L19" i="23"/>
  <c r="Q65" i="23"/>
  <c r="Q19" i="23"/>
  <c r="L65" i="23"/>
  <c r="AH16" i="21"/>
  <c r="V65" i="23" s="1"/>
  <c r="AD20" i="21"/>
  <c r="N78" i="21"/>
  <c r="M78" i="21"/>
  <c r="Q69" i="23"/>
  <c r="Q23" i="23"/>
  <c r="L23" i="23"/>
  <c r="L69" i="23"/>
  <c r="AH20" i="21"/>
  <c r="V69" i="23" s="1"/>
  <c r="Q24" i="21"/>
  <c r="N82" i="21"/>
  <c r="M82" i="21"/>
  <c r="L27" i="23"/>
  <c r="Q73" i="23"/>
  <c r="Q27" i="23"/>
  <c r="L73" i="23"/>
  <c r="AH24" i="21"/>
  <c r="V73" i="23" s="1"/>
  <c r="AD28" i="21"/>
  <c r="M86" i="21"/>
  <c r="N86" i="21"/>
  <c r="Q77" i="23"/>
  <c r="Q31" i="23"/>
  <c r="L77" i="23"/>
  <c r="L31" i="23"/>
  <c r="AH28" i="21"/>
  <c r="V77" i="23" s="1"/>
  <c r="M90" i="21"/>
  <c r="N90" i="21"/>
  <c r="Q81" i="23"/>
  <c r="Q35" i="23"/>
  <c r="L81" i="23"/>
  <c r="L35" i="23"/>
  <c r="AH32" i="21"/>
  <c r="V81" i="23" s="1"/>
  <c r="AD36" i="21"/>
  <c r="M94" i="21"/>
  <c r="N94" i="21"/>
  <c r="Q85" i="23"/>
  <c r="Q39" i="23"/>
  <c r="L85" i="23"/>
  <c r="L39" i="23"/>
  <c r="AH36" i="21"/>
  <c r="V85" i="23" s="1"/>
  <c r="N98" i="21"/>
  <c r="M98" i="21"/>
  <c r="Q89" i="23"/>
  <c r="Q43" i="23"/>
  <c r="L89" i="23"/>
  <c r="L43" i="23"/>
  <c r="AH40" i="21"/>
  <c r="V89" i="23" s="1"/>
  <c r="R47" i="21"/>
  <c r="M105" i="21"/>
  <c r="N105" i="21"/>
  <c r="L96" i="23"/>
  <c r="Q96" i="23"/>
  <c r="Q50" i="23"/>
  <c r="L50" i="23"/>
  <c r="AH47" i="21"/>
  <c r="V96" i="23" s="1"/>
  <c r="C14" i="31"/>
  <c r="C15" i="31" s="1"/>
  <c r="C16" i="31" s="1"/>
  <c r="C17" i="31" s="1"/>
  <c r="C18" i="31" s="1"/>
  <c r="C19" i="31" s="1"/>
  <c r="C20" i="31" s="1"/>
  <c r="C21" i="31" s="1"/>
  <c r="C22" i="31" s="1"/>
  <c r="C23" i="31" s="1"/>
  <c r="C25" i="31"/>
  <c r="C26" i="31" s="1"/>
  <c r="C27" i="31" s="1"/>
  <c r="C28" i="31" s="1"/>
  <c r="C29" i="31" s="1"/>
  <c r="C30" i="31" s="1"/>
  <c r="C31" i="31" s="1"/>
  <c r="C32" i="31" s="1"/>
  <c r="C33" i="31" s="1"/>
  <c r="C34" i="31" s="1"/>
  <c r="D71" i="31"/>
  <c r="D72" i="31" s="1"/>
  <c r="D73" i="31" s="1"/>
  <c r="D74" i="31" s="1"/>
  <c r="D75" i="31" s="1"/>
  <c r="D76" i="31" s="1"/>
  <c r="D77" i="31" s="1"/>
  <c r="D78" i="31" s="1"/>
  <c r="D79" i="31" s="1"/>
  <c r="D80" i="31" s="1"/>
  <c r="D60" i="31"/>
  <c r="D61" i="31" s="1"/>
  <c r="D62" i="31" s="1"/>
  <c r="D63" i="31" s="1"/>
  <c r="D64" i="31" s="1"/>
  <c r="D65" i="31" s="1"/>
  <c r="D66" i="31" s="1"/>
  <c r="D67" i="31" s="1"/>
  <c r="D68" i="31" s="1"/>
  <c r="D69" i="31" s="1"/>
  <c r="D117" i="31"/>
  <c r="D118" i="31" s="1"/>
  <c r="D119" i="31" s="1"/>
  <c r="D120" i="31" s="1"/>
  <c r="D121" i="31" s="1"/>
  <c r="D122" i="31" s="1"/>
  <c r="D123" i="31" s="1"/>
  <c r="D124" i="31" s="1"/>
  <c r="D125" i="31" s="1"/>
  <c r="D126" i="31" s="1"/>
  <c r="D106" i="31"/>
  <c r="D107" i="31" s="1"/>
  <c r="D108" i="31" s="1"/>
  <c r="D109" i="31" s="1"/>
  <c r="D110" i="31" s="1"/>
  <c r="D111" i="31" s="1"/>
  <c r="D112" i="31" s="1"/>
  <c r="D113" i="31" s="1"/>
  <c r="D114" i="31" s="1"/>
  <c r="D115" i="31" s="1"/>
  <c r="C140" i="31"/>
  <c r="C141" i="31" s="1"/>
  <c r="C142" i="31" s="1"/>
  <c r="C143" i="31" s="1"/>
  <c r="C144" i="31" s="1"/>
  <c r="C145" i="31" s="1"/>
  <c r="C146" i="31" s="1"/>
  <c r="C147" i="31" s="1"/>
  <c r="C148" i="31" s="1"/>
  <c r="C149" i="31" s="1"/>
  <c r="C129" i="31"/>
  <c r="C130" i="31" s="1"/>
  <c r="C131" i="31" s="1"/>
  <c r="C132" i="31" s="1"/>
  <c r="C133" i="31" s="1"/>
  <c r="C134" i="31" s="1"/>
  <c r="C135" i="31" s="1"/>
  <c r="C136" i="31" s="1"/>
  <c r="C137" i="31" s="1"/>
  <c r="C138" i="31" s="1"/>
  <c r="AA10" i="21"/>
  <c r="AU59" i="23" s="1"/>
  <c r="M68" i="21"/>
  <c r="N68" i="21"/>
  <c r="L13" i="23"/>
  <c r="Q59" i="23"/>
  <c r="Q13" i="23"/>
  <c r="L59" i="23"/>
  <c r="AH10" i="21"/>
  <c r="V59" i="23" s="1"/>
  <c r="AD13" i="21"/>
  <c r="M71" i="21"/>
  <c r="N71" i="21"/>
  <c r="L62" i="23"/>
  <c r="Q16" i="23"/>
  <c r="L16" i="23"/>
  <c r="Q62" i="23"/>
  <c r="AH13" i="21"/>
  <c r="V62" i="23" s="1"/>
  <c r="AD17" i="21"/>
  <c r="M75" i="21"/>
  <c r="N75" i="21"/>
  <c r="L66" i="23"/>
  <c r="L20" i="23"/>
  <c r="Q20" i="23"/>
  <c r="Q66" i="23"/>
  <c r="AH17" i="21"/>
  <c r="V66" i="23" s="1"/>
  <c r="E21" i="21"/>
  <c r="G24" i="23" s="1"/>
  <c r="G70" i="23" s="1"/>
  <c r="M79" i="21"/>
  <c r="N79" i="21"/>
  <c r="L70" i="23"/>
  <c r="Q24" i="23"/>
  <c r="Q70" i="23"/>
  <c r="L24" i="23"/>
  <c r="AH21" i="21"/>
  <c r="V70" i="23" s="1"/>
  <c r="AF25" i="21"/>
  <c r="M83" i="21"/>
  <c r="N83" i="21"/>
  <c r="L74" i="23"/>
  <c r="Q74" i="23"/>
  <c r="Q28" i="23"/>
  <c r="L28" i="23"/>
  <c r="AH25" i="21"/>
  <c r="V74" i="23" s="1"/>
  <c r="AF29" i="21"/>
  <c r="M87" i="21"/>
  <c r="N87" i="21"/>
  <c r="L78" i="23"/>
  <c r="L32" i="23"/>
  <c r="Q32" i="23"/>
  <c r="Q78" i="23"/>
  <c r="AH29" i="21"/>
  <c r="V78" i="23" s="1"/>
  <c r="R33" i="21"/>
  <c r="M91" i="21"/>
  <c r="N91" i="21"/>
  <c r="L82" i="23"/>
  <c r="Q36" i="23"/>
  <c r="L36" i="23"/>
  <c r="Q82" i="23"/>
  <c r="AH33" i="21"/>
  <c r="V82" i="23" s="1"/>
  <c r="R37" i="21"/>
  <c r="M95" i="21"/>
  <c r="N95" i="21"/>
  <c r="L86" i="23"/>
  <c r="Q86" i="23"/>
  <c r="Q40" i="23"/>
  <c r="L40" i="23"/>
  <c r="AH37" i="21"/>
  <c r="V86" i="23" s="1"/>
  <c r="M99" i="21"/>
  <c r="N99" i="21"/>
  <c r="L90" i="23"/>
  <c r="Q44" i="23"/>
  <c r="Q90" i="23"/>
  <c r="L44" i="23"/>
  <c r="AH41" i="21"/>
  <c r="V90" i="23" s="1"/>
  <c r="N102" i="21"/>
  <c r="M102" i="21"/>
  <c r="Q93" i="23"/>
  <c r="Q47" i="23"/>
  <c r="L93" i="23"/>
  <c r="L47" i="23"/>
  <c r="AH44" i="21"/>
  <c r="V93" i="23" s="1"/>
  <c r="AE48" i="21"/>
  <c r="M106" i="21"/>
  <c r="N106" i="21"/>
  <c r="Q97" i="23"/>
  <c r="Q51" i="23"/>
  <c r="L97" i="23"/>
  <c r="L51" i="23"/>
  <c r="AH48" i="21"/>
  <c r="V97" i="23" s="1"/>
  <c r="D25" i="31"/>
  <c r="D26" i="31" s="1"/>
  <c r="D27" i="31" s="1"/>
  <c r="D28" i="31" s="1"/>
  <c r="D29" i="31" s="1"/>
  <c r="D30" i="31" s="1"/>
  <c r="D31" i="31" s="1"/>
  <c r="D32" i="31" s="1"/>
  <c r="D33" i="31" s="1"/>
  <c r="D34" i="31" s="1"/>
  <c r="D14" i="31"/>
  <c r="D15" i="31" s="1"/>
  <c r="D16" i="31" s="1"/>
  <c r="D17" i="31" s="1"/>
  <c r="D18" i="31" s="1"/>
  <c r="D19" i="31" s="1"/>
  <c r="D20" i="31" s="1"/>
  <c r="D21" i="31" s="1"/>
  <c r="D22" i="31" s="1"/>
  <c r="D23" i="31" s="1"/>
  <c r="C48" i="31"/>
  <c r="C49" i="31" s="1"/>
  <c r="C50" i="31" s="1"/>
  <c r="C51" i="31" s="1"/>
  <c r="C52" i="31" s="1"/>
  <c r="C53" i="31" s="1"/>
  <c r="C54" i="31" s="1"/>
  <c r="C55" i="31" s="1"/>
  <c r="C56" i="31" s="1"/>
  <c r="C57" i="31" s="1"/>
  <c r="C37" i="31"/>
  <c r="C38" i="31" s="1"/>
  <c r="C39" i="31" s="1"/>
  <c r="C40" i="31" s="1"/>
  <c r="C41" i="31" s="1"/>
  <c r="C42" i="31" s="1"/>
  <c r="C43" i="31" s="1"/>
  <c r="C44" i="31" s="1"/>
  <c r="C45" i="31" s="1"/>
  <c r="C46" i="31" s="1"/>
  <c r="C94" i="31"/>
  <c r="C95" i="31" s="1"/>
  <c r="C96" i="31" s="1"/>
  <c r="C97" i="31" s="1"/>
  <c r="C98" i="31" s="1"/>
  <c r="C99" i="31" s="1"/>
  <c r="C100" i="31" s="1"/>
  <c r="C101" i="31" s="1"/>
  <c r="C102" i="31" s="1"/>
  <c r="C103" i="31" s="1"/>
  <c r="C83" i="31"/>
  <c r="C84" i="31" s="1"/>
  <c r="C85" i="31" s="1"/>
  <c r="C86" i="31" s="1"/>
  <c r="C87" i="31" s="1"/>
  <c r="C88" i="31" s="1"/>
  <c r="C89" i="31" s="1"/>
  <c r="C90" i="31" s="1"/>
  <c r="C91" i="31" s="1"/>
  <c r="C92" i="31" s="1"/>
  <c r="D129" i="31"/>
  <c r="D130" i="31" s="1"/>
  <c r="D131" i="31" s="1"/>
  <c r="D132" i="31" s="1"/>
  <c r="D133" i="31" s="1"/>
  <c r="D134" i="31" s="1"/>
  <c r="D135" i="31" s="1"/>
  <c r="D136" i="31" s="1"/>
  <c r="D137" i="31" s="1"/>
  <c r="D138" i="31" s="1"/>
  <c r="D140" i="31"/>
  <c r="D141" i="31" s="1"/>
  <c r="D142" i="31" s="1"/>
  <c r="D143" i="31" s="1"/>
  <c r="D144" i="31" s="1"/>
  <c r="D145" i="31" s="1"/>
  <c r="D146" i="31" s="1"/>
  <c r="D147" i="31" s="1"/>
  <c r="D148" i="31" s="1"/>
  <c r="D149" i="31" s="1"/>
  <c r="AF11" i="21"/>
  <c r="M69" i="21"/>
  <c r="N69" i="21"/>
  <c r="L60" i="23"/>
  <c r="Q14" i="23"/>
  <c r="Q60" i="23"/>
  <c r="L14" i="23"/>
  <c r="AH11" i="21"/>
  <c r="V60" i="23" s="1"/>
  <c r="AA14" i="21"/>
  <c r="AU63" i="23" s="1"/>
  <c r="N72" i="21"/>
  <c r="M72" i="21"/>
  <c r="L17" i="23"/>
  <c r="Q63" i="23"/>
  <c r="Q17" i="23"/>
  <c r="L63" i="23"/>
  <c r="AH14" i="21"/>
  <c r="V63" i="23" s="1"/>
  <c r="W18" i="21"/>
  <c r="AA67" i="23" s="1"/>
  <c r="N76" i="21"/>
  <c r="M76" i="21"/>
  <c r="L21" i="23"/>
  <c r="Q67" i="23"/>
  <c r="Q21" i="23"/>
  <c r="L67" i="23"/>
  <c r="AH18" i="21"/>
  <c r="V67" i="23" s="1"/>
  <c r="AD22" i="21"/>
  <c r="M80" i="21"/>
  <c r="N80" i="21"/>
  <c r="L25" i="23"/>
  <c r="Q71" i="23"/>
  <c r="Q25" i="23"/>
  <c r="L71" i="23"/>
  <c r="AH22" i="21"/>
  <c r="V71" i="23" s="1"/>
  <c r="Q26" i="21"/>
  <c r="N84" i="21"/>
  <c r="M84" i="21"/>
  <c r="L29" i="23"/>
  <c r="Q75" i="23"/>
  <c r="Q29" i="23"/>
  <c r="L75" i="23"/>
  <c r="AH26" i="21"/>
  <c r="V75" i="23" s="1"/>
  <c r="AD30" i="21"/>
  <c r="N88" i="21"/>
  <c r="M88" i="21"/>
  <c r="Q79" i="23"/>
  <c r="Q33" i="23"/>
  <c r="L79" i="23"/>
  <c r="L33" i="23"/>
  <c r="AH30" i="21"/>
  <c r="V79" i="23" s="1"/>
  <c r="AD34" i="21"/>
  <c r="N92" i="21"/>
  <c r="M92" i="21"/>
  <c r="Q83" i="23"/>
  <c r="Q37" i="23"/>
  <c r="L83" i="23"/>
  <c r="L37" i="23"/>
  <c r="AH34" i="21"/>
  <c r="V83" i="23" s="1"/>
  <c r="AD38" i="21"/>
  <c r="N96" i="21"/>
  <c r="M96" i="21"/>
  <c r="Q87" i="23"/>
  <c r="Q41" i="23"/>
  <c r="L87" i="23"/>
  <c r="L41" i="23"/>
  <c r="AH38" i="21"/>
  <c r="V87" i="23" s="1"/>
  <c r="M100" i="21"/>
  <c r="N100" i="21"/>
  <c r="Q91" i="23"/>
  <c r="Q45" i="23"/>
  <c r="L91" i="23"/>
  <c r="L45" i="23"/>
  <c r="AH42" i="21"/>
  <c r="V91" i="23" s="1"/>
  <c r="R45" i="21"/>
  <c r="M103" i="21"/>
  <c r="N103" i="21"/>
  <c r="L94" i="23"/>
  <c r="Q48" i="23"/>
  <c r="Q94" i="23"/>
  <c r="L48" i="23"/>
  <c r="AH45" i="21"/>
  <c r="V94" i="23" s="1"/>
  <c r="AE49" i="21"/>
  <c r="M107" i="21"/>
  <c r="N107" i="21"/>
  <c r="L98" i="23"/>
  <c r="Q52" i="23"/>
  <c r="Q98" i="23"/>
  <c r="L52" i="23"/>
  <c r="AH49" i="21"/>
  <c r="V98" i="23" s="1"/>
  <c r="D13" i="24"/>
  <c r="T169" i="23"/>
  <c r="D37" i="31"/>
  <c r="D38" i="31" s="1"/>
  <c r="D39" i="31" s="1"/>
  <c r="D40" i="31" s="1"/>
  <c r="D41" i="31" s="1"/>
  <c r="D42" i="31" s="1"/>
  <c r="D43" i="31" s="1"/>
  <c r="D44" i="31" s="1"/>
  <c r="D45" i="31" s="1"/>
  <c r="D46" i="31" s="1"/>
  <c r="D48" i="31"/>
  <c r="D49" i="31" s="1"/>
  <c r="D50" i="31" s="1"/>
  <c r="D51" i="31" s="1"/>
  <c r="D52" i="31" s="1"/>
  <c r="D53" i="31" s="1"/>
  <c r="D54" i="31" s="1"/>
  <c r="D55" i="31" s="1"/>
  <c r="D56" i="31" s="1"/>
  <c r="D57" i="31" s="1"/>
  <c r="D83" i="31"/>
  <c r="D84" i="31" s="1"/>
  <c r="D85" i="31" s="1"/>
  <c r="D86" i="31" s="1"/>
  <c r="D87" i="31" s="1"/>
  <c r="D88" i="31" s="1"/>
  <c r="D89" i="31" s="1"/>
  <c r="D90" i="31" s="1"/>
  <c r="D91" i="31" s="1"/>
  <c r="D92" i="31" s="1"/>
  <c r="D94" i="31"/>
  <c r="D95" i="31" s="1"/>
  <c r="D96" i="31" s="1"/>
  <c r="D97" i="31" s="1"/>
  <c r="D98" i="31" s="1"/>
  <c r="D99" i="31" s="1"/>
  <c r="D100" i="31" s="1"/>
  <c r="D101" i="31" s="1"/>
  <c r="D102" i="31" s="1"/>
  <c r="D103" i="31" s="1"/>
  <c r="AA200" i="23"/>
  <c r="AA193" i="23"/>
  <c r="AD12" i="21"/>
  <c r="N70" i="21"/>
  <c r="M70" i="21"/>
  <c r="Q15" i="23"/>
  <c r="Q61" i="23"/>
  <c r="L15" i="23"/>
  <c r="L61" i="23"/>
  <c r="AH12" i="21"/>
  <c r="V61" i="23" s="1"/>
  <c r="AF15" i="21"/>
  <c r="M73" i="21"/>
  <c r="N73" i="21"/>
  <c r="L64" i="23"/>
  <c r="Q18" i="23"/>
  <c r="Q64" i="23"/>
  <c r="L18" i="23"/>
  <c r="AH15" i="21"/>
  <c r="V64" i="23" s="1"/>
  <c r="Q19" i="21"/>
  <c r="M77" i="21"/>
  <c r="N77" i="21"/>
  <c r="L68" i="23"/>
  <c r="Q68" i="23"/>
  <c r="Q22" i="23"/>
  <c r="L22" i="23"/>
  <c r="AH19" i="21"/>
  <c r="V68" i="23" s="1"/>
  <c r="X23" i="21"/>
  <c r="AF72" i="23" s="1"/>
  <c r="M81" i="21"/>
  <c r="N81" i="21"/>
  <c r="L72" i="23"/>
  <c r="L26" i="23"/>
  <c r="Q26" i="23"/>
  <c r="Q72" i="23"/>
  <c r="AH23" i="21"/>
  <c r="V72" i="23" s="1"/>
  <c r="AF27" i="21"/>
  <c r="M85" i="21"/>
  <c r="N85" i="21"/>
  <c r="L76" i="23"/>
  <c r="Q30" i="23"/>
  <c r="L30" i="23"/>
  <c r="Q76" i="23"/>
  <c r="AH27" i="21"/>
  <c r="V76" i="23" s="1"/>
  <c r="X31" i="21"/>
  <c r="AF80" i="23" s="1"/>
  <c r="M89" i="21"/>
  <c r="N89" i="21"/>
  <c r="L80" i="23"/>
  <c r="Q34" i="23"/>
  <c r="Q80" i="23"/>
  <c r="L34" i="23"/>
  <c r="AH31" i="21"/>
  <c r="V80" i="23" s="1"/>
  <c r="AD35" i="21"/>
  <c r="M93" i="21"/>
  <c r="N93" i="21"/>
  <c r="L84" i="23"/>
  <c r="Q84" i="23"/>
  <c r="Q38" i="23"/>
  <c r="L38" i="23"/>
  <c r="AH35" i="21"/>
  <c r="V84" i="23" s="1"/>
  <c r="R39" i="21"/>
  <c r="M97" i="21"/>
  <c r="N97" i="21"/>
  <c r="L88" i="23"/>
  <c r="Q88" i="23"/>
  <c r="Q42" i="23"/>
  <c r="L42" i="23"/>
  <c r="AH39" i="21"/>
  <c r="V88" i="23" s="1"/>
  <c r="R43" i="21"/>
  <c r="M101" i="21"/>
  <c r="N101" i="21"/>
  <c r="L92" i="23"/>
  <c r="Q46" i="23"/>
  <c r="L46" i="23"/>
  <c r="Q92" i="23"/>
  <c r="AH43" i="21"/>
  <c r="V92" i="23" s="1"/>
  <c r="N104" i="21"/>
  <c r="M104" i="21"/>
  <c r="Q95" i="23"/>
  <c r="Q49" i="23"/>
  <c r="L95" i="23"/>
  <c r="L49" i="23"/>
  <c r="AH46" i="21"/>
  <c r="V95" i="23" s="1"/>
  <c r="W56" i="21"/>
  <c r="P124" i="23" s="1"/>
  <c r="AH124" i="23" s="1"/>
  <c r="Q181" i="23"/>
  <c r="O182" i="23" s="1"/>
  <c r="C60" i="31"/>
  <c r="C61" i="31" s="1"/>
  <c r="C62" i="31" s="1"/>
  <c r="C63" i="31" s="1"/>
  <c r="C64" i="31" s="1"/>
  <c r="C65" i="31" s="1"/>
  <c r="C66" i="31" s="1"/>
  <c r="C67" i="31" s="1"/>
  <c r="C68" i="31" s="1"/>
  <c r="C69" i="31" s="1"/>
  <c r="C71" i="31"/>
  <c r="C72" i="31" s="1"/>
  <c r="C73" i="31" s="1"/>
  <c r="C74" i="31" s="1"/>
  <c r="C75" i="31" s="1"/>
  <c r="C76" i="31" s="1"/>
  <c r="C77" i="31" s="1"/>
  <c r="C78" i="31" s="1"/>
  <c r="C79" i="31" s="1"/>
  <c r="C80" i="31" s="1"/>
  <c r="C106" i="31"/>
  <c r="C107" i="31" s="1"/>
  <c r="C108" i="31" s="1"/>
  <c r="C109" i="31" s="1"/>
  <c r="C110" i="31" s="1"/>
  <c r="C111" i="31" s="1"/>
  <c r="C112" i="31" s="1"/>
  <c r="C113" i="31" s="1"/>
  <c r="C114" i="31" s="1"/>
  <c r="C115" i="31" s="1"/>
  <c r="C117" i="31"/>
  <c r="C118" i="31" s="1"/>
  <c r="C119" i="31" s="1"/>
  <c r="C120" i="31" s="1"/>
  <c r="C121" i="31" s="1"/>
  <c r="C122" i="31" s="1"/>
  <c r="C123" i="31" s="1"/>
  <c r="C124" i="31" s="1"/>
  <c r="C125" i="31" s="1"/>
  <c r="C126" i="31" s="1"/>
  <c r="AH59" i="35"/>
  <c r="AI59" i="35" s="1"/>
  <c r="AJ58" i="35"/>
  <c r="AH56" i="35"/>
  <c r="AI56" i="35" s="1"/>
  <c r="AK60" i="35"/>
  <c r="AF60" i="35"/>
  <c r="AA61" i="35"/>
  <c r="AC61" i="35" s="1"/>
  <c r="AD61" i="35" s="1"/>
  <c r="T193" i="23"/>
  <c r="V200" i="23"/>
  <c r="AN45" i="21"/>
  <c r="AK45" i="21"/>
  <c r="U49" i="21"/>
  <c r="AE59" i="21"/>
  <c r="AG59" i="21" s="1"/>
  <c r="AE57" i="21"/>
  <c r="AG57" i="21" s="1"/>
  <c r="AL48" i="21"/>
  <c r="H18" i="21"/>
  <c r="AB47" i="21"/>
  <c r="AZ96" i="23" s="1"/>
  <c r="V48" i="21"/>
  <c r="Z13" i="21"/>
  <c r="AP62" i="23" s="1"/>
  <c r="Y34" i="21"/>
  <c r="AK83" i="23" s="1"/>
  <c r="D34" i="21"/>
  <c r="B37" i="23" s="1"/>
  <c r="B83" i="23" s="1"/>
  <c r="AB48" i="21"/>
  <c r="AZ97" i="23" s="1"/>
  <c r="AI47" i="21"/>
  <c r="I12" i="21"/>
  <c r="AA15" i="23" s="1"/>
  <c r="J16" i="21"/>
  <c r="AF19" i="23" s="1"/>
  <c r="M26" i="21"/>
  <c r="AU29" i="23" s="1"/>
  <c r="Q28" i="21"/>
  <c r="AL47" i="21"/>
  <c r="F14" i="21"/>
  <c r="T47" i="21"/>
  <c r="V50" i="23" s="1"/>
  <c r="F13" i="21"/>
  <c r="I27" i="21"/>
  <c r="AA30" i="23" s="1"/>
  <c r="U47" i="21"/>
  <c r="AJ47" i="21"/>
  <c r="R12" i="21"/>
  <c r="J13" i="21"/>
  <c r="AF16" i="23" s="1"/>
  <c r="Y16" i="21"/>
  <c r="AK65" i="23" s="1"/>
  <c r="F22" i="21"/>
  <c r="AF26" i="21"/>
  <c r="S27" i="21"/>
  <c r="D35" i="21"/>
  <c r="B38" i="23" s="1"/>
  <c r="B84" i="23" s="1"/>
  <c r="H36" i="21"/>
  <c r="AK47" i="21"/>
  <c r="F10" i="21"/>
  <c r="AG12" i="21"/>
  <c r="G29" i="21"/>
  <c r="G31" i="21"/>
  <c r="H35" i="21"/>
  <c r="L36" i="21"/>
  <c r="AP39" i="23" s="1"/>
  <c r="O47" i="21"/>
  <c r="BE50" i="23" s="1"/>
  <c r="AC47" i="21"/>
  <c r="BE96" i="23" s="1"/>
  <c r="AN47" i="21"/>
  <c r="S10" i="21"/>
  <c r="E12" i="21"/>
  <c r="G15" i="23" s="1"/>
  <c r="G61" i="23" s="1"/>
  <c r="D16" i="21"/>
  <c r="B19" i="23" s="1"/>
  <c r="B65" i="23" s="1"/>
  <c r="J23" i="21"/>
  <c r="AF26" i="23" s="1"/>
  <c r="E26" i="21"/>
  <c r="G29" i="23" s="1"/>
  <c r="G75" i="23" s="1"/>
  <c r="G27" i="21"/>
  <c r="E28" i="21"/>
  <c r="G31" i="23" s="1"/>
  <c r="G77" i="23" s="1"/>
  <c r="I29" i="21"/>
  <c r="AA32" i="23" s="1"/>
  <c r="Y35" i="21"/>
  <c r="AK84" i="23" s="1"/>
  <c r="D39" i="21"/>
  <c r="B42" i="23" s="1"/>
  <c r="B88" i="23" s="1"/>
  <c r="J9" i="21"/>
  <c r="AF12" i="23" s="1"/>
  <c r="Z9" i="21"/>
  <c r="AP58" i="23" s="1"/>
  <c r="P12" i="21"/>
  <c r="AF12" i="21"/>
  <c r="S13" i="21"/>
  <c r="I16" i="21"/>
  <c r="AA19" i="23" s="1"/>
  <c r="R16" i="21"/>
  <c r="AG16" i="21"/>
  <c r="J17" i="21"/>
  <c r="AF20" i="23" s="1"/>
  <c r="Z17" i="21"/>
  <c r="AP66" i="23" s="1"/>
  <c r="F18" i="21"/>
  <c r="X18" i="21"/>
  <c r="AF67" i="23" s="1"/>
  <c r="Z19" i="21"/>
  <c r="AP68" i="23" s="1"/>
  <c r="S20" i="21"/>
  <c r="Z21" i="21"/>
  <c r="AP70" i="23" s="1"/>
  <c r="G22" i="21"/>
  <c r="AA22" i="21"/>
  <c r="AU71" i="23" s="1"/>
  <c r="G25" i="21"/>
  <c r="Z27" i="21"/>
  <c r="AP76" i="23" s="1"/>
  <c r="AF28" i="21"/>
  <c r="S29" i="21"/>
  <c r="Q30" i="21"/>
  <c r="I31" i="21"/>
  <c r="AA34" i="23" s="1"/>
  <c r="AE35" i="21"/>
  <c r="AE36" i="21"/>
  <c r="D38" i="21"/>
  <c r="B41" i="23" s="1"/>
  <c r="B87" i="23" s="1"/>
  <c r="H39" i="21"/>
  <c r="K45" i="21"/>
  <c r="AK48" i="23" s="1"/>
  <c r="H48" i="21"/>
  <c r="L9" i="21"/>
  <c r="AP12" i="23" s="1"/>
  <c r="AA9" i="21"/>
  <c r="AU58" i="23" s="1"/>
  <c r="L17" i="21"/>
  <c r="AP20" i="23" s="1"/>
  <c r="AA17" i="21"/>
  <c r="AU66" i="23" s="1"/>
  <c r="AF18" i="21"/>
  <c r="W20" i="21"/>
  <c r="AA69" i="23" s="1"/>
  <c r="AG21" i="21"/>
  <c r="K22" i="21"/>
  <c r="AK25" i="23" s="1"/>
  <c r="E24" i="21"/>
  <c r="G27" i="23" s="1"/>
  <c r="G73" i="23" s="1"/>
  <c r="I25" i="21"/>
  <c r="AA28" i="23" s="1"/>
  <c r="Z29" i="21"/>
  <c r="AP78" i="23" s="1"/>
  <c r="AF30" i="21"/>
  <c r="AD31" i="21"/>
  <c r="Y38" i="21"/>
  <c r="AK87" i="23" s="1"/>
  <c r="E9" i="21"/>
  <c r="G12" i="23" s="1"/>
  <c r="G58" i="23" s="1"/>
  <c r="R9" i="21"/>
  <c r="AG9" i="21"/>
  <c r="Y12" i="21"/>
  <c r="AK61" i="23" s="1"/>
  <c r="L13" i="21"/>
  <c r="AP16" i="23" s="1"/>
  <c r="AA13" i="21"/>
  <c r="AU62" i="23" s="1"/>
  <c r="S14" i="21"/>
  <c r="E16" i="21"/>
  <c r="G19" i="23" s="1"/>
  <c r="G65" i="23" s="1"/>
  <c r="L16" i="21"/>
  <c r="AP19" i="23" s="1"/>
  <c r="Z16" i="21"/>
  <c r="AP65" i="23" s="1"/>
  <c r="E17" i="21"/>
  <c r="G20" i="23" s="1"/>
  <c r="G66" i="23" s="1"/>
  <c r="R17" i="21"/>
  <c r="AG17" i="21"/>
  <c r="L18" i="21"/>
  <c r="AP21" i="23" s="1"/>
  <c r="F20" i="21"/>
  <c r="S22" i="21"/>
  <c r="E23" i="21"/>
  <c r="G26" i="23" s="1"/>
  <c r="G72" i="23" s="1"/>
  <c r="AF24" i="21"/>
  <c r="S25" i="21"/>
  <c r="H49" i="21"/>
  <c r="F9" i="21"/>
  <c r="S9" i="21"/>
  <c r="J12" i="21"/>
  <c r="AF15" i="23" s="1"/>
  <c r="Z12" i="21"/>
  <c r="AP61" i="23" s="1"/>
  <c r="E13" i="21"/>
  <c r="G16" i="23" s="1"/>
  <c r="G62" i="23" s="1"/>
  <c r="R13" i="21"/>
  <c r="AG13" i="21"/>
  <c r="F16" i="21"/>
  <c r="P16" i="21"/>
  <c r="AF16" i="21"/>
  <c r="F17" i="21"/>
  <c r="S17" i="21"/>
  <c r="G20" i="21"/>
  <c r="W22" i="21"/>
  <c r="AA71" i="23" s="1"/>
  <c r="Z25" i="21"/>
  <c r="AP74" i="23" s="1"/>
  <c r="E30" i="21"/>
  <c r="G33" i="23" s="1"/>
  <c r="G79" i="23" s="1"/>
  <c r="M11" i="21"/>
  <c r="AU14" i="23" s="1"/>
  <c r="M15" i="21"/>
  <c r="AU18" i="23" s="1"/>
  <c r="AE15" i="21"/>
  <c r="C19" i="30"/>
  <c r="C9" i="30"/>
  <c r="C10" i="30" s="1"/>
  <c r="C11" i="30" s="1"/>
  <c r="C12" i="30" s="1"/>
  <c r="C13" i="30" s="1"/>
  <c r="C14" i="30" s="1"/>
  <c r="C15" i="30" s="1"/>
  <c r="C16" i="30" s="1"/>
  <c r="C17" i="30" s="1"/>
  <c r="C18" i="30" s="1"/>
  <c r="D11" i="24"/>
  <c r="C59" i="30"/>
  <c r="C49" i="30"/>
  <c r="C50" i="30" s="1"/>
  <c r="C51" i="30" s="1"/>
  <c r="C52" i="30" s="1"/>
  <c r="C53" i="30" s="1"/>
  <c r="C54" i="30" s="1"/>
  <c r="C55" i="30" s="1"/>
  <c r="C56" i="30" s="1"/>
  <c r="C57" i="30" s="1"/>
  <c r="C58" i="30" s="1"/>
  <c r="D51" i="24"/>
  <c r="D51" i="11"/>
  <c r="H10" i="21"/>
  <c r="W10" i="21"/>
  <c r="AA59" i="23" s="1"/>
  <c r="D11" i="21"/>
  <c r="B14" i="23" s="1"/>
  <c r="B60" i="23" s="1"/>
  <c r="P11" i="21"/>
  <c r="H14" i="21"/>
  <c r="W14" i="21"/>
  <c r="AA63" i="23" s="1"/>
  <c r="D15" i="21"/>
  <c r="B18" i="23" s="1"/>
  <c r="B64" i="23" s="1"/>
  <c r="P15" i="21"/>
  <c r="AD18" i="21"/>
  <c r="S18" i="21"/>
  <c r="J18" i="21"/>
  <c r="AF21" i="23" s="1"/>
  <c r="E18" i="21"/>
  <c r="G21" i="23" s="1"/>
  <c r="G67" i="23" s="1"/>
  <c r="AA18" i="21"/>
  <c r="AU67" i="23" s="1"/>
  <c r="P18" i="21"/>
  <c r="I18" i="21"/>
  <c r="AA21" i="23" s="1"/>
  <c r="D18" i="21"/>
  <c r="M18" i="21"/>
  <c r="AU21" i="23" s="1"/>
  <c r="AD19" i="21"/>
  <c r="J19" i="21"/>
  <c r="AF22" i="23" s="1"/>
  <c r="AG19" i="21"/>
  <c r="E19" i="21"/>
  <c r="G22" i="23" s="1"/>
  <c r="G68" i="23" s="1"/>
  <c r="AD21" i="21"/>
  <c r="Q21" i="21"/>
  <c r="J21" i="21"/>
  <c r="AF24" i="23" s="1"/>
  <c r="M24" i="21"/>
  <c r="AU27" i="23" s="1"/>
  <c r="AD37" i="21"/>
  <c r="L37" i="21"/>
  <c r="AP40" i="23" s="1"/>
  <c r="AE37" i="21"/>
  <c r="H37" i="21"/>
  <c r="Y37" i="21"/>
  <c r="AK86" i="23" s="1"/>
  <c r="D37" i="21"/>
  <c r="B40" i="23" s="1"/>
  <c r="B86" i="23" s="1"/>
  <c r="AD11" i="21"/>
  <c r="AA11" i="21"/>
  <c r="AU60" i="23" s="1"/>
  <c r="S11" i="21"/>
  <c r="L11" i="21"/>
  <c r="AP14" i="23" s="1"/>
  <c r="F11" i="21"/>
  <c r="AG11" i="21"/>
  <c r="Z11" i="21"/>
  <c r="AP60" i="23" s="1"/>
  <c r="R11" i="21"/>
  <c r="J11" i="21"/>
  <c r="AF14" i="23" s="1"/>
  <c r="E11" i="21"/>
  <c r="G14" i="23" s="1"/>
  <c r="G60" i="23" s="1"/>
  <c r="AD15" i="21"/>
  <c r="AA15" i="21"/>
  <c r="AU64" i="23" s="1"/>
  <c r="S15" i="21"/>
  <c r="L15" i="21"/>
  <c r="AP18" i="23" s="1"/>
  <c r="F15" i="21"/>
  <c r="AG15" i="21"/>
  <c r="Z15" i="21"/>
  <c r="AP64" i="23" s="1"/>
  <c r="R15" i="21"/>
  <c r="J15" i="21"/>
  <c r="AF18" i="23" s="1"/>
  <c r="E15" i="21"/>
  <c r="G18" i="23" s="1"/>
  <c r="G64" i="23" s="1"/>
  <c r="C99" i="30"/>
  <c r="C89" i="30"/>
  <c r="C90" i="30" s="1"/>
  <c r="C91" i="30" s="1"/>
  <c r="C92" i="30" s="1"/>
  <c r="C93" i="30" s="1"/>
  <c r="C94" i="30" s="1"/>
  <c r="C95" i="30" s="1"/>
  <c r="C96" i="30" s="1"/>
  <c r="C97" i="30" s="1"/>
  <c r="C98" i="30" s="1"/>
  <c r="D91" i="24"/>
  <c r="D91" i="11"/>
  <c r="L10" i="21"/>
  <c r="AP13" i="23" s="1"/>
  <c r="H11" i="21"/>
  <c r="W11" i="21"/>
  <c r="AA60" i="23" s="1"/>
  <c r="L14" i="21"/>
  <c r="AP17" i="23" s="1"/>
  <c r="H15" i="21"/>
  <c r="W15" i="21"/>
  <c r="AA64" i="23" s="1"/>
  <c r="Z26" i="21"/>
  <c r="AP75" i="23" s="1"/>
  <c r="I26" i="21"/>
  <c r="AA29" i="23" s="1"/>
  <c r="S26" i="21"/>
  <c r="G26" i="21"/>
  <c r="AD26" i="21"/>
  <c r="Y32" i="21"/>
  <c r="AK81" i="23" s="1"/>
  <c r="L32" i="21"/>
  <c r="AP35" i="23" s="1"/>
  <c r="G32" i="21"/>
  <c r="R41" i="21"/>
  <c r="K41" i="21"/>
  <c r="AK44" i="23" s="1"/>
  <c r="AE11" i="21"/>
  <c r="AD10" i="21"/>
  <c r="AG10" i="21"/>
  <c r="Z10" i="21"/>
  <c r="AP59" i="23" s="1"/>
  <c r="R10" i="21"/>
  <c r="J10" i="21"/>
  <c r="AF13" i="23" s="1"/>
  <c r="E10" i="21"/>
  <c r="G13" i="23" s="1"/>
  <c r="G59" i="23" s="1"/>
  <c r="AF10" i="21"/>
  <c r="Y10" i="21"/>
  <c r="AK59" i="23" s="1"/>
  <c r="P10" i="21"/>
  <c r="I10" i="21"/>
  <c r="AA13" i="23" s="1"/>
  <c r="D10" i="21"/>
  <c r="B13" i="23" s="1"/>
  <c r="B59" i="23" s="1"/>
  <c r="M10" i="21"/>
  <c r="AU13" i="23" s="1"/>
  <c r="AE10" i="21"/>
  <c r="I11" i="21"/>
  <c r="AA14" i="23" s="1"/>
  <c r="Y11" i="21"/>
  <c r="AK60" i="23" s="1"/>
  <c r="AD14" i="21"/>
  <c r="AG14" i="21"/>
  <c r="Z14" i="21"/>
  <c r="AP63" i="23" s="1"/>
  <c r="R14" i="21"/>
  <c r="J14" i="21"/>
  <c r="AF17" i="23" s="1"/>
  <c r="E14" i="21"/>
  <c r="G17" i="23" s="1"/>
  <c r="G63" i="23" s="1"/>
  <c r="AF14" i="21"/>
  <c r="Y14" i="21"/>
  <c r="AK63" i="23" s="1"/>
  <c r="P14" i="21"/>
  <c r="I14" i="21"/>
  <c r="AA17" i="23" s="1"/>
  <c r="D14" i="21"/>
  <c r="B17" i="23" s="1"/>
  <c r="B63" i="23" s="1"/>
  <c r="M14" i="21"/>
  <c r="AU17" i="23" s="1"/>
  <c r="AE14" i="21"/>
  <c r="I15" i="21"/>
  <c r="AA18" i="23" s="1"/>
  <c r="Y15" i="21"/>
  <c r="AK64" i="23" s="1"/>
  <c r="Z24" i="21"/>
  <c r="AP73" i="23" s="1"/>
  <c r="I24" i="21"/>
  <c r="AA27" i="23" s="1"/>
  <c r="S24" i="21"/>
  <c r="G24" i="21"/>
  <c r="AD24" i="21"/>
  <c r="AD33" i="21"/>
  <c r="L33" i="21"/>
  <c r="AP36" i="23" s="1"/>
  <c r="AE33" i="21"/>
  <c r="H33" i="21"/>
  <c r="Y33" i="21"/>
  <c r="AK82" i="23" s="1"/>
  <c r="D33" i="21"/>
  <c r="B36" i="23" s="1"/>
  <c r="B82" i="23" s="1"/>
  <c r="H9" i="21"/>
  <c r="M9" i="21"/>
  <c r="AU12" i="23" s="1"/>
  <c r="W9" i="21"/>
  <c r="AA58" i="23" s="1"/>
  <c r="AE9" i="21"/>
  <c r="F12" i="21"/>
  <c r="L12" i="21"/>
  <c r="AP15" i="23" s="1"/>
  <c r="S12" i="21"/>
  <c r="AA12" i="21"/>
  <c r="AU61" i="23" s="1"/>
  <c r="H13" i="21"/>
  <c r="M13" i="21"/>
  <c r="AU16" i="23" s="1"/>
  <c r="W13" i="21"/>
  <c r="AA62" i="23" s="1"/>
  <c r="AE13" i="21"/>
  <c r="S16" i="21"/>
  <c r="AA16" i="21"/>
  <c r="AU65" i="23" s="1"/>
  <c r="H17" i="21"/>
  <c r="M17" i="21"/>
  <c r="AU20" i="23" s="1"/>
  <c r="W17" i="21"/>
  <c r="AA66" i="23" s="1"/>
  <c r="AE17" i="21"/>
  <c r="K20" i="21"/>
  <c r="AK23" i="23" s="1"/>
  <c r="AA20" i="21"/>
  <c r="AU69" i="23" s="1"/>
  <c r="M22" i="21"/>
  <c r="AU25" i="23" s="1"/>
  <c r="Q23" i="21"/>
  <c r="M25" i="21"/>
  <c r="AU28" i="23" s="1"/>
  <c r="AD25" i="21"/>
  <c r="M27" i="21"/>
  <c r="AU30" i="23" s="1"/>
  <c r="AD27" i="21"/>
  <c r="G28" i="21"/>
  <c r="S28" i="21"/>
  <c r="M29" i="21"/>
  <c r="AU32" i="23" s="1"/>
  <c r="AD29" i="21"/>
  <c r="G30" i="21"/>
  <c r="S30" i="21"/>
  <c r="Q31" i="21"/>
  <c r="H34" i="21"/>
  <c r="AE34" i="21"/>
  <c r="L35" i="21"/>
  <c r="AP38" i="23" s="1"/>
  <c r="R36" i="21"/>
  <c r="H38" i="21"/>
  <c r="AE38" i="21"/>
  <c r="L39" i="21"/>
  <c r="AP42" i="23" s="1"/>
  <c r="R48" i="21"/>
  <c r="R49" i="21"/>
  <c r="D19" i="30"/>
  <c r="D20" i="30" s="1"/>
  <c r="D21" i="30" s="1"/>
  <c r="D22" i="30" s="1"/>
  <c r="D23" i="30" s="1"/>
  <c r="D24" i="30" s="1"/>
  <c r="D25" i="30" s="1"/>
  <c r="D26" i="30" s="1"/>
  <c r="D27" i="30" s="1"/>
  <c r="D28" i="30" s="1"/>
  <c r="D9" i="30"/>
  <c r="D10" i="30" s="1"/>
  <c r="D11" i="30" s="1"/>
  <c r="D12" i="30" s="1"/>
  <c r="D13" i="30" s="1"/>
  <c r="D14" i="30" s="1"/>
  <c r="D15" i="30" s="1"/>
  <c r="D16" i="30" s="1"/>
  <c r="D17" i="30" s="1"/>
  <c r="D18" i="30" s="1"/>
  <c r="D12" i="24"/>
  <c r="D33" i="24"/>
  <c r="D33" i="11"/>
  <c r="D59" i="30"/>
  <c r="D60" i="30" s="1"/>
  <c r="D61" i="30" s="1"/>
  <c r="D62" i="30" s="1"/>
  <c r="D63" i="30" s="1"/>
  <c r="D64" i="30" s="1"/>
  <c r="D65" i="30" s="1"/>
  <c r="D66" i="30" s="1"/>
  <c r="D67" i="30" s="1"/>
  <c r="D68" i="30" s="1"/>
  <c r="D49" i="30"/>
  <c r="D50" i="30" s="1"/>
  <c r="D51" i="30" s="1"/>
  <c r="D52" i="30" s="1"/>
  <c r="D53" i="30" s="1"/>
  <c r="D54" i="30" s="1"/>
  <c r="D55" i="30" s="1"/>
  <c r="D56" i="30" s="1"/>
  <c r="D57" i="30" s="1"/>
  <c r="D58" i="30" s="1"/>
  <c r="D52" i="24"/>
  <c r="D52" i="11"/>
  <c r="D73" i="24"/>
  <c r="D73" i="11"/>
  <c r="D99" i="30"/>
  <c r="D100" i="30" s="1"/>
  <c r="D101" i="30" s="1"/>
  <c r="D102" i="30" s="1"/>
  <c r="D103" i="30" s="1"/>
  <c r="D104" i="30" s="1"/>
  <c r="D105" i="30" s="1"/>
  <c r="D106" i="30" s="1"/>
  <c r="D107" i="30" s="1"/>
  <c r="D108" i="30" s="1"/>
  <c r="D89" i="30"/>
  <c r="D90" i="30" s="1"/>
  <c r="D91" i="30" s="1"/>
  <c r="D92" i="30" s="1"/>
  <c r="D93" i="30" s="1"/>
  <c r="D94" i="30" s="1"/>
  <c r="D95" i="30" s="1"/>
  <c r="D96" i="30" s="1"/>
  <c r="D97" i="30" s="1"/>
  <c r="D98" i="30" s="1"/>
  <c r="D92" i="24"/>
  <c r="D92" i="11"/>
  <c r="D113" i="24"/>
  <c r="D113" i="11"/>
  <c r="D9" i="21"/>
  <c r="B12" i="23" s="1"/>
  <c r="B58" i="23" s="1"/>
  <c r="I9" i="21"/>
  <c r="AA12" i="23" s="1"/>
  <c r="P9" i="21"/>
  <c r="Y9" i="21"/>
  <c r="AK58" i="23" s="1"/>
  <c r="AF9" i="21"/>
  <c r="H12" i="21"/>
  <c r="M12" i="21"/>
  <c r="AU15" i="23" s="1"/>
  <c r="W12" i="21"/>
  <c r="AA61" i="23" s="1"/>
  <c r="AE12" i="21"/>
  <c r="D13" i="21"/>
  <c r="B16" i="23" s="1"/>
  <c r="B62" i="23" s="1"/>
  <c r="I13" i="21"/>
  <c r="AA16" i="23" s="1"/>
  <c r="P13" i="21"/>
  <c r="Y13" i="21"/>
  <c r="AK62" i="23" s="1"/>
  <c r="AF13" i="21"/>
  <c r="H16" i="21"/>
  <c r="M16" i="21"/>
  <c r="AU19" i="23" s="1"/>
  <c r="W16" i="21"/>
  <c r="AA65" i="23" s="1"/>
  <c r="AE16" i="21"/>
  <c r="D17" i="21"/>
  <c r="I17" i="21"/>
  <c r="AA20" i="23" s="1"/>
  <c r="P17" i="21"/>
  <c r="Y17" i="21"/>
  <c r="AK66" i="23" s="1"/>
  <c r="AF17" i="21"/>
  <c r="M20" i="21"/>
  <c r="AU23" i="23" s="1"/>
  <c r="AD23" i="21"/>
  <c r="E25" i="21"/>
  <c r="G28" i="23" s="1"/>
  <c r="G74" i="23" s="1"/>
  <c r="Q25" i="21"/>
  <c r="E27" i="21"/>
  <c r="G30" i="23" s="1"/>
  <c r="G76" i="23" s="1"/>
  <c r="Q27" i="21"/>
  <c r="I28" i="21"/>
  <c r="AA31" i="23" s="1"/>
  <c r="Z28" i="21"/>
  <c r="AP77" i="23" s="1"/>
  <c r="E29" i="21"/>
  <c r="G32" i="23" s="1"/>
  <c r="G78" i="23" s="1"/>
  <c r="Q29" i="21"/>
  <c r="I30" i="21"/>
  <c r="AA33" i="23" s="1"/>
  <c r="Z30" i="21"/>
  <c r="AP79" i="23" s="1"/>
  <c r="E31" i="21"/>
  <c r="G34" i="23" s="1"/>
  <c r="G80" i="23" s="1"/>
  <c r="L34" i="21"/>
  <c r="AP37" i="23" s="1"/>
  <c r="R35" i="21"/>
  <c r="D36" i="21"/>
  <c r="B39" i="23" s="1"/>
  <c r="B85" i="23" s="1"/>
  <c r="Y36" i="21"/>
  <c r="AK85" i="23" s="1"/>
  <c r="L38" i="21"/>
  <c r="AP41" i="23" s="1"/>
  <c r="X39" i="21"/>
  <c r="AF88" i="23" s="1"/>
  <c r="K47" i="21"/>
  <c r="AK50" i="23" s="1"/>
  <c r="C39" i="30"/>
  <c r="C29" i="30"/>
  <c r="C30" i="30" s="1"/>
  <c r="C31" i="30" s="1"/>
  <c r="C32" i="30" s="1"/>
  <c r="C33" i="30" s="1"/>
  <c r="C34" i="30" s="1"/>
  <c r="C35" i="30" s="1"/>
  <c r="C36" i="30" s="1"/>
  <c r="C37" i="30" s="1"/>
  <c r="C38" i="30" s="1"/>
  <c r="D31" i="24"/>
  <c r="D31" i="11"/>
  <c r="C79" i="30"/>
  <c r="C69" i="30"/>
  <c r="C70" i="30" s="1"/>
  <c r="C71" i="30" s="1"/>
  <c r="C72" i="30" s="1"/>
  <c r="C73" i="30" s="1"/>
  <c r="C74" i="30" s="1"/>
  <c r="C75" i="30" s="1"/>
  <c r="C76" i="30" s="1"/>
  <c r="C77" i="30" s="1"/>
  <c r="C78" i="30" s="1"/>
  <c r="D71" i="24"/>
  <c r="D71" i="11"/>
  <c r="C119" i="30"/>
  <c r="C109" i="30"/>
  <c r="C110" i="30" s="1"/>
  <c r="C111" i="30" s="1"/>
  <c r="C112" i="30" s="1"/>
  <c r="C113" i="30" s="1"/>
  <c r="C114" i="30" s="1"/>
  <c r="C115" i="30" s="1"/>
  <c r="C116" i="30" s="1"/>
  <c r="C117" i="30" s="1"/>
  <c r="C118" i="30" s="1"/>
  <c r="D111" i="24"/>
  <c r="D111" i="11"/>
  <c r="M28" i="21"/>
  <c r="AU31" i="23" s="1"/>
  <c r="M30" i="21"/>
  <c r="AU33" i="23" s="1"/>
  <c r="R34" i="21"/>
  <c r="R38" i="21"/>
  <c r="D29" i="30"/>
  <c r="D30" i="30" s="1"/>
  <c r="D31" i="30" s="1"/>
  <c r="D32" i="30" s="1"/>
  <c r="D33" i="30" s="1"/>
  <c r="D34" i="30" s="1"/>
  <c r="D35" i="30" s="1"/>
  <c r="D36" i="30" s="1"/>
  <c r="D37" i="30" s="1"/>
  <c r="D38" i="30" s="1"/>
  <c r="D39" i="30"/>
  <c r="D40" i="30" s="1"/>
  <c r="D41" i="30" s="1"/>
  <c r="D42" i="30" s="1"/>
  <c r="D43" i="30" s="1"/>
  <c r="D44" i="30" s="1"/>
  <c r="D45" i="30" s="1"/>
  <c r="D46" i="30" s="1"/>
  <c r="D47" i="30" s="1"/>
  <c r="D48" i="30" s="1"/>
  <c r="D32" i="24"/>
  <c r="D32" i="11"/>
  <c r="D53" i="24"/>
  <c r="D53" i="11"/>
  <c r="D79" i="30"/>
  <c r="D80" i="30" s="1"/>
  <c r="D81" i="30" s="1"/>
  <c r="D82" i="30" s="1"/>
  <c r="D83" i="30" s="1"/>
  <c r="D84" i="30" s="1"/>
  <c r="D85" i="30" s="1"/>
  <c r="D86" i="30" s="1"/>
  <c r="D87" i="30" s="1"/>
  <c r="D88" i="30" s="1"/>
  <c r="D69" i="30"/>
  <c r="D70" i="30" s="1"/>
  <c r="D71" i="30" s="1"/>
  <c r="D72" i="30" s="1"/>
  <c r="D73" i="30" s="1"/>
  <c r="D74" i="30" s="1"/>
  <c r="D75" i="30" s="1"/>
  <c r="D76" i="30" s="1"/>
  <c r="D77" i="30" s="1"/>
  <c r="D78" i="30" s="1"/>
  <c r="D72" i="24"/>
  <c r="D72" i="11"/>
  <c r="D93" i="24"/>
  <c r="D93" i="11"/>
  <c r="D109" i="30"/>
  <c r="D110" i="30" s="1"/>
  <c r="D111" i="30" s="1"/>
  <c r="D112" i="30" s="1"/>
  <c r="D113" i="30" s="1"/>
  <c r="D114" i="30" s="1"/>
  <c r="D115" i="30" s="1"/>
  <c r="D116" i="30" s="1"/>
  <c r="D117" i="30" s="1"/>
  <c r="D118" i="30" s="1"/>
  <c r="D119" i="30"/>
  <c r="D120" i="30" s="1"/>
  <c r="D121" i="30" s="1"/>
  <c r="D122" i="30" s="1"/>
  <c r="D123" i="30" s="1"/>
  <c r="D124" i="30" s="1"/>
  <c r="D125" i="30" s="1"/>
  <c r="D126" i="30" s="1"/>
  <c r="D127" i="30" s="1"/>
  <c r="D128" i="30" s="1"/>
  <c r="D112" i="24"/>
  <c r="D112" i="11"/>
  <c r="F19" i="21"/>
  <c r="K19" i="21"/>
  <c r="AK22" i="23" s="1"/>
  <c r="S19" i="21"/>
  <c r="AA19" i="21"/>
  <c r="AU68" i="23" s="1"/>
  <c r="AE20" i="21"/>
  <c r="Y20" i="21"/>
  <c r="AK69" i="23" s="1"/>
  <c r="R20" i="21"/>
  <c r="L20" i="21"/>
  <c r="AP23" i="23" s="1"/>
  <c r="H20" i="21"/>
  <c r="D20" i="21"/>
  <c r="B23" i="23" s="1"/>
  <c r="B69" i="23" s="1"/>
  <c r="I20" i="21"/>
  <c r="AA23" i="23" s="1"/>
  <c r="P20" i="21"/>
  <c r="X20" i="21"/>
  <c r="AF69" i="23" s="1"/>
  <c r="AF20" i="21"/>
  <c r="F21" i="21"/>
  <c r="K21" i="21"/>
  <c r="AK24" i="23" s="1"/>
  <c r="S21" i="21"/>
  <c r="AA21" i="21"/>
  <c r="AU70" i="23" s="1"/>
  <c r="AE22" i="21"/>
  <c r="Y22" i="21"/>
  <c r="AK71" i="23" s="1"/>
  <c r="R22" i="21"/>
  <c r="L22" i="21"/>
  <c r="AP25" i="23" s="1"/>
  <c r="H22" i="21"/>
  <c r="D22" i="21"/>
  <c r="B25" i="23" s="1"/>
  <c r="B71" i="23" s="1"/>
  <c r="I22" i="21"/>
  <c r="AA25" i="23" s="1"/>
  <c r="P22" i="21"/>
  <c r="X22" i="21"/>
  <c r="AF71" i="23" s="1"/>
  <c r="AF22" i="21"/>
  <c r="F23" i="21"/>
  <c r="K23" i="21"/>
  <c r="AK26" i="23" s="1"/>
  <c r="S23" i="21"/>
  <c r="AF23" i="21"/>
  <c r="AG40" i="21"/>
  <c r="AA40" i="21"/>
  <c r="AU89" i="23" s="1"/>
  <c r="W40" i="21"/>
  <c r="AA89" i="23" s="1"/>
  <c r="P40" i="21"/>
  <c r="J40" i="21"/>
  <c r="AF43" i="23" s="1"/>
  <c r="F40" i="21"/>
  <c r="AF40" i="21"/>
  <c r="Z40" i="21"/>
  <c r="AP89" i="23" s="1"/>
  <c r="S40" i="21"/>
  <c r="M40" i="21"/>
  <c r="AU43" i="23" s="1"/>
  <c r="I40" i="21"/>
  <c r="AA43" i="23" s="1"/>
  <c r="E40" i="21"/>
  <c r="G43" i="23" s="1"/>
  <c r="G89" i="23" s="1"/>
  <c r="AD40" i="21"/>
  <c r="Q40" i="21"/>
  <c r="G40" i="21"/>
  <c r="Y40" i="21"/>
  <c r="AK89" i="23" s="1"/>
  <c r="L40" i="21"/>
  <c r="AP43" i="23" s="1"/>
  <c r="D40" i="21"/>
  <c r="B43" i="23" s="1"/>
  <c r="B89" i="23" s="1"/>
  <c r="R40" i="21"/>
  <c r="K40" i="21"/>
  <c r="AK43" i="23" s="1"/>
  <c r="AE40" i="21"/>
  <c r="H40" i="21"/>
  <c r="AG42" i="21"/>
  <c r="AA42" i="21"/>
  <c r="AU91" i="23" s="1"/>
  <c r="W42" i="21"/>
  <c r="AA91" i="23" s="1"/>
  <c r="P42" i="21"/>
  <c r="J42" i="21"/>
  <c r="AF45" i="23" s="1"/>
  <c r="F42" i="21"/>
  <c r="AF42" i="21"/>
  <c r="Z42" i="21"/>
  <c r="AP91" i="23" s="1"/>
  <c r="S42" i="21"/>
  <c r="M42" i="21"/>
  <c r="AU45" i="23" s="1"/>
  <c r="I42" i="21"/>
  <c r="AA45" i="23" s="1"/>
  <c r="E42" i="21"/>
  <c r="G45" i="23" s="1"/>
  <c r="G91" i="23" s="1"/>
  <c r="AD42" i="21"/>
  <c r="Q42" i="21"/>
  <c r="G42" i="21"/>
  <c r="Y42" i="21"/>
  <c r="AK91" i="23" s="1"/>
  <c r="L42" i="21"/>
  <c r="AP45" i="23" s="1"/>
  <c r="D42" i="21"/>
  <c r="B45" i="23" s="1"/>
  <c r="B91" i="23" s="1"/>
  <c r="R42" i="21"/>
  <c r="K42" i="21"/>
  <c r="AK45" i="23" s="1"/>
  <c r="AE42" i="21"/>
  <c r="H42" i="21"/>
  <c r="AG44" i="21"/>
  <c r="AA44" i="21"/>
  <c r="AU93" i="23" s="1"/>
  <c r="W44" i="21"/>
  <c r="AA93" i="23" s="1"/>
  <c r="P44" i="21"/>
  <c r="J44" i="21"/>
  <c r="AF47" i="23" s="1"/>
  <c r="F44" i="21"/>
  <c r="AF44" i="21"/>
  <c r="Z44" i="21"/>
  <c r="AP93" i="23" s="1"/>
  <c r="S44" i="21"/>
  <c r="M44" i="21"/>
  <c r="AU47" i="23" s="1"/>
  <c r="I44" i="21"/>
  <c r="AA47" i="23" s="1"/>
  <c r="E44" i="21"/>
  <c r="G47" i="23" s="1"/>
  <c r="G93" i="23" s="1"/>
  <c r="AD44" i="21"/>
  <c r="Q44" i="21"/>
  <c r="G44" i="21"/>
  <c r="Y44" i="21"/>
  <c r="AK93" i="23" s="1"/>
  <c r="L44" i="21"/>
  <c r="AP47" i="23" s="1"/>
  <c r="D44" i="21"/>
  <c r="B47" i="23" s="1"/>
  <c r="B93" i="23" s="1"/>
  <c r="R44" i="21"/>
  <c r="K44" i="21"/>
  <c r="AK47" i="23" s="1"/>
  <c r="AE44" i="21"/>
  <c r="H44" i="21"/>
  <c r="AG46" i="21"/>
  <c r="AA46" i="21"/>
  <c r="AU95" i="23" s="1"/>
  <c r="W46" i="21"/>
  <c r="AA95" i="23" s="1"/>
  <c r="P46" i="21"/>
  <c r="J46" i="21"/>
  <c r="AF49" i="23" s="1"/>
  <c r="F46" i="21"/>
  <c r="AF46" i="21"/>
  <c r="Z46" i="21"/>
  <c r="AP95" i="23" s="1"/>
  <c r="S46" i="21"/>
  <c r="M46" i="21"/>
  <c r="AU49" i="23" s="1"/>
  <c r="I46" i="21"/>
  <c r="AA49" i="23" s="1"/>
  <c r="E46" i="21"/>
  <c r="G49" i="23" s="1"/>
  <c r="G95" i="23" s="1"/>
  <c r="AD46" i="21"/>
  <c r="Q46" i="21"/>
  <c r="G46" i="21"/>
  <c r="Y46" i="21"/>
  <c r="AK95" i="23" s="1"/>
  <c r="L46" i="21"/>
  <c r="AP49" i="23" s="1"/>
  <c r="D46" i="21"/>
  <c r="B49" i="23" s="1"/>
  <c r="B95" i="23" s="1"/>
  <c r="R46" i="21"/>
  <c r="K46" i="21"/>
  <c r="AK49" i="23" s="1"/>
  <c r="AE46" i="21"/>
  <c r="H46" i="21"/>
  <c r="G9" i="21"/>
  <c r="K9" i="21"/>
  <c r="AK12" i="23" s="1"/>
  <c r="Q9" i="21"/>
  <c r="X9" i="21"/>
  <c r="AF58" i="23" s="1"/>
  <c r="G10" i="21"/>
  <c r="K10" i="21"/>
  <c r="AK13" i="23" s="1"/>
  <c r="Q10" i="21"/>
  <c r="X10" i="21"/>
  <c r="AF59" i="23" s="1"/>
  <c r="G11" i="21"/>
  <c r="K11" i="21"/>
  <c r="AK14" i="23" s="1"/>
  <c r="Q11" i="21"/>
  <c r="X11" i="21"/>
  <c r="AF60" i="23" s="1"/>
  <c r="G12" i="21"/>
  <c r="K12" i="21"/>
  <c r="AK15" i="23" s="1"/>
  <c r="Q12" i="21"/>
  <c r="X12" i="21"/>
  <c r="AF61" i="23" s="1"/>
  <c r="G13" i="21"/>
  <c r="K13" i="21"/>
  <c r="AK16" i="23" s="1"/>
  <c r="Q13" i="21"/>
  <c r="X13" i="21"/>
  <c r="AF62" i="23" s="1"/>
  <c r="G14" i="21"/>
  <c r="K14" i="21"/>
  <c r="AK17" i="23" s="1"/>
  <c r="Q14" i="21"/>
  <c r="X14" i="21"/>
  <c r="AF63" i="23" s="1"/>
  <c r="G15" i="21"/>
  <c r="K15" i="21"/>
  <c r="AK18" i="23" s="1"/>
  <c r="Q15" i="21"/>
  <c r="X15" i="21"/>
  <c r="AF64" i="23" s="1"/>
  <c r="G16" i="21"/>
  <c r="K16" i="21"/>
  <c r="AK19" i="23" s="1"/>
  <c r="Q16" i="21"/>
  <c r="X16" i="21"/>
  <c r="AF65" i="23" s="1"/>
  <c r="G17" i="21"/>
  <c r="K17" i="21"/>
  <c r="AK20" i="23" s="1"/>
  <c r="Q17" i="21"/>
  <c r="X17" i="21"/>
  <c r="AF66" i="23" s="1"/>
  <c r="AE18" i="21"/>
  <c r="Y18" i="21"/>
  <c r="AK67" i="23" s="1"/>
  <c r="R18" i="21"/>
  <c r="G18" i="21"/>
  <c r="K18" i="21"/>
  <c r="AK21" i="23" s="1"/>
  <c r="Q18" i="21"/>
  <c r="Z18" i="21"/>
  <c r="AP67" i="23" s="1"/>
  <c r="AG18" i="21"/>
  <c r="G19" i="21"/>
  <c r="M19" i="21"/>
  <c r="AU22" i="23" s="1"/>
  <c r="W19" i="21"/>
  <c r="AA68" i="23" s="1"/>
  <c r="E20" i="21"/>
  <c r="G23" i="23" s="1"/>
  <c r="G69" i="23" s="1"/>
  <c r="J20" i="21"/>
  <c r="AF23" i="23" s="1"/>
  <c r="Q20" i="21"/>
  <c r="Z20" i="21"/>
  <c r="AP69" i="23" s="1"/>
  <c r="AG20" i="21"/>
  <c r="G21" i="21"/>
  <c r="M21" i="21"/>
  <c r="AU24" i="23" s="1"/>
  <c r="W21" i="21"/>
  <c r="AA70" i="23" s="1"/>
  <c r="E22" i="21"/>
  <c r="G25" i="23" s="1"/>
  <c r="G71" i="23" s="1"/>
  <c r="J22" i="21"/>
  <c r="AF25" i="23" s="1"/>
  <c r="Q22" i="21"/>
  <c r="Z22" i="21"/>
  <c r="AP71" i="23" s="1"/>
  <c r="AG22" i="21"/>
  <c r="G23" i="21"/>
  <c r="M23" i="21"/>
  <c r="AU26" i="23" s="1"/>
  <c r="AG24" i="21"/>
  <c r="AA24" i="21"/>
  <c r="AU73" i="23" s="1"/>
  <c r="W24" i="21"/>
  <c r="AA73" i="23" s="1"/>
  <c r="P24" i="21"/>
  <c r="J24" i="21"/>
  <c r="AF27" i="23" s="1"/>
  <c r="F24" i="21"/>
  <c r="AE24" i="21"/>
  <c r="Y24" i="21"/>
  <c r="AK73" i="23" s="1"/>
  <c r="R24" i="21"/>
  <c r="L24" i="21"/>
  <c r="AP27" i="23" s="1"/>
  <c r="H24" i="21"/>
  <c r="D24" i="21"/>
  <c r="K24" i="21"/>
  <c r="AK27" i="23" s="1"/>
  <c r="X24" i="21"/>
  <c r="AF73" i="23" s="1"/>
  <c r="AG25" i="21"/>
  <c r="AA25" i="21"/>
  <c r="AU74" i="23" s="1"/>
  <c r="W25" i="21"/>
  <c r="AA74" i="23" s="1"/>
  <c r="P25" i="21"/>
  <c r="J25" i="21"/>
  <c r="AF28" i="23" s="1"/>
  <c r="F25" i="21"/>
  <c r="AE25" i="21"/>
  <c r="Y25" i="21"/>
  <c r="AK74" i="23" s="1"/>
  <c r="R25" i="21"/>
  <c r="L25" i="21"/>
  <c r="AP28" i="23" s="1"/>
  <c r="H25" i="21"/>
  <c r="D25" i="21"/>
  <c r="B28" i="23" s="1"/>
  <c r="B74" i="23" s="1"/>
  <c r="K25" i="21"/>
  <c r="AK28" i="23" s="1"/>
  <c r="X25" i="21"/>
  <c r="AF74" i="23" s="1"/>
  <c r="AG26" i="21"/>
  <c r="AA26" i="21"/>
  <c r="AU75" i="23" s="1"/>
  <c r="W26" i="21"/>
  <c r="AA75" i="23" s="1"/>
  <c r="P26" i="21"/>
  <c r="J26" i="21"/>
  <c r="AF29" i="23" s="1"/>
  <c r="F26" i="21"/>
  <c r="AE26" i="21"/>
  <c r="Y26" i="21"/>
  <c r="AK75" i="23" s="1"/>
  <c r="R26" i="21"/>
  <c r="L26" i="21"/>
  <c r="AP29" i="23" s="1"/>
  <c r="H26" i="21"/>
  <c r="D26" i="21"/>
  <c r="B29" i="23" s="1"/>
  <c r="B75" i="23" s="1"/>
  <c r="K26" i="21"/>
  <c r="AK29" i="23" s="1"/>
  <c r="X26" i="21"/>
  <c r="AF75" i="23" s="1"/>
  <c r="AG27" i="21"/>
  <c r="AA27" i="21"/>
  <c r="AU76" i="23" s="1"/>
  <c r="W27" i="21"/>
  <c r="AA76" i="23" s="1"/>
  <c r="P27" i="21"/>
  <c r="J27" i="21"/>
  <c r="AF30" i="23" s="1"/>
  <c r="F27" i="21"/>
  <c r="AE27" i="21"/>
  <c r="Y27" i="21"/>
  <c r="AK76" i="23" s="1"/>
  <c r="R27" i="21"/>
  <c r="L27" i="21"/>
  <c r="AP30" i="23" s="1"/>
  <c r="H27" i="21"/>
  <c r="D27" i="21"/>
  <c r="B30" i="23" s="1"/>
  <c r="B76" i="23" s="1"/>
  <c r="K27" i="21"/>
  <c r="AK30" i="23" s="1"/>
  <c r="X27" i="21"/>
  <c r="AF76" i="23" s="1"/>
  <c r="AG28" i="21"/>
  <c r="AA28" i="21"/>
  <c r="AU77" i="23" s="1"/>
  <c r="W28" i="21"/>
  <c r="AA77" i="23" s="1"/>
  <c r="P28" i="21"/>
  <c r="J28" i="21"/>
  <c r="AF31" i="23" s="1"/>
  <c r="F28" i="21"/>
  <c r="AE28" i="21"/>
  <c r="Y28" i="21"/>
  <c r="AK77" i="23" s="1"/>
  <c r="R28" i="21"/>
  <c r="L28" i="21"/>
  <c r="AP31" i="23" s="1"/>
  <c r="H28" i="21"/>
  <c r="D28" i="21"/>
  <c r="B31" i="23" s="1"/>
  <c r="B77" i="23" s="1"/>
  <c r="K28" i="21"/>
  <c r="AK31" i="23" s="1"/>
  <c r="X28" i="21"/>
  <c r="AF77" i="23" s="1"/>
  <c r="AG29" i="21"/>
  <c r="AA29" i="21"/>
  <c r="AU78" i="23" s="1"/>
  <c r="W29" i="21"/>
  <c r="AA78" i="23" s="1"/>
  <c r="P29" i="21"/>
  <c r="J29" i="21"/>
  <c r="AF32" i="23" s="1"/>
  <c r="F29" i="21"/>
  <c r="AE29" i="21"/>
  <c r="Y29" i="21"/>
  <c r="AK78" i="23" s="1"/>
  <c r="R29" i="21"/>
  <c r="L29" i="21"/>
  <c r="AP32" i="23" s="1"/>
  <c r="H29" i="21"/>
  <c r="D29" i="21"/>
  <c r="B32" i="23" s="1"/>
  <c r="B78" i="23" s="1"/>
  <c r="K29" i="21"/>
  <c r="AK32" i="23" s="1"/>
  <c r="X29" i="21"/>
  <c r="AF78" i="23" s="1"/>
  <c r="AG30" i="21"/>
  <c r="AA30" i="21"/>
  <c r="AU79" i="23" s="1"/>
  <c r="W30" i="21"/>
  <c r="AA79" i="23" s="1"/>
  <c r="P30" i="21"/>
  <c r="J30" i="21"/>
  <c r="AF33" i="23" s="1"/>
  <c r="F30" i="21"/>
  <c r="AE30" i="21"/>
  <c r="Y30" i="21"/>
  <c r="AK79" i="23" s="1"/>
  <c r="R30" i="21"/>
  <c r="L30" i="21"/>
  <c r="AP33" i="23" s="1"/>
  <c r="H30" i="21"/>
  <c r="D30" i="21"/>
  <c r="B33" i="23" s="1"/>
  <c r="B79" i="23" s="1"/>
  <c r="K30" i="21"/>
  <c r="AK33" i="23" s="1"/>
  <c r="X30" i="21"/>
  <c r="AF79" i="23" s="1"/>
  <c r="AG31" i="21"/>
  <c r="AA31" i="21"/>
  <c r="AU80" i="23" s="1"/>
  <c r="W31" i="21"/>
  <c r="AA80" i="23" s="1"/>
  <c r="P31" i="21"/>
  <c r="J31" i="21"/>
  <c r="AF34" i="23" s="1"/>
  <c r="F31" i="21"/>
  <c r="AF31" i="21"/>
  <c r="Z31" i="21"/>
  <c r="AP80" i="23" s="1"/>
  <c r="S31" i="21"/>
  <c r="M31" i="21"/>
  <c r="AU34" i="23" s="1"/>
  <c r="AE31" i="21"/>
  <c r="Y31" i="21"/>
  <c r="AK80" i="23" s="1"/>
  <c r="R31" i="21"/>
  <c r="L31" i="21"/>
  <c r="AP34" i="23" s="1"/>
  <c r="H31" i="21"/>
  <c r="D31" i="21"/>
  <c r="B34" i="23" s="1"/>
  <c r="B80" i="23" s="1"/>
  <c r="K31" i="21"/>
  <c r="AK34" i="23" s="1"/>
  <c r="AG32" i="21"/>
  <c r="AA32" i="21"/>
  <c r="AU81" i="23" s="1"/>
  <c r="W32" i="21"/>
  <c r="AA81" i="23" s="1"/>
  <c r="P32" i="21"/>
  <c r="AF32" i="21"/>
  <c r="Z32" i="21"/>
  <c r="AP81" i="23" s="1"/>
  <c r="S32" i="21"/>
  <c r="M32" i="21"/>
  <c r="AU35" i="23" s="1"/>
  <c r="I32" i="21"/>
  <c r="AA35" i="23" s="1"/>
  <c r="X32" i="21"/>
  <c r="AF81" i="23" s="1"/>
  <c r="K32" i="21"/>
  <c r="AK35" i="23" s="1"/>
  <c r="F32" i="21"/>
  <c r="AE32" i="21"/>
  <c r="R32" i="21"/>
  <c r="J32" i="21"/>
  <c r="AF35" i="23" s="1"/>
  <c r="E32" i="21"/>
  <c r="G35" i="23" s="1"/>
  <c r="G81" i="23" s="1"/>
  <c r="AD32" i="21"/>
  <c r="Q32" i="21"/>
  <c r="H32" i="21"/>
  <c r="D32" i="21"/>
  <c r="X40" i="21"/>
  <c r="AF89" i="23" s="1"/>
  <c r="X42" i="21"/>
  <c r="AF91" i="23" s="1"/>
  <c r="X44" i="21"/>
  <c r="AF93" i="23" s="1"/>
  <c r="X46" i="21"/>
  <c r="AF95" i="23" s="1"/>
  <c r="AE19" i="21"/>
  <c r="Y19" i="21"/>
  <c r="AK68" i="23" s="1"/>
  <c r="R19" i="21"/>
  <c r="L19" i="21"/>
  <c r="AP22" i="23" s="1"/>
  <c r="H19" i="21"/>
  <c r="D19" i="21"/>
  <c r="B22" i="23" s="1"/>
  <c r="B68" i="23" s="1"/>
  <c r="I19" i="21"/>
  <c r="AA22" i="23" s="1"/>
  <c r="P19" i="21"/>
  <c r="X19" i="21"/>
  <c r="AF68" i="23" s="1"/>
  <c r="AF19" i="21"/>
  <c r="AE21" i="21"/>
  <c r="Y21" i="21"/>
  <c r="AK70" i="23" s="1"/>
  <c r="R21" i="21"/>
  <c r="L21" i="21"/>
  <c r="AP24" i="23" s="1"/>
  <c r="H21" i="21"/>
  <c r="D21" i="21"/>
  <c r="B24" i="23" s="1"/>
  <c r="B70" i="23" s="1"/>
  <c r="I21" i="21"/>
  <c r="AA24" i="23" s="1"/>
  <c r="P21" i="21"/>
  <c r="X21" i="21"/>
  <c r="AF70" i="23" s="1"/>
  <c r="AF21" i="21"/>
  <c r="AG23" i="21"/>
  <c r="AA23" i="21"/>
  <c r="AU72" i="23" s="1"/>
  <c r="W23" i="21"/>
  <c r="AA72" i="23" s="1"/>
  <c r="AE23" i="21"/>
  <c r="Y23" i="21"/>
  <c r="AK72" i="23" s="1"/>
  <c r="R23" i="21"/>
  <c r="L23" i="21"/>
  <c r="AP26" i="23" s="1"/>
  <c r="H23" i="21"/>
  <c r="D23" i="21"/>
  <c r="B26" i="23" s="1"/>
  <c r="B72" i="23" s="1"/>
  <c r="I23" i="21"/>
  <c r="AA26" i="23" s="1"/>
  <c r="P23" i="21"/>
  <c r="Z23" i="21"/>
  <c r="AP72" i="23" s="1"/>
  <c r="G33" i="21"/>
  <c r="Q33" i="21"/>
  <c r="G34" i="21"/>
  <c r="Q34" i="21"/>
  <c r="G35" i="21"/>
  <c r="Q35" i="21"/>
  <c r="G36" i="21"/>
  <c r="Q36" i="21"/>
  <c r="G37" i="21"/>
  <c r="Q37" i="21"/>
  <c r="G38" i="21"/>
  <c r="Q38" i="21"/>
  <c r="G39" i="21"/>
  <c r="AG41" i="21"/>
  <c r="AA41" i="21"/>
  <c r="AU90" i="23" s="1"/>
  <c r="W41" i="21"/>
  <c r="AA90" i="23" s="1"/>
  <c r="P41" i="21"/>
  <c r="J41" i="21"/>
  <c r="AF44" i="23" s="1"/>
  <c r="F41" i="21"/>
  <c r="AF41" i="21"/>
  <c r="Z41" i="21"/>
  <c r="AP90" i="23" s="1"/>
  <c r="S41" i="21"/>
  <c r="M41" i="21"/>
  <c r="AU44" i="23" s="1"/>
  <c r="I41" i="21"/>
  <c r="AA44" i="23" s="1"/>
  <c r="E41" i="21"/>
  <c r="G44" i="23" s="1"/>
  <c r="G90" i="23" s="1"/>
  <c r="AD41" i="21"/>
  <c r="Q41" i="21"/>
  <c r="G41" i="21"/>
  <c r="Y41" i="21"/>
  <c r="AK90" i="23" s="1"/>
  <c r="L41" i="21"/>
  <c r="AP44" i="23" s="1"/>
  <c r="D41" i="21"/>
  <c r="B44" i="23" s="1"/>
  <c r="B90" i="23" s="1"/>
  <c r="X41" i="21"/>
  <c r="AF90" i="23" s="1"/>
  <c r="AG43" i="21"/>
  <c r="AA43" i="21"/>
  <c r="AU92" i="23" s="1"/>
  <c r="W43" i="21"/>
  <c r="AA92" i="23" s="1"/>
  <c r="P43" i="21"/>
  <c r="J43" i="21"/>
  <c r="AF46" i="23" s="1"/>
  <c r="F43" i="21"/>
  <c r="AF43" i="21"/>
  <c r="Z43" i="21"/>
  <c r="AP92" i="23" s="1"/>
  <c r="S43" i="21"/>
  <c r="M43" i="21"/>
  <c r="AU46" i="23" s="1"/>
  <c r="I43" i="21"/>
  <c r="AA46" i="23" s="1"/>
  <c r="E43" i="21"/>
  <c r="G46" i="23" s="1"/>
  <c r="G92" i="23" s="1"/>
  <c r="AD43" i="21"/>
  <c r="Q43" i="21"/>
  <c r="G43" i="21"/>
  <c r="Y43" i="21"/>
  <c r="AK92" i="23" s="1"/>
  <c r="L43" i="21"/>
  <c r="AP46" i="23" s="1"/>
  <c r="D43" i="21"/>
  <c r="B46" i="23" s="1"/>
  <c r="B92" i="23" s="1"/>
  <c r="X43" i="21"/>
  <c r="AF92" i="23" s="1"/>
  <c r="AG45" i="21"/>
  <c r="AA45" i="21"/>
  <c r="AU94" i="23" s="1"/>
  <c r="W45" i="21"/>
  <c r="AA94" i="23" s="1"/>
  <c r="P45" i="21"/>
  <c r="J45" i="21"/>
  <c r="AF48" i="23" s="1"/>
  <c r="F45" i="21"/>
  <c r="AF45" i="21"/>
  <c r="Z45" i="21"/>
  <c r="AP94" i="23" s="1"/>
  <c r="S45" i="21"/>
  <c r="M45" i="21"/>
  <c r="AU48" i="23" s="1"/>
  <c r="I45" i="21"/>
  <c r="AA48" i="23" s="1"/>
  <c r="E45" i="21"/>
  <c r="G48" i="23" s="1"/>
  <c r="G94" i="23" s="1"/>
  <c r="AD45" i="21"/>
  <c r="Q45" i="21"/>
  <c r="G45" i="21"/>
  <c r="Y45" i="21"/>
  <c r="AK94" i="23" s="1"/>
  <c r="L45" i="21"/>
  <c r="AP48" i="23" s="1"/>
  <c r="D45" i="21"/>
  <c r="B48" i="23" s="1"/>
  <c r="B94" i="23" s="1"/>
  <c r="X45" i="21"/>
  <c r="AF94" i="23" s="1"/>
  <c r="AG47" i="21"/>
  <c r="AA47" i="21"/>
  <c r="AU96" i="23" s="1"/>
  <c r="W47" i="21"/>
  <c r="AA96" i="23" s="1"/>
  <c r="P47" i="21"/>
  <c r="J47" i="21"/>
  <c r="AF50" i="23" s="1"/>
  <c r="F47" i="21"/>
  <c r="AF47" i="21"/>
  <c r="Z47" i="21"/>
  <c r="AP96" i="23" s="1"/>
  <c r="S47" i="21"/>
  <c r="M47" i="21"/>
  <c r="AU50" i="23" s="1"/>
  <c r="I47" i="21"/>
  <c r="AA50" i="23" s="1"/>
  <c r="E47" i="21"/>
  <c r="G50" i="23" s="1"/>
  <c r="G96" i="23" s="1"/>
  <c r="AD47" i="21"/>
  <c r="Q47" i="21"/>
  <c r="G47" i="21"/>
  <c r="Y47" i="21"/>
  <c r="AK96" i="23" s="1"/>
  <c r="L47" i="21"/>
  <c r="AP50" i="23" s="1"/>
  <c r="D47" i="21"/>
  <c r="B50" i="23" s="1"/>
  <c r="B96" i="23" s="1"/>
  <c r="X47" i="21"/>
  <c r="AF96" i="23" s="1"/>
  <c r="AG33" i="21"/>
  <c r="AA33" i="21"/>
  <c r="AU82" i="23" s="1"/>
  <c r="W33" i="21"/>
  <c r="AA82" i="23" s="1"/>
  <c r="P33" i="21"/>
  <c r="J33" i="21"/>
  <c r="AF36" i="23" s="1"/>
  <c r="F33" i="21"/>
  <c r="AF33" i="21"/>
  <c r="Z33" i="21"/>
  <c r="AP82" i="23" s="1"/>
  <c r="S33" i="21"/>
  <c r="M33" i="21"/>
  <c r="AU36" i="23" s="1"/>
  <c r="I33" i="21"/>
  <c r="AA36" i="23" s="1"/>
  <c r="E33" i="21"/>
  <c r="G36" i="23" s="1"/>
  <c r="G82" i="23" s="1"/>
  <c r="K33" i="21"/>
  <c r="AK36" i="23" s="1"/>
  <c r="X33" i="21"/>
  <c r="AF82" i="23" s="1"/>
  <c r="AG34" i="21"/>
  <c r="AA34" i="21"/>
  <c r="AU83" i="23" s="1"/>
  <c r="W34" i="21"/>
  <c r="AA83" i="23" s="1"/>
  <c r="P34" i="21"/>
  <c r="J34" i="21"/>
  <c r="AF37" i="23" s="1"/>
  <c r="F34" i="21"/>
  <c r="AF34" i="21"/>
  <c r="Z34" i="21"/>
  <c r="AP83" i="23" s="1"/>
  <c r="S34" i="21"/>
  <c r="M34" i="21"/>
  <c r="AU37" i="23" s="1"/>
  <c r="I34" i="21"/>
  <c r="AA37" i="23" s="1"/>
  <c r="E34" i="21"/>
  <c r="G37" i="23" s="1"/>
  <c r="G83" i="23" s="1"/>
  <c r="K34" i="21"/>
  <c r="AK37" i="23" s="1"/>
  <c r="X34" i="21"/>
  <c r="AF83" i="23" s="1"/>
  <c r="AG35" i="21"/>
  <c r="AA35" i="21"/>
  <c r="AU84" i="23" s="1"/>
  <c r="W35" i="21"/>
  <c r="AA84" i="23" s="1"/>
  <c r="P35" i="21"/>
  <c r="J35" i="21"/>
  <c r="AF38" i="23" s="1"/>
  <c r="F35" i="21"/>
  <c r="AF35" i="21"/>
  <c r="Z35" i="21"/>
  <c r="AP84" i="23" s="1"/>
  <c r="S35" i="21"/>
  <c r="M35" i="21"/>
  <c r="AU38" i="23" s="1"/>
  <c r="I35" i="21"/>
  <c r="AA38" i="23" s="1"/>
  <c r="E35" i="21"/>
  <c r="G38" i="23" s="1"/>
  <c r="G84" i="23" s="1"/>
  <c r="K35" i="21"/>
  <c r="AK38" i="23" s="1"/>
  <c r="X35" i="21"/>
  <c r="AF84" i="23" s="1"/>
  <c r="AG36" i="21"/>
  <c r="AA36" i="21"/>
  <c r="AU85" i="23" s="1"/>
  <c r="W36" i="21"/>
  <c r="AA85" i="23" s="1"/>
  <c r="P36" i="21"/>
  <c r="J36" i="21"/>
  <c r="AF39" i="23" s="1"/>
  <c r="F36" i="21"/>
  <c r="AF36" i="21"/>
  <c r="Z36" i="21"/>
  <c r="AP85" i="23" s="1"/>
  <c r="S36" i="21"/>
  <c r="M36" i="21"/>
  <c r="AU39" i="23" s="1"/>
  <c r="I36" i="21"/>
  <c r="AA39" i="23" s="1"/>
  <c r="E36" i="21"/>
  <c r="G39" i="23" s="1"/>
  <c r="G85" i="23" s="1"/>
  <c r="K36" i="21"/>
  <c r="AK39" i="23" s="1"/>
  <c r="X36" i="21"/>
  <c r="AF85" i="23" s="1"/>
  <c r="AG37" i="21"/>
  <c r="AA37" i="21"/>
  <c r="AU86" i="23" s="1"/>
  <c r="W37" i="21"/>
  <c r="AA86" i="23" s="1"/>
  <c r="P37" i="21"/>
  <c r="J37" i="21"/>
  <c r="AF40" i="23" s="1"/>
  <c r="F37" i="21"/>
  <c r="AF37" i="21"/>
  <c r="Z37" i="21"/>
  <c r="AP86" i="23" s="1"/>
  <c r="S37" i="21"/>
  <c r="M37" i="21"/>
  <c r="AU40" i="23" s="1"/>
  <c r="I37" i="21"/>
  <c r="AA40" i="23" s="1"/>
  <c r="E37" i="21"/>
  <c r="G40" i="23" s="1"/>
  <c r="G86" i="23" s="1"/>
  <c r="K37" i="21"/>
  <c r="AK40" i="23" s="1"/>
  <c r="X37" i="21"/>
  <c r="AF86" i="23" s="1"/>
  <c r="AG38" i="21"/>
  <c r="AA38" i="21"/>
  <c r="AU87" i="23" s="1"/>
  <c r="W38" i="21"/>
  <c r="AA87" i="23" s="1"/>
  <c r="P38" i="21"/>
  <c r="J38" i="21"/>
  <c r="AF41" i="23" s="1"/>
  <c r="F38" i="21"/>
  <c r="AF38" i="21"/>
  <c r="Z38" i="21"/>
  <c r="AP87" i="23" s="1"/>
  <c r="S38" i="21"/>
  <c r="M38" i="21"/>
  <c r="AU41" i="23" s="1"/>
  <c r="I38" i="21"/>
  <c r="AA41" i="23" s="1"/>
  <c r="E38" i="21"/>
  <c r="G41" i="23" s="1"/>
  <c r="G87" i="23" s="1"/>
  <c r="K38" i="21"/>
  <c r="AK41" i="23" s="1"/>
  <c r="X38" i="21"/>
  <c r="AF87" i="23" s="1"/>
  <c r="AG39" i="21"/>
  <c r="AA39" i="21"/>
  <c r="AU88" i="23" s="1"/>
  <c r="W39" i="21"/>
  <c r="AA88" i="23" s="1"/>
  <c r="AF39" i="21"/>
  <c r="Z39" i="21"/>
  <c r="AP88" i="23" s="1"/>
  <c r="S39" i="21"/>
  <c r="M39" i="21"/>
  <c r="AU42" i="23" s="1"/>
  <c r="AD39" i="21"/>
  <c r="Q39" i="21"/>
  <c r="J39" i="21"/>
  <c r="AF42" i="23" s="1"/>
  <c r="F39" i="21"/>
  <c r="Y39" i="21"/>
  <c r="AK88" i="23" s="1"/>
  <c r="P39" i="21"/>
  <c r="I39" i="21"/>
  <c r="AA42" i="23" s="1"/>
  <c r="E39" i="21"/>
  <c r="G42" i="23" s="1"/>
  <c r="G88" i="23" s="1"/>
  <c r="K39" i="21"/>
  <c r="AK42" i="23" s="1"/>
  <c r="AE39" i="21"/>
  <c r="H41" i="21"/>
  <c r="AE41" i="21"/>
  <c r="H43" i="21"/>
  <c r="AE43" i="21"/>
  <c r="H45" i="21"/>
  <c r="AE45" i="21"/>
  <c r="H47" i="21"/>
  <c r="AE47" i="21"/>
  <c r="AG48" i="21"/>
  <c r="AA48" i="21"/>
  <c r="AU97" i="23" s="1"/>
  <c r="W48" i="21"/>
  <c r="AA97" i="23" s="1"/>
  <c r="P48" i="21"/>
  <c r="J48" i="21"/>
  <c r="AF51" i="23" s="1"/>
  <c r="F48" i="21"/>
  <c r="AF48" i="21"/>
  <c r="Z48" i="21"/>
  <c r="AP97" i="23" s="1"/>
  <c r="S48" i="21"/>
  <c r="M48" i="21"/>
  <c r="AU51" i="23" s="1"/>
  <c r="I48" i="21"/>
  <c r="AA51" i="23" s="1"/>
  <c r="E48" i="21"/>
  <c r="G51" i="23" s="1"/>
  <c r="G97" i="23" s="1"/>
  <c r="K48" i="21"/>
  <c r="AK51" i="23" s="1"/>
  <c r="X48" i="21"/>
  <c r="AF97" i="23" s="1"/>
  <c r="AG49" i="21"/>
  <c r="AA49" i="21"/>
  <c r="AU98" i="23" s="1"/>
  <c r="W49" i="21"/>
  <c r="AA98" i="23" s="1"/>
  <c r="P49" i="21"/>
  <c r="J49" i="21"/>
  <c r="AF52" i="23" s="1"/>
  <c r="F49" i="21"/>
  <c r="AF49" i="21"/>
  <c r="Z49" i="21"/>
  <c r="AP98" i="23" s="1"/>
  <c r="S49" i="21"/>
  <c r="M49" i="21"/>
  <c r="AU52" i="23" s="1"/>
  <c r="I49" i="21"/>
  <c r="AA52" i="23" s="1"/>
  <c r="E49" i="21"/>
  <c r="G52" i="23" s="1"/>
  <c r="G98" i="23" s="1"/>
  <c r="K49" i="21"/>
  <c r="AK52" i="23" s="1"/>
  <c r="X49" i="21"/>
  <c r="AF98" i="23" s="1"/>
  <c r="D48" i="21"/>
  <c r="B51" i="23" s="1"/>
  <c r="L48" i="21"/>
  <c r="AP51" i="23" s="1"/>
  <c r="Y48" i="21"/>
  <c r="AK97" i="23" s="1"/>
  <c r="D49" i="21"/>
  <c r="B52" i="23" s="1"/>
  <c r="B98" i="23" s="1"/>
  <c r="L49" i="21"/>
  <c r="AP52" i="23" s="1"/>
  <c r="Y49" i="21"/>
  <c r="AK98" i="23" s="1"/>
  <c r="G48" i="21"/>
  <c r="Q48" i="21"/>
  <c r="AD48" i="21"/>
  <c r="G49" i="21"/>
  <c r="Q49" i="21"/>
  <c r="AD49" i="21"/>
  <c r="N15" i="21"/>
  <c r="O16" i="21"/>
  <c r="BE19" i="23" s="1"/>
  <c r="AB17" i="21"/>
  <c r="O20" i="21"/>
  <c r="BE23" i="23" s="1"/>
  <c r="O11" i="21"/>
  <c r="BE14" i="23" s="1"/>
  <c r="T13" i="21"/>
  <c r="V16" i="23" s="1"/>
  <c r="T21" i="21"/>
  <c r="V24" i="23" s="1"/>
  <c r="AC21" i="21"/>
  <c r="BE70" i="23" s="1"/>
  <c r="AB24" i="21"/>
  <c r="N24" i="21"/>
  <c r="N34" i="21"/>
  <c r="AB34" i="21"/>
  <c r="AZ83" i="23" s="1"/>
  <c r="AI34" i="21"/>
  <c r="AJ34" i="21" s="1"/>
  <c r="AC34" i="21"/>
  <c r="BE83" i="23" s="1"/>
  <c r="T34" i="21"/>
  <c r="V37" i="23" s="1"/>
  <c r="N38" i="21"/>
  <c r="AB38" i="21"/>
  <c r="AZ87" i="23" s="1"/>
  <c r="AI38" i="21"/>
  <c r="AJ38" i="21" s="1"/>
  <c r="AC38" i="21"/>
  <c r="BE87" i="23" s="1"/>
  <c r="T38" i="21"/>
  <c r="V41" i="23" s="1"/>
  <c r="O9" i="21"/>
  <c r="BE12" i="23" s="1"/>
  <c r="AC9" i="21"/>
  <c r="BE58" i="23" s="1"/>
  <c r="T17" i="21"/>
  <c r="V20" i="23" s="1"/>
  <c r="T9" i="21"/>
  <c r="V12" i="23" s="1"/>
  <c r="AB9" i="21"/>
  <c r="N11" i="21"/>
  <c r="AB13" i="21"/>
  <c r="N9" i="21"/>
  <c r="AJ9" i="21"/>
  <c r="O10" i="21"/>
  <c r="BE13" i="23" s="1"/>
  <c r="N10" i="21"/>
  <c r="T10" i="21"/>
  <c r="V13" i="23" s="1"/>
  <c r="AC10" i="21"/>
  <c r="BE59" i="23" s="1"/>
  <c r="T11" i="21"/>
  <c r="V14" i="23" s="1"/>
  <c r="AB11" i="21"/>
  <c r="C12" i="21"/>
  <c r="O12" i="21"/>
  <c r="BE15" i="23" s="1"/>
  <c r="T12" i="21"/>
  <c r="V15" i="23" s="1"/>
  <c r="AC12" i="21"/>
  <c r="BE61" i="23" s="1"/>
  <c r="AB12" i="21"/>
  <c r="AJ12" i="21"/>
  <c r="O13" i="21"/>
  <c r="BE16" i="23" s="1"/>
  <c r="N13" i="21"/>
  <c r="AC13" i="21"/>
  <c r="BE62" i="23" s="1"/>
  <c r="AJ13" i="21"/>
  <c r="O14" i="21"/>
  <c r="BE17" i="23" s="1"/>
  <c r="N14" i="21"/>
  <c r="T14" i="21"/>
  <c r="V17" i="23" s="1"/>
  <c r="AC14" i="21"/>
  <c r="BE63" i="23" s="1"/>
  <c r="O15" i="21"/>
  <c r="BE18" i="23" s="1"/>
  <c r="T15" i="21"/>
  <c r="V18" i="23" s="1"/>
  <c r="T16" i="21"/>
  <c r="V19" i="23" s="1"/>
  <c r="AC16" i="21"/>
  <c r="BE65" i="23" s="1"/>
  <c r="AB16" i="21"/>
  <c r="AJ16" i="21"/>
  <c r="N17" i="21"/>
  <c r="AC17" i="21"/>
  <c r="BE66" i="23" s="1"/>
  <c r="O18" i="21"/>
  <c r="BE21" i="23" s="1"/>
  <c r="T18" i="21"/>
  <c r="V21" i="23" s="1"/>
  <c r="AC18" i="21"/>
  <c r="BE67" i="23" s="1"/>
  <c r="N19" i="21"/>
  <c r="O19" i="21"/>
  <c r="BE22" i="23" s="1"/>
  <c r="T19" i="21"/>
  <c r="V22" i="23" s="1"/>
  <c r="T20" i="21"/>
  <c r="V23" i="23" s="1"/>
  <c r="AC20" i="21"/>
  <c r="BE69" i="23" s="1"/>
  <c r="AB20" i="21"/>
  <c r="N21" i="21"/>
  <c r="AB21" i="21"/>
  <c r="O22" i="21"/>
  <c r="BE25" i="23" s="1"/>
  <c r="N22" i="21"/>
  <c r="T22" i="21"/>
  <c r="V25" i="23" s="1"/>
  <c r="AC22" i="21"/>
  <c r="BE71" i="23" s="1"/>
  <c r="O24" i="21"/>
  <c r="BE27" i="23" s="1"/>
  <c r="T24" i="21"/>
  <c r="V27" i="23" s="1"/>
  <c r="T25" i="21"/>
  <c r="V28" i="23" s="1"/>
  <c r="AC25" i="21"/>
  <c r="BE74" i="23" s="1"/>
  <c r="AC26" i="21"/>
  <c r="BE75" i="23" s="1"/>
  <c r="N26" i="21"/>
  <c r="T26" i="21"/>
  <c r="V29" i="23" s="1"/>
  <c r="AB28" i="21"/>
  <c r="T28" i="21"/>
  <c r="V31" i="23" s="1"/>
  <c r="N28" i="21"/>
  <c r="N30" i="21"/>
  <c r="AB30" i="21"/>
  <c r="T30" i="21"/>
  <c r="V33" i="23" s="1"/>
  <c r="O30" i="21"/>
  <c r="BE33" i="23" s="1"/>
  <c r="O29" i="21"/>
  <c r="BE32" i="23" s="1"/>
  <c r="N29" i="21"/>
  <c r="O32" i="21"/>
  <c r="BE35" i="23" s="1"/>
  <c r="N33" i="21"/>
  <c r="O36" i="21"/>
  <c r="BE39" i="23" s="1"/>
  <c r="O37" i="21"/>
  <c r="BE40" i="23" s="1"/>
  <c r="O41" i="21"/>
  <c r="BE44" i="23" s="1"/>
  <c r="N41" i="21"/>
  <c r="V41" i="21"/>
  <c r="T42" i="21"/>
  <c r="V45" i="23" s="1"/>
  <c r="N44" i="21"/>
  <c r="N45" i="21"/>
  <c r="AZ48" i="23" s="1"/>
  <c r="V45" i="21"/>
  <c r="AL45" i="21"/>
  <c r="O46" i="21"/>
  <c r="BE49" i="23" s="1"/>
  <c r="AI46" i="21"/>
  <c r="AM46" i="21"/>
  <c r="AM48" i="21"/>
  <c r="AI48" i="21"/>
  <c r="O48" i="21"/>
  <c r="BE51" i="23" s="1"/>
  <c r="AC48" i="21"/>
  <c r="BE97" i="23" s="1"/>
  <c r="AN48" i="21"/>
  <c r="V49" i="21"/>
  <c r="O40" i="21"/>
  <c r="BE43" i="23" s="1"/>
  <c r="AB42" i="21"/>
  <c r="AI45" i="21"/>
  <c r="AM45" i="21"/>
  <c r="T46" i="21"/>
  <c r="V49" i="23" s="1"/>
  <c r="AB46" i="21"/>
  <c r="AZ95" i="23" s="1"/>
  <c r="AJ46" i="21"/>
  <c r="AN46" i="21"/>
  <c r="N48" i="21"/>
  <c r="AZ51" i="23" s="1"/>
  <c r="T48" i="21"/>
  <c r="V51" i="23" s="1"/>
  <c r="AJ48" i="21"/>
  <c r="AN49" i="21"/>
  <c r="AJ49" i="21"/>
  <c r="AB49" i="21"/>
  <c r="AZ98" i="23" s="1"/>
  <c r="T49" i="21"/>
  <c r="V52" i="23" s="1"/>
  <c r="AM49" i="21"/>
  <c r="AC49" i="21"/>
  <c r="BE98" i="23" s="1"/>
  <c r="O23" i="21"/>
  <c r="BE26" i="23" s="1"/>
  <c r="N23" i="21"/>
  <c r="T23" i="21"/>
  <c r="V26" i="23" s="1"/>
  <c r="AB23" i="21"/>
  <c r="O27" i="21"/>
  <c r="BE30" i="23" s="1"/>
  <c r="N27" i="21"/>
  <c r="T27" i="21"/>
  <c r="V30" i="23" s="1"/>
  <c r="AB27" i="21"/>
  <c r="T29" i="21"/>
  <c r="V32" i="23" s="1"/>
  <c r="AC29" i="21"/>
  <c r="BE78" i="23" s="1"/>
  <c r="O31" i="21"/>
  <c r="BE34" i="23" s="1"/>
  <c r="N31" i="21"/>
  <c r="T31" i="21"/>
  <c r="V34" i="23" s="1"/>
  <c r="AC31" i="21"/>
  <c r="BE80" i="23" s="1"/>
  <c r="N32" i="21"/>
  <c r="T32" i="21"/>
  <c r="V35" i="23" s="1"/>
  <c r="AC32" i="21"/>
  <c r="BE81" i="23" s="1"/>
  <c r="T33" i="21"/>
  <c r="V36" i="23" s="1"/>
  <c r="AC33" i="21"/>
  <c r="BE82" i="23" s="1"/>
  <c r="O35" i="21"/>
  <c r="BE38" i="23" s="1"/>
  <c r="N35" i="21"/>
  <c r="T35" i="21"/>
  <c r="V38" i="23" s="1"/>
  <c r="V35" i="21"/>
  <c r="AC35" i="21"/>
  <c r="BE84" i="23" s="1"/>
  <c r="N36" i="21"/>
  <c r="T36" i="21"/>
  <c r="V39" i="23" s="1"/>
  <c r="AC36" i="21"/>
  <c r="BE85" i="23" s="1"/>
  <c r="N37" i="21"/>
  <c r="T37" i="21"/>
  <c r="V40" i="23" s="1"/>
  <c r="AC37" i="21"/>
  <c r="BE86" i="23" s="1"/>
  <c r="O39" i="21"/>
  <c r="BE42" i="23" s="1"/>
  <c r="N39" i="21"/>
  <c r="T39" i="21"/>
  <c r="V42" i="23" s="1"/>
  <c r="AC39" i="21"/>
  <c r="BE88" i="23" s="1"/>
  <c r="N40" i="21"/>
  <c r="T40" i="21"/>
  <c r="V43" i="23" s="1"/>
  <c r="AC40" i="21"/>
  <c r="BE89" i="23" s="1"/>
  <c r="T41" i="21"/>
  <c r="V44" i="23" s="1"/>
  <c r="AB41" i="21"/>
  <c r="AJ42" i="21"/>
  <c r="O43" i="21"/>
  <c r="BE46" i="23" s="1"/>
  <c r="N43" i="21"/>
  <c r="T43" i="21"/>
  <c r="V46" i="23" s="1"/>
  <c r="AC43" i="21"/>
  <c r="BE92" i="23" s="1"/>
  <c r="T44" i="21"/>
  <c r="V47" i="23" s="1"/>
  <c r="AB44" i="21"/>
  <c r="T45" i="21"/>
  <c r="V48" i="23" s="1"/>
  <c r="AB45" i="21"/>
  <c r="AZ94" i="23" s="1"/>
  <c r="AJ45" i="21"/>
  <c r="U46" i="21"/>
  <c r="AC46" i="21"/>
  <c r="BE95" i="23" s="1"/>
  <c r="AK46" i="21"/>
  <c r="N47" i="21"/>
  <c r="AZ50" i="23" s="1"/>
  <c r="V47" i="21"/>
  <c r="AM47" i="21"/>
  <c r="U48" i="21"/>
  <c r="AK48" i="21"/>
  <c r="N49" i="21"/>
  <c r="AZ52" i="23" s="1"/>
  <c r="AI49" i="21"/>
  <c r="O42" i="21"/>
  <c r="BE45" i="23" s="1"/>
  <c r="N42" i="21"/>
  <c r="N46" i="21"/>
  <c r="AZ49" i="23" s="1"/>
  <c r="V46" i="21"/>
  <c r="J112" i="21"/>
  <c r="K112" i="21" s="1"/>
  <c r="L112" i="21" s="1"/>
  <c r="D13" i="11"/>
  <c r="D12" i="11"/>
  <c r="D11" i="11"/>
  <c r="D9" i="11"/>
  <c r="D8" i="11"/>
  <c r="D7" i="11"/>
  <c r="D6" i="11"/>
  <c r="A4" i="11"/>
  <c r="AI41" i="21" l="1"/>
  <c r="AJ41" i="21" s="1"/>
  <c r="AZ90" i="23"/>
  <c r="U33" i="21"/>
  <c r="V33" i="21" s="1"/>
  <c r="AZ36" i="23"/>
  <c r="U26" i="21"/>
  <c r="AZ29" i="23"/>
  <c r="AI20" i="21"/>
  <c r="AJ20" i="21" s="1"/>
  <c r="AZ69" i="23"/>
  <c r="AI44" i="21"/>
  <c r="AZ93" i="23"/>
  <c r="AI24" i="21"/>
  <c r="AJ24" i="21" s="1"/>
  <c r="AZ73" i="23"/>
  <c r="U36" i="21"/>
  <c r="AZ39" i="23"/>
  <c r="C33" i="21"/>
  <c r="U17" i="21"/>
  <c r="V17" i="21" s="1"/>
  <c r="AZ20" i="23"/>
  <c r="C70" i="21"/>
  <c r="G70" i="21" s="1"/>
  <c r="B70" i="21"/>
  <c r="D70" i="21"/>
  <c r="U38" i="21"/>
  <c r="V38" i="21" s="1"/>
  <c r="AZ41" i="23"/>
  <c r="B97" i="23"/>
  <c r="AA55" i="23"/>
  <c r="C17" i="21"/>
  <c r="B20" i="23"/>
  <c r="B66" i="23" s="1"/>
  <c r="C179" i="23"/>
  <c r="T182" i="23"/>
  <c r="O187" i="23" s="1"/>
  <c r="V187" i="23" s="1"/>
  <c r="U31" i="21"/>
  <c r="V31" i="21" s="1"/>
  <c r="AZ34" i="23"/>
  <c r="U11" i="21"/>
  <c r="AZ14" i="23"/>
  <c r="U43" i="21"/>
  <c r="AZ46" i="23"/>
  <c r="C18" i="21"/>
  <c r="B21" i="23"/>
  <c r="B67" i="23" s="1"/>
  <c r="U42" i="21"/>
  <c r="V42" i="21" s="1"/>
  <c r="AZ45" i="23"/>
  <c r="U35" i="21"/>
  <c r="AZ38" i="23"/>
  <c r="U27" i="21"/>
  <c r="V27" i="21" s="1"/>
  <c r="AZ30" i="23"/>
  <c r="U23" i="21"/>
  <c r="AZ26" i="23"/>
  <c r="U29" i="21"/>
  <c r="V29" i="21" s="1"/>
  <c r="AZ32" i="23"/>
  <c r="AI30" i="21"/>
  <c r="AZ79" i="23"/>
  <c r="AI28" i="21"/>
  <c r="AZ77" i="23"/>
  <c r="AI21" i="21"/>
  <c r="AZ70" i="23"/>
  <c r="AI12" i="21"/>
  <c r="AZ61" i="23"/>
  <c r="U9" i="21"/>
  <c r="V9" i="21" s="1"/>
  <c r="AZ12" i="23"/>
  <c r="C41" i="21"/>
  <c r="U39" i="21"/>
  <c r="V39" i="21" s="1"/>
  <c r="AZ42" i="23"/>
  <c r="U37" i="21"/>
  <c r="V37" i="21" s="1"/>
  <c r="AZ40" i="23"/>
  <c r="AI42" i="21"/>
  <c r="AZ91" i="23"/>
  <c r="U30" i="21"/>
  <c r="AZ33" i="23"/>
  <c r="U21" i="21"/>
  <c r="AZ24" i="23"/>
  <c r="U14" i="21"/>
  <c r="V14" i="21" s="1"/>
  <c r="AZ17" i="23"/>
  <c r="U13" i="21"/>
  <c r="AZ16" i="23"/>
  <c r="AI11" i="21"/>
  <c r="AZ60" i="23"/>
  <c r="U10" i="21"/>
  <c r="AZ13" i="23"/>
  <c r="AI13" i="21"/>
  <c r="AZ62" i="23"/>
  <c r="U34" i="21"/>
  <c r="AZ37" i="23"/>
  <c r="AI17" i="21"/>
  <c r="AJ17" i="21" s="1"/>
  <c r="AZ66" i="23"/>
  <c r="AF200" i="23"/>
  <c r="AH193" i="23"/>
  <c r="P168" i="23"/>
  <c r="Y169" i="23"/>
  <c r="O174" i="23" s="1"/>
  <c r="V174" i="23" s="1"/>
  <c r="U40" i="21"/>
  <c r="AZ43" i="23"/>
  <c r="AI27" i="21"/>
  <c r="AJ27" i="21" s="1"/>
  <c r="AZ76" i="23"/>
  <c r="U41" i="21"/>
  <c r="AZ44" i="23"/>
  <c r="U28" i="21"/>
  <c r="V28" i="21" s="1"/>
  <c r="AZ31" i="23"/>
  <c r="U22" i="21"/>
  <c r="V22" i="21" s="1"/>
  <c r="AZ25" i="23"/>
  <c r="AI16" i="21"/>
  <c r="AZ65" i="23"/>
  <c r="AI23" i="21"/>
  <c r="AJ23" i="21" s="1"/>
  <c r="AZ72" i="23"/>
  <c r="U24" i="21"/>
  <c r="AZ27" i="23"/>
  <c r="C24" i="21"/>
  <c r="B27" i="23"/>
  <c r="B73" i="23" s="1"/>
  <c r="U32" i="21"/>
  <c r="AZ35" i="23"/>
  <c r="U44" i="21"/>
  <c r="AZ47" i="23"/>
  <c r="U19" i="21"/>
  <c r="AZ22" i="23"/>
  <c r="AI9" i="21"/>
  <c r="AZ58" i="23"/>
  <c r="U15" i="21"/>
  <c r="AZ18" i="23"/>
  <c r="C32" i="21"/>
  <c r="B35" i="23"/>
  <c r="B81" i="23" s="1"/>
  <c r="AJ59" i="35"/>
  <c r="AH60" i="35"/>
  <c r="AI60" i="35" s="1"/>
  <c r="AK61" i="35"/>
  <c r="F3" i="35" s="1"/>
  <c r="AF61" i="35"/>
  <c r="AJ56" i="35"/>
  <c r="C46" i="21"/>
  <c r="C39" i="21"/>
  <c r="C26" i="21"/>
  <c r="C29" i="21"/>
  <c r="C16" i="21"/>
  <c r="C22" i="21"/>
  <c r="C15" i="21"/>
  <c r="C36" i="21"/>
  <c r="C37" i="21"/>
  <c r="C45" i="21"/>
  <c r="C23" i="21"/>
  <c r="C44" i="21"/>
  <c r="C40" i="21"/>
  <c r="C20" i="21"/>
  <c r="C120" i="30"/>
  <c r="C121" i="30" s="1"/>
  <c r="C122" i="30" s="1"/>
  <c r="C123" i="30" s="1"/>
  <c r="C124" i="30" s="1"/>
  <c r="C125" i="30" s="1"/>
  <c r="C126" i="30" s="1"/>
  <c r="C127" i="30" s="1"/>
  <c r="C128" i="30" s="1"/>
  <c r="C80" i="30"/>
  <c r="C81" i="30" s="1"/>
  <c r="C82" i="30" s="1"/>
  <c r="C83" i="30" s="1"/>
  <c r="C84" i="30" s="1"/>
  <c r="C85" i="30" s="1"/>
  <c r="C86" i="30" s="1"/>
  <c r="C87" i="30" s="1"/>
  <c r="C88" i="30" s="1"/>
  <c r="C11" i="21"/>
  <c r="C19" i="21"/>
  <c r="C49" i="21"/>
  <c r="C47" i="21"/>
  <c r="C25" i="21"/>
  <c r="C14" i="21"/>
  <c r="C10" i="21"/>
  <c r="C60" i="30"/>
  <c r="C61" i="30" s="1"/>
  <c r="C62" i="30" s="1"/>
  <c r="C63" i="30" s="1"/>
  <c r="C64" i="30" s="1"/>
  <c r="C65" i="30" s="1"/>
  <c r="C66" i="30" s="1"/>
  <c r="C67" i="30" s="1"/>
  <c r="C68" i="30" s="1"/>
  <c r="C40" i="30"/>
  <c r="C41" i="30" s="1"/>
  <c r="C42" i="30" s="1"/>
  <c r="C43" i="30" s="1"/>
  <c r="C44" i="30" s="1"/>
  <c r="C45" i="30" s="1"/>
  <c r="C46" i="30" s="1"/>
  <c r="C47" i="30" s="1"/>
  <c r="C48" i="30" s="1"/>
  <c r="C100" i="30"/>
  <c r="C101" i="30" s="1"/>
  <c r="C102" i="30" s="1"/>
  <c r="C103" i="30" s="1"/>
  <c r="C104" i="30" s="1"/>
  <c r="C105" i="30" s="1"/>
  <c r="C106" i="30" s="1"/>
  <c r="C107" i="30" s="1"/>
  <c r="C108" i="30" s="1"/>
  <c r="C20" i="30"/>
  <c r="C21" i="30" s="1"/>
  <c r="C22" i="30" s="1"/>
  <c r="C23" i="30" s="1"/>
  <c r="C24" i="30" s="1"/>
  <c r="C25" i="30" s="1"/>
  <c r="C26" i="30" s="1"/>
  <c r="C27" i="30" s="1"/>
  <c r="C28" i="30" s="1"/>
  <c r="C43" i="21"/>
  <c r="C35" i="21"/>
  <c r="C31" i="21"/>
  <c r="C27" i="21"/>
  <c r="AJ30" i="21"/>
  <c r="AJ28" i="21"/>
  <c r="V24" i="21"/>
  <c r="AJ21" i="21"/>
  <c r="V21" i="21"/>
  <c r="V13" i="21"/>
  <c r="O44" i="21"/>
  <c r="BE47" i="23" s="1"/>
  <c r="AC42" i="21"/>
  <c r="BE91" i="23" s="1"/>
  <c r="AC41" i="21"/>
  <c r="BE90" i="23" s="1"/>
  <c r="V40" i="21"/>
  <c r="V36" i="21"/>
  <c r="V32" i="21"/>
  <c r="AJ44" i="21"/>
  <c r="AB43" i="21"/>
  <c r="AC30" i="21"/>
  <c r="BE79" i="23" s="1"/>
  <c r="AC28" i="21"/>
  <c r="BE77" i="23" s="1"/>
  <c r="O28" i="21"/>
  <c r="BE31" i="23" s="1"/>
  <c r="AB26" i="21"/>
  <c r="V34" i="21"/>
  <c r="V26" i="21"/>
  <c r="N25" i="21"/>
  <c r="AB25" i="21"/>
  <c r="AB19" i="21"/>
  <c r="AB39" i="21"/>
  <c r="C38" i="21"/>
  <c r="AB35" i="21"/>
  <c r="C34" i="21"/>
  <c r="AB31" i="21"/>
  <c r="V30" i="21"/>
  <c r="O26" i="21"/>
  <c r="BE29" i="23" s="1"/>
  <c r="C21" i="21"/>
  <c r="V19" i="21"/>
  <c r="O33" i="21"/>
  <c r="BE36" i="23" s="1"/>
  <c r="C28" i="21"/>
  <c r="AC23" i="21"/>
  <c r="BE72" i="23" s="1"/>
  <c r="O17" i="21"/>
  <c r="BE20" i="23" s="1"/>
  <c r="N16" i="21"/>
  <c r="AB14" i="21"/>
  <c r="AC11" i="21"/>
  <c r="BE60" i="23" s="1"/>
  <c r="AC27" i="21"/>
  <c r="BE76" i="23" s="1"/>
  <c r="O25" i="21"/>
  <c r="BE28" i="23" s="1"/>
  <c r="V43" i="21"/>
  <c r="AB37" i="21"/>
  <c r="AB33" i="21"/>
  <c r="AB29" i="21"/>
  <c r="V23" i="21"/>
  <c r="V44" i="21"/>
  <c r="AC44" i="21"/>
  <c r="BE93" i="23" s="1"/>
  <c r="N18" i="21"/>
  <c r="AB15" i="21"/>
  <c r="V10" i="21"/>
  <c r="O38" i="21"/>
  <c r="BE41" i="23" s="1"/>
  <c r="O34" i="21"/>
  <c r="BE37" i="23" s="1"/>
  <c r="AC24" i="21"/>
  <c r="BE73" i="23" s="1"/>
  <c r="C13" i="21"/>
  <c r="C30" i="21"/>
  <c r="O21" i="21"/>
  <c r="BE24" i="23" s="1"/>
  <c r="N20" i="21"/>
  <c r="AJ19" i="21"/>
  <c r="AB18" i="21"/>
  <c r="AC15" i="21"/>
  <c r="BE64" i="23" s="1"/>
  <c r="V15" i="21"/>
  <c r="V11" i="21"/>
  <c r="AB22" i="21"/>
  <c r="AC19" i="21"/>
  <c r="BE68" i="23" s="1"/>
  <c r="AB40" i="21"/>
  <c r="AB36" i="21"/>
  <c r="AB32" i="21"/>
  <c r="C48" i="21"/>
  <c r="C42" i="21"/>
  <c r="AJ40" i="21"/>
  <c r="E3" i="21"/>
  <c r="D3" i="21"/>
  <c r="C9" i="21"/>
  <c r="N12" i="21"/>
  <c r="AJ11" i="21"/>
  <c r="AB10" i="21"/>
  <c r="O55" i="3"/>
  <c r="N55" i="3"/>
  <c r="M55" i="3"/>
  <c r="L55" i="3"/>
  <c r="K55" i="3"/>
  <c r="I55" i="3"/>
  <c r="H55" i="3"/>
  <c r="G55" i="3"/>
  <c r="F55" i="3"/>
  <c r="E55" i="3"/>
  <c r="C55" i="3"/>
  <c r="B55" i="3"/>
  <c r="O54" i="3"/>
  <c r="N54" i="3"/>
  <c r="M54" i="3"/>
  <c r="L54" i="3"/>
  <c r="K54" i="3"/>
  <c r="I54" i="3"/>
  <c r="H54" i="3"/>
  <c r="G54" i="3"/>
  <c r="F54" i="3"/>
  <c r="E54" i="3"/>
  <c r="D54" i="3"/>
  <c r="C54" i="3"/>
  <c r="B54" i="3"/>
  <c r="O53" i="3"/>
  <c r="N53" i="3"/>
  <c r="M53" i="3"/>
  <c r="L53" i="3"/>
  <c r="K53" i="3"/>
  <c r="I53" i="3"/>
  <c r="H53" i="3"/>
  <c r="G53" i="3"/>
  <c r="F53" i="3"/>
  <c r="E53" i="3"/>
  <c r="D53" i="3"/>
  <c r="C53" i="3"/>
  <c r="B53" i="3"/>
  <c r="O52" i="3"/>
  <c r="N52" i="3"/>
  <c r="M52" i="3"/>
  <c r="L52" i="3"/>
  <c r="K52" i="3"/>
  <c r="I52" i="3"/>
  <c r="H52" i="3"/>
  <c r="G52" i="3"/>
  <c r="F52" i="3"/>
  <c r="E52" i="3"/>
  <c r="D52" i="3"/>
  <c r="C52" i="3"/>
  <c r="B52" i="3"/>
  <c r="O51" i="3"/>
  <c r="N51" i="3"/>
  <c r="M51" i="3"/>
  <c r="L51" i="3"/>
  <c r="K51" i="3"/>
  <c r="I51" i="3"/>
  <c r="H51" i="3"/>
  <c r="G51" i="3"/>
  <c r="F51" i="3"/>
  <c r="E51" i="3"/>
  <c r="D51" i="3"/>
  <c r="C51" i="3"/>
  <c r="B51" i="3"/>
  <c r="D50" i="3"/>
  <c r="C50" i="3"/>
  <c r="B50" i="3"/>
  <c r="D49" i="3"/>
  <c r="C49" i="3"/>
  <c r="B49" i="3"/>
  <c r="D48" i="3"/>
  <c r="C48" i="3"/>
  <c r="O47" i="3"/>
  <c r="N47" i="3"/>
  <c r="M47" i="3"/>
  <c r="L47" i="3"/>
  <c r="K47" i="3"/>
  <c r="I47" i="3"/>
  <c r="H47" i="3"/>
  <c r="G47" i="3"/>
  <c r="F47" i="3"/>
  <c r="E47" i="3"/>
  <c r="D47" i="3"/>
  <c r="C47" i="3"/>
  <c r="B47" i="3"/>
  <c r="D46" i="3"/>
  <c r="C46" i="3"/>
  <c r="B46" i="3"/>
  <c r="D45" i="3"/>
  <c r="C45" i="3"/>
  <c r="B45" i="3"/>
  <c r="D44" i="3"/>
  <c r="C44" i="3"/>
  <c r="B44" i="3"/>
  <c r="O43" i="3"/>
  <c r="N43" i="3"/>
  <c r="M43" i="3"/>
  <c r="L43" i="3"/>
  <c r="K43" i="3"/>
  <c r="I43" i="3"/>
  <c r="H43" i="3"/>
  <c r="G43" i="3"/>
  <c r="F43" i="3"/>
  <c r="E43" i="3"/>
  <c r="D43" i="3"/>
  <c r="C43" i="3"/>
  <c r="B43" i="3"/>
  <c r="D42" i="3"/>
  <c r="C42" i="3"/>
  <c r="B42" i="3"/>
  <c r="D41" i="3"/>
  <c r="C41" i="3"/>
  <c r="B41" i="3"/>
  <c r="D40" i="3"/>
  <c r="C40" i="3"/>
  <c r="B40" i="3"/>
  <c r="O39" i="3"/>
  <c r="N39" i="3"/>
  <c r="M39" i="3"/>
  <c r="L39" i="3"/>
  <c r="K39" i="3"/>
  <c r="I39" i="3"/>
  <c r="H39" i="3"/>
  <c r="G39" i="3"/>
  <c r="F39" i="3"/>
  <c r="E39" i="3"/>
  <c r="D39" i="3"/>
  <c r="C39" i="3"/>
  <c r="B39" i="3"/>
  <c r="D38" i="3"/>
  <c r="C38" i="3"/>
  <c r="B38" i="3"/>
  <c r="D37" i="3"/>
  <c r="C37" i="3"/>
  <c r="B37" i="3"/>
  <c r="D36" i="3"/>
  <c r="C36" i="3"/>
  <c r="B36" i="3"/>
  <c r="O35" i="3"/>
  <c r="N35" i="3"/>
  <c r="M35" i="3"/>
  <c r="L35" i="3"/>
  <c r="K35" i="3"/>
  <c r="I35" i="3"/>
  <c r="H35" i="3"/>
  <c r="G35" i="3"/>
  <c r="F35" i="3"/>
  <c r="E35" i="3"/>
  <c r="D35" i="3"/>
  <c r="C35" i="3"/>
  <c r="B35" i="3"/>
  <c r="D34" i="3"/>
  <c r="C34" i="3"/>
  <c r="B34" i="3"/>
  <c r="D33" i="3"/>
  <c r="C33" i="3"/>
  <c r="B33" i="3"/>
  <c r="D32" i="3"/>
  <c r="C32" i="3"/>
  <c r="B32" i="3"/>
  <c r="O31" i="3"/>
  <c r="N31" i="3"/>
  <c r="M31" i="3"/>
  <c r="L31" i="3"/>
  <c r="K31" i="3"/>
  <c r="I31" i="3"/>
  <c r="H31" i="3"/>
  <c r="G31" i="3"/>
  <c r="F31" i="3"/>
  <c r="E31" i="3"/>
  <c r="D31" i="3"/>
  <c r="C31" i="3"/>
  <c r="B31" i="3"/>
  <c r="D30" i="3"/>
  <c r="C30" i="3"/>
  <c r="B30" i="3"/>
  <c r="D29" i="3"/>
  <c r="C29" i="3"/>
  <c r="B29" i="3"/>
  <c r="O28" i="3"/>
  <c r="N28" i="3"/>
  <c r="M28" i="3"/>
  <c r="L28" i="3"/>
  <c r="K28" i="3"/>
  <c r="I28" i="3"/>
  <c r="H28" i="3"/>
  <c r="G28" i="3"/>
  <c r="F28" i="3"/>
  <c r="E28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O23" i="3"/>
  <c r="N23" i="3"/>
  <c r="M23" i="3"/>
  <c r="L23" i="3"/>
  <c r="K23" i="3"/>
  <c r="I23" i="3"/>
  <c r="H23" i="3"/>
  <c r="G23" i="3"/>
  <c r="F23" i="3"/>
  <c r="E23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O14" i="3"/>
  <c r="N14" i="3"/>
  <c r="M14" i="3"/>
  <c r="L14" i="3"/>
  <c r="K14" i="3"/>
  <c r="I14" i="3"/>
  <c r="H14" i="3"/>
  <c r="G14" i="3"/>
  <c r="F14" i="3"/>
  <c r="E14" i="3"/>
  <c r="D14" i="3"/>
  <c r="K12" i="3"/>
  <c r="E12" i="3"/>
  <c r="D8" i="3"/>
  <c r="H4" i="3"/>
  <c r="E4" i="3"/>
  <c r="C4" i="3"/>
  <c r="H3" i="3"/>
  <c r="E3" i="3"/>
  <c r="C3" i="3"/>
  <c r="B67" i="21" l="1"/>
  <c r="D67" i="21"/>
  <c r="C67" i="21"/>
  <c r="G67" i="21" s="1"/>
  <c r="AL64" i="21"/>
  <c r="AJ64" i="21"/>
  <c r="BP64" i="21"/>
  <c r="BA64" i="21"/>
  <c r="CE64" i="21"/>
  <c r="U64" i="21"/>
  <c r="CR64" i="21"/>
  <c r="AY64" i="21"/>
  <c r="CC64" i="21"/>
  <c r="BN64" i="21"/>
  <c r="CT64" i="21"/>
  <c r="W64" i="21"/>
  <c r="D100" i="21"/>
  <c r="B100" i="21"/>
  <c r="C100" i="21"/>
  <c r="G100" i="21" s="1"/>
  <c r="AI40" i="21"/>
  <c r="AZ89" i="23"/>
  <c r="U20" i="21"/>
  <c r="V20" i="21" s="1"/>
  <c r="AZ23" i="23"/>
  <c r="AI15" i="21"/>
  <c r="AJ15" i="21" s="1"/>
  <c r="AZ64" i="23"/>
  <c r="AI14" i="21"/>
  <c r="AJ14" i="21" s="1"/>
  <c r="AZ63" i="23"/>
  <c r="C86" i="21"/>
  <c r="G86" i="21" s="1"/>
  <c r="B86" i="21"/>
  <c r="D86" i="21"/>
  <c r="AI35" i="21"/>
  <c r="AJ35" i="21" s="1"/>
  <c r="AZ84" i="23"/>
  <c r="AI25" i="21"/>
  <c r="AJ25" i="21" s="1"/>
  <c r="AZ74" i="23"/>
  <c r="AI26" i="21"/>
  <c r="AJ26" i="21" s="1"/>
  <c r="AZ75" i="23"/>
  <c r="AI43" i="21"/>
  <c r="AJ43" i="21" s="1"/>
  <c r="AZ92" i="23"/>
  <c r="B93" i="21"/>
  <c r="D93" i="21"/>
  <c r="C93" i="21"/>
  <c r="G93" i="21" s="1"/>
  <c r="D83" i="21"/>
  <c r="C83" i="21"/>
  <c r="G83" i="21" s="1"/>
  <c r="B83" i="21"/>
  <c r="D69" i="21"/>
  <c r="C69" i="21"/>
  <c r="G69" i="21" s="1"/>
  <c r="B69" i="21"/>
  <c r="C98" i="21"/>
  <c r="G98" i="21" s="1"/>
  <c r="B98" i="21"/>
  <c r="D98" i="21"/>
  <c r="D95" i="21"/>
  <c r="C95" i="21"/>
  <c r="G95" i="21" s="1"/>
  <c r="B95" i="21"/>
  <c r="C74" i="21"/>
  <c r="G74" i="21" s="1"/>
  <c r="B74" i="21"/>
  <c r="D74" i="21"/>
  <c r="D104" i="21"/>
  <c r="B104" i="21"/>
  <c r="C104" i="21"/>
  <c r="C90" i="21"/>
  <c r="G90" i="21" s="1"/>
  <c r="B90" i="21"/>
  <c r="D90" i="21"/>
  <c r="C82" i="21"/>
  <c r="G82" i="21" s="1"/>
  <c r="B82" i="21"/>
  <c r="D82" i="21"/>
  <c r="D99" i="21"/>
  <c r="C99" i="21"/>
  <c r="G99" i="21" s="1"/>
  <c r="B99" i="21"/>
  <c r="AI10" i="21"/>
  <c r="AJ10" i="21" s="1"/>
  <c r="AZ59" i="23"/>
  <c r="C106" i="21"/>
  <c r="B106" i="21"/>
  <c r="D106" i="21"/>
  <c r="U18" i="21"/>
  <c r="V18" i="21" s="1"/>
  <c r="AZ21" i="23"/>
  <c r="AI29" i="21"/>
  <c r="AJ29" i="21" s="1"/>
  <c r="AZ78" i="23"/>
  <c r="U16" i="21"/>
  <c r="V16" i="21" s="1"/>
  <c r="AZ19" i="23"/>
  <c r="D96" i="21"/>
  <c r="B96" i="21"/>
  <c r="C96" i="21"/>
  <c r="G96" i="21" s="1"/>
  <c r="U25" i="21"/>
  <c r="V25" i="21" s="1"/>
  <c r="AZ28" i="23"/>
  <c r="B101" i="21"/>
  <c r="D101" i="21"/>
  <c r="C101" i="21"/>
  <c r="G101" i="21" s="1"/>
  <c r="B105" i="21"/>
  <c r="D105" i="21"/>
  <c r="C105" i="21"/>
  <c r="C102" i="21"/>
  <c r="G102" i="21" s="1"/>
  <c r="B102" i="21"/>
  <c r="D102" i="21"/>
  <c r="C94" i="21"/>
  <c r="G94" i="21" s="1"/>
  <c r="B94" i="21"/>
  <c r="D94" i="21"/>
  <c r="D87" i="21"/>
  <c r="C87" i="21"/>
  <c r="G87" i="21" s="1"/>
  <c r="B87" i="21"/>
  <c r="D76" i="21"/>
  <c r="C76" i="21"/>
  <c r="G76" i="21" s="1"/>
  <c r="B76" i="21"/>
  <c r="D75" i="21"/>
  <c r="C75" i="21"/>
  <c r="G75" i="21" s="1"/>
  <c r="B75" i="21"/>
  <c r="AI32" i="21"/>
  <c r="AJ32" i="21" s="1"/>
  <c r="AZ81" i="23"/>
  <c r="AI22" i="21"/>
  <c r="AJ22" i="21" s="1"/>
  <c r="AZ71" i="23"/>
  <c r="AI18" i="21"/>
  <c r="AJ18" i="21" s="1"/>
  <c r="AZ67" i="23"/>
  <c r="D88" i="21"/>
  <c r="B88" i="21"/>
  <c r="C88" i="21"/>
  <c r="G88" i="21" s="1"/>
  <c r="AI33" i="21"/>
  <c r="AJ33" i="21" s="1"/>
  <c r="AZ82" i="23"/>
  <c r="AI31" i="21"/>
  <c r="AJ31" i="21" s="1"/>
  <c r="AZ80" i="23"/>
  <c r="AI39" i="21"/>
  <c r="AJ39" i="21" s="1"/>
  <c r="AZ88" i="23"/>
  <c r="B85" i="21"/>
  <c r="D85" i="21"/>
  <c r="C85" i="21"/>
  <c r="G85" i="21" s="1"/>
  <c r="B68" i="21"/>
  <c r="C68" i="21"/>
  <c r="G68" i="21" s="1"/>
  <c r="D68" i="21"/>
  <c r="D107" i="21"/>
  <c r="C107" i="21"/>
  <c r="B107" i="21"/>
  <c r="B81" i="21"/>
  <c r="C81" i="21"/>
  <c r="G81" i="21" s="1"/>
  <c r="D81" i="21"/>
  <c r="B73" i="21"/>
  <c r="C73" i="21"/>
  <c r="G73" i="21" s="1"/>
  <c r="D73" i="21"/>
  <c r="D84" i="21"/>
  <c r="B84" i="21"/>
  <c r="C84" i="21"/>
  <c r="G84" i="21" s="1"/>
  <c r="U12" i="21"/>
  <c r="V12" i="21" s="1"/>
  <c r="AZ15" i="23"/>
  <c r="AI36" i="21"/>
  <c r="AJ36" i="21" s="1"/>
  <c r="AZ85" i="23"/>
  <c r="B71" i="21"/>
  <c r="C71" i="21"/>
  <c r="G71" i="21" s="1"/>
  <c r="D71" i="21"/>
  <c r="AI37" i="21"/>
  <c r="AJ37" i="21" s="1"/>
  <c r="AZ86" i="23"/>
  <c r="D79" i="21"/>
  <c r="C79" i="21"/>
  <c r="G79" i="21" s="1"/>
  <c r="B79" i="21"/>
  <c r="D92" i="21"/>
  <c r="B92" i="21"/>
  <c r="C92" i="21"/>
  <c r="G92" i="21" s="1"/>
  <c r="AI19" i="21"/>
  <c r="AZ68" i="23"/>
  <c r="B89" i="21"/>
  <c r="D89" i="21"/>
  <c r="C89" i="21"/>
  <c r="G89" i="21" s="1"/>
  <c r="D72" i="21"/>
  <c r="C72" i="21"/>
  <c r="G72" i="21" s="1"/>
  <c r="B72" i="21"/>
  <c r="B77" i="21"/>
  <c r="C77" i="21"/>
  <c r="G77" i="21" s="1"/>
  <c r="D77" i="21"/>
  <c r="C78" i="21"/>
  <c r="G78" i="21" s="1"/>
  <c r="B78" i="21"/>
  <c r="D78" i="21"/>
  <c r="D103" i="21"/>
  <c r="C103" i="21"/>
  <c r="B103" i="21"/>
  <c r="D80" i="21"/>
  <c r="C80" i="21"/>
  <c r="G80" i="21" s="1"/>
  <c r="B80" i="21"/>
  <c r="B97" i="21"/>
  <c r="D97" i="21"/>
  <c r="C97" i="21"/>
  <c r="G97" i="21" s="1"/>
  <c r="F70" i="21"/>
  <c r="L70" i="21" s="1"/>
  <c r="E70" i="21"/>
  <c r="D91" i="21"/>
  <c r="C91" i="21"/>
  <c r="G91" i="21" s="1"/>
  <c r="B91" i="21"/>
  <c r="AJ60" i="35"/>
  <c r="AH61" i="35"/>
  <c r="AI61" i="35" s="1"/>
  <c r="G56" i="21"/>
  <c r="Y130" i="23" s="1"/>
  <c r="I56" i="21"/>
  <c r="P133" i="23" s="1"/>
  <c r="H56" i="21"/>
  <c r="AB130" i="23" s="1"/>
  <c r="O48" i="3"/>
  <c r="B48" i="3"/>
  <c r="D55" i="3"/>
  <c r="E80" i="21" l="1"/>
  <c r="F80" i="21"/>
  <c r="L80" i="21" s="1"/>
  <c r="F72" i="21"/>
  <c r="L72" i="21" s="1"/>
  <c r="E72" i="21"/>
  <c r="E84" i="21"/>
  <c r="F84" i="21"/>
  <c r="L84" i="21" s="1"/>
  <c r="E107" i="21"/>
  <c r="F107" i="21"/>
  <c r="L107" i="21" s="1"/>
  <c r="E75" i="21"/>
  <c r="F75" i="21"/>
  <c r="L75" i="21" s="1"/>
  <c r="E96" i="21"/>
  <c r="F96" i="21"/>
  <c r="L96" i="21" s="1"/>
  <c r="E90" i="21"/>
  <c r="F90" i="21"/>
  <c r="L90" i="21" s="1"/>
  <c r="F98" i="21"/>
  <c r="L98" i="21" s="1"/>
  <c r="E98" i="21"/>
  <c r="E89" i="21"/>
  <c r="F89" i="21"/>
  <c r="L89" i="21" s="1"/>
  <c r="F92" i="21"/>
  <c r="L92" i="21" s="1"/>
  <c r="E92" i="21"/>
  <c r="G107" i="21"/>
  <c r="I107" i="21"/>
  <c r="H107" i="21"/>
  <c r="K107" i="21"/>
  <c r="J107" i="21"/>
  <c r="E68" i="21"/>
  <c r="F68" i="21"/>
  <c r="L68" i="21" s="1"/>
  <c r="F102" i="21"/>
  <c r="L102" i="21" s="1"/>
  <c r="E102" i="21"/>
  <c r="F105" i="21"/>
  <c r="L105" i="21" s="1"/>
  <c r="E105" i="21"/>
  <c r="F106" i="21"/>
  <c r="L106" i="21" s="1"/>
  <c r="E106" i="21"/>
  <c r="E99" i="21"/>
  <c r="F99" i="21"/>
  <c r="L99" i="21" s="1"/>
  <c r="F82" i="21"/>
  <c r="L82" i="21" s="1"/>
  <c r="E82" i="21"/>
  <c r="F83" i="21"/>
  <c r="L83" i="21" s="1"/>
  <c r="E83" i="21"/>
  <c r="AD107" i="21"/>
  <c r="AC106" i="21"/>
  <c r="AC107" i="21"/>
  <c r="AB106" i="21"/>
  <c r="AA105" i="21"/>
  <c r="X107" i="21"/>
  <c r="W106" i="21"/>
  <c r="V105" i="21"/>
  <c r="Y105" i="21"/>
  <c r="X105" i="21"/>
  <c r="Q104" i="21"/>
  <c r="AE107" i="21"/>
  <c r="AB104" i="21"/>
  <c r="AB105" i="21"/>
  <c r="Y103" i="21"/>
  <c r="S104" i="21"/>
  <c r="AB102" i="21"/>
  <c r="AA101" i="21"/>
  <c r="Z100" i="21"/>
  <c r="Y99" i="21"/>
  <c r="X98" i="21"/>
  <c r="R104" i="21"/>
  <c r="AE102" i="21"/>
  <c r="AD101" i="21"/>
  <c r="AC100" i="21"/>
  <c r="AB99" i="21"/>
  <c r="AA98" i="21"/>
  <c r="U103" i="21"/>
  <c r="Y102" i="21"/>
  <c r="AB100" i="21"/>
  <c r="Z98" i="21"/>
  <c r="T97" i="21"/>
  <c r="S96" i="21"/>
  <c r="R95" i="21"/>
  <c r="Q94" i="21"/>
  <c r="Y101" i="21"/>
  <c r="AD99" i="21"/>
  <c r="AE97" i="21"/>
  <c r="AD96" i="21"/>
  <c r="AC95" i="21"/>
  <c r="U102" i="21"/>
  <c r="Y97" i="21"/>
  <c r="AB95" i="21"/>
  <c r="X101" i="21"/>
  <c r="AD97" i="21"/>
  <c r="AA95" i="21"/>
  <c r="T94" i="21"/>
  <c r="Q93" i="21"/>
  <c r="AE91" i="21"/>
  <c r="AD90" i="21"/>
  <c r="AC89" i="21"/>
  <c r="AB88" i="21"/>
  <c r="AA87" i="21"/>
  <c r="X100" i="21"/>
  <c r="U97" i="21"/>
  <c r="X94" i="21"/>
  <c r="T93" i="21"/>
  <c r="S92" i="21"/>
  <c r="R91" i="21"/>
  <c r="Q90" i="21"/>
  <c r="AE88" i="21"/>
  <c r="W100" i="21"/>
  <c r="Y92" i="21"/>
  <c r="AB90" i="21"/>
  <c r="Z88" i="21"/>
  <c r="Q87" i="21"/>
  <c r="Z107" i="21"/>
  <c r="Y106" i="21"/>
  <c r="Y107" i="21"/>
  <c r="X106" i="21"/>
  <c r="W105" i="21"/>
  <c r="T107" i="21"/>
  <c r="S106" i="21"/>
  <c r="R105" i="21"/>
  <c r="Q105" i="21"/>
  <c r="AC104" i="21"/>
  <c r="AB103" i="21"/>
  <c r="R106" i="21"/>
  <c r="X104" i="21"/>
  <c r="AD104" i="21"/>
  <c r="S103" i="21"/>
  <c r="AC103" i="21"/>
  <c r="X102" i="21"/>
  <c r="W101" i="21"/>
  <c r="V100" i="21"/>
  <c r="U99" i="21"/>
  <c r="T98" i="21"/>
  <c r="AA103" i="21"/>
  <c r="AA102" i="21"/>
  <c r="Z101" i="21"/>
  <c r="Y100" i="21"/>
  <c r="X99" i="21"/>
  <c r="W98" i="21"/>
  <c r="Z102" i="21"/>
  <c r="Q102" i="21"/>
  <c r="T100" i="21"/>
  <c r="R98" i="21"/>
  <c r="AE96" i="21"/>
  <c r="AD95" i="21"/>
  <c r="AC94" i="21"/>
  <c r="AE103" i="21"/>
  <c r="Q101" i="21"/>
  <c r="V99" i="21"/>
  <c r="AA97" i="21"/>
  <c r="Z96" i="21"/>
  <c r="Y95" i="21"/>
  <c r="AC101" i="21"/>
  <c r="Q97" i="21"/>
  <c r="T95" i="21"/>
  <c r="AE100" i="21"/>
  <c r="V97" i="21"/>
  <c r="S95" i="21"/>
  <c r="AC93" i="21"/>
  <c r="AB92" i="21"/>
  <c r="AA91" i="21"/>
  <c r="Z90" i="21"/>
  <c r="Y89" i="21"/>
  <c r="X88" i="21"/>
  <c r="W87" i="21"/>
  <c r="AA99" i="21"/>
  <c r="X96" i="21"/>
  <c r="S94" i="21"/>
  <c r="AE92" i="21"/>
  <c r="AD91" i="21"/>
  <c r="AC90" i="21"/>
  <c r="AB89" i="21"/>
  <c r="AA88" i="21"/>
  <c r="AC98" i="21"/>
  <c r="Q92" i="21"/>
  <c r="T90" i="21"/>
  <c r="R88" i="21"/>
  <c r="AC86" i="21"/>
  <c r="AB85" i="21"/>
  <c r="Z97" i="21"/>
  <c r="V107" i="21"/>
  <c r="U106" i="21"/>
  <c r="U107" i="21"/>
  <c r="T106" i="21"/>
  <c r="S105" i="21"/>
  <c r="AE106" i="21"/>
  <c r="AD105" i="21"/>
  <c r="W107" i="21"/>
  <c r="S107" i="21"/>
  <c r="Y104" i="21"/>
  <c r="X103" i="21"/>
  <c r="AC105" i="21"/>
  <c r="T104" i="21"/>
  <c r="V104" i="21"/>
  <c r="T105" i="21"/>
  <c r="W103" i="21"/>
  <c r="T102" i="21"/>
  <c r="S101" i="21"/>
  <c r="R100" i="21"/>
  <c r="Q99" i="21"/>
  <c r="AD106" i="21"/>
  <c r="V103" i="21"/>
  <c r="W102" i="21"/>
  <c r="V101" i="21"/>
  <c r="U100" i="21"/>
  <c r="T99" i="21"/>
  <c r="S98" i="21"/>
  <c r="R102" i="21"/>
  <c r="AB101" i="21"/>
  <c r="AE99" i="21"/>
  <c r="AB97" i="21"/>
  <c r="AA96" i="21"/>
  <c r="Z95" i="21"/>
  <c r="Y94" i="21"/>
  <c r="AD102" i="21"/>
  <c r="AA100" i="21"/>
  <c r="Y98" i="21"/>
  <c r="W97" i="21"/>
  <c r="V96" i="21"/>
  <c r="U95" i="21"/>
  <c r="S99" i="21"/>
  <c r="AB96" i="21"/>
  <c r="AA94" i="21"/>
  <c r="R99" i="21"/>
  <c r="Y96" i="21"/>
  <c r="AE94" i="21"/>
  <c r="Y93" i="21"/>
  <c r="X92" i="21"/>
  <c r="W91" i="21"/>
  <c r="V90" i="21"/>
  <c r="U89" i="21"/>
  <c r="T88" i="21"/>
  <c r="S87" i="21"/>
  <c r="AD98" i="21"/>
  <c r="X95" i="21"/>
  <c r="AB93" i="21"/>
  <c r="AA92" i="21"/>
  <c r="Z91" i="21"/>
  <c r="Y90" i="21"/>
  <c r="X89" i="21"/>
  <c r="W88" i="21"/>
  <c r="AD93" i="21"/>
  <c r="AB91" i="21"/>
  <c r="AE89" i="21"/>
  <c r="AB87" i="21"/>
  <c r="Y86" i="21"/>
  <c r="X85" i="21"/>
  <c r="R107" i="21"/>
  <c r="AB107" i="21"/>
  <c r="V106" i="21"/>
  <c r="AA107" i="21"/>
  <c r="AE101" i="21"/>
  <c r="Z104" i="21"/>
  <c r="Q100" i="21"/>
  <c r="T101" i="21"/>
  <c r="V95" i="21"/>
  <c r="Q98" i="21"/>
  <c r="V98" i="21"/>
  <c r="Q96" i="21"/>
  <c r="S91" i="21"/>
  <c r="U101" i="21"/>
  <c r="W92" i="21"/>
  <c r="S88" i="21"/>
  <c r="V87" i="21"/>
  <c r="Z103" i="21"/>
  <c r="AA93" i="21"/>
  <c r="Y91" i="21"/>
  <c r="AD89" i="21"/>
  <c r="Z87" i="21"/>
  <c r="T86" i="21"/>
  <c r="S85" i="21"/>
  <c r="R84" i="21"/>
  <c r="Q83" i="21"/>
  <c r="AE81" i="21"/>
  <c r="AD80" i="21"/>
  <c r="AC79" i="21"/>
  <c r="Z99" i="21"/>
  <c r="W94" i="21"/>
  <c r="U92" i="21"/>
  <c r="S89" i="21"/>
  <c r="Y87" i="21"/>
  <c r="W86" i="21"/>
  <c r="V85" i="21"/>
  <c r="U84" i="21"/>
  <c r="T83" i="21"/>
  <c r="S82" i="21"/>
  <c r="R81" i="21"/>
  <c r="Q80" i="21"/>
  <c r="AC102" i="21"/>
  <c r="V86" i="21"/>
  <c r="Z83" i="21"/>
  <c r="R92" i="21"/>
  <c r="AC88" i="21"/>
  <c r="AB84" i="21"/>
  <c r="Z82" i="21"/>
  <c r="R89" i="21"/>
  <c r="Z86" i="21"/>
  <c r="V82" i="21"/>
  <c r="W80" i="21"/>
  <c r="Y78" i="21"/>
  <c r="X77" i="21"/>
  <c r="W76" i="21"/>
  <c r="V75" i="21"/>
  <c r="AD83" i="21"/>
  <c r="T80" i="21"/>
  <c r="X78" i="21"/>
  <c r="W77" i="21"/>
  <c r="V76" i="21"/>
  <c r="U75" i="21"/>
  <c r="S80" i="21"/>
  <c r="AD77" i="21"/>
  <c r="AB74" i="21"/>
  <c r="L21" i="31" s="1"/>
  <c r="W73" i="21"/>
  <c r="S69" i="21"/>
  <c r="AD79" i="21"/>
  <c r="U77" i="21"/>
  <c r="W75" i="21"/>
  <c r="S74" i="21"/>
  <c r="R73" i="21"/>
  <c r="AA80" i="21"/>
  <c r="Z77" i="21"/>
  <c r="AB75" i="21"/>
  <c r="L22" i="31" s="1"/>
  <c r="V74" i="21"/>
  <c r="U73" i="21"/>
  <c r="T72" i="21"/>
  <c r="S71" i="21"/>
  <c r="R70" i="21"/>
  <c r="Q69" i="21"/>
  <c r="AE67" i="21"/>
  <c r="L25" i="31" s="1"/>
  <c r="Q106" i="21"/>
  <c r="AA106" i="21"/>
  <c r="U104" i="21"/>
  <c r="AD103" i="21"/>
  <c r="AD100" i="21"/>
  <c r="Q103" i="21"/>
  <c r="AE98" i="21"/>
  <c r="W99" i="21"/>
  <c r="U94" i="21"/>
  <c r="S97" i="21"/>
  <c r="T96" i="21"/>
  <c r="Z94" i="21"/>
  <c r="R90" i="21"/>
  <c r="AC97" i="21"/>
  <c r="V91" i="21"/>
  <c r="V93" i="21"/>
  <c r="U86" i="21"/>
  <c r="AC96" i="21"/>
  <c r="S93" i="21"/>
  <c r="Q91" i="21"/>
  <c r="V89" i="21"/>
  <c r="U87" i="21"/>
  <c r="AE85" i="21"/>
  <c r="AD84" i="21"/>
  <c r="AC83" i="21"/>
  <c r="AB82" i="21"/>
  <c r="AA81" i="21"/>
  <c r="Z80" i="21"/>
  <c r="Y79" i="21"/>
  <c r="R97" i="21"/>
  <c r="Z93" i="21"/>
  <c r="X91" i="21"/>
  <c r="AD88" i="21"/>
  <c r="T87" i="21"/>
  <c r="S86" i="21"/>
  <c r="R85" i="21"/>
  <c r="Q84" i="21"/>
  <c r="AE82" i="21"/>
  <c r="AD81" i="21"/>
  <c r="AC80" i="21"/>
  <c r="AB79" i="21"/>
  <c r="Z92" i="21"/>
  <c r="Y85" i="21"/>
  <c r="R83" i="21"/>
  <c r="U91" i="21"/>
  <c r="AC87" i="21"/>
  <c r="T84" i="21"/>
  <c r="R82" i="21"/>
  <c r="W93" i="21"/>
  <c r="AC85" i="21"/>
  <c r="AB81" i="21"/>
  <c r="Z79" i="21"/>
  <c r="U78" i="21"/>
  <c r="T77" i="21"/>
  <c r="S76" i="21"/>
  <c r="R75" i="21"/>
  <c r="Q82" i="21"/>
  <c r="AE79" i="21"/>
  <c r="T78" i="21"/>
  <c r="S77" i="21"/>
  <c r="R76" i="21"/>
  <c r="Q75" i="21"/>
  <c r="S79" i="21"/>
  <c r="V77" i="21"/>
  <c r="X74" i="21"/>
  <c r="AD72" i="21"/>
  <c r="AD68" i="21"/>
  <c r="Z78" i="21"/>
  <c r="AC76" i="21"/>
  <c r="AE74" i="21"/>
  <c r="L32" i="31" s="1"/>
  <c r="AD73" i="21"/>
  <c r="AA84" i="21"/>
  <c r="AA79" i="21"/>
  <c r="R77" i="21"/>
  <c r="T75" i="21"/>
  <c r="R74" i="21"/>
  <c r="Q73" i="21"/>
  <c r="AE71" i="21"/>
  <c r="L29" i="31" s="1"/>
  <c r="AD70" i="21"/>
  <c r="AC69" i="21"/>
  <c r="AB68" i="21"/>
  <c r="L15" i="31" s="1"/>
  <c r="Z106" i="21"/>
  <c r="R103" i="21"/>
  <c r="R101" i="21"/>
  <c r="W96" i="21"/>
  <c r="Q95" i="21"/>
  <c r="T92" i="21"/>
  <c r="X93" i="21"/>
  <c r="W89" i="21"/>
  <c r="AB94" i="21"/>
  <c r="S90" i="21"/>
  <c r="X86" i="21"/>
  <c r="V84" i="21"/>
  <c r="T82" i="21"/>
  <c r="R80" i="21"/>
  <c r="Q107" i="21"/>
  <c r="T103" i="21"/>
  <c r="AC99" i="21"/>
  <c r="AE104" i="21"/>
  <c r="V102" i="21"/>
  <c r="V94" i="21"/>
  <c r="Q89" i="21"/>
  <c r="U90" i="21"/>
  <c r="Q86" i="21"/>
  <c r="AD92" i="21"/>
  <c r="Y88" i="21"/>
  <c r="AA85" i="21"/>
  <c r="Y83" i="21"/>
  <c r="W81" i="21"/>
  <c r="U79" i="21"/>
  <c r="R93" i="21"/>
  <c r="V88" i="21"/>
  <c r="AD85" i="21"/>
  <c r="AB83" i="21"/>
  <c r="Z81" i="21"/>
  <c r="X79" i="21"/>
  <c r="AE84" i="21"/>
  <c r="W90" i="21"/>
  <c r="AE83" i="21"/>
  <c r="U88" i="21"/>
  <c r="Q81" i="21"/>
  <c r="Q78" i="21"/>
  <c r="AD75" i="21"/>
  <c r="Y81" i="21"/>
  <c r="AE77" i="21"/>
  <c r="AC75" i="21"/>
  <c r="AA78" i="21"/>
  <c r="T74" i="21"/>
  <c r="AD86" i="21"/>
  <c r="U76" i="21"/>
  <c r="Z73" i="21"/>
  <c r="AE78" i="21"/>
  <c r="AD74" i="21"/>
  <c r="AB72" i="21"/>
  <c r="L19" i="31" s="1"/>
  <c r="Z70" i="21"/>
  <c r="X68" i="21"/>
  <c r="S67" i="21"/>
  <c r="T70" i="21"/>
  <c r="R94" i="21"/>
  <c r="X80" i="21"/>
  <c r="Y77" i="21"/>
  <c r="AA75" i="21"/>
  <c r="U74" i="21"/>
  <c r="T73" i="21"/>
  <c r="S72" i="21"/>
  <c r="R71" i="21"/>
  <c r="Q70" i="21"/>
  <c r="AE68" i="21"/>
  <c r="L26" i="31" s="1"/>
  <c r="AD67" i="21"/>
  <c r="AA73" i="21"/>
  <c r="U71" i="21"/>
  <c r="AE105" i="21"/>
  <c r="U105" i="21"/>
  <c r="AB98" i="21"/>
  <c r="W104" i="21"/>
  <c r="S100" i="21"/>
  <c r="U98" i="21"/>
  <c r="AE87" i="21"/>
  <c r="T89" i="21"/>
  <c r="T85" i="21"/>
  <c r="V92" i="21"/>
  <c r="Q88" i="21"/>
  <c r="W85" i="21"/>
  <c r="U83" i="21"/>
  <c r="S81" i="21"/>
  <c r="Q79" i="21"/>
  <c r="AC92" i="21"/>
  <c r="AD87" i="21"/>
  <c r="Z85" i="21"/>
  <c r="X83" i="21"/>
  <c r="V81" i="21"/>
  <c r="T79" i="21"/>
  <c r="W84" i="21"/>
  <c r="Z89" i="21"/>
  <c r="W83" i="21"/>
  <c r="X87" i="21"/>
  <c r="AE80" i="21"/>
  <c r="AB77" i="21"/>
  <c r="Z75" i="21"/>
  <c r="AB80" i="21"/>
  <c r="AA77" i="21"/>
  <c r="Y75" i="21"/>
  <c r="S78" i="21"/>
  <c r="AE73" i="21"/>
  <c r="L31" i="31" s="1"/>
  <c r="X81" i="21"/>
  <c r="AE75" i="21"/>
  <c r="L33" i="31" s="1"/>
  <c r="V73" i="21"/>
  <c r="W78" i="21"/>
  <c r="Z74" i="21"/>
  <c r="X72" i="21"/>
  <c r="V70" i="21"/>
  <c r="T68" i="21"/>
  <c r="Z72" i="21"/>
  <c r="AE69" i="21"/>
  <c r="L27" i="31" s="1"/>
  <c r="X84" i="21"/>
  <c r="V79" i="21"/>
  <c r="Q77" i="21"/>
  <c r="S75" i="21"/>
  <c r="Q74" i="21"/>
  <c r="AE72" i="21"/>
  <c r="L30" i="31" s="1"/>
  <c r="AD71" i="21"/>
  <c r="AC70" i="21"/>
  <c r="AB69" i="21"/>
  <c r="L16" i="31" s="1"/>
  <c r="AA68" i="21"/>
  <c r="Z67" i="21"/>
  <c r="S73" i="21"/>
  <c r="X70" i="21"/>
  <c r="AC67" i="21"/>
  <c r="S102" i="21"/>
  <c r="AD94" i="21"/>
  <c r="AB86" i="21"/>
  <c r="U96" i="21"/>
  <c r="AE86" i="21"/>
  <c r="AA82" i="21"/>
  <c r="AC91" i="21"/>
  <c r="R86" i="21"/>
  <c r="S84" i="21"/>
  <c r="AE76" i="21"/>
  <c r="L34" i="31" s="1"/>
  <c r="W79" i="21"/>
  <c r="AE93" i="21"/>
  <c r="Q71" i="21"/>
  <c r="AA74" i="21"/>
  <c r="AB76" i="21"/>
  <c r="L23" i="31" s="1"/>
  <c r="AA71" i="21"/>
  <c r="AA67" i="21"/>
  <c r="W69" i="21"/>
  <c r="AD78" i="21"/>
  <c r="AC74" i="21"/>
  <c r="AA72" i="21"/>
  <c r="Y70" i="21"/>
  <c r="W68" i="21"/>
  <c r="V72" i="21"/>
  <c r="AB71" i="21"/>
  <c r="L18" i="31" s="1"/>
  <c r="X97" i="21"/>
  <c r="T91" i="21"/>
  <c r="Z84" i="21"/>
  <c r="W95" i="21"/>
  <c r="AA86" i="21"/>
  <c r="W82" i="21"/>
  <c r="AE90" i="21"/>
  <c r="U85" i="21"/>
  <c r="S83" i="21"/>
  <c r="AA76" i="21"/>
  <c r="AB78" i="21"/>
  <c r="Y82" i="21"/>
  <c r="AB70" i="21"/>
  <c r="L17" i="31" s="1"/>
  <c r="W74" i="21"/>
  <c r="T76" i="21"/>
  <c r="W71" i="21"/>
  <c r="W67" i="21"/>
  <c r="Z68" i="21"/>
  <c r="V78" i="21"/>
  <c r="Y74" i="21"/>
  <c r="W72" i="21"/>
  <c r="U70" i="21"/>
  <c r="S68" i="21"/>
  <c r="AC71" i="21"/>
  <c r="Z105" i="21"/>
  <c r="R96" i="21"/>
  <c r="AE95" i="21"/>
  <c r="X82" i="21"/>
  <c r="X90" i="21"/>
  <c r="AC84" i="21"/>
  <c r="Y80" i="21"/>
  <c r="AC82" i="21"/>
  <c r="AC81" i="21"/>
  <c r="R79" i="21"/>
  <c r="R87" i="21"/>
  <c r="AD76" i="21"/>
  <c r="X76" i="21"/>
  <c r="R78" i="21"/>
  <c r="AA83" i="21"/>
  <c r="AC73" i="21"/>
  <c r="Y69" i="21"/>
  <c r="R72" i="21"/>
  <c r="V83" i="21"/>
  <c r="Y76" i="21"/>
  <c r="AB73" i="21"/>
  <c r="L20" i="31" s="1"/>
  <c r="Z71" i="21"/>
  <c r="X69" i="21"/>
  <c r="V67" i="21"/>
  <c r="AA69" i="21"/>
  <c r="AA104" i="21"/>
  <c r="AA89" i="21"/>
  <c r="U81" i="21"/>
  <c r="X75" i="21"/>
  <c r="U69" i="21"/>
  <c r="X73" i="21"/>
  <c r="V68" i="21"/>
  <c r="Q68" i="21"/>
  <c r="U93" i="21"/>
  <c r="Y84" i="21"/>
  <c r="AC78" i="21"/>
  <c r="AC77" i="21"/>
  <c r="Y71" i="21"/>
  <c r="V71" i="21"/>
  <c r="R69" i="21"/>
  <c r="Y68" i="21"/>
  <c r="U72" i="21"/>
  <c r="AA90" i="21"/>
  <c r="U80" i="21"/>
  <c r="Q85" i="21"/>
  <c r="T81" i="21"/>
  <c r="AD82" i="21"/>
  <c r="T69" i="21"/>
  <c r="Q72" i="21"/>
  <c r="Q67" i="21"/>
  <c r="V69" i="21"/>
  <c r="V80" i="21"/>
  <c r="Q76" i="21"/>
  <c r="Y67" i="21"/>
  <c r="T71" i="21"/>
  <c r="AD69" i="21"/>
  <c r="AC72" i="21"/>
  <c r="U82" i="21"/>
  <c r="R67" i="21"/>
  <c r="AE70" i="21"/>
  <c r="L28" i="31" s="1"/>
  <c r="S70" i="21"/>
  <c r="Z76" i="21"/>
  <c r="K23" i="31" s="1"/>
  <c r="X67" i="21"/>
  <c r="U68" i="21"/>
  <c r="AA70" i="21"/>
  <c r="Y73" i="21"/>
  <c r="AC68" i="21"/>
  <c r="X71" i="21"/>
  <c r="Y72" i="21"/>
  <c r="Z69" i="21"/>
  <c r="T67" i="21"/>
  <c r="W70" i="21"/>
  <c r="U67" i="21"/>
  <c r="R68" i="21"/>
  <c r="AB67" i="21"/>
  <c r="L14" i="31" s="1"/>
  <c r="BA72" i="21"/>
  <c r="AV67" i="21"/>
  <c r="BH71" i="21"/>
  <c r="BI67" i="21"/>
  <c r="L71" i="31" s="1"/>
  <c r="AW68" i="21"/>
  <c r="BG70" i="21"/>
  <c r="BD67" i="21"/>
  <c r="BA67" i="21"/>
  <c r="AU70" i="21"/>
  <c r="AW72" i="21"/>
  <c r="BB69" i="21"/>
  <c r="AY70" i="21"/>
  <c r="BA68" i="21"/>
  <c r="AW67" i="21"/>
  <c r="AZ71" i="21"/>
  <c r="BF107" i="21"/>
  <c r="BE106" i="21"/>
  <c r="BE107" i="21"/>
  <c r="BD106" i="21"/>
  <c r="BC105" i="21"/>
  <c r="BD107" i="21"/>
  <c r="BC106" i="21"/>
  <c r="BB105" i="21"/>
  <c r="BE105" i="21"/>
  <c r="BD105" i="21"/>
  <c r="BA104" i="21"/>
  <c r="AZ103" i="21"/>
  <c r="AY102" i="21"/>
  <c r="BA105" i="21"/>
  <c r="AV104" i="21"/>
  <c r="AY103" i="21"/>
  <c r="BI103" i="21"/>
  <c r="BA102" i="21"/>
  <c r="AY101" i="21"/>
  <c r="AX100" i="21"/>
  <c r="AW99" i="21"/>
  <c r="AV98" i="21"/>
  <c r="BG103" i="21"/>
  <c r="AZ102" i="21"/>
  <c r="AX101" i="21"/>
  <c r="AW100" i="21"/>
  <c r="AV99" i="21"/>
  <c r="AU98" i="21"/>
  <c r="AX102" i="21"/>
  <c r="AW102" i="21"/>
  <c r="AZ100" i="21"/>
  <c r="AX98" i="21"/>
  <c r="BG96" i="21"/>
  <c r="BF95" i="21"/>
  <c r="BE94" i="21"/>
  <c r="BA103" i="21"/>
  <c r="BG100" i="21"/>
  <c r="AW98" i="21"/>
  <c r="AU97" i="21"/>
  <c r="BI95" i="21"/>
  <c r="BB102" i="21"/>
  <c r="BB98" i="21"/>
  <c r="AZ96" i="21"/>
  <c r="BB94" i="21"/>
  <c r="AX99" i="21"/>
  <c r="AW96" i="21"/>
  <c r="AZ94" i="21"/>
  <c r="BA93" i="21"/>
  <c r="AZ92" i="21"/>
  <c r="AY91" i="21"/>
  <c r="AX90" i="21"/>
  <c r="AW89" i="21"/>
  <c r="AV88" i="21"/>
  <c r="AU87" i="21"/>
  <c r="BE67" i="21"/>
  <c r="BB107" i="21"/>
  <c r="BA106" i="21"/>
  <c r="BA107" i="21"/>
  <c r="AZ106" i="21"/>
  <c r="AY105" i="21"/>
  <c r="AZ107" i="21"/>
  <c r="AY106" i="21"/>
  <c r="AX105" i="21"/>
  <c r="AW105" i="21"/>
  <c r="AV105" i="21"/>
  <c r="AW104" i="21"/>
  <c r="AV103" i="21"/>
  <c r="AU107" i="21"/>
  <c r="BH104" i="21"/>
  <c r="BH105" i="21"/>
  <c r="AZ105" i="21"/>
  <c r="BC103" i="21"/>
  <c r="AV102" i="21"/>
  <c r="AU101" i="21"/>
  <c r="BI99" i="21"/>
  <c r="BH98" i="21"/>
  <c r="BG107" i="21"/>
  <c r="BB103" i="21"/>
  <c r="AU102" i="21"/>
  <c r="BI100" i="21"/>
  <c r="BH99" i="21"/>
  <c r="BG98" i="21"/>
  <c r="BF97" i="21"/>
  <c r="BC104" i="21"/>
  <c r="BH101" i="21"/>
  <c r="BC99" i="21"/>
  <c r="BE97" i="21"/>
  <c r="BC96" i="21"/>
  <c r="BB95" i="21"/>
  <c r="BA94" i="21"/>
  <c r="BD102" i="21"/>
  <c r="AY100" i="21"/>
  <c r="BI97" i="21"/>
  <c r="BF96" i="21"/>
  <c r="BE95" i="21"/>
  <c r="BI101" i="21"/>
  <c r="BG97" i="21"/>
  <c r="BH95" i="21"/>
  <c r="AV94" i="21"/>
  <c r="BA98" i="21"/>
  <c r="BG95" i="21"/>
  <c r="AU94" i="21"/>
  <c r="AW93" i="21"/>
  <c r="AV92" i="21"/>
  <c r="AU91" i="21"/>
  <c r="BI89" i="21"/>
  <c r="BH88" i="21"/>
  <c r="BG87" i="21"/>
  <c r="AU103" i="21"/>
  <c r="BA97" i="21"/>
  <c r="AV71" i="21"/>
  <c r="AX107" i="21"/>
  <c r="AW106" i="21"/>
  <c r="AW107" i="21"/>
  <c r="AV106" i="21"/>
  <c r="AU105" i="21"/>
  <c r="AV107" i="21"/>
  <c r="AU106" i="21"/>
  <c r="BC107" i="21"/>
  <c r="AY107" i="21"/>
  <c r="BI104" i="21"/>
  <c r="BH103" i="21"/>
  <c r="BG102" i="21"/>
  <c r="AX106" i="21"/>
  <c r="BD104" i="21"/>
  <c r="BB104" i="21"/>
  <c r="BG104" i="21"/>
  <c r="AX103" i="21"/>
  <c r="BG101" i="21"/>
  <c r="BF100" i="21"/>
  <c r="BE99" i="21"/>
  <c r="BD98" i="21"/>
  <c r="BF104" i="21"/>
  <c r="AW103" i="21"/>
  <c r="BF101" i="21"/>
  <c r="BE100" i="21"/>
  <c r="BD99" i="21"/>
  <c r="BC98" i="21"/>
  <c r="BB97" i="21"/>
  <c r="BF103" i="21"/>
  <c r="AZ101" i="21"/>
  <c r="AU99" i="21"/>
  <c r="AZ97" i="21"/>
  <c r="AY96" i="21"/>
  <c r="AX95" i="21"/>
  <c r="AW94" i="21"/>
  <c r="BE101" i="21"/>
  <c r="BB99" i="21"/>
  <c r="BD97" i="21"/>
  <c r="BB96" i="21"/>
  <c r="BA95" i="21"/>
  <c r="AV100" i="21"/>
  <c r="AW97" i="21"/>
  <c r="AZ95" i="21"/>
  <c r="BI106" i="21"/>
  <c r="BH107" i="21"/>
  <c r="BB106" i="21"/>
  <c r="BI105" i="21"/>
  <c r="BF102" i="21"/>
  <c r="AZ98" i="21"/>
  <c r="BA100" i="21"/>
  <c r="BH102" i="21"/>
  <c r="AU96" i="21"/>
  <c r="BE98" i="21"/>
  <c r="AY99" i="21"/>
  <c r="AU100" i="21"/>
  <c r="BF94" i="21"/>
  <c r="BD92" i="21"/>
  <c r="BB90" i="21"/>
  <c r="AZ88" i="21"/>
  <c r="BD100" i="21"/>
  <c r="BD95" i="21"/>
  <c r="BH93" i="21"/>
  <c r="BG92" i="21"/>
  <c r="BF91" i="21"/>
  <c r="BE90" i="21"/>
  <c r="BD89" i="21"/>
  <c r="BC88" i="21"/>
  <c r="BC94" i="21"/>
  <c r="BH91" i="21"/>
  <c r="BC89" i="21"/>
  <c r="BH87" i="21"/>
  <c r="BE86" i="21"/>
  <c r="BD85" i="21"/>
  <c r="BC84" i="21"/>
  <c r="BG93" i="21"/>
  <c r="AW91" i="21"/>
  <c r="BE88" i="21"/>
  <c r="AV87" i="21"/>
  <c r="AV86" i="21"/>
  <c r="AU85" i="21"/>
  <c r="BI83" i="21"/>
  <c r="BH82" i="21"/>
  <c r="BG81" i="21"/>
  <c r="BF80" i="21"/>
  <c r="BE79" i="21"/>
  <c r="BI98" i="21"/>
  <c r="BF93" i="21"/>
  <c r="BD91" i="21"/>
  <c r="BG89" i="21"/>
  <c r="AZ87" i="21"/>
  <c r="AU86" i="21"/>
  <c r="BI84" i="21"/>
  <c r="BH83" i="21"/>
  <c r="BG82" i="21"/>
  <c r="BF81" i="21"/>
  <c r="BE80" i="21"/>
  <c r="BD79" i="21"/>
  <c r="BH94" i="21"/>
  <c r="BD87" i="21"/>
  <c r="AU84" i="21"/>
  <c r="BA82" i="21"/>
  <c r="AX92" i="21"/>
  <c r="BI88" i="21"/>
  <c r="AZ84" i="21"/>
  <c r="AX82" i="21"/>
  <c r="AU90" i="21"/>
  <c r="BI85" i="21"/>
  <c r="BE81" i="21"/>
  <c r="AX79" i="21"/>
  <c r="AW78" i="21"/>
  <c r="AV77" i="21"/>
  <c r="AU76" i="21"/>
  <c r="BI87" i="21"/>
  <c r="AZ81" i="21"/>
  <c r="AU79" i="21"/>
  <c r="AV78" i="21"/>
  <c r="AU77" i="21"/>
  <c r="BI75" i="21"/>
  <c r="L79" i="31" s="1"/>
  <c r="BE82" i="21"/>
  <c r="BG78" i="21"/>
  <c r="AV76" i="21"/>
  <c r="BD74" i="21"/>
  <c r="AX72" i="21"/>
  <c r="AV80" i="21"/>
  <c r="BA77" i="21"/>
  <c r="AU75" i="21"/>
  <c r="AU74" i="21"/>
  <c r="BI72" i="21"/>
  <c r="L76" i="31" s="1"/>
  <c r="BG79" i="21"/>
  <c r="AX77" i="21"/>
  <c r="AZ75" i="21"/>
  <c r="BI73" i="21"/>
  <c r="L77" i="31" s="1"/>
  <c r="BH72" i="21"/>
  <c r="BG71" i="21"/>
  <c r="BF70" i="21"/>
  <c r="L63" i="31" s="1"/>
  <c r="BE69" i="21"/>
  <c r="BD68" i="21"/>
  <c r="BC67" i="21"/>
  <c r="BE71" i="21"/>
  <c r="BF68" i="21"/>
  <c r="L61" i="31" s="1"/>
  <c r="BD80" i="21"/>
  <c r="AW77" i="21"/>
  <c r="AY75" i="21"/>
  <c r="AW74" i="21"/>
  <c r="AV73" i="21"/>
  <c r="AU72" i="21"/>
  <c r="BI70" i="21"/>
  <c r="L74" i="31" s="1"/>
  <c r="BH69" i="21"/>
  <c r="BG68" i="21"/>
  <c r="BF67" i="21"/>
  <c r="L60" i="31" s="1"/>
  <c r="AY73" i="21"/>
  <c r="BA71" i="21"/>
  <c r="AU69" i="21"/>
  <c r="BC70" i="21"/>
  <c r="BI107" i="21"/>
  <c r="BG106" i="21"/>
  <c r="BE104" i="21"/>
  <c r="AZ104" i="21"/>
  <c r="BC101" i="21"/>
  <c r="AX104" i="21"/>
  <c r="AZ99" i="21"/>
  <c r="BH100" i="21"/>
  <c r="BI94" i="21"/>
  <c r="AY97" i="21"/>
  <c r="BH96" i="21"/>
  <c r="BC97" i="21"/>
  <c r="BI93" i="21"/>
  <c r="BG91" i="21"/>
  <c r="BE89" i="21"/>
  <c r="BC87" i="21"/>
  <c r="BG99" i="21"/>
  <c r="AV95" i="21"/>
  <c r="BD93" i="21"/>
  <c r="BC92" i="21"/>
  <c r="BB91" i="21"/>
  <c r="BA90" i="21"/>
  <c r="AZ89" i="21"/>
  <c r="AY88" i="21"/>
  <c r="BB93" i="21"/>
  <c r="AZ91" i="21"/>
  <c r="AU89" i="21"/>
  <c r="BB87" i="21"/>
  <c r="BA86" i="21"/>
  <c r="AZ85" i="21"/>
  <c r="BH97" i="21"/>
  <c r="AY93" i="21"/>
  <c r="BG90" i="21"/>
  <c r="AW88" i="21"/>
  <c r="BH86" i="21"/>
  <c r="BG85" i="21"/>
  <c r="BF84" i="21"/>
  <c r="BE83" i="21"/>
  <c r="BD82" i="21"/>
  <c r="BC81" i="21"/>
  <c r="BB80" i="21"/>
  <c r="BA79" i="21"/>
  <c r="AX97" i="21"/>
  <c r="AX93" i="21"/>
  <c r="AV91" i="21"/>
  <c r="AY89" i="21"/>
  <c r="BG86" i="21"/>
  <c r="BF85" i="21"/>
  <c r="BE84" i="21"/>
  <c r="BD83" i="21"/>
  <c r="BC82" i="21"/>
  <c r="BB81" i="21"/>
  <c r="BA80" i="21"/>
  <c r="AZ79" i="21"/>
  <c r="AU93" i="21"/>
  <c r="BB86" i="21"/>
  <c r="BF83" i="21"/>
  <c r="BD81" i="21"/>
  <c r="BA91" i="21"/>
  <c r="AX87" i="21"/>
  <c r="BC83" i="21"/>
  <c r="BI81" i="21"/>
  <c r="BA88" i="21"/>
  <c r="AY84" i="21"/>
  <c r="BC80" i="21"/>
  <c r="BI78" i="21"/>
  <c r="BH77" i="21"/>
  <c r="BG76" i="21"/>
  <c r="BF75" i="21"/>
  <c r="L68" i="31" s="1"/>
  <c r="AW85" i="21"/>
  <c r="BH80" i="21"/>
  <c r="BH78" i="21"/>
  <c r="BG77" i="21"/>
  <c r="BF76" i="21"/>
  <c r="L69" i="31" s="1"/>
  <c r="BE75" i="21"/>
  <c r="BH81" i="21"/>
  <c r="AY78" i="21"/>
  <c r="BD75" i="21"/>
  <c r="AZ74" i="21"/>
  <c r="AW71" i="21"/>
  <c r="BF78" i="21"/>
  <c r="BI76" i="21"/>
  <c r="L80" i="31" s="1"/>
  <c r="BG74" i="21"/>
  <c r="BF73" i="21"/>
  <c r="L66" i="31" s="1"/>
  <c r="BE72" i="21"/>
  <c r="BC78" i="21"/>
  <c r="BH76" i="21"/>
  <c r="K80" i="31" s="1"/>
  <c r="BF74" i="21"/>
  <c r="L67" i="31" s="1"/>
  <c r="BE73" i="21"/>
  <c r="BD72" i="21"/>
  <c r="BC71" i="21"/>
  <c r="BB70" i="21"/>
  <c r="BA69" i="21"/>
  <c r="AZ68" i="21"/>
  <c r="AY67" i="21"/>
  <c r="BH70" i="21"/>
  <c r="AX68" i="21"/>
  <c r="BB79" i="21"/>
  <c r="BE76" i="21"/>
  <c r="BI74" i="21"/>
  <c r="L78" i="31" s="1"/>
  <c r="BH73" i="21"/>
  <c r="BG72" i="21"/>
  <c r="BF71" i="21"/>
  <c r="L64" i="31" s="1"/>
  <c r="BE70" i="21"/>
  <c r="BD69" i="21"/>
  <c r="BC68" i="21"/>
  <c r="BB67" i="21"/>
  <c r="AU73" i="21"/>
  <c r="BD70" i="21"/>
  <c r="BB68" i="21"/>
  <c r="BE68" i="21"/>
  <c r="BG105" i="21"/>
  <c r="BC102" i="21"/>
  <c r="BA99" i="21"/>
  <c r="BI102" i="21"/>
  <c r="AW101" i="21"/>
  <c r="BD101" i="21"/>
  <c r="BH92" i="21"/>
  <c r="BD88" i="21"/>
  <c r="AV96" i="21"/>
  <c r="AV93" i="21"/>
  <c r="BI90" i="21"/>
  <c r="BG88" i="21"/>
  <c r="AW92" i="21"/>
  <c r="AX88" i="21"/>
  <c r="BH85" i="21"/>
  <c r="AX94" i="21"/>
  <c r="BB89" i="21"/>
  <c r="BA87" i="21"/>
  <c r="AY85" i="21"/>
  <c r="AW83" i="21"/>
  <c r="AU81" i="21"/>
  <c r="BC100" i="21"/>
  <c r="BA92" i="21"/>
  <c r="BE87" i="21"/>
  <c r="BH106" i="21"/>
  <c r="BF105" i="21"/>
  <c r="BD103" i="21"/>
  <c r="BE103" i="21"/>
  <c r="BB100" i="21"/>
  <c r="BE102" i="21"/>
  <c r="AY98" i="21"/>
  <c r="BF98" i="21"/>
  <c r="AU104" i="21"/>
  <c r="AX96" i="21"/>
  <c r="BG94" i="21"/>
  <c r="BE96" i="21"/>
  <c r="BE93" i="21"/>
  <c r="BC91" i="21"/>
  <c r="BA89" i="21"/>
  <c r="AY87" i="21"/>
  <c r="BD96" i="21"/>
  <c r="BD94" i="21"/>
  <c r="AZ93" i="21"/>
  <c r="AY92" i="21"/>
  <c r="AX91" i="21"/>
  <c r="AW90" i="21"/>
  <c r="AV89" i="21"/>
  <c r="AU88" i="21"/>
  <c r="BE92" i="21"/>
  <c r="BH90" i="21"/>
  <c r="BF88" i="21"/>
  <c r="AW87" i="21"/>
  <c r="AW86" i="21"/>
  <c r="AV85" i="21"/>
  <c r="BI96" i="21"/>
  <c r="BB92" i="21"/>
  <c r="AY90" i="21"/>
  <c r="BF87" i="21"/>
  <c r="BD86" i="21"/>
  <c r="BC85" i="21"/>
  <c r="BB84" i="21"/>
  <c r="BA83" i="21"/>
  <c r="AZ82" i="21"/>
  <c r="AY81" i="21"/>
  <c r="AX80" i="21"/>
  <c r="AW79" i="21"/>
  <c r="BA96" i="21"/>
  <c r="BI92" i="21"/>
  <c r="BD90" i="21"/>
  <c r="BB88" i="21"/>
  <c r="BC86" i="21"/>
  <c r="BB85" i="21"/>
  <c r="BA84" i="21"/>
  <c r="AZ83" i="21"/>
  <c r="AY82" i="21"/>
  <c r="AX81" i="21"/>
  <c r="AW80" i="21"/>
  <c r="AV79" i="21"/>
  <c r="BF92" i="21"/>
  <c r="BE85" i="21"/>
  <c r="AX83" i="21"/>
  <c r="AV81" i="21"/>
  <c r="BC90" i="21"/>
  <c r="AX86" i="21"/>
  <c r="AU83" i="21"/>
  <c r="BA81" i="21"/>
  <c r="AX89" i="21"/>
  <c r="AY83" i="21"/>
  <c r="AU80" i="21"/>
  <c r="BE78" i="21"/>
  <c r="BD77" i="21"/>
  <c r="BC76" i="21"/>
  <c r="BB75" i="21"/>
  <c r="AV84" i="21"/>
  <c r="AZ80" i="21"/>
  <c r="BD78" i="21"/>
  <c r="BC77" i="21"/>
  <c r="BB76" i="21"/>
  <c r="BA75" i="21"/>
  <c r="AY80" i="21"/>
  <c r="BB77" i="21"/>
  <c r="AV75" i="21"/>
  <c r="AV74" i="21"/>
  <c r="BC69" i="21"/>
  <c r="AX78" i="21"/>
  <c r="BA76" i="21"/>
  <c r="BC74" i="21"/>
  <c r="BB73" i="21"/>
  <c r="BG83" i="21"/>
  <c r="AU78" i="21"/>
  <c r="AZ76" i="21"/>
  <c r="BB74" i="21"/>
  <c r="BA73" i="21"/>
  <c r="AZ72" i="21"/>
  <c r="AY71" i="21"/>
  <c r="AX70" i="21"/>
  <c r="AW69" i="21"/>
  <c r="AV68" i="21"/>
  <c r="AU67" i="21"/>
  <c r="AZ70" i="21"/>
  <c r="BH84" i="21"/>
  <c r="BB78" i="21"/>
  <c r="AW76" i="21"/>
  <c r="BE74" i="21"/>
  <c r="BD73" i="21"/>
  <c r="BC72" i="21"/>
  <c r="BB71" i="21"/>
  <c r="BA70" i="21"/>
  <c r="AZ69" i="21"/>
  <c r="AY68" i="21"/>
  <c r="AX67" i="21"/>
  <c r="BB72" i="21"/>
  <c r="AV70" i="21"/>
  <c r="AZ67" i="21"/>
  <c r="BI68" i="21"/>
  <c r="L72" i="31" s="1"/>
  <c r="BD71" i="21"/>
  <c r="BF106" i="21"/>
  <c r="AY104" i="21"/>
  <c r="BB101" i="21"/>
  <c r="AV97" i="21"/>
  <c r="AW95" i="21"/>
  <c r="AY95" i="21"/>
  <c r="BF90" i="21"/>
  <c r="BA101" i="21"/>
  <c r="AY94" i="21"/>
  <c r="AU92" i="21"/>
  <c r="BH89" i="21"/>
  <c r="BF99" i="21"/>
  <c r="AZ90" i="21"/>
  <c r="BI86" i="21"/>
  <c r="BG84" i="21"/>
  <c r="BE91" i="21"/>
  <c r="AZ86" i="21"/>
  <c r="AX84" i="21"/>
  <c r="AV82" i="21"/>
  <c r="BI79" i="21"/>
  <c r="BC95" i="21"/>
  <c r="AV90" i="21"/>
  <c r="AY86" i="21"/>
  <c r="AU82" i="21"/>
  <c r="BI91" i="21"/>
  <c r="BF89" i="21"/>
  <c r="BF86" i="21"/>
  <c r="AZ77" i="21"/>
  <c r="BC79" i="21"/>
  <c r="AW75" i="21"/>
  <c r="BC73" i="21"/>
  <c r="AY74" i="21"/>
  <c r="BH75" i="21"/>
  <c r="AU71" i="21"/>
  <c r="BF72" i="21"/>
  <c r="L65" i="31" s="1"/>
  <c r="BG75" i="21"/>
  <c r="AX71" i="21"/>
  <c r="BG73" i="21"/>
  <c r="BH67" i="21"/>
  <c r="AX69" i="21"/>
  <c r="AV83" i="21"/>
  <c r="BC93" i="21"/>
  <c r="AX76" i="21"/>
  <c r="BC75" i="21"/>
  <c r="AV72" i="21"/>
  <c r="AY72" i="21"/>
  <c r="BF69" i="21"/>
  <c r="L62" i="31" s="1"/>
  <c r="AX85" i="21"/>
  <c r="BI80" i="21"/>
  <c r="BD84" i="21"/>
  <c r="BA85" i="21"/>
  <c r="BB82" i="21"/>
  <c r="AY76" i="21"/>
  <c r="AZ78" i="21"/>
  <c r="AY79" i="21"/>
  <c r="AW81" i="21"/>
  <c r="AX73" i="21"/>
  <c r="AX74" i="21"/>
  <c r="BI69" i="21"/>
  <c r="L73" i="31" s="1"/>
  <c r="AY69" i="21"/>
  <c r="BA74" i="21"/>
  <c r="AW70" i="21"/>
  <c r="BI71" i="21"/>
  <c r="L75" i="31" s="1"/>
  <c r="AU95" i="21"/>
  <c r="BA78" i="21"/>
  <c r="BH74" i="21"/>
  <c r="BG67" i="21"/>
  <c r="AW84" i="21"/>
  <c r="BH79" i="21"/>
  <c r="BI82" i="21"/>
  <c r="BF82" i="21"/>
  <c r="BF79" i="21"/>
  <c r="AX75" i="21"/>
  <c r="AY77" i="21"/>
  <c r="BD76" i="21"/>
  <c r="K69" i="31" s="1"/>
  <c r="BI77" i="21"/>
  <c r="BG80" i="21"/>
  <c r="AW73" i="21"/>
  <c r="BH68" i="21"/>
  <c r="BB83" i="21"/>
  <c r="AZ73" i="21"/>
  <c r="AV69" i="21"/>
  <c r="BG69" i="21"/>
  <c r="AV101" i="21"/>
  <c r="AW82" i="21"/>
  <c r="BF77" i="21"/>
  <c r="BE77" i="21"/>
  <c r="AU68" i="21"/>
  <c r="F91" i="21"/>
  <c r="L91" i="21" s="1"/>
  <c r="E91" i="21"/>
  <c r="G103" i="21"/>
  <c r="K103" i="21"/>
  <c r="J103" i="21"/>
  <c r="I103" i="21"/>
  <c r="H103" i="21"/>
  <c r="F73" i="21"/>
  <c r="L73" i="21" s="1"/>
  <c r="E73" i="21"/>
  <c r="F85" i="21"/>
  <c r="L85" i="21" s="1"/>
  <c r="E85" i="21"/>
  <c r="CJ71" i="21"/>
  <c r="CC68" i="21"/>
  <c r="BY67" i="21"/>
  <c r="CG67" i="21"/>
  <c r="CM70" i="21"/>
  <c r="BZ69" i="21"/>
  <c r="CB67" i="21"/>
  <c r="CB71" i="21"/>
  <c r="CC67" i="21"/>
  <c r="CK68" i="21"/>
  <c r="CJ67" i="21"/>
  <c r="CA70" i="21"/>
  <c r="CK67" i="21"/>
  <c r="CH69" i="21"/>
  <c r="CE70" i="21"/>
  <c r="CG68" i="21"/>
  <c r="CF71" i="21"/>
  <c r="CF67" i="21"/>
  <c r="CL69" i="21"/>
  <c r="BZ107" i="21"/>
  <c r="BY106" i="21"/>
  <c r="BY107" i="21"/>
  <c r="CM105" i="21"/>
  <c r="CL104" i="21"/>
  <c r="CF107" i="21"/>
  <c r="CE106" i="21"/>
  <c r="CD105" i="21"/>
  <c r="CC104" i="21"/>
  <c r="CK105" i="21"/>
  <c r="CJ105" i="21"/>
  <c r="CJ103" i="21"/>
  <c r="CI102" i="21"/>
  <c r="CD106" i="21"/>
  <c r="CA104" i="21"/>
  <c r="CE103" i="21"/>
  <c r="CI103" i="21"/>
  <c r="CG102" i="21"/>
  <c r="CE101" i="21"/>
  <c r="CD100" i="21"/>
  <c r="CC99" i="21"/>
  <c r="CB98" i="21"/>
  <c r="CA97" i="21"/>
  <c r="CC103" i="21"/>
  <c r="CL101" i="21"/>
  <c r="CK100" i="21"/>
  <c r="CJ99" i="21"/>
  <c r="CI98" i="21"/>
  <c r="CH97" i="21"/>
  <c r="CD102" i="21"/>
  <c r="CF101" i="21"/>
  <c r="CL98" i="21"/>
  <c r="CI96" i="21"/>
  <c r="CH95" i="21"/>
  <c r="CG94" i="21"/>
  <c r="CF93" i="21"/>
  <c r="BY102" i="21"/>
  <c r="CE100" i="21"/>
  <c r="CC98" i="21"/>
  <c r="CH96" i="21"/>
  <c r="CG95" i="21"/>
  <c r="CF94" i="21"/>
  <c r="CE99" i="21"/>
  <c r="CF95" i="21"/>
  <c r="CH102" i="21"/>
  <c r="CG98" i="21"/>
  <c r="CM95" i="21"/>
  <c r="CI93" i="21"/>
  <c r="CF92" i="21"/>
  <c r="CE91" i="21"/>
  <c r="CD90" i="21"/>
  <c r="CC89" i="21"/>
  <c r="CB88" i="21"/>
  <c r="CA87" i="21"/>
  <c r="BZ86" i="21"/>
  <c r="BZ98" i="21"/>
  <c r="CJ95" i="21"/>
  <c r="BZ94" i="21"/>
  <c r="CM92" i="21"/>
  <c r="CL91" i="21"/>
  <c r="CK90" i="21"/>
  <c r="CJ89" i="21"/>
  <c r="CI88" i="21"/>
  <c r="CI100" i="21"/>
  <c r="CC92" i="21"/>
  <c r="CA89" i="21"/>
  <c r="CC87" i="21"/>
  <c r="CJ85" i="21"/>
  <c r="CI84" i="21"/>
  <c r="BY98" i="21"/>
  <c r="CK91" i="21"/>
  <c r="CH89" i="21"/>
  <c r="CG87" i="21"/>
  <c r="CM85" i="21"/>
  <c r="CL84" i="21"/>
  <c r="CK83" i="21"/>
  <c r="CJ82" i="21"/>
  <c r="CI81" i="21"/>
  <c r="CH80" i="21"/>
  <c r="CG79" i="21"/>
  <c r="CF78" i="21"/>
  <c r="CI95" i="21"/>
  <c r="BY92" i="21"/>
  <c r="CB90" i="21"/>
  <c r="BZ88" i="21"/>
  <c r="CM86" i="21"/>
  <c r="CH85" i="21"/>
  <c r="CG84" i="21"/>
  <c r="CF83" i="21"/>
  <c r="CE82" i="21"/>
  <c r="CD81" i="21"/>
  <c r="CC80" i="21"/>
  <c r="CB79" i="21"/>
  <c r="BY87" i="21"/>
  <c r="CD83" i="21"/>
  <c r="CB81" i="21"/>
  <c r="CI90" i="21"/>
  <c r="CF84" i="21"/>
  <c r="CD82" i="21"/>
  <c r="BY91" i="21"/>
  <c r="CG88" i="21"/>
  <c r="CK81" i="21"/>
  <c r="CD79" i="21"/>
  <c r="CJ77" i="21"/>
  <c r="CI76" i="21"/>
  <c r="CH75" i="21"/>
  <c r="BY88" i="21"/>
  <c r="CC82" i="21"/>
  <c r="CA79" i="21"/>
  <c r="CM77" i="21"/>
  <c r="CL76" i="21"/>
  <c r="CK75" i="21"/>
  <c r="BY85" i="21"/>
  <c r="CK78" i="21"/>
  <c r="CJ76" i="21"/>
  <c r="CJ74" i="21"/>
  <c r="CI73" i="21"/>
  <c r="CC71" i="21"/>
  <c r="CB80" i="21"/>
  <c r="CG77" i="21"/>
  <c r="CI75" i="21"/>
  <c r="CE74" i="21"/>
  <c r="CD73" i="21"/>
  <c r="CC72" i="21"/>
  <c r="CM83" i="21"/>
  <c r="CL77" i="21"/>
  <c r="CL74" i="21"/>
  <c r="CK73" i="21"/>
  <c r="CJ72" i="21"/>
  <c r="CI71" i="21"/>
  <c r="CH70" i="21"/>
  <c r="CG69" i="21"/>
  <c r="CF68" i="21"/>
  <c r="CE67" i="21"/>
  <c r="CF70" i="21"/>
  <c r="BZ68" i="21"/>
  <c r="CD78" i="21"/>
  <c r="CC76" i="21"/>
  <c r="CG74" i="21"/>
  <c r="CF73" i="21"/>
  <c r="CE72" i="21"/>
  <c r="CD71" i="21"/>
  <c r="CC70" i="21"/>
  <c r="CB69" i="21"/>
  <c r="CA68" i="21"/>
  <c r="BZ67" i="21"/>
  <c r="BY71" i="21"/>
  <c r="CL68" i="21"/>
  <c r="CD69" i="21"/>
  <c r="CI70" i="21"/>
  <c r="CL107" i="21"/>
  <c r="CK106" i="21"/>
  <c r="CK107" i="21"/>
  <c r="CJ106" i="21"/>
  <c r="CI105" i="21"/>
  <c r="CH104" i="21"/>
  <c r="CB107" i="21"/>
  <c r="CA106" i="21"/>
  <c r="BZ105" i="21"/>
  <c r="BY104" i="21"/>
  <c r="CC105" i="21"/>
  <c r="CB105" i="21"/>
  <c r="CF103" i="21"/>
  <c r="CE102" i="21"/>
  <c r="CG105" i="21"/>
  <c r="CM107" i="21"/>
  <c r="BZ103" i="21"/>
  <c r="CD103" i="21"/>
  <c r="CB102" i="21"/>
  <c r="CA101" i="21"/>
  <c r="BZ100" i="21"/>
  <c r="BY99" i="21"/>
  <c r="CM97" i="21"/>
  <c r="CM104" i="21"/>
  <c r="CK102" i="21"/>
  <c r="CH101" i="21"/>
  <c r="CG100" i="21"/>
  <c r="CF99" i="21"/>
  <c r="CE98" i="21"/>
  <c r="CD97" i="21"/>
  <c r="BZ106" i="21"/>
  <c r="CF100" i="21"/>
  <c r="CD98" i="21"/>
  <c r="CE96" i="21"/>
  <c r="CD95" i="21"/>
  <c r="CC94" i="21"/>
  <c r="CB93" i="21"/>
  <c r="CK101" i="21"/>
  <c r="CH99" i="21"/>
  <c r="CK97" i="21"/>
  <c r="CD96" i="21"/>
  <c r="CC95" i="21"/>
  <c r="CL103" i="21"/>
  <c r="CH98" i="21"/>
  <c r="CI94" i="21"/>
  <c r="CJ101" i="21"/>
  <c r="CB97" i="21"/>
  <c r="CE95" i="21"/>
  <c r="CD93" i="21"/>
  <c r="CB92" i="21"/>
  <c r="CA91" i="21"/>
  <c r="BZ90" i="21"/>
  <c r="BY89" i="21"/>
  <c r="CM87" i="21"/>
  <c r="CL86" i="21"/>
  <c r="CG101" i="21"/>
  <c r="BY97" i="21"/>
  <c r="CB95" i="21"/>
  <c r="CM93" i="21"/>
  <c r="CI92" i="21"/>
  <c r="CH91" i="21"/>
  <c r="CG90" i="21"/>
  <c r="CF89" i="21"/>
  <c r="CE88" i="21"/>
  <c r="CL93" i="21"/>
  <c r="CF91" i="21"/>
  <c r="CL88" i="21"/>
  <c r="CJ86" i="21"/>
  <c r="CF85" i="21"/>
  <c r="CE84" i="21"/>
  <c r="CG93" i="21"/>
  <c r="CC91" i="21"/>
  <c r="BZ89" i="21"/>
  <c r="CB87" i="21"/>
  <c r="CI85" i="21"/>
  <c r="CH84" i="21"/>
  <c r="CG83" i="21"/>
  <c r="CF82" i="21"/>
  <c r="CE81" i="21"/>
  <c r="CD80" i="21"/>
  <c r="CC79" i="21"/>
  <c r="CB78" i="21"/>
  <c r="CL94" i="21"/>
  <c r="CJ91" i="21"/>
  <c r="CM89" i="21"/>
  <c r="CK87" i="21"/>
  <c r="CG86" i="21"/>
  <c r="CD85" i="21"/>
  <c r="CC84" i="21"/>
  <c r="CB83" i="21"/>
  <c r="CA82" i="21"/>
  <c r="BZ81" i="21"/>
  <c r="BY80" i="21"/>
  <c r="CA95" i="21"/>
  <c r="CK85" i="21"/>
  <c r="CG82" i="21"/>
  <c r="BY96" i="21"/>
  <c r="CL89" i="21"/>
  <c r="CI83" i="21"/>
  <c r="CG81" i="21"/>
  <c r="CD89" i="21"/>
  <c r="CB84" i="21"/>
  <c r="CI80" i="21"/>
  <c r="CM78" i="21"/>
  <c r="CF77" i="21"/>
  <c r="CE76" i="21"/>
  <c r="CD75" i="21"/>
  <c r="CF86" i="21"/>
  <c r="CF81" i="21"/>
  <c r="CL78" i="21"/>
  <c r="CI77" i="21"/>
  <c r="CH76" i="21"/>
  <c r="CG75" i="21"/>
  <c r="CK82" i="21"/>
  <c r="BZ78" i="21"/>
  <c r="CB76" i="21"/>
  <c r="CF74" i="21"/>
  <c r="CE73" i="21"/>
  <c r="CI69" i="21"/>
  <c r="BZ79" i="21"/>
  <c r="BY77" i="21"/>
  <c r="CA75" i="21"/>
  <c r="CA74" i="21"/>
  <c r="BZ73" i="21"/>
  <c r="BY72" i="21"/>
  <c r="CM80" i="21"/>
  <c r="CD77" i="21"/>
  <c r="CH74" i="21"/>
  <c r="CG73" i="21"/>
  <c r="CF72" i="21"/>
  <c r="CE71" i="21"/>
  <c r="CD70" i="21"/>
  <c r="CC69" i="21"/>
  <c r="CB68" i="21"/>
  <c r="CA67" i="21"/>
  <c r="CM69" i="21"/>
  <c r="CH83" i="21"/>
  <c r="CK77" i="21"/>
  <c r="CM75" i="21"/>
  <c r="CC74" i="21"/>
  <c r="CB73" i="21"/>
  <c r="CA72" i="21"/>
  <c r="BZ71" i="21"/>
  <c r="BY70" i="21"/>
  <c r="CM68" i="21"/>
  <c r="CL67" i="21"/>
  <c r="CA73" i="21"/>
  <c r="CJ70" i="21"/>
  <c r="CD68" i="21"/>
  <c r="CH67" i="21"/>
  <c r="CB70" i="21"/>
  <c r="CH107" i="21"/>
  <c r="CG106" i="21"/>
  <c r="CG107" i="21"/>
  <c r="CF106" i="21"/>
  <c r="CE105" i="21"/>
  <c r="CD104" i="21"/>
  <c r="CM106" i="21"/>
  <c r="CL105" i="21"/>
  <c r="CK104" i="21"/>
  <c r="CI107" i="21"/>
  <c r="CE107" i="21"/>
  <c r="CJ104" i="21"/>
  <c r="CB103" i="21"/>
  <c r="CA102" i="21"/>
  <c r="BY105" i="21"/>
  <c r="CE104" i="21"/>
  <c r="CF105" i="21"/>
  <c r="BY103" i="21"/>
  <c r="CM101" i="21"/>
  <c r="CL100" i="21"/>
  <c r="CK99" i="21"/>
  <c r="CJ98" i="21"/>
  <c r="CI97" i="21"/>
  <c r="CM103" i="21"/>
  <c r="CF102" i="21"/>
  <c r="CD101" i="21"/>
  <c r="CC100" i="21"/>
  <c r="CB99" i="21"/>
  <c r="CA98" i="21"/>
  <c r="BZ97" i="21"/>
  <c r="CA103" i="21"/>
  <c r="CI99" i="21"/>
  <c r="CF97" i="21"/>
  <c r="CA96" i="21"/>
  <c r="BZ95" i="21"/>
  <c r="BY94" i="21"/>
  <c r="CF104" i="21"/>
  <c r="CC101" i="21"/>
  <c r="BZ99" i="21"/>
  <c r="CC97" i="21"/>
  <c r="BZ96" i="21"/>
  <c r="BY95" i="21"/>
  <c r="BY101" i="21"/>
  <c r="CG97" i="21"/>
  <c r="CB94" i="21"/>
  <c r="CA100" i="21"/>
  <c r="CK96" i="21"/>
  <c r="CH94" i="21"/>
  <c r="BY93" i="21"/>
  <c r="CM91" i="21"/>
  <c r="CL90" i="21"/>
  <c r="CK89" i="21"/>
  <c r="CJ88" i="21"/>
  <c r="CI87" i="21"/>
  <c r="CH86" i="21"/>
  <c r="CJ100" i="21"/>
  <c r="CJ96" i="21"/>
  <c r="CM94" i="21"/>
  <c r="CH93" i="21"/>
  <c r="CE92" i="21"/>
  <c r="CD91" i="21"/>
  <c r="CC90" i="21"/>
  <c r="CB89" i="21"/>
  <c r="CA88" i="21"/>
  <c r="BZ93" i="21"/>
  <c r="CF90" i="21"/>
  <c r="CD88" i="21"/>
  <c r="CE86" i="21"/>
  <c r="CB85" i="21"/>
  <c r="CA84" i="21"/>
  <c r="CH92" i="21"/>
  <c r="CM90" i="21"/>
  <c r="CK88" i="21"/>
  <c r="CI86" i="21"/>
  <c r="CE85" i="21"/>
  <c r="CD84" i="21"/>
  <c r="CC83" i="21"/>
  <c r="CB82" i="21"/>
  <c r="CA81" i="21"/>
  <c r="BZ80" i="21"/>
  <c r="BY79" i="21"/>
  <c r="CL99" i="21"/>
  <c r="CE93" i="21"/>
  <c r="CB91" i="21"/>
  <c r="CE89" i="21"/>
  <c r="CF87" i="21"/>
  <c r="CB86" i="21"/>
  <c r="BZ85" i="21"/>
  <c r="BY84" i="21"/>
  <c r="CM82" i="21"/>
  <c r="CL81" i="21"/>
  <c r="CK80" i="21"/>
  <c r="CJ79" i="21"/>
  <c r="CA93" i="21"/>
  <c r="CJ84" i="21"/>
  <c r="BY82" i="21"/>
  <c r="CD92" i="21"/>
  <c r="CK86" i="21"/>
  <c r="CA83" i="21"/>
  <c r="BY81" i="21"/>
  <c r="CJ87" i="21"/>
  <c r="CE83" i="21"/>
  <c r="CA80" i="21"/>
  <c r="CH78" i="21"/>
  <c r="CB77" i="21"/>
  <c r="CA76" i="21"/>
  <c r="BZ75" i="21"/>
  <c r="CC85" i="21"/>
  <c r="CF80" i="21"/>
  <c r="CG78" i="21"/>
  <c r="CE77" i="21"/>
  <c r="CD76" i="21"/>
  <c r="CC75" i="21"/>
  <c r="CE80" i="21"/>
  <c r="CH77" i="21"/>
  <c r="CJ75" i="21"/>
  <c r="CB74" i="21"/>
  <c r="CD72" i="21"/>
  <c r="BZ82" i="21"/>
  <c r="CI78" i="21"/>
  <c r="CG76" i="21"/>
  <c r="CM74" i="21"/>
  <c r="CL73" i="21"/>
  <c r="CK72" i="21"/>
  <c r="CD87" i="21"/>
  <c r="CM79" i="21"/>
  <c r="CF76" i="21"/>
  <c r="CD74" i="21"/>
  <c r="CC73" i="21"/>
  <c r="CB72" i="21"/>
  <c r="CA71" i="21"/>
  <c r="BZ70" i="21"/>
  <c r="BY69" i="21"/>
  <c r="CM67" i="21"/>
  <c r="CL72" i="21"/>
  <c r="CE69" i="21"/>
  <c r="CJ80" i="21"/>
  <c r="CC77" i="21"/>
  <c r="CE75" i="21"/>
  <c r="BY74" i="21"/>
  <c r="CM72" i="21"/>
  <c r="CL71" i="21"/>
  <c r="CK70" i="21"/>
  <c r="CJ69" i="21"/>
  <c r="CI68" i="21"/>
  <c r="CH72" i="21"/>
  <c r="CD107" i="21"/>
  <c r="CA105" i="21"/>
  <c r="CG104" i="21"/>
  <c r="CM102" i="21"/>
  <c r="BZ104" i="21"/>
  <c r="CG99" i="21"/>
  <c r="BZ102" i="21"/>
  <c r="CL97" i="21"/>
  <c r="CM96" i="21"/>
  <c r="CJ102" i="21"/>
  <c r="CK95" i="21"/>
  <c r="CK93" i="21"/>
  <c r="CJ92" i="21"/>
  <c r="CF88" i="21"/>
  <c r="CB96" i="21"/>
  <c r="BZ91" i="21"/>
  <c r="CK92" i="21"/>
  <c r="CM84" i="21"/>
  <c r="CC88" i="21"/>
  <c r="BY83" i="21"/>
  <c r="CJ78" i="21"/>
  <c r="CH88" i="21"/>
  <c r="CJ83" i="21"/>
  <c r="CF79" i="21"/>
  <c r="CG91" i="21"/>
  <c r="CA90" i="21"/>
  <c r="CM76" i="21"/>
  <c r="CI79" i="21"/>
  <c r="BY75" i="21"/>
  <c r="CM73" i="21"/>
  <c r="BY76" i="21"/>
  <c r="CA86" i="21"/>
  <c r="BY73" i="21"/>
  <c r="CJ68" i="21"/>
  <c r="CH79" i="21"/>
  <c r="CI72" i="21"/>
  <c r="CE68" i="21"/>
  <c r="CA78" i="21"/>
  <c r="CK71" i="21"/>
  <c r="CE78" i="21"/>
  <c r="CI67" i="21"/>
  <c r="CH71" i="21"/>
  <c r="CD67" i="21"/>
  <c r="CF75" i="21"/>
  <c r="BZ72" i="21"/>
  <c r="CG71" i="21"/>
  <c r="CB106" i="21"/>
  <c r="CB104" i="21"/>
  <c r="CH103" i="21"/>
  <c r="CJ93" i="21"/>
  <c r="CA94" i="21"/>
  <c r="CM99" i="21"/>
  <c r="BY86" i="21"/>
  <c r="CK79" i="21"/>
  <c r="CG80" i="21"/>
  <c r="CD94" i="21"/>
  <c r="BZ76" i="21"/>
  <c r="CG72" i="21"/>
  <c r="CH68" i="21"/>
  <c r="CA69" i="21"/>
  <c r="CC106" i="21"/>
  <c r="CJ107" i="21"/>
  <c r="CL106" i="21"/>
  <c r="CA107" i="21"/>
  <c r="CL102" i="21"/>
  <c r="CF98" i="21"/>
  <c r="BZ101" i="21"/>
  <c r="CG103" i="21"/>
  <c r="CL95" i="21"/>
  <c r="CM100" i="21"/>
  <c r="CJ94" i="21"/>
  <c r="CD99" i="21"/>
  <c r="CI91" i="21"/>
  <c r="CE87" i="21"/>
  <c r="CE94" i="21"/>
  <c r="BY90" i="21"/>
  <c r="CI89" i="21"/>
  <c r="CB101" i="21"/>
  <c r="CC86" i="21"/>
  <c r="CM81" i="21"/>
  <c r="CG96" i="21"/>
  <c r="BZ87" i="21"/>
  <c r="CI82" i="21"/>
  <c r="CL92" i="21"/>
  <c r="CG85" i="21"/>
  <c r="CH82" i="21"/>
  <c r="CL75" i="21"/>
  <c r="CE79" i="21"/>
  <c r="CI74" i="21"/>
  <c r="CM71" i="21"/>
  <c r="CK76" i="21"/>
  <c r="CG70" i="21"/>
  <c r="CH105" i="21"/>
  <c r="CH100" i="21"/>
  <c r="CA99" i="21"/>
  <c r="CF96" i="21"/>
  <c r="CA92" i="21"/>
  <c r="CE90" i="21"/>
  <c r="CJ90" i="21"/>
  <c r="CJ81" i="21"/>
  <c r="BZ83" i="21"/>
  <c r="BY78" i="21"/>
  <c r="BZ74" i="21"/>
  <c r="CJ73" i="21"/>
  <c r="BY68" i="21"/>
  <c r="CC107" i="21"/>
  <c r="CI106" i="21"/>
  <c r="CH106" i="21"/>
  <c r="CI104" i="21"/>
  <c r="CI101" i="21"/>
  <c r="CE97" i="21"/>
  <c r="BY100" i="21"/>
  <c r="CC102" i="21"/>
  <c r="CK94" i="21"/>
  <c r="CK98" i="21"/>
  <c r="CB100" i="21"/>
  <c r="CC96" i="21"/>
  <c r="CH90" i="21"/>
  <c r="CD86" i="21"/>
  <c r="CC93" i="21"/>
  <c r="CM88" i="21"/>
  <c r="CH87" i="21"/>
  <c r="BZ92" i="21"/>
  <c r="CA85" i="21"/>
  <c r="CL80" i="21"/>
  <c r="CG92" i="21"/>
  <c r="CL85" i="21"/>
  <c r="CH81" i="21"/>
  <c r="CL83" i="21"/>
  <c r="CL82" i="21"/>
  <c r="CL79" i="21"/>
  <c r="CJ97" i="21"/>
  <c r="CA77" i="21"/>
  <c r="BZ77" i="21"/>
  <c r="CC81" i="21"/>
  <c r="CH73" i="21"/>
  <c r="CL70" i="21"/>
  <c r="CK74" i="21"/>
  <c r="CK103" i="21"/>
  <c r="CM98" i="21"/>
  <c r="CL96" i="21"/>
  <c r="CG89" i="21"/>
  <c r="CL87" i="21"/>
  <c r="BZ84" i="21"/>
  <c r="CK84" i="21"/>
  <c r="CC78" i="21"/>
  <c r="CB75" i="21"/>
  <c r="CK69" i="21"/>
  <c r="CF69" i="21"/>
  <c r="F71" i="21"/>
  <c r="L71" i="21" s="1"/>
  <c r="E71" i="21"/>
  <c r="F87" i="21"/>
  <c r="L87" i="21" s="1"/>
  <c r="E87" i="21"/>
  <c r="G104" i="21"/>
  <c r="I104" i="21"/>
  <c r="J104" i="21"/>
  <c r="K104" i="21"/>
  <c r="H104" i="21"/>
  <c r="F74" i="21"/>
  <c r="L74" i="21" s="1"/>
  <c r="E74" i="21"/>
  <c r="F69" i="21"/>
  <c r="L69" i="21" s="1"/>
  <c r="E69" i="21"/>
  <c r="F93" i="21"/>
  <c r="L93" i="21" s="1"/>
  <c r="E93" i="21"/>
  <c r="CN71" i="21"/>
  <c r="CW67" i="21"/>
  <c r="K129" i="31" s="1"/>
  <c r="CP69" i="21"/>
  <c r="CO67" i="21"/>
  <c r="CS68" i="21"/>
  <c r="DB107" i="21"/>
  <c r="DA106" i="21"/>
  <c r="DA107" i="21"/>
  <c r="CZ106" i="21"/>
  <c r="CY105" i="21"/>
  <c r="CX104" i="21"/>
  <c r="CV107" i="21"/>
  <c r="CU106" i="21"/>
  <c r="CT105" i="21"/>
  <c r="CS104" i="21"/>
  <c r="DA105" i="21"/>
  <c r="CZ105" i="21"/>
  <c r="CZ103" i="21"/>
  <c r="CY102" i="21"/>
  <c r="CT106" i="21"/>
  <c r="CQ104" i="21"/>
  <c r="CU103" i="21"/>
  <c r="CN102" i="21"/>
  <c r="CO103" i="21"/>
  <c r="CY101" i="21"/>
  <c r="CX100" i="21"/>
  <c r="CW99" i="21"/>
  <c r="CV98" i="21"/>
  <c r="CU97" i="21"/>
  <c r="CS103" i="21"/>
  <c r="DB101" i="21"/>
  <c r="DA100" i="21"/>
  <c r="CZ99" i="21"/>
  <c r="CY98" i="21"/>
  <c r="CX97" i="21"/>
  <c r="CT102" i="21"/>
  <c r="CO102" i="21"/>
  <c r="CN100" i="21"/>
  <c r="CT98" i="21"/>
  <c r="CU96" i="21"/>
  <c r="CT95" i="21"/>
  <c r="CS94" i="21"/>
  <c r="CR93" i="21"/>
  <c r="DA101" i="21"/>
  <c r="CP99" i="21"/>
  <c r="CS97" i="21"/>
  <c r="CP96" i="21"/>
  <c r="CO95" i="21"/>
  <c r="CN94" i="21"/>
  <c r="CU99" i="21"/>
  <c r="CN96" i="21"/>
  <c r="CQ94" i="21"/>
  <c r="CQ100" i="21"/>
  <c r="DA96" i="21"/>
  <c r="CP94" i="21"/>
  <c r="CZ92" i="21"/>
  <c r="CY91" i="21"/>
  <c r="CX90" i="21"/>
  <c r="CW89" i="21"/>
  <c r="CV88" i="21"/>
  <c r="CU87" i="21"/>
  <c r="CT86" i="21"/>
  <c r="CP98" i="21"/>
  <c r="CZ95" i="21"/>
  <c r="CS93" i="21"/>
  <c r="DB91" i="21"/>
  <c r="DA90" i="21"/>
  <c r="CZ89" i="21"/>
  <c r="CY88" i="21"/>
  <c r="CX87" i="21"/>
  <c r="CO98" i="21"/>
  <c r="DA92" i="21"/>
  <c r="CV90" i="21"/>
  <c r="DB88" i="21"/>
  <c r="CZ86" i="21"/>
  <c r="CV85" i="21"/>
  <c r="CU84" i="21"/>
  <c r="CQ95" i="21"/>
  <c r="CP92" i="21"/>
  <c r="CX89" i="21"/>
  <c r="CV87" i="21"/>
  <c r="CN86" i="21"/>
  <c r="DB84" i="21"/>
  <c r="DA83" i="21"/>
  <c r="CZ82" i="21"/>
  <c r="CY81" i="21"/>
  <c r="CX80" i="21"/>
  <c r="CW79" i="21"/>
  <c r="CV78" i="21"/>
  <c r="CW93" i="21"/>
  <c r="CR91" i="21"/>
  <c r="CX88" i="21"/>
  <c r="CW86" i="21"/>
  <c r="CT85" i="21"/>
  <c r="CS84" i="21"/>
  <c r="CR83" i="21"/>
  <c r="CQ82" i="21"/>
  <c r="CP81" i="21"/>
  <c r="CO80" i="21"/>
  <c r="CN79" i="21"/>
  <c r="CW88" i="21"/>
  <c r="CZ84" i="21"/>
  <c r="CO82" i="21"/>
  <c r="CO88" i="21"/>
  <c r="CY83" i="21"/>
  <c r="CW81" i="21"/>
  <c r="CQ93" i="21"/>
  <c r="CX82" i="21"/>
  <c r="DB79" i="21"/>
  <c r="CZ77" i="21"/>
  <c r="CY76" i="21"/>
  <c r="L138" i="31" s="1"/>
  <c r="CX75" i="21"/>
  <c r="DB89" i="21"/>
  <c r="CV80" i="21"/>
  <c r="DB78" i="21"/>
  <c r="CU77" i="21"/>
  <c r="CX107" i="21"/>
  <c r="CW106" i="21"/>
  <c r="CW107" i="21"/>
  <c r="CV106" i="21"/>
  <c r="CU105" i="21"/>
  <c r="CT104" i="21"/>
  <c r="CR107" i="21"/>
  <c r="CQ106" i="21"/>
  <c r="CP105" i="21"/>
  <c r="CO104" i="21"/>
  <c r="CS105" i="21"/>
  <c r="CR105" i="21"/>
  <c r="CV103" i="21"/>
  <c r="CU102" i="21"/>
  <c r="CW105" i="21"/>
  <c r="CN105" i="21"/>
  <c r="CP103" i="21"/>
  <c r="CN104" i="21"/>
  <c r="DB102" i="21"/>
  <c r="CU101" i="21"/>
  <c r="CT100" i="21"/>
  <c r="CS99" i="21"/>
  <c r="CR98" i="21"/>
  <c r="CQ97" i="21"/>
  <c r="DA102" i="21"/>
  <c r="CX101" i="21"/>
  <c r="CW100" i="21"/>
  <c r="CV99" i="21"/>
  <c r="CU98" i="21"/>
  <c r="CT97" i="21"/>
  <c r="CW101" i="21"/>
  <c r="CV101" i="21"/>
  <c r="CY99" i="21"/>
  <c r="CV97" i="21"/>
  <c r="CQ96" i="21"/>
  <c r="CP95" i="21"/>
  <c r="CO94" i="21"/>
  <c r="CN93" i="21"/>
  <c r="CS101" i="21"/>
  <c r="DA98" i="21"/>
  <c r="DB96" i="21"/>
  <c r="DA95" i="21"/>
  <c r="CZ94" i="21"/>
  <c r="CZ102" i="21"/>
  <c r="CX98" i="21"/>
  <c r="CV95" i="21"/>
  <c r="DA93" i="21"/>
  <c r="CT99" i="21"/>
  <c r="CS96" i="21"/>
  <c r="CY93" i="21"/>
  <c r="CV92" i="21"/>
  <c r="CU91" i="21"/>
  <c r="CT90" i="21"/>
  <c r="CS89" i="21"/>
  <c r="CR88" i="21"/>
  <c r="CQ87" i="21"/>
  <c r="CP86" i="21"/>
  <c r="CO97" i="21"/>
  <c r="CR95" i="21"/>
  <c r="CY92" i="21"/>
  <c r="CX91" i="21"/>
  <c r="CW90" i="21"/>
  <c r="CV89" i="21"/>
  <c r="CU88" i="21"/>
  <c r="CT87" i="21"/>
  <c r="CW96" i="21"/>
  <c r="CS92" i="21"/>
  <c r="CN90" i="21"/>
  <c r="CT88" i="21"/>
  <c r="CU86" i="21"/>
  <c r="CR85" i="21"/>
  <c r="CQ84" i="21"/>
  <c r="CT94" i="21"/>
  <c r="DA91" i="21"/>
  <c r="CP89" i="21"/>
  <c r="CN87" i="21"/>
  <c r="CY85" i="21"/>
  <c r="CX84" i="21"/>
  <c r="CW83" i="21"/>
  <c r="CV82" i="21"/>
  <c r="CU81" i="21"/>
  <c r="CT80" i="21"/>
  <c r="CS79" i="21"/>
  <c r="CR78" i="21"/>
  <c r="CW92" i="21"/>
  <c r="CZ90" i="21"/>
  <c r="CP88" i="21"/>
  <c r="CR86" i="21"/>
  <c r="CP85" i="21"/>
  <c r="CO84" i="21"/>
  <c r="CN83" i="21"/>
  <c r="DB81" i="21"/>
  <c r="DA80" i="21"/>
  <c r="CZ79" i="21"/>
  <c r="CO91" i="21"/>
  <c r="CZ87" i="21"/>
  <c r="DB83" i="21"/>
  <c r="CZ81" i="21"/>
  <c r="CR87" i="21"/>
  <c r="CQ83" i="21"/>
  <c r="CO81" i="21"/>
  <c r="CV86" i="21"/>
  <c r="DA81" i="21"/>
  <c r="CT79" i="21"/>
  <c r="CV77" i="21"/>
  <c r="CU76" i="21"/>
  <c r="CT75" i="21"/>
  <c r="CP83" i="21"/>
  <c r="CN80" i="21"/>
  <c r="CS106" i="21"/>
  <c r="CR106" i="21"/>
  <c r="CP104" i="21"/>
  <c r="DB105" i="21"/>
  <c r="CY107" i="21"/>
  <c r="CZ104" i="21"/>
  <c r="CQ102" i="21"/>
  <c r="CU104" i="21"/>
  <c r="CY103" i="21"/>
  <c r="CQ101" i="21"/>
  <c r="CO99" i="21"/>
  <c r="CP106" i="21"/>
  <c r="CT101" i="21"/>
  <c r="CR99" i="21"/>
  <c r="CP97" i="21"/>
  <c r="CN101" i="21"/>
  <c r="CN97" i="21"/>
  <c r="DA94" i="21"/>
  <c r="CV105" i="21"/>
  <c r="CS98" i="21"/>
  <c r="CW95" i="21"/>
  <c r="CO101" i="21"/>
  <c r="CN95" i="21"/>
  <c r="CW98" i="21"/>
  <c r="CT93" i="21"/>
  <c r="CQ91" i="21"/>
  <c r="CO89" i="21"/>
  <c r="DB86" i="21"/>
  <c r="CZ96" i="21"/>
  <c r="CU92" i="21"/>
  <c r="CS90" i="21"/>
  <c r="CQ88" i="21"/>
  <c r="CY95" i="21"/>
  <c r="CY89" i="21"/>
  <c r="CO86" i="21"/>
  <c r="DB99" i="21"/>
  <c r="CS91" i="21"/>
  <c r="CY86" i="21"/>
  <c r="CT84" i="21"/>
  <c r="CR82" i="21"/>
  <c r="CP80" i="21"/>
  <c r="CN78" i="21"/>
  <c r="CR90" i="21"/>
  <c r="DB85" i="21"/>
  <c r="CZ83" i="21"/>
  <c r="CX81" i="21"/>
  <c r="CV79" i="21"/>
  <c r="CQ86" i="21"/>
  <c r="CR81" i="21"/>
  <c r="DB82" i="21"/>
  <c r="CO85" i="21"/>
  <c r="CX78" i="21"/>
  <c r="CQ76" i="21"/>
  <c r="CS82" i="21"/>
  <c r="CW78" i="21"/>
  <c r="DB76" i="21"/>
  <c r="L149" i="31" s="1"/>
  <c r="DA75" i="21"/>
  <c r="K148" i="31" s="1"/>
  <c r="CZ74" i="21"/>
  <c r="CR84" i="21"/>
  <c r="CO106" i="21"/>
  <c r="CN106" i="21"/>
  <c r="CZ107" i="21"/>
  <c r="CX105" i="21"/>
  <c r="DB106" i="21"/>
  <c r="CR104" i="21"/>
  <c r="CQ107" i="21"/>
  <c r="DA103" i="21"/>
  <c r="CT103" i="21"/>
  <c r="DB100" i="21"/>
  <c r="CZ98" i="21"/>
  <c r="CX103" i="21"/>
  <c r="CP101" i="21"/>
  <c r="CN99" i="21"/>
  <c r="DB103" i="21"/>
  <c r="CV100" i="21"/>
  <c r="CY96" i="21"/>
  <c r="CW94" i="21"/>
  <c r="CQ103" i="21"/>
  <c r="DA97" i="21"/>
  <c r="CS95" i="21"/>
  <c r="CR100" i="21"/>
  <c r="CY94" i="21"/>
  <c r="CR97" i="21"/>
  <c r="CO93" i="21"/>
  <c r="DB90" i="21"/>
  <c r="CZ88" i="21"/>
  <c r="CX86" i="21"/>
  <c r="CR96" i="21"/>
  <c r="CQ92" i="21"/>
  <c r="CO90" i="21"/>
  <c r="DB87" i="21"/>
  <c r="DB94" i="21"/>
  <c r="CQ89" i="21"/>
  <c r="CZ85" i="21"/>
  <c r="CO96" i="21"/>
  <c r="CU90" i="21"/>
  <c r="CS86" i="21"/>
  <c r="CP84" i="21"/>
  <c r="CN82" i="21"/>
  <c r="DA79" i="21"/>
  <c r="CZ97" i="21"/>
  <c r="CU89" i="21"/>
  <c r="CX85" i="21"/>
  <c r="CV83" i="21"/>
  <c r="CT81" i="21"/>
  <c r="CR79" i="21"/>
  <c r="DA85" i="21"/>
  <c r="CY100" i="21"/>
  <c r="CT82" i="21"/>
  <c r="CU83" i="21"/>
  <c r="CS78" i="21"/>
  <c r="DB75" i="21"/>
  <c r="L148" i="31" s="1"/>
  <c r="CV81" i="21"/>
  <c r="CQ78" i="21"/>
  <c r="CX76" i="21"/>
  <c r="CW75" i="21"/>
  <c r="K137" i="31" s="1"/>
  <c r="CV74" i="21"/>
  <c r="CN81" i="21"/>
  <c r="CX77" i="21"/>
  <c r="CT107" i="21"/>
  <c r="CS107" i="21"/>
  <c r="CQ105" i="21"/>
  <c r="CN107" i="21"/>
  <c r="DA104" i="21"/>
  <c r="CU107" i="21"/>
  <c r="CR103" i="21"/>
  <c r="CO105" i="21"/>
  <c r="CX102" i="21"/>
  <c r="CW102" i="21"/>
  <c r="CP100" i="21"/>
  <c r="CN98" i="21"/>
  <c r="CV102" i="21"/>
  <c r="CS100" i="21"/>
  <c r="CQ98" i="21"/>
  <c r="CV104" i="21"/>
  <c r="CQ99" i="21"/>
  <c r="DB95" i="21"/>
  <c r="CZ93" i="21"/>
  <c r="CU100" i="21"/>
  <c r="CX96" i="21"/>
  <c r="CV94" i="21"/>
  <c r="CW97" i="21"/>
  <c r="CU93" i="21"/>
  <c r="CU95" i="21"/>
  <c r="CR92" i="21"/>
  <c r="CP90" i="21"/>
  <c r="CN88" i="21"/>
  <c r="CZ101" i="21"/>
  <c r="CU94" i="21"/>
  <c r="CT91" i="21"/>
  <c r="CR89" i="21"/>
  <c r="CP87" i="21"/>
  <c r="CV91" i="21"/>
  <c r="CW87" i="21"/>
  <c r="CN85" i="21"/>
  <c r="DB93" i="21"/>
  <c r="DA88" i="21"/>
  <c r="CU85" i="21"/>
  <c r="CS83" i="21"/>
  <c r="CQ81" i="21"/>
  <c r="CO79" i="21"/>
  <c r="CO92" i="21"/>
  <c r="DA87" i="21"/>
  <c r="DA84" i="21"/>
  <c r="CY82" i="21"/>
  <c r="CW80" i="21"/>
  <c r="CQ90" i="21"/>
  <c r="CT83" i="21"/>
  <c r="CW85" i="21"/>
  <c r="CY80" i="21"/>
  <c r="CZ80" i="21"/>
  <c r="CR77" i="21"/>
  <c r="CP75" i="21"/>
  <c r="CY79" i="21"/>
  <c r="CY77" i="21"/>
  <c r="CT76" i="21"/>
  <c r="CS75" i="21"/>
  <c r="CR74" i="21"/>
  <c r="CY106" i="21"/>
  <c r="CY104" i="21"/>
  <c r="CY97" i="21"/>
  <c r="CW103" i="21"/>
  <c r="CX99" i="21"/>
  <c r="CP93" i="21"/>
  <c r="CY87" i="21"/>
  <c r="CN89" i="21"/>
  <c r="CY84" i="21"/>
  <c r="CO83" i="21"/>
  <c r="CS87" i="21"/>
  <c r="CT89" i="21"/>
  <c r="CQ80" i="21"/>
  <c r="CQ77" i="21"/>
  <c r="CU80" i="21"/>
  <c r="CZ76" i="21"/>
  <c r="CY74" i="21"/>
  <c r="L136" i="31" s="1"/>
  <c r="CQ73" i="21"/>
  <c r="CW71" i="21"/>
  <c r="K133" i="31" s="1"/>
  <c r="CY90" i="21"/>
  <c r="CR80" i="21"/>
  <c r="CO77" i="21"/>
  <c r="CQ75" i="21"/>
  <c r="CX73" i="21"/>
  <c r="CW72" i="21"/>
  <c r="K134" i="31" s="1"/>
  <c r="DA82" i="21"/>
  <c r="CT77" i="21"/>
  <c r="CN75" i="21"/>
  <c r="DA73" i="21"/>
  <c r="K146" i="31" s="1"/>
  <c r="CZ72" i="21"/>
  <c r="CY71" i="21"/>
  <c r="L133" i="31" s="1"/>
  <c r="CX70" i="21"/>
  <c r="CW69" i="21"/>
  <c r="K131" i="31" s="1"/>
  <c r="CV68" i="21"/>
  <c r="CU67" i="21"/>
  <c r="CZ70" i="21"/>
  <c r="CP68" i="21"/>
  <c r="CX79" i="21"/>
  <c r="CS77" i="21"/>
  <c r="DA74" i="21"/>
  <c r="K147" i="31" s="1"/>
  <c r="CV73" i="21"/>
  <c r="CU72" i="21"/>
  <c r="CT71" i="21"/>
  <c r="CS70" i="21"/>
  <c r="CR69" i="21"/>
  <c r="CQ68" i="21"/>
  <c r="CP67" i="21"/>
  <c r="CV70" i="21"/>
  <c r="CW68" i="21"/>
  <c r="K130" i="31" s="1"/>
  <c r="CP107" i="21"/>
  <c r="CW104" i="21"/>
  <c r="CS102" i="21"/>
  <c r="CP102" i="21"/>
  <c r="DB98" i="21"/>
  <c r="CT96" i="21"/>
  <c r="CX94" i="21"/>
  <c r="CZ100" i="21"/>
  <c r="CR101" i="21"/>
  <c r="CX92" i="21"/>
  <c r="DB80" i="21"/>
  <c r="CW84" i="21"/>
  <c r="CW82" i="21"/>
  <c r="CN77" i="21"/>
  <c r="CP76" i="21"/>
  <c r="CU79" i="21"/>
  <c r="CR76" i="21"/>
  <c r="CT74" i="21"/>
  <c r="DB72" i="21"/>
  <c r="L145" i="31" s="1"/>
  <c r="CY69" i="21"/>
  <c r="L131" i="31" s="1"/>
  <c r="DA86" i="21"/>
  <c r="CP79" i="21"/>
  <c r="CW76" i="21"/>
  <c r="K138" i="31" s="1"/>
  <c r="CX74" i="21"/>
  <c r="CT73" i="21"/>
  <c r="CS72" i="21"/>
  <c r="DA78" i="21"/>
  <c r="CV76" i="21"/>
  <c r="DB74" i="21"/>
  <c r="L147" i="31" s="1"/>
  <c r="CW73" i="21"/>
  <c r="K135" i="31" s="1"/>
  <c r="CV72" i="21"/>
  <c r="CU71" i="21"/>
  <c r="CT70" i="21"/>
  <c r="CS69" i="21"/>
  <c r="CR68" i="21"/>
  <c r="CQ67" i="21"/>
  <c r="CR70" i="21"/>
  <c r="CS85" i="21"/>
  <c r="CY78" i="21"/>
  <c r="DA76" i="21"/>
  <c r="K149" i="31" s="1"/>
  <c r="CU74" i="21"/>
  <c r="CR73" i="21"/>
  <c r="CQ72" i="21"/>
  <c r="CP71" i="21"/>
  <c r="CO70" i="21"/>
  <c r="CN69" i="21"/>
  <c r="DB67" i="21"/>
  <c r="L140" i="31" s="1"/>
  <c r="DA71" i="21"/>
  <c r="K144" i="31" s="1"/>
  <c r="DB68" i="21"/>
  <c r="L141" i="31" s="1"/>
  <c r="CR71" i="21"/>
  <c r="DA68" i="21"/>
  <c r="K141" i="31" s="1"/>
  <c r="CO107" i="21"/>
  <c r="CX106" i="21"/>
  <c r="CR102" i="21"/>
  <c r="CO100" i="21"/>
  <c r="CX95" i="21"/>
  <c r="CR94" i="21"/>
  <c r="CN92" i="21"/>
  <c r="CX93" i="21"/>
  <c r="CN91" i="21"/>
  <c r="CS88" i="21"/>
  <c r="CZ78" i="21"/>
  <c r="CU82" i="21"/>
  <c r="CV84" i="21"/>
  <c r="CW91" i="21"/>
  <c r="CO75" i="21"/>
  <c r="CU78" i="21"/>
  <c r="CZ75" i="21"/>
  <c r="CO74" i="21"/>
  <c r="CT72" i="21"/>
  <c r="CU69" i="21"/>
  <c r="CN84" i="21"/>
  <c r="CT78" i="21"/>
  <c r="CO76" i="21"/>
  <c r="CS74" i="21"/>
  <c r="CP73" i="21"/>
  <c r="CO72" i="21"/>
  <c r="CP78" i="21"/>
  <c r="CN76" i="21"/>
  <c r="CW74" i="21"/>
  <c r="K136" i="31" s="1"/>
  <c r="CS73" i="21"/>
  <c r="CR72" i="21"/>
  <c r="CQ71" i="21"/>
  <c r="CP70" i="21"/>
  <c r="CO69" i="21"/>
  <c r="CN68" i="21"/>
  <c r="CY73" i="21"/>
  <c r="L135" i="31" s="1"/>
  <c r="CN70" i="21"/>
  <c r="CP82" i="21"/>
  <c r="CO78" i="21"/>
  <c r="CS76" i="21"/>
  <c r="CP74" i="21"/>
  <c r="CN73" i="21"/>
  <c r="DB71" i="21"/>
  <c r="L144" i="31" s="1"/>
  <c r="DA70" i="21"/>
  <c r="K143" i="31" s="1"/>
  <c r="CZ69" i="21"/>
  <c r="CY68" i="21"/>
  <c r="L130" i="31" s="1"/>
  <c r="CX67" i="21"/>
  <c r="CS71" i="21"/>
  <c r="CT68" i="21"/>
  <c r="CR67" i="21"/>
  <c r="CS67" i="21"/>
  <c r="CX69" i="21"/>
  <c r="DA99" i="21"/>
  <c r="DA89" i="21"/>
  <c r="CZ91" i="21"/>
  <c r="CN74" i="21"/>
  <c r="CP72" i="21"/>
  <c r="CY75" i="21"/>
  <c r="L137" i="31" s="1"/>
  <c r="DB77" i="21"/>
  <c r="CN72" i="21"/>
  <c r="CY67" i="21"/>
  <c r="L129" i="31" s="1"/>
  <c r="DA77" i="21"/>
  <c r="CX71" i="21"/>
  <c r="CT67" i="21"/>
  <c r="DB97" i="21"/>
  <c r="CP91" i="21"/>
  <c r="CS80" i="21"/>
  <c r="CP77" i="21"/>
  <c r="CQ69" i="21"/>
  <c r="DB73" i="21"/>
  <c r="L146" i="31" s="1"/>
  <c r="CV75" i="21"/>
  <c r="DB70" i="21"/>
  <c r="L143" i="31" s="1"/>
  <c r="CX72" i="21"/>
  <c r="CU75" i="21"/>
  <c r="CW70" i="21"/>
  <c r="K132" i="31" s="1"/>
  <c r="CO71" i="21"/>
  <c r="DB104" i="21"/>
  <c r="CV93" i="21"/>
  <c r="CO87" i="21"/>
  <c r="DB92" i="21"/>
  <c r="CR75" i="21"/>
  <c r="CX83" i="21"/>
  <c r="DA72" i="21"/>
  <c r="K145" i="31" s="1"/>
  <c r="CQ74" i="21"/>
  <c r="DA69" i="21"/>
  <c r="K142" i="31" s="1"/>
  <c r="CX68" i="21"/>
  <c r="CZ73" i="21"/>
  <c r="CV69" i="21"/>
  <c r="DA67" i="21"/>
  <c r="CV71" i="21"/>
  <c r="CQ79" i="21"/>
  <c r="CO73" i="21"/>
  <c r="CU68" i="21"/>
  <c r="CU70" i="21"/>
  <c r="CO68" i="21"/>
  <c r="CN103" i="21"/>
  <c r="CU73" i="21"/>
  <c r="CZ68" i="21"/>
  <c r="CZ67" i="21"/>
  <c r="CN67" i="21"/>
  <c r="DB69" i="21"/>
  <c r="L142" i="31" s="1"/>
  <c r="CT69" i="21"/>
  <c r="CQ70" i="21"/>
  <c r="CT92" i="21"/>
  <c r="CV96" i="21"/>
  <c r="CW77" i="21"/>
  <c r="CS81" i="21"/>
  <c r="CV67" i="21"/>
  <c r="CY70" i="21"/>
  <c r="L132" i="31" s="1"/>
  <c r="CQ85" i="21"/>
  <c r="CY72" i="21"/>
  <c r="L134" i="31" s="1"/>
  <c r="CZ71" i="21"/>
  <c r="BV107" i="21"/>
  <c r="BU106" i="21"/>
  <c r="BQ107" i="21"/>
  <c r="BP106" i="21"/>
  <c r="BO105" i="21"/>
  <c r="BP107" i="21"/>
  <c r="BO106" i="21"/>
  <c r="BN105" i="21"/>
  <c r="BS107" i="21"/>
  <c r="BO107" i="21"/>
  <c r="BW104" i="21"/>
  <c r="BT103" i="21"/>
  <c r="BS102" i="21"/>
  <c r="BN106" i="21"/>
  <c r="BL104" i="21"/>
  <c r="BU103" i="21"/>
  <c r="BO104" i="21"/>
  <c r="BQ102" i="21"/>
  <c r="BO101" i="21"/>
  <c r="BN100" i="21"/>
  <c r="BM99" i="21"/>
  <c r="BL98" i="21"/>
  <c r="BX104" i="21"/>
  <c r="BM103" i="21"/>
  <c r="BV101" i="21"/>
  <c r="BU100" i="21"/>
  <c r="BT99" i="21"/>
  <c r="BS98" i="21"/>
  <c r="BR97" i="21"/>
  <c r="BK103" i="21"/>
  <c r="BP101" i="21"/>
  <c r="BK99" i="21"/>
  <c r="BP97" i="21"/>
  <c r="BO96" i="21"/>
  <c r="BN95" i="21"/>
  <c r="BM94" i="21"/>
  <c r="BM101" i="21"/>
  <c r="BJ99" i="21"/>
  <c r="BO97" i="21"/>
  <c r="BJ96" i="21"/>
  <c r="BP105" i="21"/>
  <c r="BQ97" i="21"/>
  <c r="BP95" i="21"/>
  <c r="BT104" i="21"/>
  <c r="BN99" i="21"/>
  <c r="BM96" i="21"/>
  <c r="BP94" i="21"/>
  <c r="BM93" i="21"/>
  <c r="BL92" i="21"/>
  <c r="BK91" i="21"/>
  <c r="BJ90" i="21"/>
  <c r="BX88" i="21"/>
  <c r="BW87" i="21"/>
  <c r="BV86" i="21"/>
  <c r="BX102" i="21"/>
  <c r="BJ98" i="21"/>
  <c r="BT95" i="21"/>
  <c r="BJ94" i="21"/>
  <c r="BL93" i="21"/>
  <c r="BK92" i="21"/>
  <c r="BJ91" i="21"/>
  <c r="BX89" i="21"/>
  <c r="BW88" i="21"/>
  <c r="BT97" i="21"/>
  <c r="BR93" i="21"/>
  <c r="BX91" i="21"/>
  <c r="BS89" i="21"/>
  <c r="BX87" i="21"/>
  <c r="BO86" i="21"/>
  <c r="BL85" i="21"/>
  <c r="BK84" i="21"/>
  <c r="BW93" i="21"/>
  <c r="BU91" i="21"/>
  <c r="BR89" i="21"/>
  <c r="BV87" i="21"/>
  <c r="BS86" i="21"/>
  <c r="BO85" i="21"/>
  <c r="BN84" i="21"/>
  <c r="BM83" i="21"/>
  <c r="BL82" i="21"/>
  <c r="BK81" i="21"/>
  <c r="BJ80" i="21"/>
  <c r="BX78" i="21"/>
  <c r="BL101" i="21"/>
  <c r="BQ92" i="21"/>
  <c r="BL90" i="21"/>
  <c r="BJ88" i="21"/>
  <c r="BW86" i="21"/>
  <c r="BR85" i="21"/>
  <c r="BQ84" i="21"/>
  <c r="BP83" i="21"/>
  <c r="BO82" i="21"/>
  <c r="BN81" i="21"/>
  <c r="BM80" i="21"/>
  <c r="BL79" i="21"/>
  <c r="BU86" i="21"/>
  <c r="BN83" i="21"/>
  <c r="BS93" i="21"/>
  <c r="BP84" i="21"/>
  <c r="BN82" i="21"/>
  <c r="BN87" i="21"/>
  <c r="BS80" i="21"/>
  <c r="BW78" i="21"/>
  <c r="BT77" i="21"/>
  <c r="BS76" i="21"/>
  <c r="K92" i="31" s="1"/>
  <c r="BR75" i="21"/>
  <c r="BN92" i="21"/>
  <c r="BM82" i="21"/>
  <c r="BS79" i="21"/>
  <c r="BL78" i="21"/>
  <c r="BK77" i="21"/>
  <c r="BJ76" i="21"/>
  <c r="BQ91" i="21"/>
  <c r="BO78" i="21"/>
  <c r="BL76" i="21"/>
  <c r="BT74" i="21"/>
  <c r="BK73" i="21"/>
  <c r="BS69" i="21"/>
  <c r="BL80" i="21"/>
  <c r="BQ76" i="21"/>
  <c r="BS74" i="21"/>
  <c r="BR73" i="21"/>
  <c r="BQ72" i="21"/>
  <c r="BX81" i="21"/>
  <c r="BK78" i="21"/>
  <c r="BP76" i="21"/>
  <c r="BR74" i="21"/>
  <c r="BQ73" i="21"/>
  <c r="BP72" i="21"/>
  <c r="BO71" i="21"/>
  <c r="BN70" i="21"/>
  <c r="BM69" i="21"/>
  <c r="BL68" i="21"/>
  <c r="BK67" i="21"/>
  <c r="BW69" i="21"/>
  <c r="BK86" i="21"/>
  <c r="BR79" i="21"/>
  <c r="BM77" i="21"/>
  <c r="BO75" i="21"/>
  <c r="BX73" i="21"/>
  <c r="L100" i="31" s="1"/>
  <c r="BW72" i="21"/>
  <c r="BV71" i="21"/>
  <c r="BU70" i="21"/>
  <c r="L86" i="31" s="1"/>
  <c r="BT69" i="21"/>
  <c r="BS68" i="21"/>
  <c r="BR67" i="21"/>
  <c r="BO73" i="21"/>
  <c r="BX70" i="21"/>
  <c r="L97" i="31" s="1"/>
  <c r="BJ68" i="21"/>
  <c r="BX67" i="21"/>
  <c r="L94" i="31" s="1"/>
  <c r="BJ69" i="21"/>
  <c r="BR69" i="21"/>
  <c r="BL71" i="21"/>
  <c r="BT67" i="21"/>
  <c r="BJ107" i="21"/>
  <c r="BT106" i="21"/>
  <c r="BT107" i="21"/>
  <c r="BR105" i="21"/>
  <c r="BM105" i="21"/>
  <c r="BW102" i="21"/>
  <c r="BP104" i="21"/>
  <c r="BW107" i="21"/>
  <c r="BS101" i="21"/>
  <c r="BR100" i="21"/>
  <c r="BP98" i="21"/>
  <c r="BR103" i="21"/>
  <c r="BX99" i="21"/>
  <c r="BV97" i="21"/>
  <c r="BX101" i="21"/>
  <c r="BX97" i="21"/>
  <c r="BR95" i="21"/>
  <c r="BU101" i="21"/>
  <c r="BU97" i="21"/>
  <c r="BM95" i="21"/>
  <c r="BX95" i="21"/>
  <c r="BK100" i="21"/>
  <c r="BQ93" i="21"/>
  <c r="BO91" i="21"/>
  <c r="BM89" i="21"/>
  <c r="BK87" i="21"/>
  <c r="BW99" i="21"/>
  <c r="BO94" i="21"/>
  <c r="BO92" i="21"/>
  <c r="BM90" i="21"/>
  <c r="BK88" i="21"/>
  <c r="BM92" i="21"/>
  <c r="BN88" i="21"/>
  <c r="BP85" i="21"/>
  <c r="BJ92" i="21"/>
  <c r="BM88" i="21"/>
  <c r="BR84" i="21"/>
  <c r="BO81" i="21"/>
  <c r="BM102" i="21"/>
  <c r="BR88" i="21"/>
  <c r="BU84" i="21"/>
  <c r="BR81" i="21"/>
  <c r="BQ88" i="21"/>
  <c r="BQ85" i="21"/>
  <c r="BV92" i="21"/>
  <c r="BX77" i="21"/>
  <c r="BK93" i="21"/>
  <c r="BQ78" i="21"/>
  <c r="BM75" i="21"/>
  <c r="BX74" i="21"/>
  <c r="L101" i="31" s="1"/>
  <c r="BR83" i="21"/>
  <c r="BW74" i="21"/>
  <c r="BU82" i="21"/>
  <c r="BV74" i="21"/>
  <c r="BS71" i="21"/>
  <c r="BP68" i="21"/>
  <c r="BV89" i="21"/>
  <c r="BW75" i="21"/>
  <c r="BL73" i="21"/>
  <c r="BX69" i="21"/>
  <c r="L96" i="31" s="1"/>
  <c r="BL74" i="21"/>
  <c r="BV68" i="21"/>
  <c r="BO70" i="21"/>
  <c r="BR107" i="21"/>
  <c r="BQ106" i="21"/>
  <c r="BM107" i="21"/>
  <c r="BL106" i="21"/>
  <c r="BK105" i="21"/>
  <c r="BL107" i="21"/>
  <c r="BK106" i="21"/>
  <c r="BJ105" i="21"/>
  <c r="BV106" i="21"/>
  <c r="BR106" i="21"/>
  <c r="BR104" i="21"/>
  <c r="BP103" i="21"/>
  <c r="BO102" i="21"/>
  <c r="BQ105" i="21"/>
  <c r="BJ106" i="21"/>
  <c r="BO103" i="21"/>
  <c r="BS103" i="21"/>
  <c r="BL102" i="21"/>
  <c r="BK101" i="21"/>
  <c r="BJ100" i="21"/>
  <c r="BX98" i="21"/>
  <c r="BW97" i="21"/>
  <c r="BN104" i="21"/>
  <c r="BU102" i="21"/>
  <c r="BR101" i="21"/>
  <c r="BQ100" i="21"/>
  <c r="BP99" i="21"/>
  <c r="BO98" i="21"/>
  <c r="BN97" i="21"/>
  <c r="BT102" i="21"/>
  <c r="BX100" i="21"/>
  <c r="BV98" i="21"/>
  <c r="BK97" i="21"/>
  <c r="BK96" i="21"/>
  <c r="BJ95" i="21"/>
  <c r="BV103" i="21"/>
  <c r="BW100" i="21"/>
  <c r="BU98" i="21"/>
  <c r="BV96" i="21"/>
  <c r="BU95" i="21"/>
  <c r="BL100" i="21"/>
  <c r="BX96" i="21"/>
  <c r="BW94" i="21"/>
  <c r="BQ103" i="21"/>
  <c r="BQ98" i="21"/>
  <c r="BW95" i="21"/>
  <c r="BK94" i="21"/>
  <c r="BX92" i="21"/>
  <c r="BW91" i="21"/>
  <c r="BV90" i="21"/>
  <c r="BU89" i="21"/>
  <c r="BT88" i="21"/>
  <c r="BS87" i="21"/>
  <c r="BR86" i="21"/>
  <c r="BQ101" i="21"/>
  <c r="BL97" i="21"/>
  <c r="BL95" i="21"/>
  <c r="BX93" i="21"/>
  <c r="BW92" i="21"/>
  <c r="BV91" i="21"/>
  <c r="BU90" i="21"/>
  <c r="BT89" i="21"/>
  <c r="BS88" i="21"/>
  <c r="BQ96" i="21"/>
  <c r="BJ93" i="21"/>
  <c r="BP91" i="21"/>
  <c r="BK89" i="21"/>
  <c r="BR87" i="21"/>
  <c r="BX85" i="21"/>
  <c r="BW84" i="21"/>
  <c r="BS100" i="21"/>
  <c r="BO93" i="21"/>
  <c r="BM91" i="21"/>
  <c r="BJ89" i="21"/>
  <c r="BQ87" i="21"/>
  <c r="BM86" i="21"/>
  <c r="BK85" i="21"/>
  <c r="BJ84" i="21"/>
  <c r="BX82" i="21"/>
  <c r="BW81" i="21"/>
  <c r="BV80" i="21"/>
  <c r="BU79" i="21"/>
  <c r="BT78" i="21"/>
  <c r="BN94" i="21"/>
  <c r="BT91" i="21"/>
  <c r="BW89" i="21"/>
  <c r="BU87" i="21"/>
  <c r="BQ86" i="21"/>
  <c r="BN85" i="21"/>
  <c r="BM84" i="21"/>
  <c r="BL83" i="21"/>
  <c r="BK82" i="21"/>
  <c r="BJ81" i="21"/>
  <c r="BX79" i="21"/>
  <c r="BK90" i="21"/>
  <c r="BU85" i="21"/>
  <c r="BQ82" i="21"/>
  <c r="BT87" i="21"/>
  <c r="BS83" i="21"/>
  <c r="BQ81" i="21"/>
  <c r="BO83" i="21"/>
  <c r="BK80" i="21"/>
  <c r="BR78" i="21"/>
  <c r="BP77" i="21"/>
  <c r="BO76" i="21"/>
  <c r="BN75" i="21"/>
  <c r="BS90" i="21"/>
  <c r="BP81" i="21"/>
  <c r="BK79" i="21"/>
  <c r="BW77" i="21"/>
  <c r="BV76" i="21"/>
  <c r="BU75" i="21"/>
  <c r="L91" i="31" s="1"/>
  <c r="BW83" i="21"/>
  <c r="BR77" i="21"/>
  <c r="BT75" i="21"/>
  <c r="BP74" i="21"/>
  <c r="BN72" i="21"/>
  <c r="BR68" i="21"/>
  <c r="BJ79" i="21"/>
  <c r="BS75" i="21"/>
  <c r="BO74" i="21"/>
  <c r="BN73" i="21"/>
  <c r="BM72" i="21"/>
  <c r="BW80" i="21"/>
  <c r="BV77" i="21"/>
  <c r="BX75" i="21"/>
  <c r="L102" i="31" s="1"/>
  <c r="BN74" i="21"/>
  <c r="BM73" i="21"/>
  <c r="BL72" i="21"/>
  <c r="BK71" i="21"/>
  <c r="BJ70" i="21"/>
  <c r="BX68" i="21"/>
  <c r="L95" i="31" s="1"/>
  <c r="BW67" i="21"/>
  <c r="BR72" i="21"/>
  <c r="BK69" i="21"/>
  <c r="BJ82" i="21"/>
  <c r="BS78" i="21"/>
  <c r="BU76" i="21"/>
  <c r="L92" i="31" s="1"/>
  <c r="BU74" i="21"/>
  <c r="L90" i="31" s="1"/>
  <c r="BT73" i="21"/>
  <c r="BS72" i="21"/>
  <c r="BR71" i="21"/>
  <c r="BQ70" i="21"/>
  <c r="BP69" i="21"/>
  <c r="BO68" i="21"/>
  <c r="BN67" i="21"/>
  <c r="BV72" i="21"/>
  <c r="BL70" i="21"/>
  <c r="BT71" i="21"/>
  <c r="BP67" i="21"/>
  <c r="BM68" i="21"/>
  <c r="BU68" i="21"/>
  <c r="L84" i="31" s="1"/>
  <c r="BK70" i="21"/>
  <c r="BL67" i="21"/>
  <c r="BV94" i="21"/>
  <c r="BL89" i="21"/>
  <c r="BO84" i="21"/>
  <c r="BX86" i="21"/>
  <c r="BQ83" i="21"/>
  <c r="BN80" i="21"/>
  <c r="BN93" i="21"/>
  <c r="BJ87" i="21"/>
  <c r="BT83" i="21"/>
  <c r="BQ80" i="21"/>
  <c r="BV83" i="21"/>
  <c r="BV82" i="21"/>
  <c r="BN79" i="21"/>
  <c r="BV75" i="21"/>
  <c r="BJ83" i="21"/>
  <c r="BO77" i="21"/>
  <c r="BO79" i="21"/>
  <c r="BS73" i="21"/>
  <c r="BQ77" i="21"/>
  <c r="BU72" i="21"/>
  <c r="L88" i="31" s="1"/>
  <c r="BU78" i="21"/>
  <c r="BU73" i="21"/>
  <c r="L89" i="31" s="1"/>
  <c r="BR70" i="21"/>
  <c r="BO67" i="21"/>
  <c r="BT80" i="21"/>
  <c r="BM74" i="21"/>
  <c r="BJ71" i="21"/>
  <c r="BV67" i="21"/>
  <c r="BQ71" i="21"/>
  <c r="BW70" i="21"/>
  <c r="BQ68" i="21"/>
  <c r="BN107" i="21"/>
  <c r="BM106" i="21"/>
  <c r="BX106" i="21"/>
  <c r="BW105" i="21"/>
  <c r="BX107" i="21"/>
  <c r="BW106" i="21"/>
  <c r="BV105" i="21"/>
  <c r="BU104" i="21"/>
  <c r="BU105" i="21"/>
  <c r="BT105" i="21"/>
  <c r="BM104" i="21"/>
  <c r="BL103" i="21"/>
  <c r="BK102" i="21"/>
  <c r="BV104" i="21"/>
  <c r="BS104" i="21"/>
  <c r="BJ103" i="21"/>
  <c r="BN103" i="21"/>
  <c r="BW101" i="21"/>
  <c r="BV100" i="21"/>
  <c r="BU99" i="21"/>
  <c r="BT98" i="21"/>
  <c r="BS97" i="21"/>
  <c r="BW103" i="21"/>
  <c r="BP102" i="21"/>
  <c r="BN101" i="21"/>
  <c r="BM100" i="21"/>
  <c r="BL99" i="21"/>
  <c r="BK98" i="21"/>
  <c r="BJ97" i="21"/>
  <c r="BR102" i="21"/>
  <c r="BP100" i="21"/>
  <c r="BN98" i="21"/>
  <c r="BW96" i="21"/>
  <c r="BV95" i="21"/>
  <c r="BU94" i="21"/>
  <c r="BN102" i="21"/>
  <c r="BO100" i="21"/>
  <c r="BM98" i="21"/>
  <c r="BR96" i="21"/>
  <c r="BQ95" i="21"/>
  <c r="BO99" i="21"/>
  <c r="BP96" i="21"/>
  <c r="BR94" i="21"/>
  <c r="BT101" i="21"/>
  <c r="BM97" i="21"/>
  <c r="BO95" i="21"/>
  <c r="BU93" i="21"/>
  <c r="BT92" i="21"/>
  <c r="BS91" i="21"/>
  <c r="BR90" i="21"/>
  <c r="BQ89" i="21"/>
  <c r="BP88" i="21"/>
  <c r="BO87" i="21"/>
  <c r="BN86" i="21"/>
  <c r="BT100" i="21"/>
  <c r="BT96" i="21"/>
  <c r="BT94" i="21"/>
  <c r="BT93" i="21"/>
  <c r="BS92" i="21"/>
  <c r="BR91" i="21"/>
  <c r="BQ90" i="21"/>
  <c r="BP89" i="21"/>
  <c r="BO88" i="21"/>
  <c r="BS95" i="21"/>
  <c r="BU92" i="21"/>
  <c r="BX90" i="21"/>
  <c r="BV88" i="21"/>
  <c r="BM87" i="21"/>
  <c r="BT85" i="21"/>
  <c r="BS84" i="21"/>
  <c r="BK95" i="21"/>
  <c r="BR92" i="21"/>
  <c r="BW90" i="21"/>
  <c r="BU88" i="21"/>
  <c r="BL87" i="21"/>
  <c r="BW85" i="21"/>
  <c r="BV84" i="21"/>
  <c r="BU83" i="21"/>
  <c r="BT82" i="21"/>
  <c r="BS81" i="21"/>
  <c r="BR80" i="21"/>
  <c r="BQ79" i="21"/>
  <c r="BP78" i="21"/>
  <c r="BV93" i="21"/>
  <c r="BL91" i="21"/>
  <c r="BO89" i="21"/>
  <c r="BP87" i="21"/>
  <c r="BL86" i="21"/>
  <c r="BJ85" i="21"/>
  <c r="BX83" i="21"/>
  <c r="BW82" i="21"/>
  <c r="BV81" i="21"/>
  <c r="BU80" i="21"/>
  <c r="BT79" i="21"/>
  <c r="BN89" i="21"/>
  <c r="BT84" i="21"/>
  <c r="BT81" i="21"/>
  <c r="BP86" i="21"/>
  <c r="BK83" i="21"/>
  <c r="BV99" i="21"/>
  <c r="BR82" i="21"/>
  <c r="BV79" i="21"/>
  <c r="BM78" i="21"/>
  <c r="BL77" i="21"/>
  <c r="BK76" i="21"/>
  <c r="BJ75" i="21"/>
  <c r="BX84" i="21"/>
  <c r="BX80" i="21"/>
  <c r="BV78" i="21"/>
  <c r="BS77" i="21"/>
  <c r="BR76" i="21"/>
  <c r="BQ75" i="21"/>
  <c r="BO80" i="21"/>
  <c r="BJ77" i="21"/>
  <c r="BL75" i="21"/>
  <c r="BW73" i="21"/>
  <c r="BM71" i="21"/>
  <c r="BM85" i="21"/>
  <c r="BN78" i="21"/>
  <c r="BK75" i="21"/>
  <c r="BK74" i="21"/>
  <c r="BJ73" i="21"/>
  <c r="BL84" i="21"/>
  <c r="BW79" i="21"/>
  <c r="BN77" i="21"/>
  <c r="BP75" i="21"/>
  <c r="BJ74" i="21"/>
  <c r="BX72" i="21"/>
  <c r="L99" i="31" s="1"/>
  <c r="BW71" i="21"/>
  <c r="BV70" i="21"/>
  <c r="BU69" i="21"/>
  <c r="L85" i="31" s="1"/>
  <c r="BT68" i="21"/>
  <c r="BS67" i="21"/>
  <c r="BU71" i="21"/>
  <c r="L87" i="31" s="1"/>
  <c r="BN68" i="21"/>
  <c r="BM81" i="21"/>
  <c r="BJ78" i="21"/>
  <c r="BM76" i="21"/>
  <c r="BQ74" i="21"/>
  <c r="BP73" i="21"/>
  <c r="BO72" i="21"/>
  <c r="BN71" i="21"/>
  <c r="BM70" i="21"/>
  <c r="BL69" i="21"/>
  <c r="BK68" i="21"/>
  <c r="BJ67" i="21"/>
  <c r="BJ72" i="21"/>
  <c r="BO69" i="21"/>
  <c r="BS70" i="21"/>
  <c r="BX71" i="21"/>
  <c r="L98" i="31" s="1"/>
  <c r="BP71" i="21"/>
  <c r="BU67" i="21"/>
  <c r="L83" i="31" s="1"/>
  <c r="BN69" i="21"/>
  <c r="BQ67" i="21"/>
  <c r="BU107" i="21"/>
  <c r="BS105" i="21"/>
  <c r="BS106" i="21"/>
  <c r="BQ104" i="21"/>
  <c r="BL105" i="21"/>
  <c r="BX103" i="21"/>
  <c r="BK107" i="21"/>
  <c r="BJ104" i="21"/>
  <c r="BV102" i="21"/>
  <c r="BQ99" i="21"/>
  <c r="BX105" i="21"/>
  <c r="BJ102" i="21"/>
  <c r="BJ101" i="21"/>
  <c r="BW98" i="21"/>
  <c r="BK104" i="21"/>
  <c r="BS99" i="21"/>
  <c r="BS96" i="21"/>
  <c r="BQ94" i="21"/>
  <c r="BR99" i="21"/>
  <c r="BN96" i="21"/>
  <c r="BR98" i="21"/>
  <c r="BL94" i="21"/>
  <c r="BU96" i="21"/>
  <c r="BP92" i="21"/>
  <c r="BN90" i="21"/>
  <c r="BL88" i="21"/>
  <c r="BJ86" i="21"/>
  <c r="BL96" i="21"/>
  <c r="BP93" i="21"/>
  <c r="BN91" i="21"/>
  <c r="BX94" i="21"/>
  <c r="BP90" i="21"/>
  <c r="BT86" i="21"/>
  <c r="BS94" i="21"/>
  <c r="BO90" i="21"/>
  <c r="BS85" i="21"/>
  <c r="BP82" i="21"/>
  <c r="BM79" i="21"/>
  <c r="BT90" i="21"/>
  <c r="BV85" i="21"/>
  <c r="BS82" i="21"/>
  <c r="BP79" i="21"/>
  <c r="BL81" i="21"/>
  <c r="BU81" i="21"/>
  <c r="BW76" i="21"/>
  <c r="K103" i="31" s="1"/>
  <c r="BP80" i="21"/>
  <c r="BN76" i="21"/>
  <c r="BT76" i="21"/>
  <c r="BP70" i="21"/>
  <c r="BV73" i="21"/>
  <c r="BX76" i="21"/>
  <c r="L103" i="31" s="1"/>
  <c r="BT72" i="21"/>
  <c r="BQ69" i="21"/>
  <c r="BT70" i="21"/>
  <c r="BU77" i="21"/>
  <c r="BK72" i="21"/>
  <c r="BW68" i="21"/>
  <c r="BV69" i="21"/>
  <c r="BM67" i="21"/>
  <c r="F88" i="21"/>
  <c r="L88" i="21" s="1"/>
  <c r="E88" i="21"/>
  <c r="F101" i="21"/>
  <c r="L101" i="21" s="1"/>
  <c r="E101" i="21"/>
  <c r="E95" i="21"/>
  <c r="F95" i="21"/>
  <c r="L95" i="21" s="1"/>
  <c r="F86" i="21"/>
  <c r="L86" i="21" s="1"/>
  <c r="E86" i="21"/>
  <c r="AK72" i="21"/>
  <c r="AR71" i="21"/>
  <c r="AG67" i="21"/>
  <c r="AK68" i="21"/>
  <c r="AO67" i="21"/>
  <c r="AJ71" i="21"/>
  <c r="AH107" i="21"/>
  <c r="AG106" i="21"/>
  <c r="AG107" i="21"/>
  <c r="AF106" i="21"/>
  <c r="AR107" i="21"/>
  <c r="AQ106" i="21"/>
  <c r="AP105" i="21"/>
  <c r="AP106" i="21"/>
  <c r="AL106" i="21"/>
  <c r="AO104" i="21"/>
  <c r="AN103" i="21"/>
  <c r="AS105" i="21"/>
  <c r="AJ104" i="21"/>
  <c r="AT103" i="21"/>
  <c r="AQ104" i="21"/>
  <c r="AH103" i="21"/>
  <c r="AF102" i="21"/>
  <c r="AT100" i="21"/>
  <c r="AS99" i="21"/>
  <c r="AR98" i="21"/>
  <c r="AR105" i="21"/>
  <c r="AL103" i="21"/>
  <c r="AI102" i="21"/>
  <c r="AH101" i="21"/>
  <c r="AG100" i="21"/>
  <c r="AF99" i="21"/>
  <c r="AQ107" i="21"/>
  <c r="AH102" i="21"/>
  <c r="AR101" i="21"/>
  <c r="AM99" i="21"/>
  <c r="AN97" i="21"/>
  <c r="AM96" i="21"/>
  <c r="AL95" i="21"/>
  <c r="AK94" i="21"/>
  <c r="AO101" i="21"/>
  <c r="AT99" i="21"/>
  <c r="AQ97" i="21"/>
  <c r="AP96" i="21"/>
  <c r="AO95" i="21"/>
  <c r="AF100" i="21"/>
  <c r="AG97" i="21"/>
  <c r="AJ95" i="21"/>
  <c r="AS102" i="21"/>
  <c r="AT97" i="21"/>
  <c r="AQ95" i="21"/>
  <c r="AS93" i="21"/>
  <c r="AR92" i="21"/>
  <c r="AQ91" i="21"/>
  <c r="AP90" i="21"/>
  <c r="AO89" i="21"/>
  <c r="AN88" i="21"/>
  <c r="AM87" i="21"/>
  <c r="AK101" i="21"/>
  <c r="AS97" i="21"/>
  <c r="AN95" i="21"/>
  <c r="AI94" i="21"/>
  <c r="AF93" i="21"/>
  <c r="AT91" i="21"/>
  <c r="AS90" i="21"/>
  <c r="AR89" i="21"/>
  <c r="AQ88" i="21"/>
  <c r="AH97" i="21"/>
  <c r="AT93" i="21"/>
  <c r="AR91" i="21"/>
  <c r="AM89" i="21"/>
  <c r="AL87" i="21"/>
  <c r="AK86" i="21"/>
  <c r="AJ85" i="21"/>
  <c r="AI93" i="21"/>
  <c r="AG91" i="21"/>
  <c r="AL89" i="21"/>
  <c r="AK87" i="21"/>
  <c r="AJ86" i="21"/>
  <c r="AI85" i="21"/>
  <c r="AH84" i="21"/>
  <c r="AG83" i="21"/>
  <c r="AF82" i="21"/>
  <c r="AT80" i="21"/>
  <c r="AS79" i="21"/>
  <c r="AR94" i="21"/>
  <c r="AK92" i="21"/>
  <c r="AF90" i="21"/>
  <c r="AL88" i="21"/>
  <c r="AQ86" i="21"/>
  <c r="AP85" i="21"/>
  <c r="AO84" i="21"/>
  <c r="AN83" i="21"/>
  <c r="AM82" i="21"/>
  <c r="AL81" i="21"/>
  <c r="AK80" i="21"/>
  <c r="AJ79" i="21"/>
  <c r="AK88" i="21"/>
  <c r="AM84" i="21"/>
  <c r="AK82" i="21"/>
  <c r="AM93" i="21"/>
  <c r="AJ84" i="21"/>
  <c r="AS81" i="21"/>
  <c r="AS87" i="21"/>
  <c r="AL82" i="21"/>
  <c r="AH79" i="21"/>
  <c r="AG78" i="21"/>
  <c r="AF77" i="21"/>
  <c r="AT75" i="21"/>
  <c r="L56" i="31" s="1"/>
  <c r="AH69" i="21"/>
  <c r="AF71" i="21"/>
  <c r="AO68" i="21"/>
  <c r="AT107" i="21"/>
  <c r="AS106" i="21"/>
  <c r="AS107" i="21"/>
  <c r="AR106" i="21"/>
  <c r="AQ105" i="21"/>
  <c r="AN107" i="21"/>
  <c r="AM106" i="21"/>
  <c r="AL105" i="21"/>
  <c r="AO105" i="21"/>
  <c r="AN105" i="21"/>
  <c r="AK104" i="21"/>
  <c r="AJ103" i="21"/>
  <c r="AK105" i="21"/>
  <c r="AF104" i="21"/>
  <c r="AO103" i="21"/>
  <c r="AI104" i="21"/>
  <c r="AR102" i="21"/>
  <c r="AQ101" i="21"/>
  <c r="AP100" i="21"/>
  <c r="AO99" i="21"/>
  <c r="AN98" i="21"/>
  <c r="AP104" i="21"/>
  <c r="AG103" i="21"/>
  <c r="AT101" i="21"/>
  <c r="AS100" i="21"/>
  <c r="AR99" i="21"/>
  <c r="AQ98" i="21"/>
  <c r="AJ105" i="21"/>
  <c r="AK103" i="21"/>
  <c r="AJ101" i="21"/>
  <c r="AP98" i="21"/>
  <c r="AJ97" i="21"/>
  <c r="AI96" i="21"/>
  <c r="AH95" i="21"/>
  <c r="AG94" i="21"/>
  <c r="AG101" i="21"/>
  <c r="AL99" i="21"/>
  <c r="AM97" i="21"/>
  <c r="AL96" i="21"/>
  <c r="AK95" i="21"/>
  <c r="AI99" i="21"/>
  <c r="AR96" i="21"/>
  <c r="AQ94" i="21"/>
  <c r="AN101" i="21"/>
  <c r="AL97" i="21"/>
  <c r="AI95" i="21"/>
  <c r="AO93" i="21"/>
  <c r="AN92" i="21"/>
  <c r="AM91" i="21"/>
  <c r="AL90" i="21"/>
  <c r="AK89" i="21"/>
  <c r="AJ88" i="21"/>
  <c r="AI87" i="21"/>
  <c r="AN100" i="21"/>
  <c r="AK97" i="21"/>
  <c r="AF95" i="21"/>
  <c r="AR93" i="21"/>
  <c r="AQ92" i="21"/>
  <c r="AP91" i="21"/>
  <c r="AO90" i="21"/>
  <c r="AN89" i="21"/>
  <c r="AM88" i="21"/>
  <c r="AK96" i="21"/>
  <c r="AL93" i="21"/>
  <c r="AJ91" i="21"/>
  <c r="AP88" i="21"/>
  <c r="AG87" i="21"/>
  <c r="AG86" i="21"/>
  <c r="AF85" i="21"/>
  <c r="AT92" i="21"/>
  <c r="AQ90" i="21"/>
  <c r="AO88" i="21"/>
  <c r="AF87" i="21"/>
  <c r="AF86" i="21"/>
  <c r="AT84" i="21"/>
  <c r="AS83" i="21"/>
  <c r="AR82" i="21"/>
  <c r="AQ81" i="21"/>
  <c r="AP80" i="21"/>
  <c r="AO79" i="21"/>
  <c r="AP93" i="21"/>
  <c r="AN91" i="21"/>
  <c r="AQ89" i="21"/>
  <c r="AT87" i="21"/>
  <c r="AM86" i="21"/>
  <c r="AL85" i="21"/>
  <c r="AK84" i="21"/>
  <c r="AJ83" i="21"/>
  <c r="AI82" i="21"/>
  <c r="AH81" i="21"/>
  <c r="AG80" i="21"/>
  <c r="AF79" i="21"/>
  <c r="AH87" i="21"/>
  <c r="AP83" i="21"/>
  <c r="AN81" i="21"/>
  <c r="AH86" i="21"/>
  <c r="AM83" i="21"/>
  <c r="AK81" i="21"/>
  <c r="AS91" i="21"/>
  <c r="AO81" i="21"/>
  <c r="AS78" i="21"/>
  <c r="AR77" i="21"/>
  <c r="AL69" i="21"/>
  <c r="AL107" i="21"/>
  <c r="AK107" i="21"/>
  <c r="AI105" i="21"/>
  <c r="AT105" i="21"/>
  <c r="AI107" i="21"/>
  <c r="AR103" i="21"/>
  <c r="AN104" i="21"/>
  <c r="AT106" i="21"/>
  <c r="AJ102" i="21"/>
  <c r="AH100" i="21"/>
  <c r="AF98" i="21"/>
  <c r="AM102" i="21"/>
  <c r="AK100" i="21"/>
  <c r="AI98" i="21"/>
  <c r="AG102" i="21"/>
  <c r="AR97" i="21"/>
  <c r="AP95" i="21"/>
  <c r="AL102" i="21"/>
  <c r="AG98" i="21"/>
  <c r="AS95" i="21"/>
  <c r="AO97" i="21"/>
  <c r="AF94" i="21"/>
  <c r="AG96" i="21"/>
  <c r="AG93" i="21"/>
  <c r="AT90" i="21"/>
  <c r="AR88" i="21"/>
  <c r="AK102" i="21"/>
  <c r="AF96" i="21"/>
  <c r="AJ93" i="21"/>
  <c r="AH91" i="21"/>
  <c r="AF89" i="21"/>
  <c r="AH94" i="21"/>
  <c r="AJ90" i="21"/>
  <c r="AO86" i="21"/>
  <c r="AQ93" i="21"/>
  <c r="AT89" i="21"/>
  <c r="AN86" i="21"/>
  <c r="AL84" i="21"/>
  <c r="AJ82" i="21"/>
  <c r="AH80" i="21"/>
  <c r="AS92" i="21"/>
  <c r="AT88" i="21"/>
  <c r="AT85" i="21"/>
  <c r="AR83" i="21"/>
  <c r="AP81" i="21"/>
  <c r="AN79" i="21"/>
  <c r="AO85" i="21"/>
  <c r="AM94" i="21"/>
  <c r="AH82" i="21"/>
  <c r="AI83" i="21"/>
  <c r="AK78" i="21"/>
  <c r="AM76" i="21"/>
  <c r="AH75" i="21"/>
  <c r="AF84" i="21"/>
  <c r="AR80" i="21"/>
  <c r="AN78" i="21"/>
  <c r="AM77" i="21"/>
  <c r="AL76" i="21"/>
  <c r="AK75" i="21"/>
  <c r="AQ83" i="21"/>
  <c r="AQ78" i="21"/>
  <c r="AN76" i="21"/>
  <c r="AR74" i="21"/>
  <c r="AQ73" i="21"/>
  <c r="L43" i="31" s="1"/>
  <c r="AT68" i="21"/>
  <c r="L49" i="31" s="1"/>
  <c r="AT82" i="21"/>
  <c r="AH78" i="21"/>
  <c r="AK76" i="21"/>
  <c r="AI74" i="21"/>
  <c r="AH73" i="21"/>
  <c r="AO82" i="21"/>
  <c r="AM78" i="21"/>
  <c r="AJ76" i="21"/>
  <c r="AP74" i="21"/>
  <c r="AO73" i="21"/>
  <c r="AN72" i="21"/>
  <c r="AM71" i="21"/>
  <c r="AL70" i="21"/>
  <c r="AK69" i="21"/>
  <c r="AJ68" i="21"/>
  <c r="AI67" i="21"/>
  <c r="AG71" i="21"/>
  <c r="AL68" i="21"/>
  <c r="AG81" i="21"/>
  <c r="AL78" i="21"/>
  <c r="AG76" i="21"/>
  <c r="AO74" i="21"/>
  <c r="AN73" i="21"/>
  <c r="AM72" i="21"/>
  <c r="AL71" i="21"/>
  <c r="AK70" i="21"/>
  <c r="AJ69" i="21"/>
  <c r="AI68" i="21"/>
  <c r="AH67" i="21"/>
  <c r="AH72" i="21"/>
  <c r="AP68" i="21"/>
  <c r="AO106" i="21"/>
  <c r="AN106" i="21"/>
  <c r="AJ107" i="21"/>
  <c r="AH105" i="21"/>
  <c r="AF105" i="21"/>
  <c r="AF103" i="21"/>
  <c r="AT104" i="21"/>
  <c r="AS103" i="21"/>
  <c r="AM101" i="21"/>
  <c r="AK99" i="21"/>
  <c r="AH104" i="21"/>
  <c r="AP101" i="21"/>
  <c r="AN99" i="21"/>
  <c r="AP103" i="21"/>
  <c r="AR100" i="21"/>
  <c r="AF97" i="21"/>
  <c r="AS94" i="21"/>
  <c r="AQ100" i="21"/>
  <c r="AI97" i="21"/>
  <c r="AG95" i="21"/>
  <c r="AJ96" i="21"/>
  <c r="AH99" i="21"/>
  <c r="AP94" i="21"/>
  <c r="AJ92" i="21"/>
  <c r="AH90" i="21"/>
  <c r="AF88" i="21"/>
  <c r="AQ99" i="21"/>
  <c r="AT94" i="21"/>
  <c r="AM92" i="21"/>
  <c r="AK90" i="21"/>
  <c r="AI88" i="21"/>
  <c r="AO92" i="21"/>
  <c r="AH88" i="21"/>
  <c r="AR85" i="21"/>
  <c r="AL92" i="21"/>
  <c r="AG88" i="21"/>
  <c r="AQ85" i="21"/>
  <c r="AO83" i="21"/>
  <c r="AM81" i="21"/>
  <c r="AK79" i="21"/>
  <c r="AF91" i="21"/>
  <c r="AO87" i="21"/>
  <c r="AH85" i="21"/>
  <c r="AF83" i="21"/>
  <c r="AS80" i="21"/>
  <c r="AM100" i="21"/>
  <c r="AH83" i="21"/>
  <c r="AK85" i="21"/>
  <c r="AP97" i="21"/>
  <c r="AM80" i="21"/>
  <c r="AN77" i="21"/>
  <c r="AI76" i="21"/>
  <c r="AK91" i="21"/>
  <c r="AT83" i="21"/>
  <c r="AJ80" i="21"/>
  <c r="AJ78" i="21"/>
  <c r="AI77" i="21"/>
  <c r="AH76" i="21"/>
  <c r="AG75" i="21"/>
  <c r="AF81" i="21"/>
  <c r="AI78" i="21"/>
  <c r="AF76" i="21"/>
  <c r="AN74" i="21"/>
  <c r="AK71" i="21"/>
  <c r="AS88" i="21"/>
  <c r="AF80" i="21"/>
  <c r="AS77" i="21"/>
  <c r="AM75" i="21"/>
  <c r="AT73" i="21"/>
  <c r="L54" i="31" s="1"/>
  <c r="AS96" i="21"/>
  <c r="AR81" i="21"/>
  <c r="AP77" i="21"/>
  <c r="AR75" i="21"/>
  <c r="AL74" i="21"/>
  <c r="AK73" i="21"/>
  <c r="AJ72" i="21"/>
  <c r="AI71" i="21"/>
  <c r="AH70" i="21"/>
  <c r="AG69" i="21"/>
  <c r="AF68" i="21"/>
  <c r="AT72" i="21"/>
  <c r="L53" i="31" s="1"/>
  <c r="AN70" i="21"/>
  <c r="AH92" i="21"/>
  <c r="AN80" i="21"/>
  <c r="AO77" i="21"/>
  <c r="AQ75" i="21"/>
  <c r="L45" i="31" s="1"/>
  <c r="AK74" i="21"/>
  <c r="AJ73" i="21"/>
  <c r="AI72" i="21"/>
  <c r="AH71" i="21"/>
  <c r="AG70" i="21"/>
  <c r="AF69" i="21"/>
  <c r="AT67" i="21"/>
  <c r="L48" i="31" s="1"/>
  <c r="AM73" i="21"/>
  <c r="AO71" i="21"/>
  <c r="AH68" i="21"/>
  <c r="AT69" i="21"/>
  <c r="L50" i="31" s="1"/>
  <c r="AS72" i="21"/>
  <c r="AI70" i="21"/>
  <c r="AK106" i="21"/>
  <c r="AJ106" i="21"/>
  <c r="AF107" i="21"/>
  <c r="AM107" i="21"/>
  <c r="AS104" i="21"/>
  <c r="AH106" i="21"/>
  <c r="AL104" i="21"/>
  <c r="AM103" i="21"/>
  <c r="AI101" i="21"/>
  <c r="AG99" i="21"/>
  <c r="AQ103" i="21"/>
  <c r="AL101" i="21"/>
  <c r="AJ99" i="21"/>
  <c r="AP102" i="21"/>
  <c r="AJ100" i="21"/>
  <c r="AQ96" i="21"/>
  <c r="AO94" i="21"/>
  <c r="AI100" i="21"/>
  <c r="AT96" i="21"/>
  <c r="AS101" i="21"/>
  <c r="AR95" i="21"/>
  <c r="AK98" i="21"/>
  <c r="AJ94" i="21"/>
  <c r="AF92" i="21"/>
  <c r="AS89" i="21"/>
  <c r="AQ87" i="21"/>
  <c r="AT98" i="21"/>
  <c r="AN94" i="21"/>
  <c r="AI92" i="21"/>
  <c r="AG90" i="21"/>
  <c r="AF101" i="21"/>
  <c r="AG92" i="21"/>
  <c r="AR87" i="21"/>
  <c r="AN85" i="21"/>
  <c r="AO91" i="21"/>
  <c r="AP87" i="21"/>
  <c r="AM85" i="21"/>
  <c r="AK83" i="21"/>
  <c r="AI81" i="21"/>
  <c r="AG79" i="21"/>
  <c r="AN90" i="21"/>
  <c r="AJ87" i="21"/>
  <c r="AS84" i="21"/>
  <c r="AQ82" i="21"/>
  <c r="AO80" i="21"/>
  <c r="AH89" i="21"/>
  <c r="AS82" i="21"/>
  <c r="AR84" i="21"/>
  <c r="AP92" i="21"/>
  <c r="AP79" i="21"/>
  <c r="AJ77" i="21"/>
  <c r="AP75" i="21"/>
  <c r="AP89" i="21"/>
  <c r="AG82" i="21"/>
  <c r="AM79" i="21"/>
  <c r="AF78" i="21"/>
  <c r="AT76" i="21"/>
  <c r="L57" i="31" s="1"/>
  <c r="AS75" i="21"/>
  <c r="AP86" i="21"/>
  <c r="AI80" i="21"/>
  <c r="AT77" i="21"/>
  <c r="AN75" i="21"/>
  <c r="AJ74" i="21"/>
  <c r="AR70" i="21"/>
  <c r="AN84" i="21"/>
  <c r="AT79" i="21"/>
  <c r="AK77" i="21"/>
  <c r="AQ74" i="21"/>
  <c r="L44" i="31" s="1"/>
  <c r="AP73" i="21"/>
  <c r="AM90" i="21"/>
  <c r="AQ80" i="21"/>
  <c r="AH77" i="21"/>
  <c r="AJ75" i="21"/>
  <c r="AH74" i="21"/>
  <c r="AG73" i="21"/>
  <c r="AF72" i="21"/>
  <c r="AT70" i="21"/>
  <c r="L51" i="31" s="1"/>
  <c r="AS69" i="21"/>
  <c r="AR68" i="21"/>
  <c r="AQ67" i="21"/>
  <c r="L37" i="31" s="1"/>
  <c r="AL72" i="21"/>
  <c r="AF70" i="21"/>
  <c r="AN87" i="21"/>
  <c r="AL79" i="21"/>
  <c r="AG77" i="21"/>
  <c r="AI75" i="21"/>
  <c r="AG74" i="21"/>
  <c r="AF73" i="21"/>
  <c r="AT71" i="21"/>
  <c r="L52" i="31" s="1"/>
  <c r="AS70" i="21"/>
  <c r="AR69" i="21"/>
  <c r="AQ68" i="21"/>
  <c r="L38" i="31" s="1"/>
  <c r="AP67" i="21"/>
  <c r="AI73" i="21"/>
  <c r="AJ70" i="21"/>
  <c r="AI106" i="21"/>
  <c r="AI103" i="21"/>
  <c r="AQ102" i="21"/>
  <c r="AH98" i="21"/>
  <c r="AH96" i="21"/>
  <c r="AK93" i="21"/>
  <c r="AN96" i="21"/>
  <c r="AM95" i="21"/>
  <c r="AI90" i="21"/>
  <c r="AL80" i="21"/>
  <c r="AG84" i="21"/>
  <c r="AS98" i="21"/>
  <c r="AQ76" i="21"/>
  <c r="L46" i="31" s="1"/>
  <c r="AR78" i="21"/>
  <c r="AQ84" i="21"/>
  <c r="AF74" i="21"/>
  <c r="AS76" i="21"/>
  <c r="K57" i="31" s="1"/>
  <c r="AQ79" i="21"/>
  <c r="AR72" i="21"/>
  <c r="AN68" i="21"/>
  <c r="AG85" i="21"/>
  <c r="AR73" i="21"/>
  <c r="AN69" i="21"/>
  <c r="AI69" i="21"/>
  <c r="AJ67" i="21"/>
  <c r="AS67" i="21"/>
  <c r="AP107" i="21"/>
  <c r="AG105" i="21"/>
  <c r="AN102" i="21"/>
  <c r="AO100" i="21"/>
  <c r="AT95" i="21"/>
  <c r="AL98" i="21"/>
  <c r="AI91" i="21"/>
  <c r="AN93" i="21"/>
  <c r="AR90" i="21"/>
  <c r="AR86" i="21"/>
  <c r="AH93" i="21"/>
  <c r="AT81" i="21"/>
  <c r="AP82" i="21"/>
  <c r="AL75" i="21"/>
  <c r="AQ77" i="21"/>
  <c r="AI79" i="21"/>
  <c r="AM69" i="21"/>
  <c r="AM74" i="21"/>
  <c r="AR76" i="21"/>
  <c r="AQ71" i="21"/>
  <c r="L41" i="31" s="1"/>
  <c r="AM67" i="21"/>
  <c r="AT78" i="21"/>
  <c r="AQ72" i="21"/>
  <c r="L42" i="31" s="1"/>
  <c r="AM68" i="21"/>
  <c r="AG68" i="21"/>
  <c r="AR67" i="21"/>
  <c r="AS68" i="21"/>
  <c r="AN71" i="21"/>
  <c r="AO72" i="21"/>
  <c r="AR104" i="21"/>
  <c r="AO102" i="21"/>
  <c r="AO96" i="21"/>
  <c r="AJ89" i="21"/>
  <c r="AN82" i="21"/>
  <c r="AL86" i="21"/>
  <c r="AJ81" i="21"/>
  <c r="AF75" i="21"/>
  <c r="AS85" i="21"/>
  <c r="AO69" i="21"/>
  <c r="AS74" i="21"/>
  <c r="AO70" i="21"/>
  <c r="AG72" i="21"/>
  <c r="AO107" i="21"/>
  <c r="AG104" i="21"/>
  <c r="AL100" i="21"/>
  <c r="AM98" i="21"/>
  <c r="AT102" i="21"/>
  <c r="AL94" i="21"/>
  <c r="AG89" i="21"/>
  <c r="AL91" i="21"/>
  <c r="AS86" i="21"/>
  <c r="AP84" i="21"/>
  <c r="AI89" i="21"/>
  <c r="AR79" i="21"/>
  <c r="AI84" i="21"/>
  <c r="AT86" i="21"/>
  <c r="AP76" i="21"/>
  <c r="AL77" i="21"/>
  <c r="AL83" i="21"/>
  <c r="AL73" i="21"/>
  <c r="AT74" i="21"/>
  <c r="L55" i="31" s="1"/>
  <c r="AP70" i="21"/>
  <c r="AS71" i="21"/>
  <c r="AO76" i="21"/>
  <c r="K46" i="31" s="1"/>
  <c r="AP71" i="21"/>
  <c r="AL67" i="21"/>
  <c r="AQ70" i="21"/>
  <c r="L40" i="31" s="1"/>
  <c r="AP69" i="21"/>
  <c r="AN67" i="21"/>
  <c r="AM105" i="21"/>
  <c r="AJ98" i="21"/>
  <c r="AO98" i="21"/>
  <c r="AM104" i="21"/>
  <c r="AP99" i="21"/>
  <c r="AI86" i="21"/>
  <c r="AO78" i="21"/>
  <c r="AO75" i="21"/>
  <c r="AP78" i="21"/>
  <c r="AS73" i="21"/>
  <c r="AQ69" i="21"/>
  <c r="L39" i="31" s="1"/>
  <c r="AP72" i="21"/>
  <c r="AF67" i="21"/>
  <c r="AM70" i="21"/>
  <c r="AK67" i="21"/>
  <c r="F94" i="21"/>
  <c r="L94" i="21" s="1"/>
  <c r="E94" i="21"/>
  <c r="G106" i="21"/>
  <c r="I106" i="21"/>
  <c r="K106" i="21"/>
  <c r="H106" i="21"/>
  <c r="J106" i="21"/>
  <c r="E97" i="21"/>
  <c r="F97" i="21"/>
  <c r="L97" i="21" s="1"/>
  <c r="E103" i="21"/>
  <c r="F103" i="21"/>
  <c r="L103" i="21" s="1"/>
  <c r="E78" i="21"/>
  <c r="F78" i="21"/>
  <c r="L78" i="21" s="1"/>
  <c r="F77" i="21"/>
  <c r="L77" i="21" s="1"/>
  <c r="E77" i="21"/>
  <c r="F79" i="21"/>
  <c r="L79" i="21" s="1"/>
  <c r="E79" i="21"/>
  <c r="F81" i="21"/>
  <c r="L81" i="21" s="1"/>
  <c r="E81" i="21"/>
  <c r="F76" i="21"/>
  <c r="L76" i="21" s="1"/>
  <c r="E76" i="21"/>
  <c r="G105" i="21"/>
  <c r="K105" i="21"/>
  <c r="H105" i="21"/>
  <c r="I105" i="21"/>
  <c r="J105" i="21"/>
  <c r="F104" i="21"/>
  <c r="L104" i="21" s="1"/>
  <c r="E104" i="21"/>
  <c r="E100" i="21"/>
  <c r="F100" i="21"/>
  <c r="L100" i="21" s="1"/>
  <c r="F67" i="21"/>
  <c r="L67" i="21" s="1"/>
  <c r="E67" i="21"/>
  <c r="AJ61" i="35"/>
  <c r="M56" i="21"/>
  <c r="Y142" i="23" s="1"/>
  <c r="G57" i="21"/>
  <c r="H57" i="21"/>
  <c r="N56" i="21"/>
  <c r="AB142" i="23" s="1"/>
  <c r="L27" i="3"/>
  <c r="G27" i="3"/>
  <c r="O27" i="3"/>
  <c r="K27" i="3"/>
  <c r="F27" i="3"/>
  <c r="N27" i="3"/>
  <c r="I27" i="3"/>
  <c r="E27" i="3"/>
  <c r="M27" i="3"/>
  <c r="H27" i="3"/>
  <c r="K34" i="31"/>
  <c r="F61" i="21"/>
  <c r="Q61" i="21"/>
  <c r="E61" i="21"/>
  <c r="L61" i="21"/>
  <c r="K61" i="21"/>
  <c r="K140" i="31"/>
  <c r="I57" i="21"/>
  <c r="O56" i="21"/>
  <c r="P145" i="23" s="1"/>
  <c r="L19" i="3"/>
  <c r="G19" i="3"/>
  <c r="O19" i="3"/>
  <c r="K19" i="3"/>
  <c r="F19" i="3"/>
  <c r="N19" i="3"/>
  <c r="I19" i="3"/>
  <c r="E19" i="3"/>
  <c r="M19" i="3"/>
  <c r="H19" i="3"/>
  <c r="Q60" i="21"/>
  <c r="E60" i="21"/>
  <c r="L60" i="21"/>
  <c r="F60" i="21"/>
  <c r="K60" i="21"/>
  <c r="N15" i="3"/>
  <c r="I15" i="3"/>
  <c r="E15" i="3"/>
  <c r="M15" i="3"/>
  <c r="H15" i="3"/>
  <c r="L15" i="3"/>
  <c r="G15" i="3"/>
  <c r="O15" i="3"/>
  <c r="K15" i="3"/>
  <c r="F15" i="3"/>
  <c r="M37" i="3"/>
  <c r="H37" i="3"/>
  <c r="L37" i="3"/>
  <c r="G37" i="3"/>
  <c r="O37" i="3"/>
  <c r="K37" i="3"/>
  <c r="F37" i="3"/>
  <c r="N37" i="3"/>
  <c r="I37" i="3"/>
  <c r="E37" i="3"/>
  <c r="M45" i="3"/>
  <c r="H45" i="3"/>
  <c r="L45" i="3"/>
  <c r="G45" i="3"/>
  <c r="O45" i="3"/>
  <c r="K45" i="3"/>
  <c r="F45" i="3"/>
  <c r="N45" i="3"/>
  <c r="I45" i="3"/>
  <c r="E45" i="3"/>
  <c r="L46" i="3"/>
  <c r="G46" i="3"/>
  <c r="O46" i="3"/>
  <c r="K46" i="3"/>
  <c r="F46" i="3"/>
  <c r="N46" i="3"/>
  <c r="I46" i="3"/>
  <c r="E46" i="3"/>
  <c r="M46" i="3"/>
  <c r="H46" i="3"/>
  <c r="I20" i="3"/>
  <c r="M20" i="3"/>
  <c r="H20" i="3"/>
  <c r="L20" i="3"/>
  <c r="G20" i="3"/>
  <c r="N20" i="3"/>
  <c r="O20" i="3"/>
  <c r="K20" i="3"/>
  <c r="F20" i="3"/>
  <c r="E20" i="3"/>
  <c r="G26" i="3"/>
  <c r="O26" i="3"/>
  <c r="K26" i="3"/>
  <c r="F26" i="3"/>
  <c r="N26" i="3"/>
  <c r="I26" i="3"/>
  <c r="E26" i="3"/>
  <c r="L26" i="3"/>
  <c r="M26" i="3"/>
  <c r="H26" i="3"/>
  <c r="L38" i="3"/>
  <c r="G38" i="3"/>
  <c r="O38" i="3"/>
  <c r="K38" i="3"/>
  <c r="F38" i="3"/>
  <c r="N38" i="3"/>
  <c r="I38" i="3"/>
  <c r="E38" i="3"/>
  <c r="M38" i="3"/>
  <c r="H38" i="3"/>
  <c r="G48" i="3"/>
  <c r="O22" i="3"/>
  <c r="K22" i="3"/>
  <c r="F22" i="3"/>
  <c r="N22" i="3"/>
  <c r="I22" i="3"/>
  <c r="E22" i="3"/>
  <c r="G22" i="3"/>
  <c r="M22" i="3"/>
  <c r="H22" i="3"/>
  <c r="L22" i="3"/>
  <c r="M25" i="3"/>
  <c r="H25" i="3"/>
  <c r="L25" i="3"/>
  <c r="G25" i="3"/>
  <c r="O25" i="3"/>
  <c r="K25" i="3"/>
  <c r="F25" i="3"/>
  <c r="N25" i="3"/>
  <c r="I25" i="3"/>
  <c r="E25" i="3"/>
  <c r="M33" i="3"/>
  <c r="H33" i="3"/>
  <c r="L33" i="3"/>
  <c r="G33" i="3"/>
  <c r="O33" i="3"/>
  <c r="K33" i="3"/>
  <c r="F33" i="3"/>
  <c r="N33" i="3"/>
  <c r="I33" i="3"/>
  <c r="E33" i="3"/>
  <c r="N44" i="3"/>
  <c r="I44" i="3"/>
  <c r="E44" i="3"/>
  <c r="M44" i="3"/>
  <c r="H44" i="3"/>
  <c r="L44" i="3"/>
  <c r="G44" i="3"/>
  <c r="O44" i="3"/>
  <c r="K44" i="3"/>
  <c r="F44" i="3"/>
  <c r="N32" i="3"/>
  <c r="I32" i="3"/>
  <c r="E32" i="3"/>
  <c r="M32" i="3"/>
  <c r="H32" i="3"/>
  <c r="L32" i="3"/>
  <c r="G32" i="3"/>
  <c r="O32" i="3"/>
  <c r="K32" i="3"/>
  <c r="F32" i="3"/>
  <c r="L42" i="3"/>
  <c r="G42" i="3"/>
  <c r="O42" i="3"/>
  <c r="K42" i="3"/>
  <c r="F42" i="3"/>
  <c r="N42" i="3"/>
  <c r="I42" i="3"/>
  <c r="E42" i="3"/>
  <c r="M42" i="3"/>
  <c r="H42" i="3"/>
  <c r="K48" i="3"/>
  <c r="E16" i="3"/>
  <c r="M16" i="3"/>
  <c r="L16" i="3"/>
  <c r="G16" i="3"/>
  <c r="I16" i="3"/>
  <c r="O16" i="3"/>
  <c r="K16" i="3"/>
  <c r="F16" i="3"/>
  <c r="N16" i="3"/>
  <c r="H16" i="3"/>
  <c r="N40" i="3"/>
  <c r="I40" i="3"/>
  <c r="E40" i="3"/>
  <c r="M40" i="3"/>
  <c r="H40" i="3"/>
  <c r="L40" i="3"/>
  <c r="G40" i="3"/>
  <c r="O40" i="3"/>
  <c r="K40" i="3"/>
  <c r="F40" i="3"/>
  <c r="H17" i="3"/>
  <c r="O17" i="3"/>
  <c r="K17" i="3"/>
  <c r="F17" i="3"/>
  <c r="N17" i="3"/>
  <c r="I17" i="3"/>
  <c r="E17" i="3"/>
  <c r="M17" i="3"/>
  <c r="L17" i="3"/>
  <c r="G17" i="3"/>
  <c r="L34" i="3"/>
  <c r="G34" i="3"/>
  <c r="O34" i="3"/>
  <c r="K34" i="3"/>
  <c r="F34" i="3"/>
  <c r="N34" i="3"/>
  <c r="I34" i="3"/>
  <c r="E34" i="3"/>
  <c r="M34" i="3"/>
  <c r="H34" i="3"/>
  <c r="L50" i="3"/>
  <c r="G50" i="3"/>
  <c r="O50" i="3"/>
  <c r="K50" i="3"/>
  <c r="F50" i="3"/>
  <c r="I50" i="3"/>
  <c r="E50" i="3"/>
  <c r="M50" i="3"/>
  <c r="H50" i="3"/>
  <c r="N36" i="3"/>
  <c r="I36" i="3"/>
  <c r="E36" i="3"/>
  <c r="M36" i="3"/>
  <c r="H36" i="3"/>
  <c r="L36" i="3"/>
  <c r="G36" i="3"/>
  <c r="O36" i="3"/>
  <c r="K36" i="3"/>
  <c r="F36" i="3"/>
  <c r="N48" i="3"/>
  <c r="I48" i="3"/>
  <c r="E48" i="3"/>
  <c r="M48" i="3"/>
  <c r="H48" i="3"/>
  <c r="L48" i="3"/>
  <c r="F48" i="3"/>
  <c r="N50" i="3"/>
  <c r="F57" i="31" l="1"/>
  <c r="F46" i="31"/>
  <c r="H42" i="31"/>
  <c r="H53" i="31"/>
  <c r="H34" i="30"/>
  <c r="H44" i="30"/>
  <c r="H41" i="31"/>
  <c r="H52" i="31"/>
  <c r="H33" i="30"/>
  <c r="H43" i="30"/>
  <c r="H57" i="31"/>
  <c r="H46" i="31"/>
  <c r="H38" i="30"/>
  <c r="H48" i="30"/>
  <c r="A45" i="24"/>
  <c r="A56" i="31"/>
  <c r="A45" i="31"/>
  <c r="F48" i="31"/>
  <c r="F37" i="31"/>
  <c r="F39" i="31"/>
  <c r="F50" i="31"/>
  <c r="A40" i="24"/>
  <c r="A40" i="31"/>
  <c r="A51" i="31"/>
  <c r="F42" i="31"/>
  <c r="F53" i="31"/>
  <c r="F52" i="31"/>
  <c r="F41" i="31"/>
  <c r="A79" i="24"/>
  <c r="A96" i="31"/>
  <c r="A85" i="31"/>
  <c r="F99" i="31"/>
  <c r="F88" i="31"/>
  <c r="H144" i="31"/>
  <c r="H133" i="31"/>
  <c r="H123" i="30"/>
  <c r="H113" i="30"/>
  <c r="H140" i="31"/>
  <c r="H129" i="31"/>
  <c r="H109" i="30"/>
  <c r="H119" i="30"/>
  <c r="A118" i="24"/>
  <c r="A130" i="31"/>
  <c r="A141" i="31"/>
  <c r="A119" i="24"/>
  <c r="A142" i="31"/>
  <c r="A131" i="31"/>
  <c r="F140" i="31"/>
  <c r="F129" i="31"/>
  <c r="F138" i="31"/>
  <c r="F149" i="31"/>
  <c r="L107" i="31"/>
  <c r="L118" i="31"/>
  <c r="L108" i="31"/>
  <c r="L119" i="31"/>
  <c r="A104" i="24"/>
  <c r="A124" i="31"/>
  <c r="A113" i="31"/>
  <c r="L125" i="31"/>
  <c r="L114" i="31"/>
  <c r="H108" i="31"/>
  <c r="H119" i="31"/>
  <c r="H101" i="30"/>
  <c r="H91" i="30"/>
  <c r="F118" i="31"/>
  <c r="F107" i="31"/>
  <c r="L111" i="31"/>
  <c r="L122" i="31"/>
  <c r="H114" i="31"/>
  <c r="H125" i="31"/>
  <c r="H97" i="30"/>
  <c r="H107" i="30"/>
  <c r="H112" i="31"/>
  <c r="H123" i="31"/>
  <c r="H105" i="30"/>
  <c r="H95" i="30"/>
  <c r="H115" i="31"/>
  <c r="H126" i="31"/>
  <c r="H98" i="30"/>
  <c r="H108" i="30"/>
  <c r="F75" i="31"/>
  <c r="F64" i="31"/>
  <c r="A51" i="11"/>
  <c r="A57" i="24"/>
  <c r="A51" i="24"/>
  <c r="A68" i="24" s="1"/>
  <c r="A69" i="24" s="1"/>
  <c r="A71" i="31"/>
  <c r="A70" i="31" s="1"/>
  <c r="A60" i="31"/>
  <c r="F61" i="31"/>
  <c r="F72" i="31"/>
  <c r="H73" i="31"/>
  <c r="H62" i="31"/>
  <c r="H51" i="30"/>
  <c r="H61" i="30"/>
  <c r="A66" i="24"/>
  <c r="A69" i="31"/>
  <c r="A80" i="31"/>
  <c r="H71" i="31"/>
  <c r="H60" i="31"/>
  <c r="H49" i="30"/>
  <c r="H59" i="30"/>
  <c r="H17" i="31"/>
  <c r="H28" i="31"/>
  <c r="A26" i="24"/>
  <c r="A23" i="31"/>
  <c r="A34" i="31"/>
  <c r="A22" i="24"/>
  <c r="A19" i="31"/>
  <c r="A30" i="31"/>
  <c r="A18" i="24"/>
  <c r="A26" i="31"/>
  <c r="A15" i="31"/>
  <c r="F33" i="31"/>
  <c r="F22" i="31"/>
  <c r="H27" i="31"/>
  <c r="H16" i="31"/>
  <c r="F23" i="31"/>
  <c r="F34" i="31"/>
  <c r="H21" i="31"/>
  <c r="H32" i="31"/>
  <c r="F19" i="31"/>
  <c r="F30" i="31"/>
  <c r="H31" i="31"/>
  <c r="H20" i="31"/>
  <c r="H22" i="31"/>
  <c r="H33" i="31"/>
  <c r="A25" i="24"/>
  <c r="A33" i="31"/>
  <c r="A22" i="31"/>
  <c r="A41" i="24"/>
  <c r="A52" i="31"/>
  <c r="A41" i="31"/>
  <c r="H86" i="31"/>
  <c r="H97" i="31"/>
  <c r="H72" i="30"/>
  <c r="H82" i="30"/>
  <c r="H95" i="31"/>
  <c r="H84" i="31"/>
  <c r="H80" i="30"/>
  <c r="H70" i="30"/>
  <c r="F91" i="31"/>
  <c r="F102" i="31"/>
  <c r="F84" i="31"/>
  <c r="F95" i="31"/>
  <c r="A81" i="24"/>
  <c r="A87" i="31"/>
  <c r="A98" i="31"/>
  <c r="H87" i="31"/>
  <c r="H98" i="31"/>
  <c r="H73" i="30"/>
  <c r="H83" i="30"/>
  <c r="H94" i="31"/>
  <c r="H83" i="31"/>
  <c r="H69" i="30"/>
  <c r="H79" i="30"/>
  <c r="F132" i="31"/>
  <c r="F143" i="31"/>
  <c r="H130" i="31"/>
  <c r="H141" i="31"/>
  <c r="H110" i="30"/>
  <c r="H120" i="30"/>
  <c r="F137" i="31"/>
  <c r="F148" i="31"/>
  <c r="A123" i="24"/>
  <c r="A135" i="31"/>
  <c r="A146" i="31"/>
  <c r="F136" i="31"/>
  <c r="F147" i="31"/>
  <c r="F145" i="31"/>
  <c r="F134" i="31"/>
  <c r="A121" i="24"/>
  <c r="A133" i="31"/>
  <c r="A144" i="31"/>
  <c r="F108" i="31"/>
  <c r="F119" i="31"/>
  <c r="A98" i="24"/>
  <c r="A107" i="31"/>
  <c r="A118" i="31"/>
  <c r="H113" i="31"/>
  <c r="H124" i="31"/>
  <c r="H96" i="30"/>
  <c r="H106" i="30"/>
  <c r="H117" i="31"/>
  <c r="H106" i="31"/>
  <c r="H89" i="30"/>
  <c r="H99" i="30"/>
  <c r="A103" i="24"/>
  <c r="A123" i="31"/>
  <c r="A112" i="31"/>
  <c r="A105" i="24"/>
  <c r="A114" i="31"/>
  <c r="A125" i="31"/>
  <c r="F115" i="31"/>
  <c r="F126" i="31"/>
  <c r="F111" i="31"/>
  <c r="F122" i="31"/>
  <c r="F123" i="31"/>
  <c r="F112" i="31"/>
  <c r="L113" i="31"/>
  <c r="L124" i="31"/>
  <c r="L106" i="31"/>
  <c r="L117" i="31"/>
  <c r="A91" i="11"/>
  <c r="A91" i="24"/>
  <c r="A108" i="24" s="1"/>
  <c r="A109" i="24" s="1"/>
  <c r="A97" i="24"/>
  <c r="A106" i="31"/>
  <c r="A117" i="31"/>
  <c r="A116" i="31" s="1"/>
  <c r="A61" i="24"/>
  <c r="A75" i="31"/>
  <c r="A64" i="31"/>
  <c r="F69" i="31"/>
  <c r="F80" i="31"/>
  <c r="H77" i="31"/>
  <c r="H66" i="31"/>
  <c r="H55" i="30"/>
  <c r="H65" i="30"/>
  <c r="H65" i="31"/>
  <c r="H76" i="31"/>
  <c r="H64" i="30"/>
  <c r="H54" i="30"/>
  <c r="H64" i="31"/>
  <c r="H75" i="31"/>
  <c r="H53" i="30"/>
  <c r="H63" i="30"/>
  <c r="A64" i="24"/>
  <c r="A78" i="31"/>
  <c r="A67" i="31"/>
  <c r="A60" i="24"/>
  <c r="A74" i="31"/>
  <c r="A63" i="31"/>
  <c r="F29" i="31"/>
  <c r="F18" i="31"/>
  <c r="H19" i="31"/>
  <c r="H30" i="31"/>
  <c r="H25" i="31"/>
  <c r="H14" i="31"/>
  <c r="A21" i="24"/>
  <c r="A29" i="31"/>
  <c r="A18" i="31"/>
  <c r="A23" i="24"/>
  <c r="A20" i="31"/>
  <c r="A31" i="31"/>
  <c r="F21" i="31"/>
  <c r="F32" i="31"/>
  <c r="A39" i="24"/>
  <c r="A39" i="31"/>
  <c r="A50" i="31"/>
  <c r="F45" i="31"/>
  <c r="F56" i="31"/>
  <c r="F51" i="31"/>
  <c r="F40" i="31"/>
  <c r="A43" i="24"/>
  <c r="A43" i="31"/>
  <c r="A54" i="31"/>
  <c r="A42" i="24"/>
  <c r="A42" i="31"/>
  <c r="A53" i="31"/>
  <c r="H45" i="31"/>
  <c r="H56" i="31"/>
  <c r="H47" i="30"/>
  <c r="H37" i="30"/>
  <c r="F85" i="31"/>
  <c r="F96" i="31"/>
  <c r="A88" i="31"/>
  <c r="A82" i="24"/>
  <c r="A99" i="31"/>
  <c r="F90" i="31"/>
  <c r="F101" i="31"/>
  <c r="A84" i="24"/>
  <c r="A101" i="31"/>
  <c r="A90" i="31"/>
  <c r="H89" i="31"/>
  <c r="H100" i="31"/>
  <c r="H85" i="30"/>
  <c r="H75" i="30"/>
  <c r="A78" i="24"/>
  <c r="A95" i="31"/>
  <c r="A84" i="31"/>
  <c r="F146" i="31"/>
  <c r="F135" i="31"/>
  <c r="F141" i="31"/>
  <c r="F130" i="31"/>
  <c r="H134" i="31"/>
  <c r="H145" i="31"/>
  <c r="H114" i="30"/>
  <c r="H124" i="30"/>
  <c r="A120" i="24"/>
  <c r="A143" i="31"/>
  <c r="A132" i="31"/>
  <c r="F133" i="31"/>
  <c r="F144" i="31"/>
  <c r="H147" i="31"/>
  <c r="H136" i="31"/>
  <c r="H116" i="30"/>
  <c r="H126" i="30"/>
  <c r="H138" i="31"/>
  <c r="H149" i="31"/>
  <c r="H118" i="30"/>
  <c r="H128" i="30"/>
  <c r="H137" i="31"/>
  <c r="H148" i="31"/>
  <c r="H127" i="30"/>
  <c r="H117" i="30"/>
  <c r="L112" i="31"/>
  <c r="L123" i="31"/>
  <c r="F125" i="31"/>
  <c r="F114" i="31"/>
  <c r="H122" i="31"/>
  <c r="H111" i="31"/>
  <c r="H104" i="30"/>
  <c r="H94" i="30"/>
  <c r="A102" i="24"/>
  <c r="A111" i="31"/>
  <c r="A122" i="31"/>
  <c r="F113" i="31"/>
  <c r="F124" i="31"/>
  <c r="A101" i="24"/>
  <c r="A121" i="31"/>
  <c r="A110" i="31"/>
  <c r="F109" i="31"/>
  <c r="F120" i="31"/>
  <c r="L126" i="31"/>
  <c r="L115" i="31"/>
  <c r="F117" i="31"/>
  <c r="F106" i="31"/>
  <c r="F79" i="31"/>
  <c r="F68" i="31"/>
  <c r="A63" i="24"/>
  <c r="A66" i="31"/>
  <c r="A77" i="31"/>
  <c r="H74" i="31"/>
  <c r="H63" i="31"/>
  <c r="H62" i="30"/>
  <c r="H52" i="30"/>
  <c r="F63" i="31"/>
  <c r="F74" i="31"/>
  <c r="A62" i="24"/>
  <c r="A65" i="31"/>
  <c r="A76" i="31"/>
  <c r="A65" i="24"/>
  <c r="A79" i="31"/>
  <c r="A68" i="31"/>
  <c r="F25" i="31"/>
  <c r="F14" i="31"/>
  <c r="F20" i="31"/>
  <c r="F31" i="31"/>
  <c r="F16" i="31"/>
  <c r="F27" i="31"/>
  <c r="H29" i="31"/>
  <c r="H18" i="31"/>
  <c r="H15" i="31"/>
  <c r="H26" i="31"/>
  <c r="F26" i="31"/>
  <c r="F15" i="31"/>
  <c r="H39" i="31"/>
  <c r="H50" i="31"/>
  <c r="H41" i="30"/>
  <c r="H31" i="30"/>
  <c r="F38" i="31"/>
  <c r="F49" i="31"/>
  <c r="H48" i="31"/>
  <c r="H37" i="31"/>
  <c r="H39" i="30"/>
  <c r="H29" i="30"/>
  <c r="H54" i="31"/>
  <c r="H43" i="31"/>
  <c r="H35" i="30"/>
  <c r="H45" i="30"/>
  <c r="A38" i="24"/>
  <c r="A38" i="31"/>
  <c r="A49" i="31"/>
  <c r="H38" i="31"/>
  <c r="H49" i="31"/>
  <c r="H40" i="30"/>
  <c r="H30" i="30"/>
  <c r="A31" i="24"/>
  <c r="A37" i="24"/>
  <c r="A31" i="11"/>
  <c r="A48" i="31"/>
  <c r="A47" i="31" s="1"/>
  <c r="A37" i="31"/>
  <c r="H40" i="31"/>
  <c r="H51" i="31"/>
  <c r="H32" i="30"/>
  <c r="H42" i="30"/>
  <c r="F55" i="31"/>
  <c r="F44" i="31"/>
  <c r="A44" i="24"/>
  <c r="A55" i="31"/>
  <c r="A44" i="31"/>
  <c r="F43" i="31"/>
  <c r="F54" i="31"/>
  <c r="A46" i="24"/>
  <c r="A57" i="31"/>
  <c r="A46" i="31"/>
  <c r="H44" i="31"/>
  <c r="H55" i="31"/>
  <c r="H36" i="30"/>
  <c r="H46" i="30"/>
  <c r="H99" i="31"/>
  <c r="H88" i="31"/>
  <c r="H74" i="30"/>
  <c r="H84" i="30"/>
  <c r="H92" i="31"/>
  <c r="H103" i="31"/>
  <c r="H78" i="30"/>
  <c r="H88" i="30"/>
  <c r="F94" i="31"/>
  <c r="F83" i="31"/>
  <c r="A83" i="31"/>
  <c r="A77" i="24"/>
  <c r="A71" i="24"/>
  <c r="A88" i="24" s="1"/>
  <c r="A89" i="24" s="1"/>
  <c r="A71" i="11"/>
  <c r="A94" i="31"/>
  <c r="A93" i="31" s="1"/>
  <c r="A83" i="24"/>
  <c r="A100" i="31"/>
  <c r="A89" i="31"/>
  <c r="A85" i="24"/>
  <c r="A91" i="31"/>
  <c r="A102" i="31"/>
  <c r="F87" i="31"/>
  <c r="F98" i="31"/>
  <c r="F97" i="31"/>
  <c r="F86" i="31"/>
  <c r="A97" i="31"/>
  <c r="A80" i="24"/>
  <c r="A86" i="31"/>
  <c r="H91" i="31"/>
  <c r="H102" i="31"/>
  <c r="H87" i="30"/>
  <c r="H77" i="30"/>
  <c r="H96" i="31"/>
  <c r="H85" i="31"/>
  <c r="H71" i="30"/>
  <c r="H81" i="30"/>
  <c r="F100" i="31"/>
  <c r="F89" i="31"/>
  <c r="F92" i="31"/>
  <c r="F103" i="31"/>
  <c r="H90" i="31"/>
  <c r="H101" i="31"/>
  <c r="H76" i="30"/>
  <c r="H86" i="30"/>
  <c r="A86" i="24"/>
  <c r="A92" i="31"/>
  <c r="A103" i="31"/>
  <c r="A111" i="24"/>
  <c r="A128" i="24" s="1"/>
  <c r="A117" i="24"/>
  <c r="A111" i="11"/>
  <c r="A129" i="31"/>
  <c r="A140" i="31"/>
  <c r="A139" i="31" s="1"/>
  <c r="A122" i="24"/>
  <c r="A134" i="31"/>
  <c r="A145" i="31"/>
  <c r="A124" i="24"/>
  <c r="A147" i="31"/>
  <c r="A136" i="31"/>
  <c r="H142" i="31"/>
  <c r="H131" i="31"/>
  <c r="H111" i="30"/>
  <c r="H121" i="30"/>
  <c r="A126" i="24"/>
  <c r="A138" i="31"/>
  <c r="A149" i="31"/>
  <c r="F131" i="31"/>
  <c r="F142" i="31"/>
  <c r="H132" i="31"/>
  <c r="H143" i="31"/>
  <c r="H112" i="30"/>
  <c r="H122" i="30"/>
  <c r="A125" i="24"/>
  <c r="A148" i="31"/>
  <c r="A137" i="31"/>
  <c r="H135" i="31"/>
  <c r="H146" i="31"/>
  <c r="H125" i="30"/>
  <c r="H115" i="30"/>
  <c r="A106" i="24"/>
  <c r="A115" i="31"/>
  <c r="A126" i="31"/>
  <c r="H107" i="31"/>
  <c r="H118" i="31"/>
  <c r="H90" i="30"/>
  <c r="H100" i="30"/>
  <c r="A99" i="24"/>
  <c r="A108" i="31"/>
  <c r="A119" i="31"/>
  <c r="L109" i="31"/>
  <c r="L120" i="31"/>
  <c r="A100" i="24"/>
  <c r="A120" i="31"/>
  <c r="A109" i="31"/>
  <c r="H109" i="31"/>
  <c r="H120" i="31"/>
  <c r="H102" i="30"/>
  <c r="H92" i="30"/>
  <c r="H121" i="31"/>
  <c r="H110" i="31"/>
  <c r="H93" i="30"/>
  <c r="H103" i="30"/>
  <c r="F121" i="31"/>
  <c r="F110" i="31"/>
  <c r="L110" i="31"/>
  <c r="L121" i="31"/>
  <c r="A58" i="24"/>
  <c r="A72" i="31"/>
  <c r="A61" i="31"/>
  <c r="F65" i="31"/>
  <c r="F76" i="31"/>
  <c r="H67" i="31"/>
  <c r="H78" i="31"/>
  <c r="H66" i="30"/>
  <c r="H56" i="30"/>
  <c r="F67" i="31"/>
  <c r="F78" i="31"/>
  <c r="F66" i="31"/>
  <c r="F77" i="31"/>
  <c r="H61" i="31"/>
  <c r="H72" i="31"/>
  <c r="H50" i="30"/>
  <c r="H60" i="30"/>
  <c r="F71" i="31"/>
  <c r="F60" i="31"/>
  <c r="H69" i="31"/>
  <c r="H80" i="31"/>
  <c r="H68" i="30"/>
  <c r="H58" i="30"/>
  <c r="H68" i="31"/>
  <c r="H79" i="31"/>
  <c r="H67" i="30"/>
  <c r="H57" i="30"/>
  <c r="A59" i="24"/>
  <c r="A62" i="31"/>
  <c r="A73" i="31"/>
  <c r="F62" i="31"/>
  <c r="F73" i="31"/>
  <c r="A11" i="24"/>
  <c r="A28" i="24" s="1"/>
  <c r="A29" i="24" s="1"/>
  <c r="A11" i="11"/>
  <c r="A17" i="24"/>
  <c r="A13" i="24" s="1"/>
  <c r="A14" i="24" s="1"/>
  <c r="A15" i="24" s="1"/>
  <c r="A16" i="24" s="1"/>
  <c r="A25" i="31"/>
  <c r="A24" i="31" s="1"/>
  <c r="A14" i="31"/>
  <c r="A35" i="31" s="1"/>
  <c r="H23" i="31"/>
  <c r="H34" i="31"/>
  <c r="F17" i="31"/>
  <c r="F28" i="31"/>
  <c r="A24" i="24"/>
  <c r="A32" i="31"/>
  <c r="A21" i="31"/>
  <c r="A20" i="24"/>
  <c r="A28" i="31"/>
  <c r="A17" i="31"/>
  <c r="A19" i="24"/>
  <c r="A16" i="31"/>
  <c r="A27" i="31"/>
  <c r="K126" i="31"/>
  <c r="K115" i="31"/>
  <c r="K117" i="31"/>
  <c r="K106" i="31"/>
  <c r="K110" i="31"/>
  <c r="K121" i="31"/>
  <c r="K125" i="31"/>
  <c r="K114" i="31"/>
  <c r="K118" i="31"/>
  <c r="K107" i="31"/>
  <c r="K122" i="31"/>
  <c r="K111" i="31"/>
  <c r="K109" i="31"/>
  <c r="K120" i="31"/>
  <c r="K113" i="31"/>
  <c r="K124" i="31"/>
  <c r="K108" i="31"/>
  <c r="K119" i="31"/>
  <c r="K123" i="31"/>
  <c r="K112" i="31"/>
  <c r="J108" i="31"/>
  <c r="J119" i="31"/>
  <c r="J109" i="31"/>
  <c r="J120" i="31"/>
  <c r="J110" i="31"/>
  <c r="J121" i="31"/>
  <c r="J122" i="31"/>
  <c r="J111" i="31"/>
  <c r="G88" i="30"/>
  <c r="J103" i="31"/>
  <c r="G113" i="30"/>
  <c r="J133" i="31"/>
  <c r="G117" i="30"/>
  <c r="J137" i="31"/>
  <c r="G109" i="30"/>
  <c r="J129" i="31"/>
  <c r="G110" i="30"/>
  <c r="J130" i="31"/>
  <c r="G121" i="30"/>
  <c r="J142" i="31"/>
  <c r="G118" i="30"/>
  <c r="J138" i="31"/>
  <c r="G48" i="30"/>
  <c r="J57" i="31"/>
  <c r="G38" i="30"/>
  <c r="J46" i="31"/>
  <c r="G58" i="30"/>
  <c r="J69" i="31"/>
  <c r="G120" i="30"/>
  <c r="J141" i="31"/>
  <c r="G124" i="30"/>
  <c r="J145" i="31"/>
  <c r="G111" i="30"/>
  <c r="J131" i="31"/>
  <c r="G122" i="30"/>
  <c r="J143" i="31"/>
  <c r="G112" i="30"/>
  <c r="J132" i="31"/>
  <c r="G123" i="30"/>
  <c r="J144" i="31"/>
  <c r="G68" i="30"/>
  <c r="J80" i="31"/>
  <c r="J123" i="31"/>
  <c r="J112" i="31"/>
  <c r="J113" i="31"/>
  <c r="J124" i="31"/>
  <c r="J117" i="31"/>
  <c r="J106" i="31"/>
  <c r="J125" i="31"/>
  <c r="J114" i="31"/>
  <c r="J118" i="31"/>
  <c r="J107" i="31"/>
  <c r="J126" i="31"/>
  <c r="J115" i="31"/>
  <c r="G114" i="30"/>
  <c r="J134" i="31"/>
  <c r="G125" i="30"/>
  <c r="J146" i="31"/>
  <c r="G28" i="30"/>
  <c r="J34" i="31"/>
  <c r="G18" i="30"/>
  <c r="J23" i="31"/>
  <c r="G78" i="30"/>
  <c r="J92" i="31"/>
  <c r="G128" i="30"/>
  <c r="J149" i="31"/>
  <c r="G115" i="30"/>
  <c r="J135" i="31"/>
  <c r="G126" i="30"/>
  <c r="J147" i="31"/>
  <c r="G119" i="30"/>
  <c r="J140" i="31"/>
  <c r="G116" i="30"/>
  <c r="J136" i="31"/>
  <c r="G127" i="30"/>
  <c r="J148" i="31"/>
  <c r="H12" i="30"/>
  <c r="H22" i="30"/>
  <c r="H14" i="30"/>
  <c r="H24" i="30"/>
  <c r="H15" i="30"/>
  <c r="H25" i="30"/>
  <c r="H10" i="30"/>
  <c r="H20" i="30"/>
  <c r="H13" i="30"/>
  <c r="H23" i="30"/>
  <c r="H11" i="30"/>
  <c r="H21" i="30"/>
  <c r="H17" i="30"/>
  <c r="H27" i="30"/>
  <c r="H16" i="30"/>
  <c r="H26" i="30"/>
  <c r="H18" i="30"/>
  <c r="H28" i="30"/>
  <c r="H9" i="30"/>
  <c r="H19" i="30"/>
  <c r="A89" i="30"/>
  <c r="A99" i="30"/>
  <c r="A97" i="11"/>
  <c r="A127" i="30"/>
  <c r="A117" i="30"/>
  <c r="A125" i="11"/>
  <c r="A40" i="30"/>
  <c r="A30" i="30"/>
  <c r="A38" i="11"/>
  <c r="A55" i="30"/>
  <c r="A65" i="30"/>
  <c r="A63" i="11"/>
  <c r="A52" i="30"/>
  <c r="A62" i="30"/>
  <c r="A60" i="11"/>
  <c r="A59" i="30"/>
  <c r="A49" i="30"/>
  <c r="A57" i="11"/>
  <c r="A50" i="30"/>
  <c r="A60" i="30"/>
  <c r="A58" i="11"/>
  <c r="A105" i="30"/>
  <c r="A95" i="30"/>
  <c r="A103" i="11"/>
  <c r="A78" i="30"/>
  <c r="A88" i="30"/>
  <c r="A86" i="11"/>
  <c r="A75" i="30"/>
  <c r="A85" i="30"/>
  <c r="A83" i="11"/>
  <c r="A115" i="30"/>
  <c r="A125" i="30"/>
  <c r="A123" i="11"/>
  <c r="A116" i="30"/>
  <c r="A126" i="30"/>
  <c r="A124" i="11"/>
  <c r="A12" i="30"/>
  <c r="A22" i="30"/>
  <c r="A20" i="11"/>
  <c r="A9" i="30"/>
  <c r="A19" i="30"/>
  <c r="A17" i="11"/>
  <c r="A51" i="30"/>
  <c r="A61" i="30"/>
  <c r="A59" i="11"/>
  <c r="A101" i="30"/>
  <c r="A91" i="30"/>
  <c r="A99" i="11"/>
  <c r="A98" i="30"/>
  <c r="A108" i="30"/>
  <c r="A106" i="11"/>
  <c r="A81" i="30"/>
  <c r="A71" i="30"/>
  <c r="A79" i="11"/>
  <c r="A113" i="30"/>
  <c r="A123" i="30"/>
  <c r="A121" i="11"/>
  <c r="A44" i="30"/>
  <c r="A34" i="30"/>
  <c r="A42" i="11"/>
  <c r="A41" i="30"/>
  <c r="A31" i="30"/>
  <c r="A39" i="11"/>
  <c r="A66" i="30"/>
  <c r="A56" i="30"/>
  <c r="A64" i="11"/>
  <c r="A63" i="30"/>
  <c r="A53" i="30"/>
  <c r="A61" i="11"/>
  <c r="A64" i="30"/>
  <c r="A54" i="30"/>
  <c r="A62" i="11"/>
  <c r="A92" i="30"/>
  <c r="A102" i="30"/>
  <c r="A100" i="11"/>
  <c r="A93" i="30"/>
  <c r="A103" i="30"/>
  <c r="A101" i="11"/>
  <c r="A104" i="30"/>
  <c r="A94" i="30"/>
  <c r="A102" i="11"/>
  <c r="A87" i="30"/>
  <c r="A77" i="30"/>
  <c r="A85" i="11"/>
  <c r="A109" i="30"/>
  <c r="A119" i="30"/>
  <c r="A117" i="11"/>
  <c r="A120" i="30"/>
  <c r="A110" i="30"/>
  <c r="A118" i="11"/>
  <c r="A128" i="30"/>
  <c r="A118" i="30"/>
  <c r="A126" i="11"/>
  <c r="A25" i="30"/>
  <c r="A15" i="30"/>
  <c r="A23" i="11"/>
  <c r="A16" i="30"/>
  <c r="A26" i="30"/>
  <c r="A24" i="11"/>
  <c r="A13" i="30"/>
  <c r="A23" i="30"/>
  <c r="A21" i="11"/>
  <c r="A10" i="30"/>
  <c r="A20" i="30"/>
  <c r="A18" i="11"/>
  <c r="A43" i="30"/>
  <c r="A33" i="30"/>
  <c r="A41" i="11"/>
  <c r="A36" i="30"/>
  <c r="A46" i="30"/>
  <c r="A44" i="11"/>
  <c r="A96" i="30"/>
  <c r="A106" i="30"/>
  <c r="A104" i="11"/>
  <c r="A97" i="30"/>
  <c r="A107" i="30"/>
  <c r="A105" i="11"/>
  <c r="A100" i="30"/>
  <c r="A90" i="30"/>
  <c r="A98" i="11"/>
  <c r="A79" i="30"/>
  <c r="A69" i="30"/>
  <c r="A77" i="11"/>
  <c r="A74" i="30"/>
  <c r="A84" i="30"/>
  <c r="A82" i="11"/>
  <c r="A86" i="30"/>
  <c r="A76" i="30"/>
  <c r="A84" i="11"/>
  <c r="A124" i="30"/>
  <c r="A114" i="30"/>
  <c r="A122" i="11"/>
  <c r="A28" i="30"/>
  <c r="A18" i="30"/>
  <c r="A26" i="11"/>
  <c r="A47" i="30"/>
  <c r="A37" i="30"/>
  <c r="A45" i="11"/>
  <c r="A29" i="30"/>
  <c r="A39" i="30"/>
  <c r="A37" i="11"/>
  <c r="A48" i="30"/>
  <c r="A38" i="30"/>
  <c r="A46" i="11"/>
  <c r="A35" i="30"/>
  <c r="A45" i="30"/>
  <c r="A43" i="11"/>
  <c r="A32" i="30"/>
  <c r="A42" i="30"/>
  <c r="A40" i="11"/>
  <c r="A67" i="30"/>
  <c r="A57" i="30"/>
  <c r="A65" i="11"/>
  <c r="A58" i="30"/>
  <c r="A68" i="30"/>
  <c r="A66" i="11"/>
  <c r="A73" i="30"/>
  <c r="A83" i="30"/>
  <c r="A81" i="11"/>
  <c r="A70" i="30"/>
  <c r="A80" i="30"/>
  <c r="A78" i="11"/>
  <c r="A82" i="30"/>
  <c r="A72" i="30"/>
  <c r="A80" i="11"/>
  <c r="A111" i="30"/>
  <c r="A121" i="30"/>
  <c r="A119" i="11"/>
  <c r="A112" i="30"/>
  <c r="A122" i="30"/>
  <c r="A120" i="11"/>
  <c r="A21" i="30"/>
  <c r="A11" i="30"/>
  <c r="A19" i="11"/>
  <c r="A17" i="30"/>
  <c r="A27" i="30"/>
  <c r="A25" i="11"/>
  <c r="A24" i="30"/>
  <c r="A14" i="30"/>
  <c r="A22" i="11"/>
  <c r="G103" i="30"/>
  <c r="G93" i="30"/>
  <c r="G101" i="30"/>
  <c r="G91" i="30"/>
  <c r="G102" i="30"/>
  <c r="G92" i="30"/>
  <c r="F112" i="30"/>
  <c r="F122" i="30"/>
  <c r="F68" i="30"/>
  <c r="F58" i="30"/>
  <c r="F102" i="30"/>
  <c r="F92" i="30"/>
  <c r="F99" i="30"/>
  <c r="F89" i="30"/>
  <c r="F107" i="30"/>
  <c r="F97" i="30"/>
  <c r="F100" i="30"/>
  <c r="F90" i="30"/>
  <c r="F108" i="30"/>
  <c r="F98" i="30"/>
  <c r="F101" i="30"/>
  <c r="F91" i="30"/>
  <c r="F88" i="30"/>
  <c r="F78" i="30"/>
  <c r="F114" i="30"/>
  <c r="F124" i="30"/>
  <c r="F118" i="30"/>
  <c r="F128" i="30"/>
  <c r="F110" i="30"/>
  <c r="F120" i="30"/>
  <c r="F115" i="30"/>
  <c r="F125" i="30"/>
  <c r="F28" i="30"/>
  <c r="F18" i="30"/>
  <c r="F48" i="30"/>
  <c r="F38" i="30"/>
  <c r="G104" i="30"/>
  <c r="G94" i="30"/>
  <c r="F123" i="30"/>
  <c r="F113" i="30"/>
  <c r="G105" i="30"/>
  <c r="G95" i="30"/>
  <c r="G106" i="30"/>
  <c r="G96" i="30"/>
  <c r="G99" i="30"/>
  <c r="G89" i="30"/>
  <c r="G107" i="30"/>
  <c r="G97" i="30"/>
  <c r="G100" i="30"/>
  <c r="G90" i="30"/>
  <c r="G108" i="30"/>
  <c r="G98" i="30"/>
  <c r="F116" i="30"/>
  <c r="F126" i="30"/>
  <c r="F119" i="30"/>
  <c r="F109" i="30"/>
  <c r="F127" i="30"/>
  <c r="F117" i="30"/>
  <c r="F106" i="30"/>
  <c r="F96" i="30"/>
  <c r="F103" i="30"/>
  <c r="F93" i="30"/>
  <c r="F104" i="30"/>
  <c r="F94" i="30"/>
  <c r="F105" i="30"/>
  <c r="F95" i="30"/>
  <c r="F111" i="30"/>
  <c r="F121" i="30"/>
  <c r="E101" i="11"/>
  <c r="E101" i="24"/>
  <c r="F124" i="11"/>
  <c r="F124" i="24"/>
  <c r="F86" i="11"/>
  <c r="F86" i="24"/>
  <c r="E86" i="11"/>
  <c r="E86" i="24"/>
  <c r="E125" i="11"/>
  <c r="E125" i="24"/>
  <c r="D120" i="11"/>
  <c r="D120" i="24"/>
  <c r="F123" i="11"/>
  <c r="F123" i="24"/>
  <c r="E66" i="11"/>
  <c r="E66" i="24"/>
  <c r="D66" i="11"/>
  <c r="D66" i="24"/>
  <c r="D100" i="11"/>
  <c r="D100" i="24"/>
  <c r="E102" i="11"/>
  <c r="E102" i="24"/>
  <c r="E106" i="11"/>
  <c r="E106" i="24"/>
  <c r="D97" i="11"/>
  <c r="D97" i="24"/>
  <c r="F100" i="11"/>
  <c r="F100" i="24"/>
  <c r="D105" i="11"/>
  <c r="D105" i="24"/>
  <c r="D98" i="11"/>
  <c r="D98" i="24"/>
  <c r="F101" i="11"/>
  <c r="F101" i="24"/>
  <c r="D106" i="11"/>
  <c r="D106" i="24"/>
  <c r="D99" i="11"/>
  <c r="D99" i="24"/>
  <c r="F102" i="11"/>
  <c r="F102" i="24"/>
  <c r="D86" i="11"/>
  <c r="D86" i="24"/>
  <c r="D122" i="11"/>
  <c r="D122" i="24"/>
  <c r="D126" i="11"/>
  <c r="D126" i="24"/>
  <c r="D118" i="11"/>
  <c r="D118" i="24"/>
  <c r="F118" i="11"/>
  <c r="F118" i="24"/>
  <c r="D123" i="11"/>
  <c r="D123" i="24"/>
  <c r="F126" i="11"/>
  <c r="F126" i="24"/>
  <c r="E118" i="11"/>
  <c r="E118" i="24"/>
  <c r="E126" i="11"/>
  <c r="E126" i="24"/>
  <c r="E119" i="11"/>
  <c r="E119" i="24"/>
  <c r="D26" i="11"/>
  <c r="D26" i="24"/>
  <c r="E99" i="11"/>
  <c r="E99" i="24"/>
  <c r="E100" i="11"/>
  <c r="E100" i="24"/>
  <c r="F121" i="11"/>
  <c r="F121" i="24"/>
  <c r="D121" i="11"/>
  <c r="D121" i="24"/>
  <c r="E26" i="11"/>
  <c r="E26" i="24"/>
  <c r="F46" i="11"/>
  <c r="F46" i="24"/>
  <c r="E46" i="11"/>
  <c r="E46" i="24"/>
  <c r="F66" i="11"/>
  <c r="F66" i="24"/>
  <c r="F99" i="11"/>
  <c r="F99" i="24"/>
  <c r="F103" i="11"/>
  <c r="F103" i="24"/>
  <c r="E103" i="11"/>
  <c r="E103" i="24"/>
  <c r="E104" i="11"/>
  <c r="E104" i="24"/>
  <c r="E97" i="11"/>
  <c r="E97" i="24"/>
  <c r="E105" i="11"/>
  <c r="E105" i="24"/>
  <c r="F125" i="11"/>
  <c r="F125" i="24"/>
  <c r="E121" i="11"/>
  <c r="E121" i="24"/>
  <c r="F119" i="11"/>
  <c r="F119" i="24"/>
  <c r="D124" i="11"/>
  <c r="D124" i="24"/>
  <c r="D117" i="11"/>
  <c r="D117" i="24"/>
  <c r="F120" i="11"/>
  <c r="F120" i="24"/>
  <c r="D125" i="11"/>
  <c r="D125" i="24"/>
  <c r="D46" i="11"/>
  <c r="D46" i="24"/>
  <c r="F117" i="11"/>
  <c r="F117" i="24"/>
  <c r="E117" i="11"/>
  <c r="E117" i="24"/>
  <c r="E98" i="11"/>
  <c r="E98" i="24"/>
  <c r="D104" i="11"/>
  <c r="D104" i="24"/>
  <c r="D101" i="11"/>
  <c r="D101" i="24"/>
  <c r="F104" i="11"/>
  <c r="F104" i="24"/>
  <c r="F97" i="11"/>
  <c r="F97" i="24"/>
  <c r="D102" i="11"/>
  <c r="D102" i="24"/>
  <c r="F105" i="11"/>
  <c r="F105" i="24"/>
  <c r="F98" i="11"/>
  <c r="F98" i="24"/>
  <c r="D103" i="11"/>
  <c r="D103" i="24"/>
  <c r="F106" i="11"/>
  <c r="F106" i="24"/>
  <c r="E120" i="11"/>
  <c r="E120" i="24"/>
  <c r="E124" i="11"/>
  <c r="E124" i="24"/>
  <c r="D119" i="11"/>
  <c r="D119" i="24"/>
  <c r="F122" i="11"/>
  <c r="F122" i="24"/>
  <c r="E122" i="11"/>
  <c r="E122" i="24"/>
  <c r="E123" i="11"/>
  <c r="E123" i="24"/>
  <c r="F26" i="11"/>
  <c r="F26" i="24"/>
  <c r="L57" i="21"/>
  <c r="K57" i="21"/>
  <c r="Q58" i="21"/>
  <c r="Q59" i="21"/>
  <c r="F59" i="21"/>
  <c r="K59" i="21"/>
  <c r="K56" i="21"/>
  <c r="L56" i="21"/>
  <c r="H121" i="23" s="1"/>
  <c r="E57" i="21"/>
  <c r="J57" i="21" s="1"/>
  <c r="AB58" i="21"/>
  <c r="L59" i="21"/>
  <c r="AB59" i="21"/>
  <c r="AB56" i="21"/>
  <c r="E56" i="21"/>
  <c r="Q57" i="21"/>
  <c r="F57" i="21"/>
  <c r="F58" i="21"/>
  <c r="Q56" i="21"/>
  <c r="H122" i="23" s="1"/>
  <c r="AB57" i="21"/>
  <c r="K58" i="21"/>
  <c r="L58" i="21"/>
  <c r="E58" i="21"/>
  <c r="E59" i="21"/>
  <c r="F56" i="21"/>
  <c r="H120" i="23" s="1"/>
  <c r="I58" i="21"/>
  <c r="O57" i="21"/>
  <c r="AB61" i="21"/>
  <c r="H58" i="21"/>
  <c r="N57" i="21"/>
  <c r="M57" i="21"/>
  <c r="G58" i="21"/>
  <c r="AB60" i="21"/>
  <c r="M29" i="3"/>
  <c r="H29" i="3"/>
  <c r="L29" i="3"/>
  <c r="G29" i="3"/>
  <c r="O29" i="3"/>
  <c r="K29" i="3"/>
  <c r="F29" i="3"/>
  <c r="N29" i="3"/>
  <c r="I29" i="3"/>
  <c r="E29" i="3"/>
  <c r="M41" i="3"/>
  <c r="H41" i="3"/>
  <c r="L41" i="3"/>
  <c r="G41" i="3"/>
  <c r="O41" i="3"/>
  <c r="K41" i="3"/>
  <c r="F41" i="3"/>
  <c r="N41" i="3"/>
  <c r="I41" i="3"/>
  <c r="E41" i="3"/>
  <c r="M49" i="3"/>
  <c r="H49" i="3"/>
  <c r="L49" i="3"/>
  <c r="G49" i="3"/>
  <c r="O49" i="3"/>
  <c r="K49" i="3"/>
  <c r="F49" i="3"/>
  <c r="N49" i="3"/>
  <c r="I49" i="3"/>
  <c r="E49" i="3"/>
  <c r="L18" i="3"/>
  <c r="O18" i="3"/>
  <c r="F18" i="3"/>
  <c r="N18" i="3"/>
  <c r="I18" i="3"/>
  <c r="E18" i="3"/>
  <c r="M18" i="3"/>
  <c r="H18" i="3"/>
  <c r="G18" i="3"/>
  <c r="K18" i="3"/>
  <c r="M21" i="3"/>
  <c r="L21" i="3"/>
  <c r="G21" i="3"/>
  <c r="O21" i="3"/>
  <c r="K21" i="3"/>
  <c r="F21" i="3"/>
  <c r="H21" i="3"/>
  <c r="N21" i="3"/>
  <c r="I21" i="3"/>
  <c r="E21" i="3"/>
  <c r="I24" i="3"/>
  <c r="M24" i="3"/>
  <c r="H24" i="3"/>
  <c r="L24" i="3"/>
  <c r="G24" i="3"/>
  <c r="E24" i="3"/>
  <c r="O24" i="3"/>
  <c r="K24" i="3"/>
  <c r="F24" i="3"/>
  <c r="N24" i="3"/>
  <c r="L30" i="3"/>
  <c r="G30" i="3"/>
  <c r="O30" i="3"/>
  <c r="K30" i="3"/>
  <c r="F30" i="3"/>
  <c r="N30" i="3"/>
  <c r="I30" i="3"/>
  <c r="E30" i="3"/>
  <c r="M30" i="3"/>
  <c r="H30" i="3"/>
  <c r="A104" i="31" l="1"/>
  <c r="A82" i="31"/>
  <c r="A73" i="11"/>
  <c r="A74" i="11" s="1"/>
  <c r="A75" i="11" s="1"/>
  <c r="A76" i="11" s="1"/>
  <c r="A70" i="11"/>
  <c r="A110" i="11"/>
  <c r="A90" i="11"/>
  <c r="A58" i="31"/>
  <c r="A36" i="31"/>
  <c r="A81" i="31"/>
  <c r="A59" i="31"/>
  <c r="A127" i="31"/>
  <c r="A105" i="31"/>
  <c r="A150" i="31"/>
  <c r="A128" i="31"/>
  <c r="A48" i="24"/>
  <c r="A49" i="24" s="1"/>
  <c r="A33" i="24"/>
  <c r="A34" i="24" s="1"/>
  <c r="A35" i="24" s="1"/>
  <c r="A36" i="24" s="1"/>
  <c r="A93" i="24"/>
  <c r="A94" i="24" s="1"/>
  <c r="A95" i="24" s="1"/>
  <c r="A96" i="24" s="1"/>
  <c r="A53" i="24"/>
  <c r="A54" i="24" s="1"/>
  <c r="A55" i="24" s="1"/>
  <c r="A56" i="24" s="1"/>
  <c r="A50" i="11"/>
  <c r="A53" i="11"/>
  <c r="A54" i="11" s="1"/>
  <c r="A55" i="11" s="1"/>
  <c r="A56" i="11" s="1"/>
  <c r="A113" i="24"/>
  <c r="A114" i="24" s="1"/>
  <c r="A115" i="24" s="1"/>
  <c r="A116" i="24" s="1"/>
  <c r="A30" i="11"/>
  <c r="A33" i="11"/>
  <c r="A34" i="11" s="1"/>
  <c r="A35" i="11" s="1"/>
  <c r="A36" i="11" s="1"/>
  <c r="A73" i="24"/>
  <c r="A74" i="24" s="1"/>
  <c r="A75" i="24" s="1"/>
  <c r="A76" i="24" s="1"/>
  <c r="P56" i="21"/>
  <c r="P121" i="23" s="1"/>
  <c r="AH144" i="23"/>
  <c r="J56" i="21"/>
  <c r="P120" i="23" s="1"/>
  <c r="AH132" i="23"/>
  <c r="A48" i="11"/>
  <c r="A88" i="11"/>
  <c r="A28" i="11"/>
  <c r="A13" i="11"/>
  <c r="A14" i="11" s="1"/>
  <c r="A15" i="11" s="1"/>
  <c r="A16" i="11" s="1"/>
  <c r="A68" i="11"/>
  <c r="A93" i="11"/>
  <c r="A94" i="11" s="1"/>
  <c r="A95" i="11" s="1"/>
  <c r="A96" i="11" s="1"/>
  <c r="A108" i="11"/>
  <c r="A129" i="24"/>
  <c r="A113" i="11"/>
  <c r="A114" i="11" s="1"/>
  <c r="A115" i="11" s="1"/>
  <c r="A116" i="11" s="1"/>
  <c r="A128" i="11"/>
  <c r="P57" i="21"/>
  <c r="M58" i="21"/>
  <c r="G59" i="21"/>
  <c r="H59" i="21"/>
  <c r="N58" i="21"/>
  <c r="J58" i="21"/>
  <c r="X57" i="21"/>
  <c r="Y57" i="21" s="1"/>
  <c r="Z57" i="21" s="1"/>
  <c r="E58" i="31" s="1"/>
  <c r="I59" i="21"/>
  <c r="O58" i="21"/>
  <c r="F49" i="24" l="1"/>
  <c r="X56" i="21"/>
  <c r="Y56" i="21" s="1"/>
  <c r="Z56" i="21" s="1"/>
  <c r="E35" i="31" s="1"/>
  <c r="M59" i="21"/>
  <c r="G60" i="21"/>
  <c r="I60" i="21"/>
  <c r="O59" i="21"/>
  <c r="P58" i="21"/>
  <c r="X58" i="21" s="1"/>
  <c r="Y58" i="21" s="1"/>
  <c r="Z58" i="21" s="1"/>
  <c r="E81" i="31" s="1"/>
  <c r="H60" i="21"/>
  <c r="N59" i="21"/>
  <c r="J59" i="21"/>
  <c r="AA58" i="21" l="1"/>
  <c r="AA57" i="21"/>
  <c r="AC57" i="21" s="1"/>
  <c r="AD57" i="21" s="1"/>
  <c r="F48" i="11"/>
  <c r="AH125" i="23"/>
  <c r="AP125" i="23"/>
  <c r="I61" i="21"/>
  <c r="O61" i="21" s="1"/>
  <c r="O60" i="21"/>
  <c r="P59" i="21"/>
  <c r="X59" i="21" s="1"/>
  <c r="Y59" i="21" s="1"/>
  <c r="Z59" i="21" s="1"/>
  <c r="E104" i="31" s="1"/>
  <c r="H61" i="21"/>
  <c r="N60" i="21"/>
  <c r="J60" i="21"/>
  <c r="X60" i="21" s="1"/>
  <c r="Y60" i="21" s="1"/>
  <c r="Z60" i="21" s="1"/>
  <c r="E127" i="31" s="1"/>
  <c r="M60" i="21"/>
  <c r="G61" i="21"/>
  <c r="M61" i="21" s="1"/>
  <c r="F109" i="24" l="1"/>
  <c r="F89" i="24"/>
  <c r="F68" i="11"/>
  <c r="F69" i="24"/>
  <c r="F29" i="24"/>
  <c r="I209" i="23"/>
  <c r="F28" i="11"/>
  <c r="AA56" i="21"/>
  <c r="AC56" i="21" s="1"/>
  <c r="AD56" i="21" s="1"/>
  <c r="AC58" i="21"/>
  <c r="AD58" i="21" s="1"/>
  <c r="AH57" i="21"/>
  <c r="AI57" i="21" s="1"/>
  <c r="AK57" i="21"/>
  <c r="AF57" i="21"/>
  <c r="AK9" i="21"/>
  <c r="AN9" i="21"/>
  <c r="K67" i="21" s="1"/>
  <c r="AL9" i="21"/>
  <c r="I67" i="21" s="1"/>
  <c r="AL17" i="21"/>
  <c r="I75" i="21" s="1"/>
  <c r="AK17" i="21"/>
  <c r="AN17" i="21"/>
  <c r="K75" i="21" s="1"/>
  <c r="AK21" i="21"/>
  <c r="AL21" i="21"/>
  <c r="I79" i="21" s="1"/>
  <c r="AN21" i="21"/>
  <c r="K79" i="21" s="1"/>
  <c r="AL25" i="21"/>
  <c r="I83" i="21" s="1"/>
  <c r="AK25" i="21"/>
  <c r="AN25" i="21"/>
  <c r="K83" i="21" s="1"/>
  <c r="AK22" i="21"/>
  <c r="AL22" i="21"/>
  <c r="I80" i="21" s="1"/>
  <c r="AN22" i="21"/>
  <c r="K80" i="21" s="1"/>
  <c r="P60" i="21"/>
  <c r="AN16" i="21"/>
  <c r="K74" i="21" s="1"/>
  <c r="AK16" i="21"/>
  <c r="AL16" i="21"/>
  <c r="I74" i="21" s="1"/>
  <c r="AN11" i="21"/>
  <c r="K69" i="21" s="1"/>
  <c r="AL11" i="21"/>
  <c r="I69" i="21" s="1"/>
  <c r="AK11" i="21"/>
  <c r="AK19" i="21"/>
  <c r="AL19" i="21"/>
  <c r="I77" i="21" s="1"/>
  <c r="AN19" i="21"/>
  <c r="K77" i="21" s="1"/>
  <c r="AK20" i="21"/>
  <c r="AN20" i="21"/>
  <c r="K78" i="21" s="1"/>
  <c r="AL20" i="21"/>
  <c r="I78" i="21" s="1"/>
  <c r="N61" i="21"/>
  <c r="P61" i="21" s="1"/>
  <c r="J61" i="21"/>
  <c r="X61" i="21" s="1"/>
  <c r="Y61" i="21" s="1"/>
  <c r="Z61" i="21" s="1"/>
  <c r="E150" i="31" s="1"/>
  <c r="AK15" i="21"/>
  <c r="AN15" i="21"/>
  <c r="K73" i="21" s="1"/>
  <c r="AL15" i="21"/>
  <c r="I73" i="21" s="1"/>
  <c r="AL14" i="21"/>
  <c r="I72" i="21" s="1"/>
  <c r="AK14" i="21"/>
  <c r="AN14" i="21"/>
  <c r="K72" i="21" s="1"/>
  <c r="AL26" i="21"/>
  <c r="I84" i="21" s="1"/>
  <c r="AN26" i="21"/>
  <c r="K84" i="21" s="1"/>
  <c r="AK26" i="21"/>
  <c r="AN23" i="21"/>
  <c r="K81" i="21" s="1"/>
  <c r="AK23" i="21"/>
  <c r="AL23" i="21"/>
  <c r="I81" i="21" s="1"/>
  <c r="AN13" i="21"/>
  <c r="K71" i="21" s="1"/>
  <c r="AL13" i="21"/>
  <c r="I71" i="21" s="1"/>
  <c r="AK13" i="21"/>
  <c r="AN12" i="21"/>
  <c r="K70" i="21" s="1"/>
  <c r="AK12" i="21"/>
  <c r="AL12" i="21"/>
  <c r="I70" i="21" s="1"/>
  <c r="AK10" i="21"/>
  <c r="AN10" i="21"/>
  <c r="K68" i="21" s="1"/>
  <c r="AL10" i="21"/>
  <c r="I68" i="21" s="1"/>
  <c r="AN24" i="21"/>
  <c r="K82" i="21" s="1"/>
  <c r="AK24" i="21"/>
  <c r="AL24" i="21"/>
  <c r="I82" i="21" s="1"/>
  <c r="AK18" i="21"/>
  <c r="AL18" i="21"/>
  <c r="I76" i="21" s="1"/>
  <c r="AN18" i="21"/>
  <c r="K76" i="21" s="1"/>
  <c r="K21" i="31"/>
  <c r="K42" i="31"/>
  <c r="K45" i="31"/>
  <c r="K17" i="31"/>
  <c r="K18" i="31"/>
  <c r="K15" i="31"/>
  <c r="K37" i="31"/>
  <c r="AF58" i="21" l="1"/>
  <c r="Q49" i="31"/>
  <c r="Q53" i="31"/>
  <c r="Q57" i="31"/>
  <c r="Q55" i="31"/>
  <c r="Q52" i="31"/>
  <c r="Q50" i="31"/>
  <c r="Q54" i="31"/>
  <c r="Q51" i="31"/>
  <c r="Q56" i="31"/>
  <c r="Q48" i="31"/>
  <c r="Q37" i="31"/>
  <c r="Q38" i="31"/>
  <c r="Q42" i="31"/>
  <c r="Q46" i="31"/>
  <c r="Q39" i="31"/>
  <c r="Q43" i="31"/>
  <c r="Q45" i="31"/>
  <c r="Q40" i="31"/>
  <c r="Q44" i="31"/>
  <c r="Q41" i="31"/>
  <c r="H76" i="21"/>
  <c r="H70" i="21"/>
  <c r="H84" i="21"/>
  <c r="H72" i="21"/>
  <c r="H73" i="21"/>
  <c r="H77" i="21"/>
  <c r="H83" i="21"/>
  <c r="H79" i="21"/>
  <c r="H78" i="21"/>
  <c r="H69" i="21"/>
  <c r="H74" i="21"/>
  <c r="H82" i="21"/>
  <c r="H68" i="21"/>
  <c r="H71" i="21"/>
  <c r="H81" i="21"/>
  <c r="H80" i="21"/>
  <c r="H75" i="21"/>
  <c r="H67" i="21"/>
  <c r="AA60" i="21"/>
  <c r="AC60" i="21" s="1"/>
  <c r="AD60" i="21" s="1"/>
  <c r="F108" i="11"/>
  <c r="AA59" i="21"/>
  <c r="AC59" i="21" s="1"/>
  <c r="AD59" i="21" s="1"/>
  <c r="F88" i="11"/>
  <c r="G29" i="30"/>
  <c r="J37" i="31"/>
  <c r="G37" i="30"/>
  <c r="J45" i="31"/>
  <c r="G13" i="30"/>
  <c r="J18" i="31"/>
  <c r="G34" i="30"/>
  <c r="J42" i="31"/>
  <c r="G16" i="30"/>
  <c r="J21" i="31"/>
  <c r="G10" i="30"/>
  <c r="J15" i="31"/>
  <c r="G12" i="30"/>
  <c r="J17" i="31"/>
  <c r="AK56" i="21"/>
  <c r="F21" i="30"/>
  <c r="F11" i="30"/>
  <c r="F36" i="30"/>
  <c r="F46" i="30"/>
  <c r="F20" i="30"/>
  <c r="F10" i="30"/>
  <c r="F39" i="30"/>
  <c r="F29" i="30"/>
  <c r="F42" i="30"/>
  <c r="F32" i="30"/>
  <c r="F27" i="30"/>
  <c r="F17" i="30"/>
  <c r="F35" i="30"/>
  <c r="F45" i="30"/>
  <c r="F16" i="30"/>
  <c r="F26" i="30"/>
  <c r="F40" i="30"/>
  <c r="F30" i="30"/>
  <c r="F41" i="30"/>
  <c r="F31" i="30"/>
  <c r="F24" i="30"/>
  <c r="F14" i="30"/>
  <c r="F43" i="30"/>
  <c r="F33" i="30"/>
  <c r="F19" i="30"/>
  <c r="F9" i="30"/>
  <c r="F47" i="30"/>
  <c r="F37" i="30"/>
  <c r="F25" i="30"/>
  <c r="F15" i="30"/>
  <c r="F23" i="30"/>
  <c r="F13" i="30"/>
  <c r="F22" i="30"/>
  <c r="F12" i="30"/>
  <c r="F44" i="30"/>
  <c r="F34" i="30"/>
  <c r="AJ57" i="21"/>
  <c r="D48" i="24" s="1"/>
  <c r="AH58" i="21"/>
  <c r="AI58" i="21" s="1"/>
  <c r="AH56" i="21"/>
  <c r="AI56" i="21" s="1"/>
  <c r="AF56" i="21"/>
  <c r="AK58" i="21"/>
  <c r="E18" i="11"/>
  <c r="E18" i="24"/>
  <c r="D38" i="11"/>
  <c r="D38" i="24"/>
  <c r="E24" i="11"/>
  <c r="E24" i="24"/>
  <c r="D19" i="11"/>
  <c r="D19" i="24"/>
  <c r="D18" i="11"/>
  <c r="D18" i="24"/>
  <c r="D37" i="11"/>
  <c r="D37" i="24"/>
  <c r="D40" i="11"/>
  <c r="D40" i="24"/>
  <c r="D22" i="11"/>
  <c r="D22" i="24"/>
  <c r="D41" i="11"/>
  <c r="D41" i="24"/>
  <c r="E21" i="11"/>
  <c r="E21" i="24"/>
  <c r="E20" i="11"/>
  <c r="E20" i="24"/>
  <c r="D17" i="11"/>
  <c r="D17" i="24"/>
  <c r="D45" i="11"/>
  <c r="D45" i="24"/>
  <c r="D23" i="11"/>
  <c r="D23" i="24"/>
  <c r="D43" i="11"/>
  <c r="D43" i="24"/>
  <c r="D24" i="11"/>
  <c r="D24" i="24"/>
  <c r="D39" i="11"/>
  <c r="D39" i="24"/>
  <c r="E42" i="11"/>
  <c r="E42" i="24"/>
  <c r="D44" i="11"/>
  <c r="D44" i="24"/>
  <c r="D25" i="11"/>
  <c r="D25" i="24"/>
  <c r="E37" i="11"/>
  <c r="E37" i="24"/>
  <c r="D21" i="11"/>
  <c r="D21" i="24"/>
  <c r="E45" i="11"/>
  <c r="E45" i="24"/>
  <c r="D20" i="11"/>
  <c r="D20" i="24"/>
  <c r="D42" i="11"/>
  <c r="D42" i="24"/>
  <c r="AA61" i="21"/>
  <c r="F129" i="24"/>
  <c r="AM12" i="21"/>
  <c r="AK32" i="21"/>
  <c r="AN32" i="21"/>
  <c r="K90" i="21" s="1"/>
  <c r="AL32" i="21"/>
  <c r="I90" i="21" s="1"/>
  <c r="AL35" i="21"/>
  <c r="I93" i="21" s="1"/>
  <c r="AK35" i="21"/>
  <c r="AN35" i="21"/>
  <c r="K93" i="21" s="1"/>
  <c r="AM11" i="21"/>
  <c r="AM21" i="21"/>
  <c r="AM9" i="21"/>
  <c r="AM13" i="21"/>
  <c r="AM23" i="21"/>
  <c r="AM26" i="21"/>
  <c r="AM14" i="21"/>
  <c r="AN34" i="21"/>
  <c r="K92" i="21" s="1"/>
  <c r="AK34" i="21"/>
  <c r="AL34" i="21"/>
  <c r="I92" i="21" s="1"/>
  <c r="AK29" i="21"/>
  <c r="AL29" i="21"/>
  <c r="I87" i="21" s="1"/>
  <c r="AN29" i="21"/>
  <c r="K87" i="21" s="1"/>
  <c r="AK31" i="21"/>
  <c r="AL31" i="21"/>
  <c r="I89" i="21" s="1"/>
  <c r="AN31" i="21"/>
  <c r="K89" i="21" s="1"/>
  <c r="AM20" i="21"/>
  <c r="AM19" i="21"/>
  <c r="AM16" i="21"/>
  <c r="AM24" i="21"/>
  <c r="AM10" i="21"/>
  <c r="AK30" i="21"/>
  <c r="AL30" i="21"/>
  <c r="I88" i="21" s="1"/>
  <c r="AN30" i="21"/>
  <c r="K88" i="21" s="1"/>
  <c r="AL33" i="21"/>
  <c r="I91" i="21" s="1"/>
  <c r="AK33" i="21"/>
  <c r="AN33" i="21"/>
  <c r="K91" i="21" s="1"/>
  <c r="AM22" i="21"/>
  <c r="AM17" i="21"/>
  <c r="AM18" i="21"/>
  <c r="AM15" i="21"/>
  <c r="AL28" i="21"/>
  <c r="I86" i="21" s="1"/>
  <c r="AK28" i="21"/>
  <c r="AN28" i="21"/>
  <c r="K86" i="21" s="1"/>
  <c r="AL27" i="21"/>
  <c r="I85" i="21" s="1"/>
  <c r="AK27" i="21"/>
  <c r="AN27" i="21"/>
  <c r="K85" i="21" s="1"/>
  <c r="AM25" i="21"/>
  <c r="K22" i="31"/>
  <c r="K41" i="31"/>
  <c r="K43" i="31"/>
  <c r="K19" i="31"/>
  <c r="K39" i="31"/>
  <c r="K20" i="31"/>
  <c r="K27" i="31"/>
  <c r="K32" i="31"/>
  <c r="K44" i="31"/>
  <c r="K16" i="31"/>
  <c r="K28" i="31"/>
  <c r="K29" i="31"/>
  <c r="K53" i="31"/>
  <c r="K30" i="31"/>
  <c r="K50" i="31"/>
  <c r="K40" i="31"/>
  <c r="K54" i="31"/>
  <c r="K33" i="31"/>
  <c r="K14" i="31"/>
  <c r="K56" i="31"/>
  <c r="K26" i="31"/>
  <c r="K51" i="31"/>
  <c r="K25" i="31"/>
  <c r="K52" i="31"/>
  <c r="K48" i="31"/>
  <c r="K31" i="31"/>
  <c r="K60" i="31"/>
  <c r="K49" i="31"/>
  <c r="K38" i="31"/>
  <c r="K55" i="31"/>
  <c r="AF59" i="21" l="1"/>
  <c r="Q71" i="31"/>
  <c r="Q72" i="31"/>
  <c r="Q76" i="31"/>
  <c r="Q80" i="31"/>
  <c r="Q73" i="31"/>
  <c r="Q77" i="31"/>
  <c r="Q79" i="31"/>
  <c r="Q74" i="31"/>
  <c r="Q78" i="31"/>
  <c r="Q75" i="31"/>
  <c r="Q60" i="31"/>
  <c r="Q61" i="31"/>
  <c r="Q65" i="31"/>
  <c r="Q69" i="31"/>
  <c r="Q67" i="31"/>
  <c r="Q64" i="31"/>
  <c r="Q62" i="31"/>
  <c r="Q66" i="31"/>
  <c r="Q63" i="31"/>
  <c r="Q68" i="31"/>
  <c r="Q26" i="31"/>
  <c r="Q30" i="31"/>
  <c r="Q34" i="31"/>
  <c r="Q32" i="31"/>
  <c r="Q29" i="31"/>
  <c r="Q27" i="31"/>
  <c r="Q31" i="31"/>
  <c r="Q28" i="31"/>
  <c r="Q33" i="31"/>
  <c r="Q25" i="31"/>
  <c r="Q14" i="31"/>
  <c r="Q15" i="31"/>
  <c r="Q19" i="31"/>
  <c r="Q23" i="31"/>
  <c r="Q16" i="31"/>
  <c r="Q20" i="31"/>
  <c r="Q17" i="31"/>
  <c r="Q21" i="31"/>
  <c r="Q18" i="31"/>
  <c r="Q22" i="31"/>
  <c r="J73" i="21"/>
  <c r="J74" i="21"/>
  <c r="H90" i="21"/>
  <c r="H87" i="21"/>
  <c r="J67" i="21"/>
  <c r="J83" i="21"/>
  <c r="J76" i="21"/>
  <c r="H91" i="21"/>
  <c r="H88" i="21"/>
  <c r="J77" i="21"/>
  <c r="H89" i="21"/>
  <c r="J84" i="21"/>
  <c r="J79" i="21"/>
  <c r="J70" i="21"/>
  <c r="J80" i="21"/>
  <c r="J82" i="21"/>
  <c r="J72" i="21"/>
  <c r="H93" i="21"/>
  <c r="H86" i="21"/>
  <c r="J75" i="21"/>
  <c r="J68" i="21"/>
  <c r="J78" i="21"/>
  <c r="H92" i="21"/>
  <c r="J81" i="21"/>
  <c r="J69" i="21"/>
  <c r="H85" i="21"/>
  <c r="J71" i="21"/>
  <c r="AJ58" i="21"/>
  <c r="D68" i="24" s="1"/>
  <c r="G25" i="30"/>
  <c r="J31" i="31"/>
  <c r="G11" i="30"/>
  <c r="J16" i="31"/>
  <c r="G14" i="30"/>
  <c r="J19" i="31"/>
  <c r="G45" i="30"/>
  <c r="J54" i="31"/>
  <c r="G46" i="30"/>
  <c r="J55" i="31"/>
  <c r="G42" i="30"/>
  <c r="J51" i="31"/>
  <c r="G17" i="30"/>
  <c r="J22" i="31"/>
  <c r="G31" i="30"/>
  <c r="J39" i="31"/>
  <c r="G24" i="30"/>
  <c r="J30" i="31"/>
  <c r="G43" i="30"/>
  <c r="J52" i="31"/>
  <c r="G26" i="30"/>
  <c r="J32" i="31"/>
  <c r="G40" i="30"/>
  <c r="J49" i="31"/>
  <c r="G44" i="30"/>
  <c r="J53" i="31"/>
  <c r="G22" i="30"/>
  <c r="J28" i="31"/>
  <c r="G49" i="30"/>
  <c r="J60" i="31"/>
  <c r="G9" i="30"/>
  <c r="J14" i="31"/>
  <c r="G47" i="30"/>
  <c r="J56" i="31"/>
  <c r="G15" i="30"/>
  <c r="J20" i="31"/>
  <c r="G41" i="30"/>
  <c r="J50" i="31"/>
  <c r="G20" i="30"/>
  <c r="J26" i="31"/>
  <c r="G33" i="30"/>
  <c r="J41" i="31"/>
  <c r="G19" i="30"/>
  <c r="J25" i="31"/>
  <c r="G27" i="30"/>
  <c r="J33" i="31"/>
  <c r="G23" i="30"/>
  <c r="J29" i="31"/>
  <c r="G30" i="30"/>
  <c r="J38" i="31"/>
  <c r="G21" i="30"/>
  <c r="J27" i="31"/>
  <c r="G39" i="30"/>
  <c r="J48" i="31"/>
  <c r="G32" i="30"/>
  <c r="J40" i="31"/>
  <c r="G35" i="30"/>
  <c r="J43" i="31"/>
  <c r="G36" i="30"/>
  <c r="J44" i="31"/>
  <c r="F62" i="30"/>
  <c r="F52" i="30"/>
  <c r="F64" i="30"/>
  <c r="F54" i="30"/>
  <c r="F63" i="30"/>
  <c r="F53" i="30"/>
  <c r="F59" i="30"/>
  <c r="F49" i="30"/>
  <c r="F67" i="30"/>
  <c r="F57" i="30"/>
  <c r="D48" i="11"/>
  <c r="F66" i="30"/>
  <c r="F56" i="30"/>
  <c r="F60" i="30"/>
  <c r="F50" i="30"/>
  <c r="F61" i="30"/>
  <c r="F51" i="30"/>
  <c r="F65" i="30"/>
  <c r="F55" i="30"/>
  <c r="AH59" i="21"/>
  <c r="AI59" i="21" s="1"/>
  <c r="AK59" i="21"/>
  <c r="AC61" i="21"/>
  <c r="AD61" i="21" s="1"/>
  <c r="AJ56" i="21"/>
  <c r="AK60" i="21"/>
  <c r="F43" i="11"/>
  <c r="F43" i="24"/>
  <c r="F38" i="11"/>
  <c r="F38" i="24"/>
  <c r="D62" i="11"/>
  <c r="D62" i="24"/>
  <c r="D61" i="11"/>
  <c r="D61" i="24"/>
  <c r="D59" i="11"/>
  <c r="D59" i="24"/>
  <c r="F21" i="11"/>
  <c r="F21" i="24"/>
  <c r="E19" i="11"/>
  <c r="E19" i="24"/>
  <c r="D57" i="11"/>
  <c r="D57" i="24"/>
  <c r="F18" i="11"/>
  <c r="F18" i="24"/>
  <c r="D65" i="11"/>
  <c r="D65" i="24"/>
  <c r="E44" i="11"/>
  <c r="E44" i="24"/>
  <c r="E23" i="11"/>
  <c r="E23" i="24"/>
  <c r="E25" i="11"/>
  <c r="E25" i="24"/>
  <c r="E17" i="11"/>
  <c r="E17" i="24"/>
  <c r="F44" i="11"/>
  <c r="F44" i="24"/>
  <c r="E57" i="11"/>
  <c r="E57" i="24"/>
  <c r="F17" i="11"/>
  <c r="F17" i="24"/>
  <c r="F25" i="11"/>
  <c r="F25" i="24"/>
  <c r="E40" i="11"/>
  <c r="E40" i="24"/>
  <c r="F22" i="11"/>
  <c r="F22" i="24"/>
  <c r="F20" i="11"/>
  <c r="F20" i="24"/>
  <c r="D58" i="11"/>
  <c r="D58" i="24"/>
  <c r="F24" i="11"/>
  <c r="F24" i="24"/>
  <c r="E22" i="11"/>
  <c r="E22" i="24"/>
  <c r="F37" i="11"/>
  <c r="F37" i="24"/>
  <c r="F39" i="11"/>
  <c r="F39" i="24"/>
  <c r="D63" i="11"/>
  <c r="D63" i="24"/>
  <c r="E41" i="11"/>
  <c r="E41" i="24"/>
  <c r="F41" i="11"/>
  <c r="F41" i="24"/>
  <c r="E38" i="11"/>
  <c r="E38" i="24"/>
  <c r="F23" i="11"/>
  <c r="F23" i="24"/>
  <c r="F40" i="11"/>
  <c r="F40" i="24"/>
  <c r="F45" i="11"/>
  <c r="F45" i="24"/>
  <c r="D64" i="11"/>
  <c r="D64" i="24"/>
  <c r="F42" i="11"/>
  <c r="F42" i="24"/>
  <c r="D60" i="11"/>
  <c r="D60" i="24"/>
  <c r="F19" i="11"/>
  <c r="F19" i="24"/>
  <c r="E39" i="11"/>
  <c r="E39" i="24"/>
  <c r="E43" i="11"/>
  <c r="E43" i="24"/>
  <c r="AM28" i="21"/>
  <c r="AM30" i="21"/>
  <c r="AL41" i="21"/>
  <c r="I99" i="21" s="1"/>
  <c r="AK41" i="21"/>
  <c r="AN41" i="21"/>
  <c r="K99" i="21" s="1"/>
  <c r="AM32" i="21"/>
  <c r="AL37" i="21"/>
  <c r="I95" i="21" s="1"/>
  <c r="AK37" i="21"/>
  <c r="AN37" i="21"/>
  <c r="K95" i="21" s="1"/>
  <c r="AK40" i="21"/>
  <c r="AL40" i="21"/>
  <c r="I98" i="21" s="1"/>
  <c r="AN40" i="21"/>
  <c r="K98" i="21" s="1"/>
  <c r="AN44" i="21"/>
  <c r="K102" i="21" s="1"/>
  <c r="AK44" i="21"/>
  <c r="AL44" i="21"/>
  <c r="I102" i="21" s="1"/>
  <c r="AK43" i="21"/>
  <c r="AL43" i="21"/>
  <c r="I101" i="21" s="1"/>
  <c r="AN43" i="21"/>
  <c r="K101" i="21" s="1"/>
  <c r="AM35" i="21"/>
  <c r="AM29" i="21"/>
  <c r="AK38" i="21"/>
  <c r="AL38" i="21"/>
  <c r="I96" i="21" s="1"/>
  <c r="AN38" i="21"/>
  <c r="K96" i="21" s="1"/>
  <c r="AM27" i="21"/>
  <c r="AM33" i="21"/>
  <c r="AM31" i="21"/>
  <c r="AM34" i="21"/>
  <c r="AN42" i="21"/>
  <c r="K100" i="21" s="1"/>
  <c r="AK42" i="21"/>
  <c r="AL42" i="21"/>
  <c r="I100" i="21" s="1"/>
  <c r="AN36" i="21"/>
  <c r="K94" i="21" s="1"/>
  <c r="AK36" i="21"/>
  <c r="AL36" i="21"/>
  <c r="I94" i="21" s="1"/>
  <c r="AL39" i="21"/>
  <c r="I97" i="21" s="1"/>
  <c r="AK39" i="21"/>
  <c r="AN39" i="21"/>
  <c r="K97" i="21" s="1"/>
  <c r="F128" i="11"/>
  <c r="K68" i="31"/>
  <c r="K74" i="31"/>
  <c r="K63" i="31"/>
  <c r="K62" i="31"/>
  <c r="K73" i="31"/>
  <c r="K89" i="31"/>
  <c r="K86" i="31"/>
  <c r="K67" i="31"/>
  <c r="K61" i="31"/>
  <c r="K71" i="31"/>
  <c r="K75" i="31"/>
  <c r="K78" i="31"/>
  <c r="K83" i="31"/>
  <c r="K72" i="31"/>
  <c r="K76" i="31"/>
  <c r="K79" i="31"/>
  <c r="K66" i="31"/>
  <c r="K87" i="31"/>
  <c r="K91" i="31"/>
  <c r="K90" i="31"/>
  <c r="K64" i="31"/>
  <c r="K85" i="31"/>
  <c r="K77" i="31"/>
  <c r="K65" i="31"/>
  <c r="Q94" i="31" l="1"/>
  <c r="Q95" i="31"/>
  <c r="Q99" i="31"/>
  <c r="Q103" i="31"/>
  <c r="Q101" i="31"/>
  <c r="Q102" i="31"/>
  <c r="Q96" i="31"/>
  <c r="Q100" i="31"/>
  <c r="Q97" i="31"/>
  <c r="Q98" i="31"/>
  <c r="Q83" i="31"/>
  <c r="Q84" i="31"/>
  <c r="Q88" i="31"/>
  <c r="Q92" i="31"/>
  <c r="Q85" i="31"/>
  <c r="Q89" i="31"/>
  <c r="Q91" i="31"/>
  <c r="Q86" i="31"/>
  <c r="Q90" i="31"/>
  <c r="Q87" i="31"/>
  <c r="H97" i="21"/>
  <c r="J92" i="21"/>
  <c r="J93" i="21"/>
  <c r="J89" i="21"/>
  <c r="H102" i="21"/>
  <c r="H98" i="21"/>
  <c r="J90" i="21"/>
  <c r="J88" i="21"/>
  <c r="J91" i="21"/>
  <c r="J86" i="21"/>
  <c r="H100" i="21"/>
  <c r="H96" i="21"/>
  <c r="H94" i="21"/>
  <c r="J85" i="21"/>
  <c r="J87" i="21"/>
  <c r="H101" i="21"/>
  <c r="H95" i="21"/>
  <c r="H99" i="21"/>
  <c r="D68" i="11"/>
  <c r="AJ59" i="21"/>
  <c r="D88" i="24" s="1"/>
  <c r="G75" i="30"/>
  <c r="J89" i="31"/>
  <c r="G54" i="30"/>
  <c r="J65" i="31"/>
  <c r="G59" i="30"/>
  <c r="J71" i="31"/>
  <c r="G60" i="30"/>
  <c r="J72" i="31"/>
  <c r="G76" i="30"/>
  <c r="J90" i="31"/>
  <c r="G73" i="30"/>
  <c r="J87" i="31"/>
  <c r="G51" i="30"/>
  <c r="J62" i="31"/>
  <c r="G69" i="30"/>
  <c r="J83" i="31"/>
  <c r="G64" i="30"/>
  <c r="J76" i="31"/>
  <c r="G66" i="30"/>
  <c r="J78" i="31"/>
  <c r="G71" i="30"/>
  <c r="J85" i="31"/>
  <c r="G77" i="30"/>
  <c r="J91" i="31"/>
  <c r="G61" i="30"/>
  <c r="J73" i="31"/>
  <c r="G55" i="30"/>
  <c r="J66" i="31"/>
  <c r="G53" i="30"/>
  <c r="J64" i="31"/>
  <c r="G52" i="30"/>
  <c r="J63" i="31"/>
  <c r="G57" i="30"/>
  <c r="J68" i="31"/>
  <c r="G67" i="30"/>
  <c r="J79" i="31"/>
  <c r="G63" i="30"/>
  <c r="J75" i="31"/>
  <c r="G56" i="30"/>
  <c r="J67" i="31"/>
  <c r="G50" i="30"/>
  <c r="J61" i="31"/>
  <c r="G62" i="30"/>
  <c r="J74" i="31"/>
  <c r="G65" i="30"/>
  <c r="J77" i="31"/>
  <c r="F80" i="30"/>
  <c r="F70" i="30"/>
  <c r="F79" i="30"/>
  <c r="F69" i="30"/>
  <c r="F82" i="30"/>
  <c r="F72" i="30"/>
  <c r="F86" i="30"/>
  <c r="F76" i="30"/>
  <c r="F85" i="30"/>
  <c r="F75" i="30"/>
  <c r="F84" i="30"/>
  <c r="F74" i="30"/>
  <c r="F83" i="30"/>
  <c r="F73" i="30"/>
  <c r="F81" i="30"/>
  <c r="F71" i="30"/>
  <c r="F87" i="30"/>
  <c r="F77" i="30"/>
  <c r="AF61" i="21"/>
  <c r="D28" i="24"/>
  <c r="D28" i="11"/>
  <c r="AF60" i="21"/>
  <c r="AH60" i="21"/>
  <c r="AI60" i="21" s="1"/>
  <c r="AK61" i="21"/>
  <c r="F3" i="21" s="1"/>
  <c r="B8" i="3" s="1"/>
  <c r="AH61" i="21"/>
  <c r="AI61" i="21" s="1"/>
  <c r="E80" i="11"/>
  <c r="E80" i="24"/>
  <c r="E85" i="11"/>
  <c r="E85" i="24"/>
  <c r="E63" i="11"/>
  <c r="E63" i="24"/>
  <c r="D78" i="11"/>
  <c r="D78" i="24"/>
  <c r="E77" i="11"/>
  <c r="E77" i="24"/>
  <c r="F57" i="11"/>
  <c r="F57" i="24"/>
  <c r="E64" i="11"/>
  <c r="E64" i="24"/>
  <c r="D77" i="11"/>
  <c r="D77" i="24"/>
  <c r="E83" i="11"/>
  <c r="E83" i="24"/>
  <c r="F59" i="11"/>
  <c r="F59" i="24"/>
  <c r="E59" i="11"/>
  <c r="E59" i="24"/>
  <c r="F60" i="11"/>
  <c r="F60" i="24"/>
  <c r="E79" i="11"/>
  <c r="E79" i="24"/>
  <c r="E84" i="11"/>
  <c r="E84" i="24"/>
  <c r="F65" i="11"/>
  <c r="F65" i="24"/>
  <c r="F58" i="11"/>
  <c r="F58" i="24"/>
  <c r="D83" i="11"/>
  <c r="D83" i="24"/>
  <c r="E62" i="11"/>
  <c r="E62" i="24"/>
  <c r="E61" i="11"/>
  <c r="E61" i="24"/>
  <c r="D80" i="11"/>
  <c r="D80" i="24"/>
  <c r="F64" i="11"/>
  <c r="F64" i="24"/>
  <c r="E58" i="11"/>
  <c r="E58" i="24"/>
  <c r="D84" i="11"/>
  <c r="D84" i="24"/>
  <c r="E60" i="11"/>
  <c r="E60" i="24"/>
  <c r="F63" i="11"/>
  <c r="F63" i="24"/>
  <c r="E81" i="11"/>
  <c r="E81" i="24"/>
  <c r="D81" i="11"/>
  <c r="D81" i="24"/>
  <c r="F61" i="11"/>
  <c r="F61" i="24"/>
  <c r="D79" i="11"/>
  <c r="D79" i="24"/>
  <c r="E65" i="11"/>
  <c r="E65" i="24"/>
  <c r="D85" i="11"/>
  <c r="D85" i="24"/>
  <c r="F62" i="11"/>
  <c r="F62" i="24"/>
  <c r="D82" i="11"/>
  <c r="D82" i="24"/>
  <c r="AM36" i="21"/>
  <c r="AM37" i="21"/>
  <c r="AM39" i="21"/>
  <c r="AM42" i="21"/>
  <c r="AM44" i="21"/>
  <c r="AM38" i="21"/>
  <c r="AM43" i="21"/>
  <c r="AM40" i="21"/>
  <c r="AM41" i="21"/>
  <c r="K84" i="31"/>
  <c r="K95" i="31"/>
  <c r="K97" i="31"/>
  <c r="K100" i="31"/>
  <c r="K96" i="31"/>
  <c r="K101" i="31"/>
  <c r="K102" i="31"/>
  <c r="K94" i="31"/>
  <c r="K88" i="31"/>
  <c r="K98" i="31"/>
  <c r="K99" i="31"/>
  <c r="M66" i="21" l="1"/>
  <c r="Q141" i="31"/>
  <c r="Q145" i="31"/>
  <c r="Q149" i="31"/>
  <c r="Q142" i="31"/>
  <c r="Q146" i="31"/>
  <c r="Q148" i="31"/>
  <c r="Q143" i="31"/>
  <c r="Q147" i="31"/>
  <c r="Q144" i="31"/>
  <c r="Q140" i="31"/>
  <c r="Q129" i="31"/>
  <c r="Q130" i="31"/>
  <c r="Q134" i="31"/>
  <c r="Q138" i="31"/>
  <c r="Q131" i="31"/>
  <c r="Q135" i="31"/>
  <c r="Q137" i="31"/>
  <c r="Q132" i="31"/>
  <c r="Q136" i="31"/>
  <c r="Q133" i="31"/>
  <c r="Q118" i="31"/>
  <c r="Q122" i="31"/>
  <c r="Q126" i="31"/>
  <c r="Q120" i="31"/>
  <c r="Q125" i="31"/>
  <c r="Q119" i="31"/>
  <c r="Q123" i="31"/>
  <c r="Q124" i="31"/>
  <c r="Q121" i="31"/>
  <c r="Q117" i="31"/>
  <c r="Q106" i="31"/>
  <c r="Q107" i="31"/>
  <c r="Q111" i="31"/>
  <c r="Q115" i="31"/>
  <c r="Q109" i="31"/>
  <c r="Q110" i="31"/>
  <c r="Q108" i="31"/>
  <c r="Q112" i="31"/>
  <c r="Q113" i="31"/>
  <c r="Q114" i="31"/>
  <c r="J94" i="21"/>
  <c r="J102" i="21"/>
  <c r="J98" i="21"/>
  <c r="J101" i="21"/>
  <c r="J97" i="21"/>
  <c r="J99" i="21"/>
  <c r="J100" i="21"/>
  <c r="J96" i="21"/>
  <c r="J95" i="21"/>
  <c r="D88" i="11"/>
  <c r="G81" i="30"/>
  <c r="J96" i="31"/>
  <c r="G74" i="30"/>
  <c r="J88" i="31"/>
  <c r="G79" i="30"/>
  <c r="J94" i="31"/>
  <c r="G83" i="30"/>
  <c r="J98" i="31"/>
  <c r="G85" i="30"/>
  <c r="J100" i="31"/>
  <c r="G72" i="30"/>
  <c r="J86" i="31"/>
  <c r="G80" i="30"/>
  <c r="J95" i="31"/>
  <c r="G86" i="30"/>
  <c r="J101" i="31"/>
  <c r="G82" i="30"/>
  <c r="J97" i="31"/>
  <c r="G84" i="30"/>
  <c r="J99" i="31"/>
  <c r="G87" i="30"/>
  <c r="J102" i="31"/>
  <c r="G70" i="30"/>
  <c r="J84" i="31"/>
  <c r="AJ60" i="21"/>
  <c r="D108" i="24" s="1"/>
  <c r="AJ61" i="21"/>
  <c r="D128" i="24" s="1"/>
  <c r="F83" i="11"/>
  <c r="F83" i="24"/>
  <c r="E82" i="11"/>
  <c r="E82" i="24"/>
  <c r="F77" i="11"/>
  <c r="F77" i="24"/>
  <c r="F80" i="11"/>
  <c r="F80" i="24"/>
  <c r="F84" i="11"/>
  <c r="F84" i="24"/>
  <c r="F79" i="11"/>
  <c r="F79" i="24"/>
  <c r="F81" i="11"/>
  <c r="F81" i="24"/>
  <c r="F85" i="11"/>
  <c r="F85" i="24"/>
  <c r="F78" i="11"/>
  <c r="F78" i="24"/>
  <c r="E78" i="11"/>
  <c r="E78" i="24"/>
  <c r="F82" i="11"/>
  <c r="F82" i="24"/>
  <c r="N66" i="21" l="1"/>
  <c r="D128" i="11"/>
  <c r="D108" i="11"/>
  <c r="G3" i="21" l="1"/>
  <c r="A50" i="13" s="1"/>
  <c r="C8" i="3" l="1"/>
  <c r="C9" i="25"/>
  <c r="C8" i="25"/>
  <c r="C7" i="25"/>
  <c r="C6" i="25"/>
  <c r="A48" i="13" l="1"/>
  <c r="D9" i="24" l="1"/>
  <c r="D8" i="24"/>
  <c r="D7" i="24"/>
  <c r="D6" i="24"/>
  <c r="A4" i="24"/>
  <c r="AB133" i="23" l="1"/>
  <c r="P132" i="23"/>
  <c r="AB132" i="23" s="1"/>
  <c r="S132" i="23"/>
  <c r="AE132" i="23" s="1"/>
  <c r="P144" i="23" l="1"/>
  <c r="AB144" i="23" s="1"/>
  <c r="S144" i="23"/>
  <c r="AE144" i="23" s="1"/>
  <c r="AB145" i="23"/>
  <c r="I129" i="23"/>
  <c r="AQ144" i="23" l="1"/>
  <c r="O149" i="23" s="1"/>
  <c r="V149" i="23" s="1"/>
  <c r="I155" i="23"/>
  <c r="AP132" i="23"/>
  <c r="O137" i="23" s="1"/>
  <c r="V137" i="23" s="1"/>
  <c r="AH121" i="23" l="1"/>
  <c r="I141" i="23"/>
  <c r="H125" i="23"/>
  <c r="AH120" i="23"/>
  <c r="L200" i="23" l="1"/>
  <c r="F193" i="23"/>
  <c r="Q200" i="23"/>
  <c r="M193" i="23"/>
  <c r="F194" i="23"/>
  <c r="F196" i="23" s="1"/>
  <c r="M209" i="23"/>
  <c r="L199" i="23"/>
  <c r="AK199" i="23"/>
  <c r="S209" i="23" l="1"/>
  <c r="Y209" i="23" s="1"/>
</calcChain>
</file>

<file path=xl/sharedStrings.xml><?xml version="1.0" encoding="utf-8"?>
<sst xmlns="http://schemas.openxmlformats.org/spreadsheetml/2006/main" count="1712" uniqueCount="517">
  <si>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</si>
  <si>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</si>
  <si>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</si>
  <si>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</si>
  <si>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</si>
  <si>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</si>
  <si>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</si>
  <si>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</si>
  <si>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</si>
  <si>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</si>
  <si>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</si>
  <si>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</si>
  <si>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</si>
  <si>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</si>
  <si>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</si>
  <si>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</si>
  <si>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</si>
  <si>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</si>
  <si>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</si>
  <si>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</si>
  <si>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</si>
  <si>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</si>
  <si>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</si>
  <si>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</si>
  <si>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</si>
  <si>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</si>
  <si>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</si>
  <si>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</si>
  <si>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</si>
  <si>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</si>
  <si>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</si>
  <si>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</si>
  <si>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</si>
  <si>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</si>
  <si>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</si>
  <si>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</si>
  <si>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</si>
  <si>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</si>
  <si>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</si>
  <si>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</si>
  <si>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</si>
  <si>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</si>
  <si>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</si>
  <si>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</si>
  <si>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</si>
  <si>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</si>
  <si>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</si>
  <si>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</si>
  <si>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</si>
  <si>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</si>
  <si>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</si>
  <si>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</si>
  <si>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</si>
  <si>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</si>
  <si>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</si>
  <si>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</si>
  <si>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</si>
  <si>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</si>
  <si>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</si>
  <si>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</si>
  <si>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</si>
  <si>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</si>
  <si>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</si>
  <si>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</si>
  <si>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</si>
  <si>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</si>
  <si>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</si>
  <si>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</si>
  <si>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</si>
  <si>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</si>
  <si>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Resolution</t>
    <phoneticPr fontId="4" type="noConversion"/>
  </si>
  <si>
    <t>분해능</t>
    <phoneticPr fontId="4" type="noConversion"/>
  </si>
  <si>
    <t>2회</t>
  </si>
  <si>
    <t>3회</t>
  </si>
  <si>
    <t>|</t>
    <phoneticPr fontId="4" type="noConversion"/>
  </si>
  <si>
    <t xml:space="preserve"> 성적서발급번호(Certificate No) :</t>
    <phoneticPr fontId="4" type="noConversion"/>
  </si>
  <si>
    <t>교정번호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</si>
  <si>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</si>
  <si>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</si>
  <si>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</si>
  <si>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</si>
  <si>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</si>
  <si>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</si>
  <si>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</si>
  <si>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</si>
  <si>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</si>
  <si>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</si>
  <si>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</si>
  <si>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</si>
  <si>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</si>
  <si>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</si>
  <si>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</si>
  <si>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</si>
  <si>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</si>
  <si>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</si>
  <si>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</si>
  <si>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</si>
  <si>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</si>
  <si>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</si>
  <si>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4회</t>
  </si>
  <si>
    <t>5회</t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</si>
  <si>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</si>
  <si>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</si>
  <si>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</si>
  <si>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기준기명</t>
  </si>
  <si>
    <t>불확도1</t>
  </si>
  <si>
    <t>불확도2</t>
  </si>
  <si>
    <t>불확도 단위</t>
  </si>
  <si>
    <t>k</t>
  </si>
  <si>
    <t>μm</t>
    <phoneticPr fontId="4" type="noConversion"/>
  </si>
  <si>
    <t>=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</si>
  <si>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</si>
  <si>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</si>
  <si>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</si>
  <si>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fees</t>
    <phoneticPr fontId="4" type="noConversion"/>
  </si>
  <si>
    <t>P/F</t>
    <phoneticPr fontId="4" type="noConversion"/>
  </si>
  <si>
    <t>표준편차</t>
    <phoneticPr fontId="4" type="noConversion"/>
  </si>
  <si>
    <t>■ 측정기본정보</t>
    <phoneticPr fontId="4" type="noConversion"/>
  </si>
  <si>
    <t>기준기명</t>
    <phoneticPr fontId="4" type="noConversion"/>
  </si>
  <si>
    <t>■ 반복 측정 결과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</si>
  <si>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</si>
  <si>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</si>
  <si>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</si>
  <si>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</si>
  <si>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</si>
  <si>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</si>
  <si>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</si>
  <si>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■ 수학적 모델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</si>
  <si>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</si>
  <si>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:</t>
    <phoneticPr fontId="4" type="noConversion"/>
  </si>
  <si>
    <t>■ 불확도 총괄표</t>
    <phoneticPr fontId="4" type="noConversion"/>
  </si>
  <si>
    <t>표준불확도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</si>
  <si>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</si>
  <si>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</si>
  <si>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</si>
  <si>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B</t>
    <phoneticPr fontId="4" type="noConversion"/>
  </si>
  <si>
    <t>A2. 표준불확도 :</t>
    <phoneticPr fontId="4" type="noConversion"/>
  </si>
  <si>
    <t xml:space="preserve">※ 게이지 블록의 측정불확도가 </t>
    <phoneticPr fontId="4" type="noConversion"/>
  </si>
  <si>
    <r>
      <t xml:space="preserve">nm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</si>
  <si>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게이지 블록의 길이이며, 단위는 mm이다.)</t>
    </r>
    <phoneticPr fontId="4" type="noConversion"/>
  </si>
  <si>
    <t>nm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</si>
  <si>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</si>
  <si>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</si>
  <si>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</si>
  <si>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A6. 자유도 :</t>
    <phoneticPr fontId="4" type="noConversion"/>
  </si>
  <si>
    <t>※ 표준불확도 성분은 우연효과로 인한 불확도로써 A형 평가를 통하여 구한다.</t>
    <phoneticPr fontId="4" type="noConversion"/>
  </si>
  <si>
    <t>B2. 표준불확도 :</t>
    <phoneticPr fontId="4" type="noConversion"/>
  </si>
  <si>
    <t>s</t>
    <phoneticPr fontId="4" type="noConversion"/>
  </si>
  <si>
    <t>d</t>
    <phoneticPr fontId="4" type="noConversion"/>
  </si>
  <si>
    <t>B4. 감도계수 :</t>
    <phoneticPr fontId="4" type="noConversion"/>
  </si>
  <si>
    <t>B5. 불확도 기여도 :</t>
    <phoneticPr fontId="4" type="noConversion"/>
  </si>
  <si>
    <t>×</t>
    <phoneticPr fontId="4" type="noConversion"/>
  </si>
  <si>
    <t>B6. 자유도 :</t>
    <phoneticPr fontId="4" type="noConversion"/>
  </si>
  <si>
    <t>C1. 추정값 :</t>
    <phoneticPr fontId="4" type="noConversion"/>
  </si>
  <si>
    <t>C2. 표준불확도 :</t>
    <phoneticPr fontId="4" type="noConversion"/>
  </si>
  <si>
    <t>C3. 확률분포 :</t>
    <phoneticPr fontId="4" type="noConversion"/>
  </si>
  <si>
    <t>C4. 감도계수 :</t>
    <phoneticPr fontId="4" type="noConversion"/>
  </si>
  <si>
    <t>｜</t>
    <phoneticPr fontId="4" type="noConversion"/>
  </si>
  <si>
    <t>C6. 자유도 :</t>
    <phoneticPr fontId="4" type="noConversion"/>
  </si>
  <si>
    <t>D2. 표준불확도 :</t>
    <phoneticPr fontId="4" type="noConversion"/>
  </si>
  <si>
    <t>D3. 확률분포 :</t>
    <phoneticPr fontId="4" type="noConversion"/>
  </si>
  <si>
    <t>D4. 감도계수 :</t>
    <phoneticPr fontId="4" type="noConversion"/>
  </si>
  <si>
    <t>D5. 불확도 기여량 :</t>
    <phoneticPr fontId="4" type="noConversion"/>
  </si>
  <si>
    <t>D6.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</si>
  <si>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</si>
  <si>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</si>
  <si>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</si>
  <si>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</si>
  <si>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</si>
  <si>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</si>
  <si>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</si>
  <si>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분해능</t>
    </r>
    <r>
      <rPr>
        <sz val="10"/>
        <rFont val="Times New Roman"/>
        <family val="1"/>
      </rPr>
      <t xml:space="preserve"> 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 =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</si>
  <si>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</si>
  <si>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</si>
  <si>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+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</si>
  <si>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</si>
  <si>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</si>
  <si>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</si>
  <si>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</si>
  <si>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≒</t>
    <phoneticPr fontId="4" type="noConversion"/>
  </si>
  <si>
    <t>채널</t>
    <phoneticPr fontId="4" type="noConversion"/>
  </si>
  <si>
    <t>Range</t>
    <phoneticPr fontId="4" type="noConversion"/>
  </si>
  <si>
    <t>MEASURED VALUE (+)</t>
    <phoneticPr fontId="4" type="noConversion"/>
  </si>
  <si>
    <t>MEASURED VALUE (-)</t>
    <phoneticPr fontId="4" type="noConversion"/>
  </si>
  <si>
    <t>단위</t>
    <phoneticPr fontId="4" type="noConversion"/>
  </si>
  <si>
    <t>열팽창계수</t>
    <phoneticPr fontId="4" type="noConversion"/>
  </si>
  <si>
    <t>기준블록(+)</t>
    <phoneticPr fontId="4" type="noConversion"/>
  </si>
  <si>
    <t>사용블록 #1</t>
    <phoneticPr fontId="4" type="noConversion"/>
  </si>
  <si>
    <t>사용블록 #2</t>
  </si>
  <si>
    <t>사용블록 #3</t>
  </si>
  <si>
    <t>기준블록(-)</t>
    <phoneticPr fontId="4" type="noConversion"/>
  </si>
  <si>
    <t>사용블록 #1</t>
    <phoneticPr fontId="4" type="noConversion"/>
  </si>
  <si>
    <t>명목값(+)</t>
    <phoneticPr fontId="4" type="noConversion"/>
  </si>
  <si>
    <t>명목값(-)</t>
    <phoneticPr fontId="4" type="noConversion"/>
  </si>
  <si>
    <t>MEASURED VALUE (되돌림)</t>
    <phoneticPr fontId="4" type="noConversion"/>
  </si>
  <si>
    <t>분해능</t>
    <phoneticPr fontId="4" type="noConversion"/>
  </si>
  <si>
    <t>표준편차(+)</t>
    <phoneticPr fontId="4" type="noConversion"/>
  </si>
  <si>
    <t>표준편차(-)</t>
    <phoneticPr fontId="4" type="noConversion"/>
  </si>
  <si>
    <t>채널</t>
    <phoneticPr fontId="4" type="noConversion"/>
  </si>
  <si>
    <t>Range</t>
    <phoneticPr fontId="4" type="noConversion"/>
  </si>
  <si>
    <t>구분</t>
    <phoneticPr fontId="4" type="noConversion"/>
  </si>
  <si>
    <t>MEASURED VALUE (구분별)</t>
    <phoneticPr fontId="4" type="noConversion"/>
  </si>
  <si>
    <t>기준블록</t>
    <phoneticPr fontId="4" type="noConversion"/>
  </si>
  <si>
    <t>눈금블록</t>
    <phoneticPr fontId="4" type="noConversion"/>
  </si>
  <si>
    <t>기준교정값</t>
    <phoneticPr fontId="4" type="noConversion"/>
  </si>
  <si>
    <t>눈금교정값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</si>
  <si>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</si>
  <si>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</si>
  <si>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</si>
  <si>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</si>
  <si>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</si>
  <si>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</si>
  <si>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● Range 1</t>
    <phoneticPr fontId="4" type="noConversion"/>
  </si>
  <si>
    <t>최대범위</t>
    <phoneticPr fontId="4" type="noConversion"/>
  </si>
  <si>
    <t>최소눈금</t>
    <phoneticPr fontId="4" type="noConversion"/>
  </si>
  <si>
    <t>단위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</si>
  <si>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</si>
  <si>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</si>
  <si>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채널</t>
    <phoneticPr fontId="4" type="noConversion"/>
  </si>
  <si>
    <t>Range</t>
    <phoneticPr fontId="4" type="noConversion"/>
  </si>
  <si>
    <t>명목값</t>
    <phoneticPr fontId="4" type="noConversion"/>
  </si>
  <si>
    <t>1회</t>
    <phoneticPr fontId="4" type="noConversion"/>
  </si>
  <si>
    <t>사용블록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</si>
  <si>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</si>
  <si>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● 교정결과</t>
    <phoneticPr fontId="4" type="noConversion"/>
  </si>
  <si>
    <t>눈금값
(μm)</t>
    <phoneticPr fontId="4" type="noConversion"/>
  </si>
  <si>
    <t>보정값 (μm)</t>
    <phoneticPr fontId="4" type="noConversion"/>
  </si>
  <si>
    <t>정(+)방향</t>
    <phoneticPr fontId="4" type="noConversion"/>
  </si>
  <si>
    <t>역(-)방향</t>
    <phoneticPr fontId="4" type="noConversion"/>
  </si>
  <si>
    <t>(신뢰수준 약 95 %,</t>
  </si>
  <si>
    <t>눈금값
(μm)</t>
    <phoneticPr fontId="4" type="noConversion"/>
  </si>
  <si>
    <t>μm</t>
    <phoneticPr fontId="4" type="noConversion"/>
  </si>
  <si>
    <t>μm</t>
    <phoneticPr fontId="4" type="noConversion"/>
  </si>
  <si>
    <t>μm</t>
    <phoneticPr fontId="4" type="noConversion"/>
  </si>
  <si>
    <t>채널</t>
    <phoneticPr fontId="4" type="noConversion"/>
  </si>
  <si>
    <t>표준불확도</t>
    <phoneticPr fontId="4" type="noConversion"/>
  </si>
  <si>
    <t>계산</t>
    <phoneticPr fontId="4" type="noConversion"/>
  </si>
  <si>
    <t>성적서</t>
    <phoneticPr fontId="4" type="noConversion"/>
  </si>
  <si>
    <t>맞춤</t>
    <phoneticPr fontId="4" type="noConversion"/>
  </si>
  <si>
    <t>nm</t>
    <phoneticPr fontId="4" type="noConversion"/>
  </si>
  <si>
    <t>μm</t>
    <phoneticPr fontId="4" type="noConversion"/>
  </si>
  <si>
    <t>0.000 000 0</t>
    <phoneticPr fontId="4" type="noConversion"/>
  </si>
  <si>
    <t>Spec</t>
    <phoneticPr fontId="4" type="noConversion"/>
  </si>
  <si>
    <t>구분</t>
    <phoneticPr fontId="4" type="noConversion"/>
  </si>
  <si>
    <t>사용블록</t>
    <phoneticPr fontId="4" type="noConversion"/>
  </si>
  <si>
    <t>기준블록</t>
    <phoneticPr fontId="4" type="noConversion"/>
  </si>
  <si>
    <t>μm</t>
    <phoneticPr fontId="4" type="noConversion"/>
  </si>
  <si>
    <t>역(-)방향</t>
    <phoneticPr fontId="4" type="noConversion"/>
  </si>
  <si>
    <t>교정값</t>
    <phoneticPr fontId="4" type="noConversion"/>
  </si>
  <si>
    <t>지시값</t>
    <phoneticPr fontId="4" type="noConversion"/>
  </si>
  <si>
    <t>보정값</t>
    <phoneticPr fontId="4" type="noConversion"/>
  </si>
  <si>
    <t>Pass/Fail</t>
    <phoneticPr fontId="4" type="noConversion"/>
  </si>
  <si>
    <t>CMC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</si>
  <si>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</si>
  <si>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</si>
  <si>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</si>
  <si>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</si>
  <si>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</si>
  <si>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추가Range</t>
    <phoneticPr fontId="4" type="noConversion"/>
  </si>
  <si>
    <t>소계</t>
    <phoneticPr fontId="4" type="noConversion"/>
  </si>
  <si>
    <t>합계</t>
    <phoneticPr fontId="4" type="noConversion"/>
  </si>
  <si>
    <t>추가</t>
    <phoneticPr fontId="4" type="noConversion"/>
  </si>
  <si>
    <t>Range마다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</si>
  <si>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</si>
  <si>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</si>
  <si>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</si>
  <si>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</si>
  <si>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</si>
  <si>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2. 교정결과</t>
    <phoneticPr fontId="4" type="noConversion"/>
  </si>
  <si>
    <t>사용?</t>
    <phoneticPr fontId="4" type="noConversion"/>
  </si>
  <si>
    <t>채널</t>
    <phoneticPr fontId="4" type="noConversion"/>
  </si>
  <si>
    <t>Range</t>
    <phoneticPr fontId="4" type="noConversion"/>
  </si>
  <si>
    <t>명목값</t>
    <phoneticPr fontId="4" type="noConversion"/>
  </si>
  <si>
    <t>단위</t>
    <phoneticPr fontId="4" type="noConversion"/>
  </si>
  <si>
    <t>전기 마이크로미터 정(+)방향 지시값</t>
    <phoneticPr fontId="4" type="noConversion"/>
  </si>
  <si>
    <t>표준편차</t>
    <phoneticPr fontId="4" type="noConversion"/>
  </si>
  <si>
    <t>기준값</t>
    <phoneticPr fontId="4" type="noConversion"/>
  </si>
  <si>
    <t>전기 마이크로미터 역(-)방향 지시값</t>
    <phoneticPr fontId="4" type="noConversion"/>
  </si>
  <si>
    <t>역(+)방향</t>
    <phoneticPr fontId="4" type="noConversion"/>
  </si>
  <si>
    <t>자리수 맞춤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</si>
  <si>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</si>
  <si>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</si>
  <si>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</si>
  <si>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</si>
  <si>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s1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</si>
  <si>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s2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</si>
  <si>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</si>
  <si>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d</t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</si>
  <si>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</si>
  <si>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</si>
  <si>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교정값(+)</t>
    <phoneticPr fontId="4" type="noConversion"/>
  </si>
  <si>
    <t>보정값(+)</t>
    <phoneticPr fontId="4" type="noConversion"/>
  </si>
  <si>
    <t>교정값(-)</t>
    <phoneticPr fontId="4" type="noConversion"/>
  </si>
  <si>
    <t>보정값(-)</t>
    <phoneticPr fontId="4" type="noConversion"/>
  </si>
  <si>
    <t>mm</t>
    <phoneticPr fontId="4" type="noConversion"/>
  </si>
  <si>
    <t>3. 불확도 계산</t>
    <phoneticPr fontId="4" type="noConversion"/>
  </si>
  <si>
    <t>입력량</t>
    <phoneticPr fontId="4" type="noConversion"/>
  </si>
  <si>
    <t>기준기 1</t>
    <phoneticPr fontId="4" type="noConversion"/>
  </si>
  <si>
    <t>기준기 2</t>
    <phoneticPr fontId="4" type="noConversion"/>
  </si>
  <si>
    <t>분해능</t>
    <phoneticPr fontId="4" type="noConversion"/>
  </si>
  <si>
    <t>되돌림</t>
    <phoneticPr fontId="4" type="noConversion"/>
  </si>
  <si>
    <t>합성표준</t>
    <phoneticPr fontId="4" type="noConversion"/>
  </si>
  <si>
    <t>유효자유도</t>
    <phoneticPr fontId="4" type="noConversion"/>
  </si>
  <si>
    <t>포함인자</t>
    <phoneticPr fontId="4" type="noConversion"/>
  </si>
  <si>
    <t>측정불확도</t>
    <phoneticPr fontId="4" type="noConversion"/>
  </si>
  <si>
    <t>소수점자리</t>
    <phoneticPr fontId="4" type="noConversion"/>
  </si>
  <si>
    <t>Number Format</t>
    <phoneticPr fontId="4" type="noConversion"/>
  </si>
  <si>
    <t>5%RULE</t>
    <phoneticPr fontId="4" type="noConversion"/>
  </si>
  <si>
    <t>CMC초과?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</si>
  <si>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</si>
  <si>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</si>
  <si>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</si>
  <si>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기호</t>
    <phoneticPr fontId="4" type="noConversion"/>
  </si>
  <si>
    <r>
      <t>l</t>
    </r>
    <r>
      <rPr>
        <b/>
        <vertAlign val="subscript"/>
        <sz val="9"/>
        <rFont val="맑은 고딕"/>
        <family val="3"/>
        <charset val="129"/>
        <scheme val="major"/>
      </rPr>
      <t>s1</t>
    </r>
    <phoneticPr fontId="4" type="noConversion"/>
  </si>
  <si>
    <r>
      <t>l</t>
    </r>
    <r>
      <rPr>
        <b/>
        <vertAlign val="subscript"/>
        <sz val="9"/>
        <rFont val="맑은 고딕"/>
        <family val="3"/>
        <charset val="129"/>
        <scheme val="major"/>
      </rPr>
      <t>s2</t>
    </r>
    <phoneticPr fontId="4" type="noConversion"/>
  </si>
  <si>
    <r>
      <t>δd</t>
    </r>
    <r>
      <rPr>
        <b/>
        <vertAlign val="subscript"/>
        <sz val="9"/>
        <rFont val="맑은 고딕"/>
        <family val="3"/>
        <charset val="129"/>
        <scheme val="major"/>
      </rPr>
      <t>b</t>
    </r>
    <phoneticPr fontId="4" type="noConversion"/>
  </si>
  <si>
    <r>
      <t>B</t>
    </r>
    <r>
      <rPr>
        <b/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</si>
  <si>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ν</t>
    </r>
    <r>
      <rPr>
        <b/>
        <vertAlign val="subscript"/>
        <sz val="9"/>
        <rFont val="맑은 고딕"/>
        <family val="3"/>
        <charset val="129"/>
        <scheme val="major"/>
      </rPr>
      <t>eff</t>
    </r>
    <phoneticPr fontId="4" type="noConversion"/>
  </si>
  <si>
    <t>k</t>
    <phoneticPr fontId="4" type="noConversion"/>
  </si>
  <si>
    <t>U</t>
    <phoneticPr fontId="4" type="noConversion"/>
  </si>
  <si>
    <t>U</t>
    <phoneticPr fontId="4" type="noConversion"/>
  </si>
  <si>
    <t>자리수</t>
    <phoneticPr fontId="4" type="noConversion"/>
  </si>
  <si>
    <t>Format</t>
    <phoneticPr fontId="4" type="noConversion"/>
  </si>
  <si>
    <t>추정값</t>
    <phoneticPr fontId="4" type="noConversion"/>
  </si>
  <si>
    <t>표준불확도</t>
    <phoneticPr fontId="4" type="noConversion"/>
  </si>
  <si>
    <t>k</t>
    <phoneticPr fontId="4" type="noConversion"/>
  </si>
  <si>
    <t>표준편차</t>
    <phoneticPr fontId="4" type="noConversion"/>
  </si>
  <si>
    <t>되돌림오차</t>
    <phoneticPr fontId="4" type="noConversion"/>
  </si>
  <si>
    <t>결정</t>
    <phoneticPr fontId="4" type="noConversion"/>
  </si>
  <si>
    <t>불확도</t>
    <phoneticPr fontId="4" type="noConversion"/>
  </si>
  <si>
    <t>Rawdata</t>
    <phoneticPr fontId="4" type="noConversion"/>
  </si>
  <si>
    <t>표기용</t>
    <phoneticPr fontId="4" type="noConversion"/>
  </si>
  <si>
    <t>0</t>
    <phoneticPr fontId="4" type="noConversion"/>
  </si>
  <si>
    <t>nm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</si>
  <si>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</si>
  <si>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</si>
  <si>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</si>
  <si>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</si>
  <si>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</si>
  <si>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</si>
  <si>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0.000 000 00</t>
    <phoneticPr fontId="4" type="noConversion"/>
  </si>
  <si>
    <t>Min</t>
    <phoneticPr fontId="4" type="noConversion"/>
  </si>
  <si>
    <t>정(+)방향</t>
    <phoneticPr fontId="4" type="noConversion"/>
  </si>
  <si>
    <t>● 교정결과</t>
    <phoneticPr fontId="4" type="noConversion"/>
  </si>
  <si>
    <t>눈금값
(μm)</t>
    <phoneticPr fontId="4" type="noConversion"/>
  </si>
  <si>
    <t>● 교정결과</t>
    <phoneticPr fontId="4" type="noConversion"/>
  </si>
  <si>
    <t>보정값 (μm)</t>
    <phoneticPr fontId="4" type="noConversion"/>
  </si>
  <si>
    <t>정(+)방향</t>
    <phoneticPr fontId="4" type="noConversion"/>
  </si>
  <si>
    <t>역(-)방향</t>
    <phoneticPr fontId="4" type="noConversion"/>
  </si>
  <si>
    <t>● Calibration Result</t>
  </si>
  <si>
    <t>Indication Value
(μm)</t>
  </si>
  <si>
    <t>Correction Value (μm)</t>
  </si>
  <si>
    <t>Forward(+) direction</t>
  </si>
  <si>
    <t>Reverse(+) direction</t>
  </si>
  <si>
    <t>(Confidence level about 95 %,</t>
  </si>
  <si>
    <t>판정결과</t>
    <phoneticPr fontId="4" type="noConversion"/>
  </si>
  <si>
    <t>1. 교정결과</t>
    <phoneticPr fontId="4" type="noConversion"/>
  </si>
  <si>
    <t>채널</t>
    <phoneticPr fontId="4" type="noConversion"/>
  </si>
  <si>
    <t>Range</t>
    <phoneticPr fontId="4" type="noConversion"/>
  </si>
  <si>
    <t>방향</t>
    <phoneticPr fontId="4" type="noConversion"/>
  </si>
  <si>
    <t>눈금값</t>
    <phoneticPr fontId="4" type="noConversion"/>
  </si>
  <si>
    <t>교정값</t>
    <phoneticPr fontId="4" type="noConversion"/>
  </si>
  <si>
    <t>Spec</t>
    <phoneticPr fontId="4" type="noConversion"/>
  </si>
  <si>
    <t>Decision</t>
    <phoneticPr fontId="4" type="noConversion"/>
  </si>
  <si>
    <t>(mm)</t>
    <phoneticPr fontId="4" type="noConversion"/>
  </si>
  <si>
    <t>정(+)방향</t>
    <phoneticPr fontId="4" type="noConversion"/>
  </si>
  <si>
    <t>정(+)방향</t>
    <phoneticPr fontId="4" type="noConversion"/>
  </si>
  <si>
    <t>정(+)방향</t>
    <phoneticPr fontId="4" type="noConversion"/>
  </si>
  <si>
    <t>정(+)방향</t>
    <phoneticPr fontId="4" type="noConversion"/>
  </si>
  <si>
    <t>역(-)방향</t>
    <phoneticPr fontId="4" type="noConversion"/>
  </si>
  <si>
    <t>역(-)방향</t>
    <phoneticPr fontId="4" type="noConversion"/>
  </si>
  <si>
    <t>역(-)방향</t>
    <phoneticPr fontId="4" type="noConversion"/>
  </si>
  <si>
    <t>역(-)방향</t>
    <phoneticPr fontId="4" type="noConversion"/>
  </si>
  <si>
    <t>역(-)방향</t>
    <phoneticPr fontId="4" type="noConversion"/>
  </si>
  <si>
    <t>정(+)방향</t>
    <phoneticPr fontId="4" type="noConversion"/>
  </si>
  <si>
    <t>정(+)방향</t>
    <phoneticPr fontId="4" type="noConversion"/>
  </si>
  <si>
    <t>정(+)방향</t>
    <phoneticPr fontId="4" type="noConversion"/>
  </si>
  <si>
    <t>역(-)방향</t>
    <phoneticPr fontId="4" type="noConversion"/>
  </si>
  <si>
    <t>역(-)방향</t>
    <phoneticPr fontId="4" type="noConversion"/>
  </si>
  <si>
    <t>정(+)방향</t>
    <phoneticPr fontId="4" type="noConversion"/>
  </si>
  <si>
    <t>정(+)방향</t>
    <phoneticPr fontId="4" type="noConversion"/>
  </si>
  <si>
    <t>역(-)방향</t>
    <phoneticPr fontId="4" type="noConversion"/>
  </si>
  <si>
    <t>역(-)방향</t>
    <phoneticPr fontId="4" type="noConversion"/>
  </si>
  <si>
    <t>역(-)방향</t>
    <phoneticPr fontId="4" type="noConversion"/>
  </si>
  <si>
    <t>역(-)방향</t>
    <phoneticPr fontId="4" type="noConversion"/>
  </si>
  <si>
    <r>
      <t>δd</t>
    </r>
    <r>
      <rPr>
        <b/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</si>
  <si>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◆ 측정불확도 추정보고서 ◆</t>
    <phoneticPr fontId="4" type="noConversion"/>
  </si>
  <si>
    <t>전기 마이크로미터</t>
    <phoneticPr fontId="4" type="noConversion"/>
  </si>
  <si>
    <t>게이지 블록</t>
    <phoneticPr fontId="4" type="noConversion"/>
  </si>
  <si>
    <t>● 정(+)방향  교정 데이터</t>
    <phoneticPr fontId="4" type="noConversion"/>
  </si>
  <si>
    <t>측정범위</t>
    <phoneticPr fontId="4" type="noConversion"/>
  </si>
  <si>
    <t>게이지 블록</t>
    <phoneticPr fontId="4" type="noConversion"/>
  </si>
  <si>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1</t>
    </r>
    <phoneticPr fontId="4" type="noConversion"/>
  </si>
  <si>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2</t>
    </r>
    <phoneticPr fontId="4" type="noConversion"/>
  </si>
  <si>
    <t>길이차</t>
    <phoneticPr fontId="4" type="noConversion"/>
  </si>
  <si>
    <t>● 역(-)방향  교정 데이터</t>
    <phoneticPr fontId="4" type="noConversion"/>
  </si>
  <si>
    <r>
      <t>l</t>
    </r>
    <r>
      <rPr>
        <vertAlign val="subscript"/>
        <sz val="10"/>
        <rFont val="Times New Roman"/>
        <family val="1"/>
      </rPr>
      <t>1</t>
    </r>
    <phoneticPr fontId="4" type="noConversion"/>
  </si>
  <si>
    <r>
      <t>l</t>
    </r>
    <r>
      <rPr>
        <vertAlign val="subscript"/>
        <sz val="10"/>
        <rFont val="Times New Roman"/>
        <family val="1"/>
      </rPr>
      <t>2</t>
    </r>
    <phoneticPr fontId="4" type="noConversion"/>
  </si>
  <si>
    <r>
      <t>δd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</si>
  <si>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δd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</si>
  <si>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되돌림 오차에 대한 보정값 (기대값=0)</t>
    <phoneticPr fontId="4" type="noConversion"/>
  </si>
  <si>
    <t>■ 합성표준불확도 관계식</t>
    <phoneticPr fontId="4" type="noConversion"/>
  </si>
  <si>
    <t>※ 감도계수</t>
    <phoneticPr fontId="4" type="noConversion"/>
  </si>
  <si>
    <t>입력량</t>
    <phoneticPr fontId="4" type="noConversion"/>
  </si>
  <si>
    <t>추정값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</si>
  <si>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</si>
  <si>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</si>
  <si>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</si>
  <si>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</si>
  <si>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</si>
  <si>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</si>
  <si>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A</t>
    <phoneticPr fontId="4" type="noConversion"/>
  </si>
  <si>
    <r>
      <t>l</t>
    </r>
    <r>
      <rPr>
        <vertAlign val="subscript"/>
        <sz val="10"/>
        <rFont val="Times New Roman"/>
        <family val="1"/>
      </rPr>
      <t>1</t>
    </r>
    <phoneticPr fontId="4" type="noConversion"/>
  </si>
  <si>
    <t>μm</t>
  </si>
  <si>
    <t>정규</t>
    <phoneticPr fontId="4" type="noConversion"/>
  </si>
  <si>
    <t>∞</t>
    <phoneticPr fontId="4" type="noConversion"/>
  </si>
  <si>
    <t>정규</t>
    <phoneticPr fontId="4" type="noConversion"/>
  </si>
  <si>
    <t>∞</t>
    <phoneticPr fontId="4" type="noConversion"/>
  </si>
  <si>
    <t>C</t>
    <phoneticPr fontId="4" type="noConversion"/>
  </si>
  <si>
    <t>d</t>
    <phoneticPr fontId="4" type="noConversion"/>
  </si>
  <si>
    <t>t</t>
    <phoneticPr fontId="4" type="noConversion"/>
  </si>
  <si>
    <t>D</t>
    <phoneticPr fontId="4" type="noConversion"/>
  </si>
  <si>
    <t>직사각형</t>
    <phoneticPr fontId="4" type="noConversion"/>
  </si>
  <si>
    <t>E</t>
    <phoneticPr fontId="4" type="noConversion"/>
  </si>
  <si>
    <r>
      <t>δd</t>
    </r>
    <r>
      <rPr>
        <i/>
        <vertAlign val="subscript"/>
        <sz val="10"/>
        <rFont val="Times New Roman"/>
        <family val="1"/>
      </rPr>
      <t>b</t>
    </r>
    <phoneticPr fontId="4" type="noConversion"/>
  </si>
  <si>
    <t>직사각형</t>
    <phoneticPr fontId="4" type="noConversion"/>
  </si>
  <si>
    <t>F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</si>
  <si>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</si>
  <si>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</si>
  <si>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</si>
  <si>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</si>
  <si>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)</t>
    </r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</si>
  <si>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</si>
  <si>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</si>
  <si>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</si>
  <si>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  <phoneticPr fontId="4" type="noConversion"/>
  </si>
  <si>
    <t>mm</t>
    <phoneticPr fontId="4" type="noConversion"/>
  </si>
  <si>
    <t>nm</t>
    <phoneticPr fontId="4" type="noConversion"/>
  </si>
  <si>
    <t>B3. 확률분포 :</t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</si>
  <si>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</si>
  <si>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</si>
  <si>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d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</si>
  <si>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>)</t>
    </r>
    <phoneticPr fontId="4" type="noConversion"/>
  </si>
  <si>
    <t>C5. 불확도 기여도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</si>
  <si>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d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</si>
  <si>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d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</si>
  <si>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t>D1. 추정값 :</t>
    <phoneticPr fontId="4" type="noConversion"/>
  </si>
  <si>
    <t>d</t>
    <phoneticPr fontId="4" type="noConversion"/>
  </si>
  <si>
    <t>｜</t>
    <phoneticPr fontId="4" type="noConversion"/>
  </si>
  <si>
    <t>5. 되돌림 오차에 의한 표준불확도,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</si>
  <si>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δd</t>
    </r>
    <r>
      <rPr>
        <b/>
        <i/>
        <vertAlign val="subscript"/>
        <sz val="10"/>
        <rFont val="Times New Roman"/>
        <family val="1"/>
      </rPr>
      <t>b</t>
    </r>
    <r>
      <rPr>
        <b/>
        <sz val="10"/>
        <rFont val="Times New Roman"/>
        <family val="1"/>
      </rPr>
      <t>)</t>
    </r>
    <phoneticPr fontId="4" type="noConversion"/>
  </si>
  <si>
    <t>※ 되돌림 오차 :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</si>
  <si>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</si>
  <si>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δd</t>
    </r>
    <r>
      <rPr>
        <i/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)</t>
    </r>
    <phoneticPr fontId="4" type="noConversion"/>
  </si>
  <si>
    <t>■ 합성표준불확도 계산</t>
    <phoneticPr fontId="4" type="noConversion"/>
  </si>
  <si>
    <t>+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</si>
  <si>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</si>
  <si>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■ 유효자유도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</si>
  <si>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</si>
  <si>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</si>
  <si>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</si>
  <si>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</si>
  <si>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</si>
  <si>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Indication Value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</si>
  <si>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</si>
  <si>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</si>
  <si>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</si>
  <si>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</si>
  <si>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Channel</t>
    <phoneticPr fontId="4" type="noConversion"/>
  </si>
  <si>
    <t>Range</t>
    <phoneticPr fontId="4" type="noConversion"/>
  </si>
  <si>
    <t>Direction</t>
    <phoneticPr fontId="4" type="noConversion"/>
  </si>
  <si>
    <t>※ 신뢰수준 약 95 %,</t>
    <phoneticPr fontId="4" type="noConversion"/>
  </si>
  <si>
    <t>μm</t>
    <phoneticPr fontId="4" type="noConversion"/>
  </si>
  <si>
    <t>4. 성적서용</t>
    <phoneticPr fontId="4" type="noConversion"/>
  </si>
  <si>
    <t>소수점자리수</t>
    <phoneticPr fontId="4" type="noConversion"/>
  </si>
  <si>
    <t>Number Format</t>
    <phoneticPr fontId="4" type="noConversion"/>
  </si>
  <si>
    <t>Spec</t>
    <phoneticPr fontId="4" type="noConversion"/>
  </si>
  <si>
    <t>표기용</t>
    <phoneticPr fontId="4" type="noConversion"/>
  </si>
  <si>
    <t>시작 No.</t>
    <phoneticPr fontId="4" type="noConversion"/>
  </si>
  <si>
    <t>개수</t>
    <phoneticPr fontId="4" type="noConversion"/>
  </si>
  <si>
    <t>사용?</t>
    <phoneticPr fontId="4" type="noConversion"/>
  </si>
  <si>
    <t>구분</t>
    <phoneticPr fontId="4" type="noConversion"/>
  </si>
  <si>
    <t>개수</t>
    <phoneticPr fontId="4" type="noConversion"/>
  </si>
  <si>
    <t>Max</t>
    <phoneticPr fontId="4" type="noConversion"/>
  </si>
  <si>
    <t>지시값</t>
    <phoneticPr fontId="4" type="noConversion"/>
  </si>
  <si>
    <t>교정값(+)</t>
    <phoneticPr fontId="4" type="noConversion"/>
  </si>
  <si>
    <t>보정값(+)</t>
    <phoneticPr fontId="4" type="noConversion"/>
  </si>
  <si>
    <t>교정값(-)</t>
    <phoneticPr fontId="4" type="noConversion"/>
  </si>
  <si>
    <t>보정값(-)</t>
    <phoneticPr fontId="4" type="noConversion"/>
  </si>
  <si>
    <t>Spec</t>
    <phoneticPr fontId="4" type="noConversion"/>
  </si>
  <si>
    <t>Pass/Fail(정)</t>
    <phoneticPr fontId="4" type="noConversion"/>
  </si>
  <si>
    <t>Pass/Fail(역)</t>
    <phoneticPr fontId="4" type="noConversion"/>
  </si>
  <si>
    <t>기준블록</t>
    <phoneticPr fontId="4" type="noConversion"/>
  </si>
  <si>
    <t>사용블록</t>
    <phoneticPr fontId="4" type="noConversion"/>
  </si>
  <si>
    <t>정(+)방향</t>
    <phoneticPr fontId="4" type="noConversion"/>
  </si>
  <si>
    <t>역(-)방향</t>
    <phoneticPr fontId="4" type="noConversion"/>
  </si>
  <si>
    <t>성적서</t>
    <phoneticPr fontId="4" type="noConversion"/>
  </si>
  <si>
    <t>Rawdata</t>
    <phoneticPr fontId="4" type="noConversion"/>
  </si>
  <si>
    <t>μm</t>
    <phoneticPr fontId="4" type="noConversion"/>
  </si>
  <si>
    <t>번호</t>
    <phoneticPr fontId="4" type="noConversion"/>
  </si>
  <si>
    <t>호칭치수</t>
    <phoneticPr fontId="4" type="noConversion"/>
  </si>
  <si>
    <t>교정값</t>
    <phoneticPr fontId="4" type="noConversion"/>
  </si>
  <si>
    <t>CMC</t>
    <phoneticPr fontId="4" type="noConversion"/>
  </si>
  <si>
    <t>눈금값</t>
    <phoneticPr fontId="4" type="noConversion"/>
  </si>
  <si>
    <t>보정값</t>
    <phoneticPr fontId="4" type="noConversion"/>
  </si>
  <si>
    <t>Pass/Fail</t>
    <phoneticPr fontId="4" type="noConversion"/>
  </si>
  <si>
    <t>MEASURED VALUE (+), 조정후</t>
    <phoneticPr fontId="4" type="noConversion"/>
  </si>
  <si>
    <t>MEASURED VALUE (-), 조정후</t>
    <phoneticPr fontId="4" type="noConversion"/>
  </si>
  <si>
    <t>◆ 측정불확도 추정보고서 (조정후)◆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</si>
  <si>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</si>
  <si>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</si>
  <si>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</si>
  <si>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</si>
  <si>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</si>
  <si>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</si>
  <si>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</si>
  <si>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인치?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</si>
</sst>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\ &quot;kg&quot;"/>
    <numFmt numFmtId="193" formatCode="0.000"/>
    <numFmt numFmtId="194" formatCode="0.00000"/>
    <numFmt numFmtId="195" formatCode="####\-##\-##"/>
    <numFmt numFmtId="196" formatCode="0.0000_ "/>
    <numFmt numFmtId="197" formatCode="0.0"/>
    <numFmt numFmtId="198" formatCode="0.00\ &quot;μm&quot;"/>
    <numFmt numFmtId="199" formatCode="0.00\ \℃"/>
    <numFmt numFmtId="200" formatCode="0.000\ 00"/>
    <numFmt numFmtId="201" formatCode="#\ ###\ ###"/>
    <numFmt numFmtId="202" formatCode="0.0\ &quot;μm&quot;"/>
    <numFmt numFmtId="203" formatCode="0.000\ &quot;μm&quot;"/>
    <numFmt numFmtId="204" formatCode="_-* #,##0_-;\-* #,##0_-;_-* &quot;-&quot;??_-;_-@_-"/>
    <numFmt numFmtId="205" formatCode="0\ &quot;mm&quot;"/>
    <numFmt numFmtId="206" formatCode="0_ "/>
    <numFmt numFmtId="207" formatCode="0.0000"/>
    <numFmt numFmtId="208" formatCode="0.00_ "/>
  </numFmts>
  <fonts count="100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b/>
      <i/>
      <sz val="1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vertAlign val="subscript"/>
      <sz val="9"/>
      <name val="맑은 고딕"/>
      <family val="3"/>
      <charset val="129"/>
      <scheme val="major"/>
    </font>
    <font>
      <sz val="9"/>
      <color rgb="FF0070C0"/>
      <name val="Arial Unicode MS"/>
      <family val="3"/>
      <charset val="129"/>
    </font>
    <font>
      <b/>
      <vertAlign val="subscript"/>
      <sz val="10"/>
      <name val="Times New Roman"/>
      <family val="1"/>
    </font>
    <font>
      <b/>
      <sz val="9"/>
      <color indexed="8"/>
      <name val="Arial Unicode MS"/>
      <family val="3"/>
      <charset val="129"/>
    </font>
    <font>
      <b/>
      <sz val="9"/>
      <color theme="0" tint="-0.499984740745262"/>
      <name val="맑은 고딕"/>
      <family val="3"/>
      <charset val="129"/>
      <scheme val="major"/>
    </font>
    <font>
      <sz val="9"/>
      <color theme="0" tint="-0.499984740745262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52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53" applyNumberFormat="0" applyBorder="0" applyAlignment="0" applyProtection="0"/>
    <xf numFmtId="0" fontId="17" fillId="22" borderId="54" applyNumberFormat="0" applyAlignment="0" applyProtection="0">
      <alignment vertical="center"/>
    </xf>
    <xf numFmtId="0" fontId="3" fillId="23" borderId="51" applyNumberFormat="0" applyFont="0" applyAlignment="0" applyProtection="0">
      <alignment vertical="center"/>
    </xf>
    <xf numFmtId="0" fontId="24" fillId="0" borderId="55" applyNumberFormat="0" applyFill="0" applyAlignment="0" applyProtection="0">
      <alignment vertical="center"/>
    </xf>
    <xf numFmtId="0" fontId="25" fillId="7" borderId="54" applyNumberFormat="0" applyAlignment="0" applyProtection="0">
      <alignment vertical="center"/>
    </xf>
    <xf numFmtId="0" fontId="31" fillId="22" borderId="56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17" fillId="22" borderId="59" applyNumberFormat="0" applyAlignment="0" applyProtection="0">
      <alignment vertical="center"/>
    </xf>
    <xf numFmtId="0" fontId="3" fillId="23" borderId="57" applyNumberFormat="0" applyFon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5" fillId="7" borderId="59" applyNumberFormat="0" applyAlignment="0" applyProtection="0">
      <alignment vertical="center"/>
    </xf>
    <xf numFmtId="0" fontId="31" fillId="22" borderId="6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17" fillId="22" borderId="59" applyNumberFormat="0" applyAlignment="0" applyProtection="0">
      <alignment vertical="center"/>
    </xf>
    <xf numFmtId="0" fontId="3" fillId="23" borderId="57" applyNumberFormat="0" applyFon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5" fillId="7" borderId="59" applyNumberFormat="0" applyAlignment="0" applyProtection="0">
      <alignment vertical="center"/>
    </xf>
    <xf numFmtId="0" fontId="31" fillId="22" borderId="6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3" fillId="23" borderId="5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17" fillId="22" borderId="59" applyNumberFormat="0" applyAlignment="0" applyProtection="0">
      <alignment vertical="center"/>
    </xf>
    <xf numFmtId="0" fontId="3" fillId="23" borderId="57" applyNumberFormat="0" applyFon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5" fillId="7" borderId="59" applyNumberFormat="0" applyAlignment="0" applyProtection="0">
      <alignment vertical="center"/>
    </xf>
    <xf numFmtId="0" fontId="31" fillId="22" borderId="6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0" fontId="3" fillId="23" borderId="5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57" applyNumberFormat="0" applyFont="0" applyAlignment="0" applyProtection="0">
      <alignment vertical="center"/>
    </xf>
    <xf numFmtId="0" fontId="3" fillId="23" borderId="5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58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5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5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47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39" xfId="79" applyNumberFormat="1" applyFont="1" applyFill="1" applyBorder="1" applyAlignment="1">
      <alignment horizontal="center" vertical="center"/>
    </xf>
    <xf numFmtId="0" fontId="60" fillId="31" borderId="39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3" xfId="0" applyNumberFormat="1" applyFont="1" applyBorder="1" applyAlignment="1">
      <alignment horizontal="center" vertical="center"/>
    </xf>
    <xf numFmtId="0" fontId="53" fillId="26" borderId="43" xfId="0" applyFont="1" applyFill="1" applyBorder="1" applyAlignment="1">
      <alignment horizontal="center" vertical="center" wrapText="1"/>
    </xf>
    <xf numFmtId="0" fontId="55" fillId="0" borderId="43" xfId="0" applyFont="1" applyBorder="1" applyAlignment="1">
      <alignment horizontal="center" vertical="center"/>
    </xf>
    <xf numFmtId="0" fontId="52" fillId="0" borderId="43" xfId="0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76" fillId="33" borderId="43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46" xfId="0" applyNumberFormat="1" applyFont="1" applyFill="1" applyBorder="1" applyAlignment="1">
      <alignment horizontal="center" vertical="center"/>
    </xf>
    <xf numFmtId="0" fontId="80" fillId="35" borderId="46" xfId="0" applyNumberFormat="1" applyFont="1" applyFill="1" applyBorder="1" applyAlignment="1">
      <alignment horizontal="center" vertical="center"/>
    </xf>
    <xf numFmtId="0" fontId="48" fillId="0" borderId="44" xfId="79" applyNumberFormat="1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98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199" fontId="67" fillId="0" borderId="0" xfId="0" applyNumberFormat="1" applyFont="1" applyBorder="1" applyAlignment="1">
      <alignment vertical="center"/>
    </xf>
    <xf numFmtId="0" fontId="89" fillId="0" borderId="0" xfId="0" applyFont="1" applyBorder="1" applyAlignment="1">
      <alignment vertical="center"/>
    </xf>
    <xf numFmtId="197" fontId="89" fillId="0" borderId="0" xfId="0" applyNumberFormat="1" applyFont="1" applyBorder="1" applyAlignment="1">
      <alignment vertical="center"/>
    </xf>
    <xf numFmtId="197" fontId="89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00" fontId="67" fillId="0" borderId="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vertical="center"/>
    </xf>
    <xf numFmtId="203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47" xfId="0" applyNumberFormat="1" applyFont="1" applyBorder="1" applyAlignment="1">
      <alignment vertical="center"/>
    </xf>
    <xf numFmtId="0" fontId="52" fillId="0" borderId="48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0" fillId="0" borderId="0" xfId="0" applyNumberFormat="1" applyFont="1" applyAlignment="1">
      <alignment vertical="center"/>
    </xf>
    <xf numFmtId="0" fontId="90" fillId="0" borderId="0" xfId="0" applyNumberFormat="1" applyFont="1" applyAlignment="1">
      <alignment horizontal="left" vertical="center" indent="1"/>
    </xf>
    <xf numFmtId="0" fontId="52" fillId="0" borderId="48" xfId="0" applyNumberFormat="1" applyFont="1" applyBorder="1" applyAlignment="1">
      <alignment horizontal="left" vertical="center"/>
    </xf>
    <xf numFmtId="0" fontId="52" fillId="0" borderId="43" xfId="0" applyNumberFormat="1" applyFont="1" applyBorder="1" applyAlignment="1">
      <alignment horizontal="center" vertical="center" shrinkToFit="1"/>
    </xf>
    <xf numFmtId="41" fontId="52" fillId="0" borderId="43" xfId="86" applyFont="1" applyBorder="1" applyAlignment="1">
      <alignment horizontal="center" vertical="center"/>
    </xf>
    <xf numFmtId="41" fontId="52" fillId="0" borderId="43" xfId="0" applyNumberFormat="1" applyFont="1" applyBorder="1" applyAlignment="1">
      <alignment horizontal="center" vertical="center"/>
    </xf>
    <xf numFmtId="204" fontId="52" fillId="0" borderId="43" xfId="86" applyNumberFormat="1" applyFont="1" applyBorder="1" applyAlignment="1">
      <alignment horizontal="center" vertical="center"/>
    </xf>
    <xf numFmtId="41" fontId="52" fillId="0" borderId="43" xfId="86" applyNumberFormat="1" applyFont="1" applyBorder="1" applyAlignment="1">
      <alignment horizontal="center" vertical="center"/>
    </xf>
    <xf numFmtId="0" fontId="76" fillId="33" borderId="43" xfId="0" applyFont="1" applyFill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80" fillId="0" borderId="57" xfId="0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0" fontId="59" fillId="27" borderId="45" xfId="81" applyFont="1" applyFill="1" applyBorder="1" applyAlignment="1">
      <alignment horizontal="center" vertical="center"/>
    </xf>
    <xf numFmtId="0" fontId="80" fillId="0" borderId="57" xfId="78" applyNumberFormat="1" applyFont="1" applyFill="1" applyBorder="1" applyAlignment="1">
      <alignment horizontal="center" vertical="center"/>
    </xf>
    <xf numFmtId="0" fontId="5" fillId="28" borderId="52" xfId="0" applyNumberFormat="1" applyFont="1" applyFill="1" applyBorder="1" applyAlignment="1">
      <alignment horizontal="center" vertical="center"/>
    </xf>
    <xf numFmtId="49" fontId="81" fillId="28" borderId="57" xfId="0" applyNumberFormat="1" applyFont="1" applyFill="1" applyBorder="1" applyAlignment="1">
      <alignment horizontal="center" vertical="center"/>
    </xf>
    <xf numFmtId="196" fontId="80" fillId="0" borderId="57" xfId="0" applyNumberFormat="1" applyFont="1" applyFill="1" applyBorder="1" applyAlignment="1">
      <alignment horizontal="center" vertical="center"/>
    </xf>
    <xf numFmtId="0" fontId="80" fillId="29" borderId="57" xfId="0" applyNumberFormat="1" applyFont="1" applyFill="1" applyBorder="1" applyAlignment="1">
      <alignment horizontal="center" vertical="center"/>
    </xf>
    <xf numFmtId="0" fontId="80" fillId="34" borderId="57" xfId="0" applyNumberFormat="1" applyFont="1" applyFill="1" applyBorder="1" applyAlignment="1">
      <alignment horizontal="center" vertical="center"/>
    </xf>
    <xf numFmtId="0" fontId="80" fillId="32" borderId="57" xfId="0" applyNumberFormat="1" applyFont="1" applyFill="1" applyBorder="1" applyAlignment="1">
      <alignment horizontal="center" vertical="center" wrapText="1"/>
    </xf>
    <xf numFmtId="0" fontId="80" fillId="0" borderId="57" xfId="0" applyNumberFormat="1" applyFont="1" applyBorder="1" applyAlignment="1">
      <alignment horizontal="center" vertical="center"/>
    </xf>
    <xf numFmtId="0" fontId="80" fillId="0" borderId="57" xfId="0" applyNumberFormat="1" applyFont="1" applyFill="1" applyBorder="1" applyAlignment="1">
      <alignment horizontal="left" vertical="center"/>
    </xf>
    <xf numFmtId="49" fontId="80" fillId="0" borderId="57" xfId="0" applyNumberFormat="1" applyFont="1" applyFill="1" applyBorder="1" applyAlignment="1">
      <alignment horizontal="left" vertical="center"/>
    </xf>
    <xf numFmtId="193" fontId="80" fillId="29" borderId="57" xfId="0" applyNumberFormat="1" applyFont="1" applyFill="1" applyBorder="1" applyAlignment="1">
      <alignment horizontal="center" vertical="center"/>
    </xf>
    <xf numFmtId="0" fontId="48" fillId="0" borderId="62" xfId="79" applyNumberFormat="1" applyFont="1" applyFill="1" applyBorder="1" applyAlignment="1">
      <alignment vertical="center"/>
    </xf>
    <xf numFmtId="41" fontId="52" fillId="0" borderId="49" xfId="86" applyFont="1" applyBorder="1" applyAlignment="1">
      <alignment horizontal="center" vertical="center" wrapText="1"/>
    </xf>
    <xf numFmtId="0" fontId="52" fillId="29" borderId="63" xfId="86" applyNumberFormat="1" applyFont="1" applyFill="1" applyBorder="1" applyAlignment="1">
      <alignment horizontal="center" vertical="center" wrapText="1"/>
    </xf>
    <xf numFmtId="41" fontId="52" fillId="0" borderId="63" xfId="86" applyFont="1" applyBorder="1" applyAlignment="1">
      <alignment horizontal="center" vertical="center" wrapText="1"/>
    </xf>
    <xf numFmtId="9" fontId="52" fillId="29" borderId="63" xfId="86" applyNumberFormat="1" applyFont="1" applyFill="1" applyBorder="1" applyAlignment="1">
      <alignment horizontal="center" vertical="center" wrapText="1"/>
    </xf>
    <xf numFmtId="9" fontId="52" fillId="0" borderId="63" xfId="86" applyNumberFormat="1" applyFont="1" applyBorder="1" applyAlignment="1">
      <alignment horizontal="center" vertical="center" wrapText="1"/>
    </xf>
    <xf numFmtId="0" fontId="65" fillId="0" borderId="0" xfId="0" applyFont="1" applyBorder="1" applyAlignment="1">
      <alignment horizontal="right" vertical="center"/>
    </xf>
    <xf numFmtId="0" fontId="48" fillId="0" borderId="0" xfId="79" applyNumberFormat="1" applyFont="1" applyFill="1" applyAlignment="1">
      <alignment horizontal="left" vertical="center" indent="2"/>
    </xf>
    <xf numFmtId="0" fontId="73" fillId="0" borderId="0" xfId="0" applyFont="1" applyBorder="1">
      <alignment vertical="center"/>
    </xf>
    <xf numFmtId="0" fontId="86" fillId="0" borderId="0" xfId="0" applyFont="1" applyBorder="1">
      <alignment vertical="center"/>
    </xf>
    <xf numFmtId="0" fontId="93" fillId="0" borderId="0" xfId="0" applyFont="1" applyBorder="1" applyAlignment="1">
      <alignment vertical="center"/>
    </xf>
    <xf numFmtId="0" fontId="86" fillId="0" borderId="0" xfId="0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197" fontId="69" fillId="0" borderId="0" xfId="0" applyNumberFormat="1" applyFont="1" applyBorder="1" applyAlignment="1">
      <alignment vertical="center"/>
    </xf>
    <xf numFmtId="189" fontId="81" fillId="28" borderId="57" xfId="0" applyNumberFormat="1" applyFont="1" applyFill="1" applyBorder="1" applyAlignment="1">
      <alignment horizontal="center" vertical="center" wrapText="1"/>
    </xf>
    <xf numFmtId="189" fontId="81" fillId="28" borderId="57" xfId="0" applyNumberFormat="1" applyFont="1" applyFill="1" applyBorder="1" applyAlignment="1">
      <alignment horizontal="center" vertical="center"/>
    </xf>
    <xf numFmtId="202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41" fontId="52" fillId="0" borderId="68" xfId="86" applyFont="1" applyBorder="1" applyAlignment="1">
      <alignment horizontal="center" vertical="center" wrapText="1"/>
    </xf>
    <xf numFmtId="0" fontId="84" fillId="35" borderId="67" xfId="78" applyNumberFormat="1" applyFont="1" applyFill="1" applyBorder="1" applyAlignment="1">
      <alignment horizontal="center" vertical="center"/>
    </xf>
    <xf numFmtId="0" fontId="52" fillId="0" borderId="39" xfId="0" applyNumberFormat="1" applyFont="1" applyBorder="1" applyAlignment="1">
      <alignment vertical="center"/>
    </xf>
    <xf numFmtId="205" fontId="52" fillId="0" borderId="62" xfId="0" applyNumberFormat="1" applyFont="1" applyBorder="1" applyAlignment="1">
      <alignment vertical="center"/>
    </xf>
    <xf numFmtId="200" fontId="52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48" fillId="0" borderId="62" xfId="79" applyNumberFormat="1" applyFont="1" applyFill="1" applyBorder="1" applyAlignment="1">
      <alignment horizontal="left" vertical="center"/>
    </xf>
    <xf numFmtId="208" fontId="80" fillId="32" borderId="57" xfId="0" applyNumberFormat="1" applyFont="1" applyFill="1" applyBorder="1" applyAlignment="1">
      <alignment horizontal="center" vertical="center"/>
    </xf>
    <xf numFmtId="207" fontId="80" fillId="29" borderId="57" xfId="0" applyNumberFormat="1" applyFont="1" applyFill="1" applyBorder="1" applyAlignment="1">
      <alignment horizontal="center" vertical="center"/>
    </xf>
    <xf numFmtId="0" fontId="55" fillId="0" borderId="58" xfId="0" applyFont="1" applyBorder="1" applyAlignment="1">
      <alignment horizontal="center" vertical="center"/>
    </xf>
    <xf numFmtId="0" fontId="52" fillId="0" borderId="58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80" fillId="32" borderId="57" xfId="0" applyNumberFormat="1" applyFont="1" applyFill="1" applyBorder="1" applyAlignment="1">
      <alignment horizontal="center" vertical="center"/>
    </xf>
    <xf numFmtId="2" fontId="80" fillId="29" borderId="57" xfId="0" applyNumberFormat="1" applyFont="1" applyFill="1" applyBorder="1" applyAlignment="1">
      <alignment horizontal="center" vertical="center"/>
    </xf>
    <xf numFmtId="2" fontId="80" fillId="36" borderId="57" xfId="0" applyNumberFormat="1" applyFont="1" applyFill="1" applyBorder="1" applyAlignment="1">
      <alignment horizontal="center" vertical="center"/>
    </xf>
    <xf numFmtId="207" fontId="80" fillId="31" borderId="57" xfId="0" applyNumberFormat="1" applyFont="1" applyFill="1" applyBorder="1" applyAlignment="1">
      <alignment horizontal="center" vertical="center"/>
    </xf>
    <xf numFmtId="0" fontId="80" fillId="36" borderId="57" xfId="0" applyNumberFormat="1" applyFont="1" applyFill="1" applyBorder="1" applyAlignment="1">
      <alignment horizontal="center" vertical="center"/>
    </xf>
    <xf numFmtId="197" fontId="80" fillId="0" borderId="46" xfId="0" applyNumberFormat="1" applyFont="1" applyFill="1" applyBorder="1" applyAlignment="1">
      <alignment horizontal="center" vertical="center"/>
    </xf>
    <xf numFmtId="0" fontId="80" fillId="35" borderId="57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7" fillId="28" borderId="52" xfId="0" applyNumberFormat="1" applyFont="1" applyFill="1" applyBorder="1" applyAlignment="1">
      <alignment horizontal="center" vertical="center"/>
    </xf>
    <xf numFmtId="0" fontId="1" fillId="0" borderId="57" xfId="78" applyNumberFormat="1" applyFont="1" applyFill="1" applyBorder="1" applyAlignment="1">
      <alignment horizontal="center" vertical="center"/>
    </xf>
    <xf numFmtId="195" fontId="1" fillId="0" borderId="57" xfId="78" applyNumberFormat="1" applyFont="1" applyFill="1" applyBorder="1" applyAlignment="1">
      <alignment horizontal="center" vertical="center"/>
    </xf>
    <xf numFmtId="49" fontId="1" fillId="0" borderId="57" xfId="78" applyNumberFormat="1" applyFont="1" applyFill="1" applyBorder="1" applyAlignment="1">
      <alignment horizontal="center" vertical="center"/>
    </xf>
    <xf numFmtId="0" fontId="79" fillId="32" borderId="57" xfId="0" applyNumberFormat="1" applyFont="1" applyFill="1" applyBorder="1" applyAlignment="1">
      <alignment horizontal="center" vertical="center" wrapText="1"/>
    </xf>
    <xf numFmtId="0" fontId="81" fillId="28" borderId="40" xfId="0" applyNumberFormat="1" applyFont="1" applyFill="1" applyBorder="1" applyAlignment="1">
      <alignment horizontal="center" vertical="center" wrapText="1"/>
    </xf>
    <xf numFmtId="0" fontId="79" fillId="0" borderId="57" xfId="0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/>
    </xf>
    <xf numFmtId="0" fontId="81" fillId="28" borderId="52" xfId="0" applyNumberFormat="1" applyFont="1" applyFill="1" applyBorder="1" applyAlignment="1">
      <alignment horizontal="center" vertical="center" wrapText="1"/>
    </xf>
    <xf numFmtId="0" fontId="81" fillId="28" borderId="57" xfId="0" applyNumberFormat="1" applyFont="1" applyFill="1" applyBorder="1" applyAlignment="1">
      <alignment horizontal="center" vertical="center" wrapText="1"/>
    </xf>
    <xf numFmtId="0" fontId="48" fillId="0" borderId="62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48" fillId="0" borderId="0" xfId="79" applyNumberFormat="1" applyFont="1" applyFill="1" applyAlignment="1">
      <alignment horizontal="left" vertical="center"/>
    </xf>
    <xf numFmtId="0" fontId="50" fillId="0" borderId="62" xfId="80" applyNumberFormat="1" applyFont="1" applyFill="1" applyBorder="1" applyAlignment="1">
      <alignment horizontal="right" vertical="center"/>
    </xf>
    <xf numFmtId="0" fontId="48" fillId="0" borderId="62" xfId="79" applyNumberFormat="1" applyFont="1" applyFill="1" applyBorder="1" applyAlignment="1">
      <alignment horizontal="right" vertical="center"/>
    </xf>
    <xf numFmtId="0" fontId="48" fillId="0" borderId="70" xfId="79" applyNumberFormat="1" applyFont="1" applyFill="1" applyBorder="1" applyAlignment="1">
      <alignment horizontal="center" vertical="center"/>
    </xf>
    <xf numFmtId="0" fontId="95" fillId="0" borderId="0" xfId="79" applyNumberFormat="1" applyFont="1" applyFill="1" applyAlignment="1">
      <alignment horizontal="left" vertical="center"/>
    </xf>
    <xf numFmtId="0" fontId="48" fillId="31" borderId="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194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3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62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52" fillId="0" borderId="62" xfId="0" applyNumberFormat="1" applyFont="1" applyBorder="1" applyAlignment="1">
      <alignment vertical="center"/>
    </xf>
    <xf numFmtId="193" fontId="67" fillId="0" borderId="0" xfId="0" applyNumberFormat="1" applyFont="1" applyBorder="1" applyAlignment="1">
      <alignment horizontal="center" vertical="center"/>
    </xf>
    <xf numFmtId="197" fontId="67" fillId="0" borderId="0" xfId="0" applyNumberFormat="1" applyFont="1" applyBorder="1" applyAlignment="1">
      <alignment vertical="center"/>
    </xf>
    <xf numFmtId="0" fontId="48" fillId="0" borderId="71" xfId="79" applyNumberFormat="1" applyFont="1" applyFill="1" applyBorder="1" applyAlignment="1">
      <alignment vertical="center"/>
    </xf>
    <xf numFmtId="0" fontId="48" fillId="0" borderId="71" xfId="79" applyNumberFormat="1" applyFont="1" applyFill="1" applyBorder="1" applyAlignment="1">
      <alignment horizontal="left" vertical="center"/>
    </xf>
    <xf numFmtId="0" fontId="50" fillId="0" borderId="71" xfId="80" applyNumberFormat="1" applyFont="1" applyFill="1" applyBorder="1" applyAlignment="1">
      <alignment horizontal="right" vertical="center"/>
    </xf>
    <xf numFmtId="0" fontId="48" fillId="0" borderId="71" xfId="79" applyNumberFormat="1" applyFont="1" applyFill="1" applyBorder="1" applyAlignment="1">
      <alignment horizontal="right" vertical="center"/>
    </xf>
    <xf numFmtId="0" fontId="48" fillId="0" borderId="71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 wrapText="1"/>
    </xf>
    <xf numFmtId="207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3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81" fillId="28" borderId="40" xfId="0" applyNumberFormat="1" applyFont="1" applyFill="1" applyBorder="1" applyAlignment="1">
      <alignment horizontal="center" vertical="center" wrapText="1"/>
    </xf>
    <xf numFmtId="0" fontId="81" fillId="28" borderId="52" xfId="0" applyNumberFormat="1" applyFont="1" applyFill="1" applyBorder="1" applyAlignment="1">
      <alignment horizontal="center" vertical="center" wrapText="1"/>
    </xf>
    <xf numFmtId="0" fontId="79" fillId="0" borderId="57" xfId="0" applyNumberFormat="1" applyFont="1" applyFill="1" applyBorder="1" applyAlignment="1">
      <alignment horizontal="center" vertical="center" wrapText="1"/>
    </xf>
    <xf numFmtId="0" fontId="79" fillId="32" borderId="57" xfId="0" applyNumberFormat="1" applyFont="1" applyFill="1" applyBorder="1" applyAlignment="1">
      <alignment horizontal="center" vertical="center" wrapText="1"/>
    </xf>
    <xf numFmtId="0" fontId="81" fillId="28" borderId="5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 wrapText="1"/>
    </xf>
    <xf numFmtId="206" fontId="97" fillId="37" borderId="71" xfId="112" applyNumberFormat="1" applyFont="1" applyFill="1" applyBorder="1" applyAlignment="1">
      <alignment horizontal="center" vertical="center" wrapText="1"/>
    </xf>
    <xf numFmtId="49" fontId="60" fillId="37" borderId="71" xfId="79" applyNumberFormat="1" applyFont="1" applyFill="1" applyBorder="1" applyAlignment="1">
      <alignment horizontal="center" vertical="center" wrapText="1"/>
    </xf>
    <xf numFmtId="0" fontId="99" fillId="0" borderId="57" xfId="0" applyNumberFormat="1" applyFont="1" applyFill="1" applyBorder="1" applyAlignment="1">
      <alignment horizontal="center" vertical="center"/>
    </xf>
    <xf numFmtId="0" fontId="98" fillId="28" borderId="57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80" fillId="0" borderId="46" xfId="0" applyNumberFormat="1" applyFont="1" applyFill="1" applyBorder="1" applyAlignment="1">
      <alignment horizontal="center" vertical="center"/>
    </xf>
    <xf numFmtId="0" fontId="80" fillId="29" borderId="57" xfId="0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 wrapText="1"/>
    </xf>
    <xf numFmtId="0" fontId="81" fillId="28" borderId="57" xfId="0" applyNumberFormat="1" applyFont="1" applyFill="1" applyBorder="1" applyAlignment="1">
      <alignment horizontal="center" vertical="center"/>
    </xf>
    <xf numFmtId="0" fontId="81" fillId="28" borderId="57" xfId="0" applyNumberFormat="1" applyFont="1" applyFill="1" applyBorder="1" applyAlignment="1">
      <alignment horizontal="center" vertical="center" wrapText="1"/>
    </xf>
    <xf numFmtId="0" fontId="80" fillId="0" borderId="67" xfId="0" applyNumberFormat="1" applyFont="1" applyFill="1" applyBorder="1" applyAlignment="1">
      <alignment horizontal="center" vertical="center"/>
    </xf>
    <xf numFmtId="0" fontId="95" fillId="0" borderId="0" xfId="79" applyNumberFormat="1" applyFont="1" applyFill="1" applyAlignment="1">
      <alignment horizontal="center" vertical="center"/>
    </xf>
    <xf numFmtId="0" fontId="95" fillId="0" borderId="0" xfId="79" applyNumberFormat="1" applyFont="1" applyFill="1" applyAlignment="1">
      <alignment horizontal="right" vertical="center"/>
    </xf>
    <xf numFmtId="0" fontId="52" fillId="0" borderId="58" xfId="0" applyNumberFormat="1" applyFont="1" applyBorder="1" applyAlignment="1">
      <alignment horizontal="center" vertical="center" shrinkToFit="1"/>
    </xf>
    <xf numFmtId="0" fontId="52" fillId="0" borderId="58" xfId="0" applyNumberFormat="1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8" fillId="0" borderId="49" xfId="79" applyNumberFormat="1" applyFont="1" applyFill="1" applyBorder="1" applyAlignment="1">
      <alignment horizontal="center" vertical="center" wrapText="1"/>
    </xf>
    <xf numFmtId="0" fontId="48" fillId="0" borderId="69" xfId="79" applyNumberFormat="1" applyFont="1" applyFill="1" applyBorder="1" applyAlignment="1">
      <alignment horizontal="center" vertical="center" wrapText="1"/>
    </xf>
    <xf numFmtId="0" fontId="48" fillId="0" borderId="47" xfId="79" applyNumberFormat="1" applyFont="1" applyFill="1" applyBorder="1" applyAlignment="1">
      <alignment horizontal="center" vertical="center" wrapText="1"/>
    </xf>
    <xf numFmtId="0" fontId="48" fillId="0" borderId="48" xfId="79" applyNumberFormat="1" applyFont="1" applyFill="1" applyBorder="1" applyAlignment="1">
      <alignment horizontal="center" vertical="center" wrapText="1"/>
    </xf>
    <xf numFmtId="0" fontId="48" fillId="0" borderId="44" xfId="79" applyNumberFormat="1" applyFont="1" applyFill="1" applyBorder="1" applyAlignment="1">
      <alignment horizontal="center" vertical="center" wrapText="1"/>
    </xf>
    <xf numFmtId="0" fontId="48" fillId="0" borderId="64" xfId="79" applyNumberFormat="1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Border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1" xfId="79" applyNumberFormat="1" applyFont="1" applyFill="1" applyBorder="1" applyAlignment="1">
      <alignment horizontal="center" vertical="center"/>
    </xf>
    <xf numFmtId="206" fontId="60" fillId="37" borderId="0" xfId="0" applyNumberFormat="1" applyFont="1" applyFill="1" applyBorder="1" applyAlignment="1">
      <alignment horizontal="center" vertical="center" wrapText="1"/>
    </xf>
    <xf numFmtId="206" fontId="60" fillId="37" borderId="71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1" xfId="0" applyNumberFormat="1" applyFont="1" applyFill="1" applyBorder="1" applyAlignment="1">
      <alignment horizontal="center" vertical="center"/>
    </xf>
    <xf numFmtId="206" fontId="60" fillId="37" borderId="0" xfId="0" applyNumberFormat="1" applyFont="1" applyFill="1" applyBorder="1" applyAlignment="1">
      <alignment horizontal="center" vertical="center"/>
    </xf>
    <xf numFmtId="206" fontId="60" fillId="37" borderId="71" xfId="0" applyNumberFormat="1" applyFont="1" applyFill="1" applyBorder="1" applyAlignment="1">
      <alignment horizontal="center" vertical="center"/>
    </xf>
    <xf numFmtId="206" fontId="97" fillId="37" borderId="0" xfId="112" applyNumberFormat="1" applyFont="1" applyFill="1" applyBorder="1" applyAlignment="1">
      <alignment horizontal="center" vertical="center" wrapText="1"/>
    </xf>
    <xf numFmtId="206" fontId="97" fillId="37" borderId="71" xfId="112" applyNumberFormat="1" applyFont="1" applyFill="1" applyBorder="1" applyAlignment="1">
      <alignment horizontal="center" vertical="center" wrapText="1"/>
    </xf>
    <xf numFmtId="206" fontId="97" fillId="37" borderId="0" xfId="112" applyNumberFormat="1" applyFont="1" applyFill="1" applyBorder="1" applyAlignment="1">
      <alignment horizontal="center" vertical="center"/>
    </xf>
    <xf numFmtId="206" fontId="97" fillId="37" borderId="71" xfId="112" applyNumberFormat="1" applyFont="1" applyFill="1" applyBorder="1" applyAlignment="1">
      <alignment horizontal="center" vertical="center"/>
    </xf>
    <xf numFmtId="0" fontId="60" fillId="37" borderId="71" xfId="0" applyNumberFormat="1" applyFont="1" applyFill="1" applyBorder="1" applyAlignment="1">
      <alignment horizontal="center" vertical="center"/>
    </xf>
    <xf numFmtId="206" fontId="48" fillId="37" borderId="0" xfId="0" applyNumberFormat="1" applyFont="1" applyFill="1" applyBorder="1" applyAlignment="1">
      <alignment horizontal="center" vertical="center"/>
    </xf>
    <xf numFmtId="206" fontId="48" fillId="37" borderId="71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center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7" fillId="28" borderId="41" xfId="0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195" fontId="1" fillId="0" borderId="40" xfId="78" applyNumberFormat="1" applyFont="1" applyFill="1" applyBorder="1" applyAlignment="1">
      <alignment horizontal="center" vertical="center"/>
    </xf>
    <xf numFmtId="195" fontId="1" fillId="0" borderId="42" xfId="78" applyNumberFormat="1" applyFont="1" applyFill="1" applyBorder="1" applyAlignment="1">
      <alignment horizontal="center" vertical="center"/>
    </xf>
    <xf numFmtId="49" fontId="1" fillId="0" borderId="40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0" fontId="7" fillId="28" borderId="52" xfId="0" applyNumberFormat="1" applyFont="1" applyFill="1" applyBorder="1" applyAlignment="1">
      <alignment horizontal="center" vertical="center" wrapText="1"/>
    </xf>
    <xf numFmtId="0" fontId="7" fillId="28" borderId="66" xfId="0" applyNumberFormat="1" applyFont="1" applyFill="1" applyBorder="1" applyAlignment="1">
      <alignment horizontal="center" vertical="center" wrapText="1"/>
    </xf>
    <xf numFmtId="0" fontId="7" fillId="28" borderId="67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193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193" fontId="67" fillId="0" borderId="0" xfId="0" applyNumberFormat="1" applyFont="1" applyBorder="1" applyAlignment="1">
      <alignment horizontal="right" vertical="center"/>
    </xf>
    <xf numFmtId="0" fontId="67" fillId="0" borderId="0" xfId="0" applyNumberFormat="1" applyFont="1" applyBorder="1" applyAlignment="1">
      <alignment vertical="center" shrinkToFit="1"/>
    </xf>
    <xf numFmtId="197" fontId="69" fillId="0" borderId="0" xfId="0" applyNumberFormat="1" applyFont="1" applyBorder="1" applyAlignment="1">
      <alignment horizontal="center" vertical="center"/>
    </xf>
    <xf numFmtId="197" fontId="67" fillId="0" borderId="0" xfId="0" applyNumberFormat="1" applyFont="1" applyBorder="1" applyAlignment="1">
      <alignment horizontal="center" vertical="center"/>
    </xf>
    <xf numFmtId="0" fontId="67" fillId="0" borderId="62" xfId="0" applyNumberFormat="1" applyFont="1" applyBorder="1" applyAlignment="1">
      <alignment vertical="center" shrinkToFit="1"/>
    </xf>
    <xf numFmtId="0" fontId="67" fillId="0" borderId="39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right" vertical="center"/>
    </xf>
    <xf numFmtId="0" fontId="69" fillId="0" borderId="0" xfId="0" applyFont="1" applyBorder="1" applyAlignment="1">
      <alignment horizontal="center" vertical="center"/>
    </xf>
    <xf numFmtId="0" fontId="52" fillId="0" borderId="62" xfId="0" applyNumberFormat="1" applyFont="1" applyBorder="1" applyAlignment="1">
      <alignment horizontal="center" vertical="center"/>
    </xf>
    <xf numFmtId="0" fontId="52" fillId="0" borderId="62" xfId="0" applyNumberFormat="1" applyFont="1" applyBorder="1" applyAlignment="1">
      <alignment vertical="center"/>
    </xf>
    <xf numFmtId="206" fontId="52" fillId="0" borderId="0" xfId="0" applyNumberFormat="1" applyFont="1" applyBorder="1" applyAlignment="1">
      <alignment horizontal="center" vertical="center"/>
    </xf>
    <xf numFmtId="0" fontId="67" fillId="0" borderId="47" xfId="0" applyNumberFormat="1" applyFont="1" applyBorder="1" applyAlignment="1">
      <alignment horizontal="center" vertical="center"/>
    </xf>
    <xf numFmtId="0" fontId="67" fillId="0" borderId="50" xfId="0" applyNumberFormat="1" applyFont="1" applyBorder="1" applyAlignment="1">
      <alignment horizontal="center" vertical="center"/>
    </xf>
    <xf numFmtId="0" fontId="67" fillId="0" borderId="48" xfId="0" applyNumberFormat="1" applyFont="1" applyBorder="1" applyAlignment="1">
      <alignment horizontal="center" vertical="center"/>
    </xf>
    <xf numFmtId="193" fontId="67" fillId="0" borderId="47" xfId="0" applyNumberFormat="1" applyFont="1" applyBorder="1" applyAlignment="1">
      <alignment horizontal="center" vertical="center"/>
    </xf>
    <xf numFmtId="193" fontId="67" fillId="0" borderId="50" xfId="0" applyNumberFormat="1" applyFont="1" applyBorder="1" applyAlignment="1">
      <alignment horizontal="center" vertical="center"/>
    </xf>
    <xf numFmtId="193" fontId="67" fillId="0" borderId="48" xfId="0" applyNumberFormat="1" applyFont="1" applyBorder="1" applyAlignment="1">
      <alignment horizontal="center" vertical="center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52" fillId="32" borderId="43" xfId="0" applyNumberFormat="1" applyFont="1" applyFill="1" applyBorder="1" applyAlignment="1">
      <alignment horizontal="center" vertical="center" shrinkToFit="1"/>
    </xf>
    <xf numFmtId="0" fontId="67" fillId="0" borderId="43" xfId="0" applyNumberFormat="1" applyFont="1" applyBorder="1" applyAlignment="1">
      <alignment horizontal="center" vertical="center" shrinkToFit="1"/>
    </xf>
    <xf numFmtId="0" fontId="69" fillId="32" borderId="47" xfId="0" applyFont="1" applyFill="1" applyBorder="1" applyAlignment="1">
      <alignment horizontal="center" vertical="center" wrapText="1"/>
    </xf>
    <xf numFmtId="0" fontId="69" fillId="32" borderId="50" xfId="0" applyFont="1" applyFill="1" applyBorder="1" applyAlignment="1">
      <alignment horizontal="center" vertical="center" wrapText="1"/>
    </xf>
    <xf numFmtId="0" fontId="69" fillId="32" borderId="48" xfId="0" applyFont="1" applyFill="1" applyBorder="1" applyAlignment="1">
      <alignment horizontal="center" vertical="center" wrapText="1"/>
    </xf>
    <xf numFmtId="0" fontId="67" fillId="32" borderId="44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45" xfId="0" applyFont="1" applyFill="1" applyBorder="1" applyAlignment="1">
      <alignment horizontal="center" vertical="center" wrapText="1"/>
    </xf>
    <xf numFmtId="0" fontId="67" fillId="32" borderId="64" xfId="0" applyFont="1" applyFill="1" applyBorder="1" applyAlignment="1">
      <alignment horizontal="center" vertical="center" wrapText="1"/>
    </xf>
    <xf numFmtId="0" fontId="67" fillId="32" borderId="62" xfId="0" applyFont="1" applyFill="1" applyBorder="1" applyAlignment="1">
      <alignment horizontal="center" vertical="center" wrapText="1"/>
    </xf>
    <xf numFmtId="0" fontId="67" fillId="32" borderId="65" xfId="0" applyFont="1" applyFill="1" applyBorder="1" applyAlignment="1">
      <alignment horizontal="center" vertical="center" wrapText="1"/>
    </xf>
    <xf numFmtId="0" fontId="67" fillId="0" borderId="49" xfId="0" applyFont="1" applyBorder="1" applyAlignment="1">
      <alignment horizontal="center" vertical="center"/>
    </xf>
    <xf numFmtId="0" fontId="67" fillId="0" borderId="44" xfId="0" applyFont="1" applyBorder="1" applyAlignment="1">
      <alignment horizontal="center" vertical="center"/>
    </xf>
    <xf numFmtId="0" fontId="67" fillId="0" borderId="39" xfId="0" applyFont="1" applyBorder="1" applyAlignment="1">
      <alignment horizontal="center" vertical="center"/>
    </xf>
    <xf numFmtId="0" fontId="67" fillId="0" borderId="45" xfId="0" applyFont="1" applyBorder="1" applyAlignment="1">
      <alignment horizontal="center" vertical="center"/>
    </xf>
    <xf numFmtId="0" fontId="65" fillId="0" borderId="64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65" xfId="0" applyFont="1" applyBorder="1" applyAlignment="1">
      <alignment horizontal="center" vertical="center"/>
    </xf>
    <xf numFmtId="0" fontId="69" fillId="0" borderId="64" xfId="0" applyFont="1" applyBorder="1" applyAlignment="1">
      <alignment horizontal="center" vertical="center"/>
    </xf>
    <xf numFmtId="0" fontId="69" fillId="0" borderId="62" xfId="0" applyFont="1" applyBorder="1" applyAlignment="1">
      <alignment horizontal="center" vertical="center"/>
    </xf>
    <xf numFmtId="0" fontId="69" fillId="0" borderId="65" xfId="0" applyFont="1" applyBorder="1" applyAlignment="1">
      <alignment horizontal="center" vertical="center"/>
    </xf>
    <xf numFmtId="0" fontId="69" fillId="0" borderId="68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70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64" xfId="0" applyFont="1" applyBorder="1" applyAlignment="1">
      <alignment horizontal="center" vertical="center"/>
    </xf>
    <xf numFmtId="0" fontId="67" fillId="0" borderId="65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50" xfId="0" applyNumberFormat="1" applyFont="1" applyBorder="1" applyAlignment="1">
      <alignment vertical="center"/>
    </xf>
    <xf numFmtId="0" fontId="67" fillId="0" borderId="48" xfId="0" applyNumberFormat="1" applyFont="1" applyBorder="1" applyAlignment="1">
      <alignment vertical="center"/>
    </xf>
    <xf numFmtId="0" fontId="65" fillId="0" borderId="47" xfId="0" applyFont="1" applyBorder="1" applyAlignment="1">
      <alignment horizontal="center" vertical="center"/>
    </xf>
    <xf numFmtId="0" fontId="65" fillId="0" borderId="50" xfId="0" applyFont="1" applyBorder="1" applyAlignment="1">
      <alignment horizontal="center" vertical="center"/>
    </xf>
    <xf numFmtId="0" fontId="65" fillId="0" borderId="48" xfId="0" applyFont="1" applyBorder="1" applyAlignment="1">
      <alignment horizontal="center" vertical="center"/>
    </xf>
    <xf numFmtId="0" fontId="67" fillId="0" borderId="47" xfId="0" applyNumberFormat="1" applyFont="1" applyBorder="1" applyAlignment="1">
      <alignment vertical="center"/>
    </xf>
    <xf numFmtId="193" fontId="67" fillId="0" borderId="47" xfId="0" applyNumberFormat="1" applyFont="1" applyBorder="1" applyAlignment="1">
      <alignment vertical="center"/>
    </xf>
    <xf numFmtId="193" fontId="67" fillId="0" borderId="50" xfId="0" applyNumberFormat="1" applyFont="1" applyBorder="1" applyAlignment="1">
      <alignment vertical="center"/>
    </xf>
    <xf numFmtId="207" fontId="67" fillId="0" borderId="47" xfId="0" applyNumberFormat="1" applyFont="1" applyBorder="1" applyAlignment="1">
      <alignment vertical="center"/>
    </xf>
    <xf numFmtId="207" fontId="67" fillId="0" borderId="50" xfId="0" applyNumberFormat="1" applyFont="1" applyBorder="1" applyAlignment="1">
      <alignment vertical="center"/>
    </xf>
    <xf numFmtId="0" fontId="52" fillId="0" borderId="39" xfId="0" applyNumberFormat="1" applyFont="1" applyBorder="1" applyAlignment="1">
      <alignment horizontal="center" vertical="center"/>
    </xf>
    <xf numFmtId="198" fontId="65" fillId="0" borderId="62" xfId="0" applyNumberFormat="1" applyFont="1" applyBorder="1" applyAlignment="1">
      <alignment horizontal="center" vertical="center"/>
    </xf>
    <xf numFmtId="198" fontId="67" fillId="0" borderId="62" xfId="0" applyNumberFormat="1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207" fontId="67" fillId="0" borderId="62" xfId="0" applyNumberFormat="1" applyFont="1" applyBorder="1" applyAlignment="1">
      <alignment vertical="center"/>
    </xf>
    <xf numFmtId="192" fontId="67" fillId="0" borderId="62" xfId="0" applyNumberFormat="1" applyFont="1" applyBorder="1" applyAlignment="1">
      <alignment vertical="center"/>
    </xf>
    <xf numFmtId="0" fontId="65" fillId="0" borderId="39" xfId="0" applyFont="1" applyBorder="1" applyAlignment="1">
      <alignment horizontal="center" vertical="center"/>
    </xf>
    <xf numFmtId="207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horizontal="right" vertical="center"/>
    </xf>
    <xf numFmtId="196" fontId="67" fillId="0" borderId="62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left" vertical="center" shrinkToFit="1"/>
    </xf>
    <xf numFmtId="188" fontId="67" fillId="0" borderId="62" xfId="0" applyNumberFormat="1" applyFont="1" applyBorder="1" applyAlignment="1">
      <alignment horizontal="center" vertical="center" shrinkToFit="1"/>
    </xf>
    <xf numFmtId="188" fontId="67" fillId="0" borderId="62" xfId="0" applyNumberFormat="1" applyFont="1" applyBorder="1" applyAlignment="1">
      <alignment horizontal="center" vertical="center"/>
    </xf>
    <xf numFmtId="0" fontId="81" fillId="28" borderId="40" xfId="0" applyNumberFormat="1" applyFont="1" applyFill="1" applyBorder="1" applyAlignment="1">
      <alignment horizontal="center" vertical="center" wrapText="1"/>
    </xf>
    <xf numFmtId="0" fontId="81" fillId="28" borderId="41" xfId="0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 wrapText="1"/>
    </xf>
    <xf numFmtId="0" fontId="81" fillId="28" borderId="52" xfId="0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 wrapText="1"/>
    </xf>
    <xf numFmtId="189" fontId="81" fillId="28" borderId="57" xfId="0" applyNumberFormat="1" applyFont="1" applyFill="1" applyBorder="1" applyAlignment="1">
      <alignment horizontal="center" vertical="center" wrapText="1"/>
    </xf>
    <xf numFmtId="0" fontId="81" fillId="28" borderId="57" xfId="0" applyNumberFormat="1" applyFont="1" applyFill="1" applyBorder="1" applyAlignment="1">
      <alignment horizontal="center" vertical="center" wrapText="1"/>
    </xf>
    <xf numFmtId="0" fontId="81" fillId="28" borderId="66" xfId="0" applyNumberFormat="1" applyFont="1" applyFill="1" applyBorder="1" applyAlignment="1">
      <alignment horizontal="center" vertical="center" wrapText="1"/>
    </xf>
    <xf numFmtId="0" fontId="81" fillId="28" borderId="40" xfId="0" applyNumberFormat="1" applyFont="1" applyFill="1" applyBorder="1" applyAlignment="1">
      <alignment horizontal="center" vertical="center"/>
    </xf>
    <xf numFmtId="0" fontId="81" fillId="28" borderId="41" xfId="0" applyNumberFormat="1" applyFont="1" applyFill="1" applyBorder="1" applyAlignment="1">
      <alignment horizontal="center" vertical="center"/>
    </xf>
    <xf numFmtId="0" fontId="81" fillId="28" borderId="42" xfId="0" applyNumberFormat="1" applyFont="1" applyFill="1" applyBorder="1" applyAlignment="1">
      <alignment horizontal="center" vertical="center"/>
    </xf>
    <xf numFmtId="0" fontId="79" fillId="0" borderId="57" xfId="0" applyNumberFormat="1" applyFont="1" applyFill="1" applyBorder="1" applyAlignment="1">
      <alignment horizontal="center" vertical="center" wrapText="1"/>
    </xf>
    <xf numFmtId="0" fontId="81" fillId="28" borderId="52" xfId="0" applyNumberFormat="1" applyFont="1" applyFill="1" applyBorder="1" applyAlignment="1">
      <alignment horizontal="center" vertical="center"/>
    </xf>
    <xf numFmtId="0" fontId="81" fillId="28" borderId="66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/>
    </xf>
    <xf numFmtId="0" fontId="79" fillId="32" borderId="57" xfId="0" applyNumberFormat="1" applyFont="1" applyFill="1" applyBorder="1" applyAlignment="1">
      <alignment horizontal="center" vertical="center" wrapText="1"/>
    </xf>
    <xf numFmtId="189" fontId="81" fillId="28" borderId="66" xfId="0" applyNumberFormat="1" applyFont="1" applyFill="1" applyBorder="1" applyAlignment="1">
      <alignment horizontal="center" vertical="center" wrapText="1"/>
    </xf>
    <xf numFmtId="189" fontId="81" fillId="28" borderId="67" xfId="0" applyNumberFormat="1" applyFont="1" applyFill="1" applyBorder="1" applyAlignment="1">
      <alignment horizontal="center" vertical="center" wrapText="1"/>
    </xf>
    <xf numFmtId="0" fontId="81" fillId="28" borderId="57" xfId="0" applyNumberFormat="1" applyFont="1" applyFill="1" applyBorder="1" applyAlignment="1">
      <alignment horizontal="center" vertical="center"/>
    </xf>
    <xf numFmtId="189" fontId="81" fillId="28" borderId="52" xfId="0" applyNumberFormat="1" applyFont="1" applyFill="1" applyBorder="1" applyAlignment="1">
      <alignment horizontal="center" vertical="center" wrapText="1"/>
    </xf>
    <xf numFmtId="189" fontId="81" fillId="28" borderId="40" xfId="0" applyNumberFormat="1" applyFont="1" applyFill="1" applyBorder="1" applyAlignment="1">
      <alignment horizontal="center" vertical="center" wrapText="1"/>
    </xf>
    <xf numFmtId="189" fontId="81" fillId="28" borderId="42" xfId="0" applyNumberFormat="1" applyFont="1" applyFill="1" applyBorder="1" applyAlignment="1">
      <alignment horizontal="center" vertical="center" wrapText="1"/>
    </xf>
    <xf numFmtId="204" fontId="52" fillId="0" borderId="49" xfId="86" applyNumberFormat="1" applyFont="1" applyBorder="1" applyAlignment="1">
      <alignment horizontal="center" vertical="center"/>
    </xf>
    <xf numFmtId="204" fontId="52" fillId="0" borderId="63" xfId="86" applyNumberFormat="1" applyFont="1" applyBorder="1" applyAlignment="1">
      <alignment horizontal="center" vertical="center"/>
    </xf>
    <xf numFmtId="204" fontId="52" fillId="0" borderId="68" xfId="86" applyNumberFormat="1" applyFont="1" applyBorder="1" applyAlignment="1">
      <alignment horizontal="center" vertical="center"/>
    </xf>
    <xf numFmtId="0" fontId="79" fillId="32" borderId="40" xfId="0" applyNumberFormat="1" applyFont="1" applyFill="1" applyBorder="1" applyAlignment="1">
      <alignment horizontal="center" vertical="center" wrapText="1"/>
    </xf>
    <xf numFmtId="0" fontId="79" fillId="32" borderId="42" xfId="0" applyNumberFormat="1" applyFont="1" applyFill="1" applyBorder="1" applyAlignment="1">
      <alignment horizontal="center" vertical="center" wrapText="1"/>
    </xf>
    <xf numFmtId="0" fontId="79" fillId="0" borderId="40" xfId="0" applyNumberFormat="1" applyFont="1" applyFill="1" applyBorder="1" applyAlignment="1">
      <alignment horizontal="center" vertical="center" wrapText="1"/>
    </xf>
    <xf numFmtId="0" fontId="79" fillId="0" borderId="42" xfId="0" applyNumberFormat="1" applyFont="1" applyFill="1" applyBorder="1" applyAlignment="1">
      <alignment horizontal="center" vertical="center" wrapText="1"/>
    </xf>
    <xf numFmtId="0" fontId="52" fillId="0" borderId="47" xfId="0" applyNumberFormat="1" applyFont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/>
    </xf>
  </cellXfs>
  <cellStyles count="152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03"/>
    <cellStyle name="Input [yellow] 2 3" xfId="120"/>
    <cellStyle name="Input [yellow] 2 3 2" xfId="142"/>
    <cellStyle name="Input [yellow] 3" xfId="96"/>
    <cellStyle name="Input [yellow] 3 2" xfId="129"/>
    <cellStyle name="Input [yellow] 4" xfId="11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04"/>
    <cellStyle name="계산 2 3" xfId="121"/>
    <cellStyle name="계산 3" xfId="97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05"/>
    <cellStyle name="메모 2 2 2" xfId="148"/>
    <cellStyle name="메모 2 3" xfId="122"/>
    <cellStyle name="메모 3" xfId="98"/>
    <cellStyle name="메모 3 2" xfId="130"/>
    <cellStyle name="메모 3 2 2" xfId="146"/>
    <cellStyle name="메모 3 3" xfId="139"/>
    <cellStyle name="메모 4" xfId="118"/>
    <cellStyle name="메모 4 2" xfId="140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2 2 2" xfId="111"/>
    <cellStyle name="쉼표 [0] 2 2 2 2" xfId="151"/>
    <cellStyle name="쉼표 [0] 2 2 2 3" xfId="134"/>
    <cellStyle name="쉼표 [0] 2 2 3" xfId="128"/>
    <cellStyle name="쉼표 [0] 2 2 3 2" xfId="145"/>
    <cellStyle name="쉼표 [0] 2 2 4" xfId="138"/>
    <cellStyle name="쉼표 [0] 2 2 5" xfId="116"/>
    <cellStyle name="쉼표 [0] 2 3" xfId="109"/>
    <cellStyle name="쉼표 [0] 2 3 2" xfId="149"/>
    <cellStyle name="쉼표 [0] 2 3 3" xfId="132"/>
    <cellStyle name="쉼표 [0] 2 4" xfId="126"/>
    <cellStyle name="쉼표 [0] 2 4 2" xfId="143"/>
    <cellStyle name="쉼표 [0] 2 5" xfId="136"/>
    <cellStyle name="쉼표 [0] 2 6" xfId="114"/>
    <cellStyle name="쉼표 [0] 3" xfId="94"/>
    <cellStyle name="쉼표 [0] 3 2" xfId="110"/>
    <cellStyle name="쉼표 [0] 3 2 2" xfId="150"/>
    <cellStyle name="쉼표 [0] 3 2 3" xfId="133"/>
    <cellStyle name="쉼표 [0] 3 3" xfId="127"/>
    <cellStyle name="쉼표 [0] 3 3 2" xfId="144"/>
    <cellStyle name="쉼표 [0] 3 4" xfId="137"/>
    <cellStyle name="쉼표 [0] 3 5" xfId="115"/>
    <cellStyle name="쉼표 [0] 4" xfId="102"/>
    <cellStyle name="쉼표 [0] 4 2" xfId="147"/>
    <cellStyle name="쉼표 [0] 4 3" xfId="131"/>
    <cellStyle name="쉼표 [0] 5" xfId="119"/>
    <cellStyle name="쉼표 [0] 5 2" xfId="141"/>
    <cellStyle name="쉼표 [0] 6" xfId="135"/>
    <cellStyle name="쉼표 [0] 7" xfId="113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06"/>
    <cellStyle name="요약 2 3" xfId="123"/>
    <cellStyle name="요약 3" xfId="99"/>
    <cellStyle name="입력" xfId="59" builtinId="20" customBuiltin="1"/>
    <cellStyle name="입력 2" xfId="91"/>
    <cellStyle name="입력 2 2" xfId="107"/>
    <cellStyle name="입력 2 3" xfId="124"/>
    <cellStyle name="입력 3" xfId="100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08"/>
    <cellStyle name="출력 2 3" xfId="125"/>
    <cellStyle name="출력 3" xfId="101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2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27</xdr:row>
      <xdr:rowOff>19050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62425" y="557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62425" y="557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47</xdr:row>
      <xdr:rowOff>19050</xdr:rowOff>
    </xdr:from>
    <xdr:to>
      <xdr:col>5</xdr:col>
      <xdr:colOff>258404</xdr:colOff>
      <xdr:row>48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162425" y="938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162425" y="938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0</xdr:colOff>
      <xdr:row>67</xdr:row>
      <xdr:rowOff>19050</xdr:rowOff>
    </xdr:from>
    <xdr:to>
      <xdr:col>5</xdr:col>
      <xdr:colOff>258404</xdr:colOff>
      <xdr:row>68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162425" y="1319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162425" y="1319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0</xdr:colOff>
      <xdr:row>87</xdr:row>
      <xdr:rowOff>19050</xdr:rowOff>
    </xdr:from>
    <xdr:to>
      <xdr:col>5</xdr:col>
      <xdr:colOff>258404</xdr:colOff>
      <xdr:row>88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62425" y="1700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62425" y="1700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0</xdr:colOff>
      <xdr:row>107</xdr:row>
      <xdr:rowOff>19050</xdr:rowOff>
    </xdr:from>
    <xdr:to>
      <xdr:col>5</xdr:col>
      <xdr:colOff>258404</xdr:colOff>
      <xdr:row>108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162425" y="2081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162425" y="2081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5</xdr:col>
      <xdr:colOff>0</xdr:colOff>
      <xdr:row>127</xdr:row>
      <xdr:rowOff>19050</xdr:rowOff>
    </xdr:from>
    <xdr:to>
      <xdr:col>5</xdr:col>
      <xdr:colOff>258404</xdr:colOff>
      <xdr:row>128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162425" y="2462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162425" y="246221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1266825</xdr:colOff>
      <xdr:row>28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905250" y="575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905250" y="575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4</xdr:col>
      <xdr:colOff>1266825</xdr:colOff>
      <xdr:row>48</xdr:row>
      <xdr:rowOff>0</xdr:rowOff>
    </xdr:from>
    <xdr:to>
      <xdr:col>5</xdr:col>
      <xdr:colOff>1229</xdr:colOff>
      <xdr:row>48</xdr:row>
      <xdr:rowOff>172227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905250" y="955357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905250" y="955357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1266825</xdr:colOff>
      <xdr:row>68</xdr:row>
      <xdr:rowOff>19050</xdr:rowOff>
    </xdr:from>
    <xdr:to>
      <xdr:col>5</xdr:col>
      <xdr:colOff>1229</xdr:colOff>
      <xdr:row>69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905250" y="13382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05250" y="13382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1266825</xdr:colOff>
      <xdr:row>88</xdr:row>
      <xdr:rowOff>19050</xdr:rowOff>
    </xdr:from>
    <xdr:to>
      <xdr:col>5</xdr:col>
      <xdr:colOff>1229</xdr:colOff>
      <xdr:row>89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905250" y="17192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905250" y="17192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1266825</xdr:colOff>
      <xdr:row>108</xdr:row>
      <xdr:rowOff>19050</xdr:rowOff>
    </xdr:from>
    <xdr:to>
      <xdr:col>5</xdr:col>
      <xdr:colOff>1229</xdr:colOff>
      <xdr:row>109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905250" y="21002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905250" y="21002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1266825</xdr:colOff>
      <xdr:row>128</xdr:row>
      <xdr:rowOff>19050</xdr:rowOff>
    </xdr:from>
    <xdr:to>
      <xdr:col>5</xdr:col>
      <xdr:colOff>1229</xdr:colOff>
      <xdr:row>129</xdr:row>
      <xdr:rowOff>777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905250" y="24812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905250" y="2481262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149</xdr:row>
      <xdr:rowOff>9525</xdr:rowOff>
    </xdr:from>
    <xdr:to>
      <xdr:col>4</xdr:col>
      <xdr:colOff>267929</xdr:colOff>
      <xdr:row>149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34</xdr:row>
      <xdr:rowOff>9525</xdr:rowOff>
    </xdr:from>
    <xdr:to>
      <xdr:col>4</xdr:col>
      <xdr:colOff>267929</xdr:colOff>
      <xdr:row>34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324225" y="28232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324225" y="28232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57</xdr:row>
      <xdr:rowOff>9525</xdr:rowOff>
    </xdr:from>
    <xdr:to>
      <xdr:col>4</xdr:col>
      <xdr:colOff>267929</xdr:colOff>
      <xdr:row>57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324225" y="689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324225" y="6896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80</xdr:row>
      <xdr:rowOff>9525</xdr:rowOff>
    </xdr:from>
    <xdr:to>
      <xdr:col>4</xdr:col>
      <xdr:colOff>267929</xdr:colOff>
      <xdr:row>80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324225" y="1127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24225" y="1127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103</xdr:row>
      <xdr:rowOff>9525</xdr:rowOff>
    </xdr:from>
    <xdr:to>
      <xdr:col>4</xdr:col>
      <xdr:colOff>267929</xdr:colOff>
      <xdr:row>103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324225" y="15659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324225" y="15659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4</xdr:col>
      <xdr:colOff>9525</xdr:colOff>
      <xdr:row>126</xdr:row>
      <xdr:rowOff>9525</xdr:rowOff>
    </xdr:from>
    <xdr:to>
      <xdr:col>4</xdr:col>
      <xdr:colOff>267929</xdr:colOff>
      <xdr:row>126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324225" y="20040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324225" y="20040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112</xdr:row>
      <xdr:rowOff>57161</xdr:rowOff>
    </xdr:from>
    <xdr:ext cx="6072368" cy="361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/>
          </xdr:nvSpPr>
          <xdr:spPr>
            <a:xfrm>
              <a:off x="314326" y="26889086"/>
              <a:ext cx="6072368" cy="361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314326" y="26889086"/>
              <a:ext cx="6072368" cy="361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𝑐_(𝑙_1 )=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𝑙_1 )=−1,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𝑐_(𝑙_2 )=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𝑙_2 )=1,  𝑐_𝑑=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𝑑=−1,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𝑑〗_𝑅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𝑑_𝑅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𝑑_𝑏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𝑑_𝑏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110</xdr:row>
      <xdr:rowOff>33336</xdr:rowOff>
    </xdr:from>
    <xdr:to>
      <xdr:col>25</xdr:col>
      <xdr:colOff>0</xdr:colOff>
      <xdr:row>111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2"/>
            <xdr:cNvSpPr txBox="1">
              <a:spLocks/>
            </xdr:cNvSpPr>
          </xdr:nvSpPr>
          <xdr:spPr>
            <a:xfrm>
              <a:off x="161925" y="26389011"/>
              <a:ext cx="36480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2"/>
            <xdr:cNvSpPr txBox="1">
              <a:spLocks/>
            </xdr:cNvSpPr>
          </xdr:nvSpPr>
          <xdr:spPr>
            <a:xfrm>
              <a:off x="161925" y="26389011"/>
              <a:ext cx="3648075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(𝑙_2 )+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𝑙_1 )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(𝑑)+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𝑑〗_𝑅)+𝑢^2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𝑑_𝑏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100</xdr:row>
      <xdr:rowOff>80961</xdr:rowOff>
    </xdr:from>
    <xdr:to>
      <xdr:col>38</xdr:col>
      <xdr:colOff>61387</xdr:colOff>
      <xdr:row>101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>
              <a:spLocks noChangeAspect="1"/>
            </xdr:cNvSpPr>
          </xdr:nvSpPr>
          <xdr:spPr>
            <a:xfrm>
              <a:off x="161925" y="24055386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19" name="TextBox 118"/>
            <xdr:cNvSpPr txBox="1">
              <a:spLocks noChangeAspect="1"/>
            </xdr:cNvSpPr>
          </xdr:nvSpPr>
          <xdr:spPr>
            <a:xfrm>
              <a:off x="161925" y="24055386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𝐵_𝑥=𝑙_2−𝑙_1−𝑑+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𝑑_𝑅+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𝑑_𝑏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157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5"/>
            <xdr:cNvSpPr txBox="1"/>
          </xdr:nvSpPr>
          <xdr:spPr>
            <a:xfrm>
              <a:off x="2171700" y="375666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5"/>
            <xdr:cNvSpPr txBox="1"/>
          </xdr:nvSpPr>
          <xdr:spPr>
            <a:xfrm>
              <a:off x="2171700" y="375666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157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5"/>
            <xdr:cNvSpPr txBox="1"/>
          </xdr:nvSpPr>
          <xdr:spPr>
            <a:xfrm>
              <a:off x="2867025" y="375666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5"/>
            <xdr:cNvSpPr txBox="1"/>
          </xdr:nvSpPr>
          <xdr:spPr>
            <a:xfrm>
              <a:off x="2867025" y="375666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159</xdr:row>
      <xdr:rowOff>57150</xdr:rowOff>
    </xdr:from>
    <xdr:ext cx="728276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4"/>
            <xdr:cNvSpPr txBox="1"/>
          </xdr:nvSpPr>
          <xdr:spPr>
            <a:xfrm>
              <a:off x="1228725" y="38080950"/>
              <a:ext cx="728276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4"/>
            <xdr:cNvSpPr txBox="1"/>
          </xdr:nvSpPr>
          <xdr:spPr>
            <a:xfrm>
              <a:off x="1228725" y="38080950"/>
              <a:ext cx="728276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𝑑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𝑑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171</xdr:row>
      <xdr:rowOff>57150</xdr:rowOff>
    </xdr:from>
    <xdr:ext cx="798552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122"/>
            <xdr:cNvSpPr txBox="1"/>
          </xdr:nvSpPr>
          <xdr:spPr>
            <a:xfrm>
              <a:off x="1228725" y="40938450"/>
              <a:ext cx="798552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122"/>
            <xdr:cNvSpPr txBox="1"/>
          </xdr:nvSpPr>
          <xdr:spPr>
            <a:xfrm>
              <a:off x="1228725" y="40938450"/>
              <a:ext cx="798552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184</xdr:row>
      <xdr:rowOff>57150</xdr:rowOff>
    </xdr:from>
    <xdr:ext cx="86677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/>
            <xdr:cNvSpPr txBox="1"/>
          </xdr:nvSpPr>
          <xdr:spPr>
            <a:xfrm>
              <a:off x="1228725" y="44034075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123"/>
            <xdr:cNvSpPr txBox="1"/>
          </xdr:nvSpPr>
          <xdr:spPr>
            <a:xfrm>
              <a:off x="1228725" y="44034075"/>
              <a:ext cx="86677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𝑑_𝑏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𝑑_𝑏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169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5"/>
            <xdr:cNvSpPr txBox="1"/>
          </xdr:nvSpPr>
          <xdr:spPr>
            <a:xfrm>
              <a:off x="2276474" y="4042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5"/>
            <xdr:cNvSpPr txBox="1"/>
          </xdr:nvSpPr>
          <xdr:spPr>
            <a:xfrm>
              <a:off x="2276474" y="4042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169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5"/>
            <xdr:cNvSpPr txBox="1"/>
          </xdr:nvSpPr>
          <xdr:spPr>
            <a:xfrm>
              <a:off x="3047999" y="4042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5"/>
            <xdr:cNvSpPr txBox="1"/>
          </xdr:nvSpPr>
          <xdr:spPr>
            <a:xfrm>
              <a:off x="3047999" y="4042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174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5"/>
            <xdr:cNvSpPr txBox="1"/>
          </xdr:nvSpPr>
          <xdr:spPr>
            <a:xfrm>
              <a:off x="1076325" y="4160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5"/>
            <xdr:cNvSpPr txBox="1"/>
          </xdr:nvSpPr>
          <xdr:spPr>
            <a:xfrm>
              <a:off x="1076325" y="4160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182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5"/>
            <xdr:cNvSpPr txBox="1"/>
          </xdr:nvSpPr>
          <xdr:spPr>
            <a:xfrm>
              <a:off x="2305049" y="43529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5"/>
            <xdr:cNvSpPr txBox="1"/>
          </xdr:nvSpPr>
          <xdr:spPr>
            <a:xfrm>
              <a:off x="2305049" y="43529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187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5"/>
            <xdr:cNvSpPr txBox="1"/>
          </xdr:nvSpPr>
          <xdr:spPr>
            <a:xfrm>
              <a:off x="1076325" y="447008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5"/>
            <xdr:cNvSpPr txBox="1"/>
          </xdr:nvSpPr>
          <xdr:spPr>
            <a:xfrm>
              <a:off x="1076325" y="447008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𝑑_𝑏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191</xdr:row>
      <xdr:rowOff>9525</xdr:rowOff>
    </xdr:from>
    <xdr:to>
      <xdr:col>35</xdr:col>
      <xdr:colOff>0</xdr:colOff>
      <xdr:row>192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2"/>
            <xdr:cNvSpPr txBox="1">
              <a:spLocks/>
            </xdr:cNvSpPr>
          </xdr:nvSpPr>
          <xdr:spPr>
            <a:xfrm>
              <a:off x="161925" y="456533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2"/>
            <xdr:cNvSpPr txBox="1">
              <a:spLocks/>
            </xdr:cNvSpPr>
          </xdr:nvSpPr>
          <xdr:spPr>
            <a:xfrm>
              <a:off x="161925" y="45653325"/>
              <a:ext cx="517207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(𝑙_1 )+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𝑙_2 )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(𝑑)+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𝑑〗_𝑅)+𝑢^2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𝑑_𝑏)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142875</xdr:colOff>
      <xdr:row>192</xdr:row>
      <xdr:rowOff>38101</xdr:rowOff>
    </xdr:from>
    <xdr:to>
      <xdr:col>31</xdr:col>
      <xdr:colOff>104775</xdr:colOff>
      <xdr:row>192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2"/>
            <xdr:cNvSpPr txBox="1">
              <a:spLocks/>
            </xdr:cNvSpPr>
          </xdr:nvSpPr>
          <xdr:spPr>
            <a:xfrm>
              <a:off x="3952875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2"/>
            <xdr:cNvSpPr txBox="1">
              <a:spLocks/>
            </xdr:cNvSpPr>
          </xdr:nvSpPr>
          <xdr:spPr>
            <a:xfrm>
              <a:off x="3952875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192</xdr:row>
      <xdr:rowOff>38101</xdr:rowOff>
    </xdr:from>
    <xdr:to>
      <xdr:col>24</xdr:col>
      <xdr:colOff>104775</xdr:colOff>
      <xdr:row>192</xdr:row>
      <xdr:rowOff>237226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2"/>
            <xdr:cNvSpPr txBox="1">
              <a:spLocks/>
            </xdr:cNvSpPr>
          </xdr:nvSpPr>
          <xdr:spPr>
            <a:xfrm>
              <a:off x="2886075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2"/>
            <xdr:cNvSpPr txBox="1">
              <a:spLocks/>
            </xdr:cNvSpPr>
          </xdr:nvSpPr>
          <xdr:spPr>
            <a:xfrm>
              <a:off x="2886075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199</xdr:row>
      <xdr:rowOff>19050</xdr:rowOff>
    </xdr:from>
    <xdr:to>
      <xdr:col>15</xdr:col>
      <xdr:colOff>123825</xdr:colOff>
      <xdr:row>199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2"/>
            <xdr:cNvSpPr txBox="1">
              <a:spLocks/>
            </xdr:cNvSpPr>
          </xdr:nvSpPr>
          <xdr:spPr>
            <a:xfrm>
              <a:off x="1676400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2"/>
            <xdr:cNvSpPr txBox="1">
              <a:spLocks/>
            </xdr:cNvSpPr>
          </xdr:nvSpPr>
          <xdr:spPr>
            <a:xfrm>
              <a:off x="1676400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95250</xdr:colOff>
      <xdr:row>198</xdr:row>
      <xdr:rowOff>28575</xdr:rowOff>
    </xdr:from>
    <xdr:to>
      <xdr:col>25</xdr:col>
      <xdr:colOff>66675</xdr:colOff>
      <xdr:row>199</xdr:row>
      <xdr:rowOff>898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2"/>
            <xdr:cNvSpPr txBox="1">
              <a:spLocks/>
            </xdr:cNvSpPr>
          </xdr:nvSpPr>
          <xdr:spPr>
            <a:xfrm>
              <a:off x="3143250" y="473392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2"/>
            <xdr:cNvSpPr txBox="1">
              <a:spLocks/>
            </xdr:cNvSpPr>
          </xdr:nvSpPr>
          <xdr:spPr>
            <a:xfrm>
              <a:off x="3143250" y="47339250"/>
              <a:ext cx="733425" cy="210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199</xdr:row>
      <xdr:rowOff>19050</xdr:rowOff>
    </xdr:from>
    <xdr:to>
      <xdr:col>20</xdr:col>
      <xdr:colOff>57150</xdr:colOff>
      <xdr:row>199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2"/>
            <xdr:cNvSpPr txBox="1">
              <a:spLocks/>
            </xdr:cNvSpPr>
          </xdr:nvSpPr>
          <xdr:spPr>
            <a:xfrm>
              <a:off x="2371725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2"/>
            <xdr:cNvSpPr txBox="1">
              <a:spLocks/>
            </xdr:cNvSpPr>
          </xdr:nvSpPr>
          <xdr:spPr>
            <a:xfrm>
              <a:off x="2371725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199</xdr:row>
      <xdr:rowOff>19050</xdr:rowOff>
    </xdr:from>
    <xdr:to>
      <xdr:col>25</xdr:col>
      <xdr:colOff>85725</xdr:colOff>
      <xdr:row>199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2"/>
            <xdr:cNvSpPr txBox="1">
              <a:spLocks/>
            </xdr:cNvSpPr>
          </xdr:nvSpPr>
          <xdr:spPr>
            <a:xfrm>
              <a:off x="3162300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2"/>
            <xdr:cNvSpPr txBox="1">
              <a:spLocks/>
            </xdr:cNvSpPr>
          </xdr:nvSpPr>
          <xdr:spPr>
            <a:xfrm>
              <a:off x="3162300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199</xdr:row>
      <xdr:rowOff>19050</xdr:rowOff>
    </xdr:from>
    <xdr:to>
      <xdr:col>30</xdr:col>
      <xdr:colOff>66675</xdr:colOff>
      <xdr:row>199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3905250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2"/>
            <xdr:cNvSpPr txBox="1">
              <a:spLocks/>
            </xdr:cNvSpPr>
          </xdr:nvSpPr>
          <xdr:spPr>
            <a:xfrm>
              <a:off x="3905250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199</xdr:row>
      <xdr:rowOff>19050</xdr:rowOff>
    </xdr:from>
    <xdr:to>
      <xdr:col>35</xdr:col>
      <xdr:colOff>76200</xdr:colOff>
      <xdr:row>199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2"/>
            <xdr:cNvSpPr txBox="1">
              <a:spLocks/>
            </xdr:cNvSpPr>
          </xdr:nvSpPr>
          <xdr:spPr>
            <a:xfrm>
              <a:off x="4676775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2"/>
            <xdr:cNvSpPr txBox="1">
              <a:spLocks/>
            </xdr:cNvSpPr>
          </xdr:nvSpPr>
          <xdr:spPr>
            <a:xfrm>
              <a:off x="4676775" y="4756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198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/>
            <xdr:cNvSpPr txBox="1"/>
          </xdr:nvSpPr>
          <xdr:spPr>
            <a:xfrm>
              <a:off x="200025" y="473627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138"/>
            <xdr:cNvSpPr txBox="1"/>
          </xdr:nvSpPr>
          <xdr:spPr>
            <a:xfrm>
              <a:off x="200025" y="473627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129</xdr:row>
      <xdr:rowOff>0</xdr:rowOff>
    </xdr:from>
    <xdr:ext cx="125964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4"/>
            <xdr:cNvSpPr txBox="1"/>
          </xdr:nvSpPr>
          <xdr:spPr>
            <a:xfrm>
              <a:off x="3571875" y="30880050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4"/>
            <xdr:cNvSpPr txBox="1"/>
          </xdr:nvSpPr>
          <xdr:spPr>
            <a:xfrm>
              <a:off x="3571875" y="30880050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130</xdr:row>
      <xdr:rowOff>228600</xdr:rowOff>
    </xdr:from>
    <xdr:ext cx="125964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4"/>
            <xdr:cNvSpPr txBox="1"/>
          </xdr:nvSpPr>
          <xdr:spPr>
            <a:xfrm>
              <a:off x="2190750" y="31346775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4"/>
            <xdr:cNvSpPr txBox="1"/>
          </xdr:nvSpPr>
          <xdr:spPr>
            <a:xfrm>
              <a:off x="2190750" y="31346775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134</xdr:row>
      <xdr:rowOff>57150</xdr:rowOff>
    </xdr:from>
    <xdr:ext cx="760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4"/>
            <xdr:cNvSpPr txBox="1"/>
          </xdr:nvSpPr>
          <xdr:spPr>
            <a:xfrm>
              <a:off x="1247775" y="32127825"/>
              <a:ext cx="760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4"/>
            <xdr:cNvSpPr txBox="1"/>
          </xdr:nvSpPr>
          <xdr:spPr>
            <a:xfrm>
              <a:off x="1247775" y="32127825"/>
              <a:ext cx="760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𝑐_(𝑙_1 )=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𝑙_1 )=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192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2"/>
            <xdr:cNvSpPr txBox="1">
              <a:spLocks/>
            </xdr:cNvSpPr>
          </xdr:nvSpPr>
          <xdr:spPr>
            <a:xfrm>
              <a:off x="752475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2"/>
            <xdr:cNvSpPr txBox="1">
              <a:spLocks/>
            </xdr:cNvSpPr>
          </xdr:nvSpPr>
          <xdr:spPr>
            <a:xfrm>
              <a:off x="752475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192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2"/>
            <xdr:cNvSpPr txBox="1">
              <a:spLocks/>
            </xdr:cNvSpPr>
          </xdr:nvSpPr>
          <xdr:spPr>
            <a:xfrm>
              <a:off x="1828800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2"/>
            <xdr:cNvSpPr txBox="1">
              <a:spLocks/>
            </xdr:cNvSpPr>
          </xdr:nvSpPr>
          <xdr:spPr>
            <a:xfrm>
              <a:off x="1828800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142875</xdr:colOff>
      <xdr:row>193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752475" y="46158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752475" y="46158151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57150</xdr:colOff>
      <xdr:row>130</xdr:row>
      <xdr:rowOff>228600</xdr:rowOff>
    </xdr:from>
    <xdr:ext cx="1770036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4"/>
            <xdr:cNvSpPr txBox="1"/>
          </xdr:nvSpPr>
          <xdr:spPr>
            <a:xfrm>
              <a:off x="4019550" y="31346775"/>
              <a:ext cx="177003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 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4"/>
            <xdr:cNvSpPr txBox="1"/>
          </xdr:nvSpPr>
          <xdr:spPr>
            <a:xfrm>
              <a:off x="4019550" y="31346775"/>
              <a:ext cx="177003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                  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141</xdr:row>
      <xdr:rowOff>0</xdr:rowOff>
    </xdr:from>
    <xdr:ext cx="125964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4"/>
            <xdr:cNvSpPr txBox="1"/>
          </xdr:nvSpPr>
          <xdr:spPr>
            <a:xfrm>
              <a:off x="3571875" y="33737550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4"/>
            <xdr:cNvSpPr txBox="1"/>
          </xdr:nvSpPr>
          <xdr:spPr>
            <a:xfrm>
              <a:off x="3571875" y="33737550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57150</xdr:colOff>
      <xdr:row>142</xdr:row>
      <xdr:rowOff>228600</xdr:rowOff>
    </xdr:from>
    <xdr:ext cx="1259640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4"/>
            <xdr:cNvSpPr txBox="1"/>
          </xdr:nvSpPr>
          <xdr:spPr>
            <a:xfrm>
              <a:off x="2190750" y="34204275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4"/>
            <xdr:cNvSpPr txBox="1"/>
          </xdr:nvSpPr>
          <xdr:spPr>
            <a:xfrm>
              <a:off x="2190750" y="34204275"/>
              <a:ext cx="1259640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146</xdr:row>
      <xdr:rowOff>57150</xdr:rowOff>
    </xdr:from>
    <xdr:ext cx="760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4"/>
            <xdr:cNvSpPr txBox="1"/>
          </xdr:nvSpPr>
          <xdr:spPr>
            <a:xfrm>
              <a:off x="1247775" y="34985325"/>
              <a:ext cx="760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4"/>
            <xdr:cNvSpPr txBox="1"/>
          </xdr:nvSpPr>
          <xdr:spPr>
            <a:xfrm>
              <a:off x="1247775" y="34985325"/>
              <a:ext cx="760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𝑐_(𝑙_2 )=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𝑙_2 )=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57150</xdr:colOff>
      <xdr:row>142</xdr:row>
      <xdr:rowOff>228600</xdr:rowOff>
    </xdr:from>
    <xdr:ext cx="1925207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4"/>
            <xdr:cNvSpPr txBox="1"/>
          </xdr:nvSpPr>
          <xdr:spPr>
            <a:xfrm>
              <a:off x="4019550" y="34204275"/>
              <a:ext cx="192520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        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       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4"/>
            <xdr:cNvSpPr txBox="1"/>
          </xdr:nvSpPr>
          <xdr:spPr>
            <a:xfrm>
              <a:off x="4019550" y="34204275"/>
              <a:ext cx="1925207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√(〖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〗^2+(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                       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32</xdr:col>
      <xdr:colOff>142875</xdr:colOff>
      <xdr:row>192</xdr:row>
      <xdr:rowOff>38101</xdr:rowOff>
    </xdr:from>
    <xdr:ext cx="876300" cy="19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5019675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5019675" y="45920026"/>
              <a:ext cx="876300" cy="19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79" t="s">
        <v>0</v>
      </c>
      <c r="B1" s="280"/>
      <c r="C1" s="280"/>
      <c r="D1" s="280"/>
      <c r="E1" s="280"/>
      <c r="F1" s="280"/>
      <c r="G1" s="280"/>
      <c r="H1" s="281"/>
      <c r="I1" s="282"/>
      <c r="J1" s="283"/>
    </row>
    <row r="2" spans="1:13" ht="12.95" customHeight="1">
      <c r="A2" s="284" t="s">
        <v>1</v>
      </c>
      <c r="B2" s="284"/>
      <c r="C2" s="284"/>
      <c r="D2" s="284"/>
      <c r="E2" s="284"/>
      <c r="F2" s="284"/>
      <c r="G2" s="284"/>
      <c r="H2" s="284"/>
      <c r="I2" s="284"/>
      <c r="J2" s="284"/>
    </row>
    <row r="3" spans="1:13" ht="12.95" customHeight="1">
      <c r="A3" s="276" t="s">
        <v>2</v>
      </c>
      <c r="B3" s="273"/>
      <c r="C3" s="285"/>
      <c r="D3" s="285"/>
      <c r="E3" s="285"/>
      <c r="F3" s="273" t="s">
        <v>3</v>
      </c>
      <c r="G3" s="273"/>
      <c r="H3" s="286"/>
      <c r="I3" s="275"/>
      <c r="J3" s="275"/>
    </row>
    <row r="4" spans="1:13" ht="12.95" customHeight="1">
      <c r="A4" s="273" t="s">
        <v>4</v>
      </c>
      <c r="B4" s="273"/>
      <c r="C4" s="274"/>
      <c r="D4" s="273"/>
      <c r="E4" s="273"/>
      <c r="F4" s="273" t="s">
        <v>5</v>
      </c>
      <c r="G4" s="273"/>
      <c r="H4" s="273"/>
      <c r="I4" s="275"/>
      <c r="J4" s="275"/>
    </row>
    <row r="5" spans="1:13" ht="12.95" customHeight="1">
      <c r="A5" s="273" t="s">
        <v>6</v>
      </c>
      <c r="B5" s="273"/>
      <c r="C5" s="273"/>
      <c r="D5" s="275"/>
      <c r="E5" s="275"/>
      <c r="F5" s="276" t="s">
        <v>7</v>
      </c>
      <c r="G5" s="273"/>
      <c r="H5" s="277"/>
      <c r="I5" s="278"/>
      <c r="J5" s="278"/>
    </row>
    <row r="6" spans="1:13" ht="12.95" customHeight="1">
      <c r="A6" s="273" t="s">
        <v>8</v>
      </c>
      <c r="B6" s="273"/>
      <c r="C6" s="273"/>
      <c r="D6" s="275"/>
      <c r="E6" s="275"/>
      <c r="F6" s="276" t="s">
        <v>9</v>
      </c>
      <c r="G6" s="273"/>
      <c r="H6" s="277"/>
      <c r="I6" s="278"/>
      <c r="J6" s="278"/>
    </row>
    <row r="7" spans="1:13" ht="12.95" customHeight="1">
      <c r="A7" s="273" t="s">
        <v>10</v>
      </c>
      <c r="B7" s="273"/>
      <c r="C7" s="288"/>
      <c r="D7" s="275"/>
      <c r="E7" s="275"/>
      <c r="F7" s="276" t="s">
        <v>11</v>
      </c>
      <c r="G7" s="273"/>
      <c r="H7" s="273"/>
      <c r="I7" s="275"/>
      <c r="J7" s="275"/>
    </row>
    <row r="8" spans="1:13" ht="12.95" customHeight="1">
      <c r="A8" s="273" t="s">
        <v>12</v>
      </c>
      <c r="B8" s="273"/>
      <c r="C8" s="286"/>
      <c r="D8" s="287"/>
      <c r="E8" s="287"/>
      <c r="F8" s="276" t="s">
        <v>13</v>
      </c>
      <c r="G8" s="273"/>
      <c r="H8" s="273"/>
      <c r="I8" s="275"/>
      <c r="J8" s="275"/>
    </row>
    <row r="9" spans="1:13" ht="12.95" customHeight="1">
      <c r="A9" s="276" t="s">
        <v>34</v>
      </c>
      <c r="B9" s="273"/>
      <c r="C9" s="277"/>
      <c r="D9" s="278"/>
      <c r="E9" s="278"/>
      <c r="F9" s="289" t="s">
        <v>14</v>
      </c>
      <c r="G9" s="289"/>
      <c r="H9" s="277"/>
      <c r="I9" s="278"/>
      <c r="J9" s="278"/>
    </row>
    <row r="10" spans="1:13" ht="23.25" customHeight="1">
      <c r="A10" s="273" t="s">
        <v>15</v>
      </c>
      <c r="B10" s="273"/>
      <c r="C10" s="277"/>
      <c r="D10" s="278"/>
      <c r="E10" s="278"/>
      <c r="F10" s="273" t="s">
        <v>16</v>
      </c>
      <c r="G10" s="273"/>
      <c r="H10" s="34"/>
      <c r="I10" s="297" t="s">
        <v>17</v>
      </c>
      <c r="J10" s="298"/>
      <c r="K10" s="4"/>
    </row>
    <row r="11" spans="1:13" ht="12.95" customHeight="1">
      <c r="A11" s="284" t="s">
        <v>18</v>
      </c>
      <c r="B11" s="284"/>
      <c r="C11" s="284"/>
      <c r="D11" s="284"/>
      <c r="E11" s="284"/>
      <c r="F11" s="284"/>
      <c r="G11" s="284"/>
      <c r="H11" s="284"/>
      <c r="I11" s="284"/>
      <c r="J11" s="284"/>
      <c r="K11" s="5"/>
    </row>
    <row r="12" spans="1:13" ht="17.25" customHeight="1">
      <c r="A12" s="3" t="s">
        <v>19</v>
      </c>
      <c r="B12" s="85"/>
      <c r="C12" s="6" t="s">
        <v>20</v>
      </c>
      <c r="D12" s="86"/>
      <c r="E12" s="6" t="s">
        <v>21</v>
      </c>
      <c r="F12" s="87"/>
      <c r="G12" s="299" t="s">
        <v>22</v>
      </c>
      <c r="H12" s="295"/>
      <c r="I12" s="301" t="s">
        <v>23</v>
      </c>
      <c r="J12" s="302"/>
      <c r="K12" s="4"/>
      <c r="L12" s="7"/>
      <c r="M12" s="7"/>
    </row>
    <row r="13" spans="1:13" ht="17.25" customHeight="1">
      <c r="A13" s="8" t="s">
        <v>24</v>
      </c>
      <c r="B13" s="85"/>
      <c r="C13" s="8" t="s">
        <v>25</v>
      </c>
      <c r="D13" s="86"/>
      <c r="E13" s="6" t="s">
        <v>26</v>
      </c>
      <c r="F13" s="87"/>
      <c r="G13" s="300"/>
      <c r="H13" s="296"/>
      <c r="I13" s="303"/>
      <c r="J13" s="304"/>
      <c r="K13" s="5"/>
    </row>
    <row r="14" spans="1:13" ht="12.95" customHeight="1">
      <c r="A14" s="284" t="s">
        <v>27</v>
      </c>
      <c r="B14" s="284"/>
      <c r="C14" s="284"/>
      <c r="D14" s="284"/>
      <c r="E14" s="284"/>
      <c r="F14" s="284"/>
      <c r="G14" s="284"/>
      <c r="H14" s="284"/>
      <c r="I14" s="284"/>
      <c r="J14" s="284"/>
      <c r="K14" s="5"/>
    </row>
    <row r="15" spans="1:13" ht="39" customHeight="1">
      <c r="A15" s="292"/>
      <c r="B15" s="293"/>
      <c r="C15" s="293"/>
      <c r="D15" s="293"/>
      <c r="E15" s="293"/>
      <c r="F15" s="293"/>
      <c r="G15" s="293"/>
      <c r="H15" s="293"/>
      <c r="I15" s="293"/>
      <c r="J15" s="294"/>
    </row>
    <row r="16" spans="1:13" ht="12.95" customHeight="1">
      <c r="A16" s="284" t="s">
        <v>28</v>
      </c>
      <c r="B16" s="284"/>
      <c r="C16" s="284"/>
      <c r="D16" s="284"/>
      <c r="E16" s="284"/>
      <c r="F16" s="284"/>
      <c r="G16" s="284"/>
      <c r="H16" s="284"/>
      <c r="I16" s="284"/>
      <c r="J16" s="284"/>
    </row>
    <row r="17" spans="1:12" ht="12.95" customHeight="1">
      <c r="A17" s="3" t="s">
        <v>29</v>
      </c>
      <c r="B17" s="276" t="s">
        <v>30</v>
      </c>
      <c r="C17" s="273"/>
      <c r="D17" s="273"/>
      <c r="E17" s="273"/>
      <c r="F17" s="276" t="s">
        <v>31</v>
      </c>
      <c r="G17" s="273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290"/>
      <c r="C18" s="291"/>
      <c r="D18" s="291"/>
      <c r="E18" s="291"/>
      <c r="F18" s="290"/>
      <c r="G18" s="291"/>
      <c r="H18" s="40"/>
      <c r="I18" s="18"/>
      <c r="J18" s="84"/>
      <c r="L18" s="5"/>
    </row>
    <row r="19" spans="1:12" ht="12.95" customHeight="1">
      <c r="A19" s="35"/>
      <c r="B19" s="290"/>
      <c r="C19" s="291"/>
      <c r="D19" s="291"/>
      <c r="E19" s="291"/>
      <c r="F19" s="290"/>
      <c r="G19" s="291"/>
      <c r="H19" s="21"/>
      <c r="I19" s="21"/>
      <c r="J19" s="84"/>
      <c r="L19" s="5"/>
    </row>
    <row r="20" spans="1:12" ht="12.95" customHeight="1">
      <c r="A20" s="35"/>
      <c r="B20" s="290"/>
      <c r="C20" s="291"/>
      <c r="D20" s="291"/>
      <c r="E20" s="291"/>
      <c r="F20" s="290"/>
      <c r="G20" s="291"/>
      <c r="H20" s="32"/>
      <c r="I20" s="32"/>
      <c r="J20" s="84"/>
      <c r="L20" s="5"/>
    </row>
    <row r="21" spans="1:12" ht="12.95" customHeight="1">
      <c r="A21" s="35"/>
      <c r="B21" s="290"/>
      <c r="C21" s="291"/>
      <c r="D21" s="291"/>
      <c r="E21" s="291"/>
      <c r="F21" s="290"/>
      <c r="G21" s="291"/>
      <c r="H21" s="32"/>
      <c r="I21" s="9"/>
      <c r="J21" s="84"/>
      <c r="L21" s="5"/>
    </row>
    <row r="22" spans="1:12" ht="12.95" customHeight="1">
      <c r="A22" s="35"/>
      <c r="B22" s="290"/>
      <c r="C22" s="291"/>
      <c r="D22" s="291"/>
      <c r="E22" s="291"/>
      <c r="F22" s="290"/>
      <c r="G22" s="291"/>
      <c r="H22" s="20"/>
      <c r="I22" s="11"/>
      <c r="J22" s="84"/>
      <c r="L22" s="5"/>
    </row>
    <row r="23" spans="1:12" ht="12.95" customHeight="1">
      <c r="A23" s="35"/>
      <c r="B23" s="290"/>
      <c r="C23" s="291"/>
      <c r="D23" s="291"/>
      <c r="E23" s="291"/>
      <c r="F23" s="290"/>
      <c r="G23" s="291"/>
      <c r="H23" s="11"/>
      <c r="I23" s="9"/>
      <c r="J23" s="84"/>
      <c r="L23" s="5"/>
    </row>
    <row r="24" spans="1:12" ht="12.95" customHeight="1">
      <c r="A24" s="35"/>
      <c r="B24" s="290"/>
      <c r="C24" s="291"/>
      <c r="D24" s="291"/>
      <c r="E24" s="291"/>
      <c r="F24" s="290"/>
      <c r="G24" s="291"/>
      <c r="H24" s="16"/>
      <c r="I24" s="9"/>
      <c r="J24" s="84"/>
      <c r="L24" s="5"/>
    </row>
    <row r="25" spans="1:12" ht="12.95" customHeight="1">
      <c r="A25" s="35"/>
      <c r="B25" s="290"/>
      <c r="C25" s="291"/>
      <c r="D25" s="291"/>
      <c r="E25" s="291"/>
      <c r="F25" s="290"/>
      <c r="G25" s="291"/>
      <c r="H25" s="16"/>
      <c r="I25" s="9"/>
      <c r="J25" s="84"/>
      <c r="L25" s="5"/>
    </row>
    <row r="26" spans="1:12" ht="12.95" customHeight="1">
      <c r="A26" s="35"/>
      <c r="B26" s="290"/>
      <c r="C26" s="291"/>
      <c r="D26" s="291"/>
      <c r="E26" s="291"/>
      <c r="F26" s="290"/>
      <c r="G26" s="291"/>
      <c r="H26" s="16"/>
      <c r="I26" s="9"/>
      <c r="J26" s="84"/>
      <c r="L26" s="5"/>
    </row>
    <row r="27" spans="1:12" ht="12.95" customHeight="1">
      <c r="A27" s="35"/>
      <c r="B27" s="290"/>
      <c r="C27" s="291"/>
      <c r="D27" s="291"/>
      <c r="E27" s="291"/>
      <c r="F27" s="290"/>
      <c r="G27" s="291"/>
      <c r="H27" s="9"/>
      <c r="I27" s="9"/>
      <c r="J27" s="84"/>
    </row>
    <row r="28" spans="1:12" ht="12.95" customHeight="1">
      <c r="A28" s="35"/>
      <c r="B28" s="290"/>
      <c r="C28" s="291"/>
      <c r="D28" s="291"/>
      <c r="E28" s="291"/>
      <c r="F28" s="290"/>
      <c r="G28" s="291"/>
      <c r="H28" s="9"/>
      <c r="I28" s="9"/>
      <c r="J28" s="84"/>
    </row>
    <row r="29" spans="1:12" ht="12.95" customHeight="1">
      <c r="A29" s="35"/>
      <c r="B29" s="290"/>
      <c r="C29" s="291"/>
      <c r="D29" s="291"/>
      <c r="E29" s="291"/>
      <c r="F29" s="290"/>
      <c r="G29" s="291"/>
      <c r="H29" s="9"/>
      <c r="I29" s="9"/>
      <c r="J29" s="84"/>
    </row>
    <row r="30" spans="1:12" ht="12.95" customHeight="1">
      <c r="A30" s="35"/>
      <c r="B30" s="290"/>
      <c r="C30" s="291"/>
      <c r="D30" s="291"/>
      <c r="E30" s="291"/>
      <c r="F30" s="290"/>
      <c r="G30" s="291"/>
      <c r="H30" s="9"/>
      <c r="I30" s="9"/>
      <c r="J30" s="84"/>
    </row>
    <row r="31" spans="1:12" ht="12.95" customHeight="1">
      <c r="A31" s="35"/>
      <c r="B31" s="290"/>
      <c r="C31" s="291"/>
      <c r="D31" s="291"/>
      <c r="E31" s="291"/>
      <c r="F31" s="290"/>
      <c r="G31" s="291"/>
      <c r="H31" s="9"/>
      <c r="I31" s="9"/>
      <c r="J31" s="84"/>
    </row>
    <row r="32" spans="1:12" ht="12.95" customHeight="1">
      <c r="A32" s="35"/>
      <c r="B32" s="290"/>
      <c r="C32" s="291"/>
      <c r="D32" s="291"/>
      <c r="E32" s="291"/>
      <c r="F32" s="290"/>
      <c r="G32" s="291"/>
      <c r="H32" s="9"/>
      <c r="I32" s="9"/>
      <c r="J32" s="84"/>
    </row>
    <row r="33" spans="1:10" ht="12.95" customHeight="1">
      <c r="A33" s="35"/>
      <c r="B33" s="290"/>
      <c r="C33" s="291"/>
      <c r="D33" s="291"/>
      <c r="E33" s="291"/>
      <c r="F33" s="290"/>
      <c r="G33" s="291"/>
      <c r="H33" s="9"/>
      <c r="I33" s="9"/>
      <c r="J33" s="84"/>
    </row>
    <row r="34" spans="1:10" ht="12.95" customHeight="1">
      <c r="A34" s="35"/>
      <c r="B34" s="290"/>
      <c r="C34" s="291"/>
      <c r="D34" s="291"/>
      <c r="E34" s="291"/>
      <c r="F34" s="290"/>
      <c r="G34" s="291"/>
      <c r="H34" s="9"/>
      <c r="I34" s="9"/>
      <c r="J34" s="84"/>
    </row>
    <row r="35" spans="1:10" ht="12.95" customHeight="1">
      <c r="A35" s="35"/>
      <c r="B35" s="290"/>
      <c r="C35" s="291"/>
      <c r="D35" s="291"/>
      <c r="E35" s="291"/>
      <c r="F35" s="290"/>
      <c r="G35" s="291"/>
      <c r="H35" s="9"/>
      <c r="I35" s="9"/>
      <c r="J35" s="84"/>
    </row>
    <row r="36" spans="1:10" ht="12.95" customHeight="1">
      <c r="A36" s="35"/>
      <c r="B36" s="290"/>
      <c r="C36" s="291"/>
      <c r="D36" s="291"/>
      <c r="E36" s="291"/>
      <c r="F36" s="290"/>
      <c r="G36" s="291"/>
      <c r="H36" s="9"/>
      <c r="I36" s="9"/>
      <c r="J36" s="84"/>
    </row>
    <row r="37" spans="1:10" ht="12.95" customHeight="1">
      <c r="A37" s="35"/>
      <c r="B37" s="290"/>
      <c r="C37" s="291"/>
      <c r="D37" s="291"/>
      <c r="E37" s="291"/>
      <c r="F37" s="290"/>
      <c r="G37" s="291"/>
      <c r="H37" s="9"/>
      <c r="I37" s="9"/>
      <c r="J37" s="84"/>
    </row>
    <row r="38" spans="1:10" ht="12.95" customHeight="1">
      <c r="A38" s="39" t="s">
        <v>35</v>
      </c>
      <c r="B38" s="5"/>
      <c r="C38" s="5"/>
      <c r="D38" s="5"/>
      <c r="E38" s="5"/>
      <c r="J38" s="10"/>
    </row>
    <row r="39" spans="1:10" ht="12.95" customHeight="1">
      <c r="A39" s="314" t="s">
        <v>36</v>
      </c>
      <c r="B39" s="314"/>
      <c r="C39" s="314"/>
      <c r="D39" s="314"/>
      <c r="E39" s="314"/>
      <c r="F39" s="317" t="s">
        <v>37</v>
      </c>
      <c r="G39" s="305"/>
      <c r="H39" s="306"/>
      <c r="I39" s="306"/>
      <c r="J39" s="307"/>
    </row>
    <row r="40" spans="1:10" ht="12.95" customHeight="1">
      <c r="A40" s="314" t="s">
        <v>38</v>
      </c>
      <c r="B40" s="314"/>
      <c r="C40" s="314"/>
      <c r="D40" s="314"/>
      <c r="E40" s="314"/>
      <c r="F40" s="318"/>
      <c r="G40" s="308"/>
      <c r="H40" s="309"/>
      <c r="I40" s="309"/>
      <c r="J40" s="310"/>
    </row>
    <row r="41" spans="1:10" ht="12.95" customHeight="1">
      <c r="A41" s="314" t="s">
        <v>39</v>
      </c>
      <c r="B41" s="314"/>
      <c r="C41" s="314"/>
      <c r="D41" s="314"/>
      <c r="E41" s="314"/>
      <c r="F41" s="318"/>
      <c r="G41" s="308"/>
      <c r="H41" s="309"/>
      <c r="I41" s="309"/>
      <c r="J41" s="310"/>
    </row>
    <row r="42" spans="1:10" ht="12.95" customHeight="1">
      <c r="A42" s="314" t="s">
        <v>40</v>
      </c>
      <c r="B42" s="314"/>
      <c r="C42" s="315" t="s">
        <v>41</v>
      </c>
      <c r="D42" s="315"/>
      <c r="E42" s="315"/>
      <c r="F42" s="319"/>
      <c r="G42" s="311"/>
      <c r="H42" s="312"/>
      <c r="I42" s="312"/>
      <c r="J42" s="313"/>
    </row>
    <row r="43" spans="1:10" ht="12.95" customHeight="1">
      <c r="A43" s="316" t="s">
        <v>50</v>
      </c>
      <c r="B43" s="316"/>
      <c r="C43" s="316">
        <f>IF(Calcu_ADJ!$Q67=FALSE,Calcu!R3,Calcu_ADJ!R3)</f>
        <v>0</v>
      </c>
      <c r="D43" s="316"/>
      <c r="E43" s="316"/>
    </row>
    <row r="46" spans="1:10" ht="12.95" customHeight="1">
      <c r="B46" s="1" t="s">
        <v>102</v>
      </c>
    </row>
    <row r="47" spans="1:10" ht="12.95" customHeight="1">
      <c r="B47" s="1" t="s">
        <v>103</v>
      </c>
    </row>
    <row r="48" spans="1:10" ht="12.95" customHeight="1">
      <c r="A48" s="1">
        <f>Calcu!R133</f>
        <v>0</v>
      </c>
      <c r="B48" s="1" t="s">
        <v>114</v>
      </c>
    </row>
    <row r="49" spans="1:2" ht="12.95" customHeight="1">
      <c r="A49" s="106"/>
    </row>
    <row r="50" spans="1:2" ht="12.95" customHeight="1">
      <c r="A50" s="1" t="str">
        <f>IF(Calcu_ADJ!$Q67=FALSE,Calcu!G3,Calcu_ADJ!G3)</f>
        <v>PASS</v>
      </c>
      <c r="B50" s="1" t="s">
        <v>115</v>
      </c>
    </row>
    <row r="52" spans="1:2" ht="12.95" customHeight="1">
      <c r="B52" s="262" t="s">
        <v>512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45"/>
  <sheetViews>
    <sheetView showGridLines="0" zoomScaleNormal="100" workbookViewId="0"/>
  </sheetViews>
  <sheetFormatPr defaultColWidth="8.77734375" defaultRowHeight="18" customHeight="1"/>
  <cols>
    <col min="1" max="1" width="2.77734375" style="116" customWidth="1"/>
    <col min="2" max="2" width="8.77734375" style="118"/>
    <col min="3" max="3" width="8.77734375" style="118" customWidth="1"/>
    <col min="4" max="4" width="8.77734375" style="118"/>
    <col min="5" max="21" width="8.77734375" style="117"/>
    <col min="22" max="72" width="8.77734375" style="116"/>
    <col min="73" max="73" width="9.109375" style="116" bestFit="1" customWidth="1"/>
    <col min="74" max="75" width="9.109375" style="116" customWidth="1"/>
    <col min="76" max="81" width="8.77734375" style="116"/>
    <col min="82" max="83" width="9.109375" style="116" customWidth="1"/>
    <col min="84" max="16384" width="8.77734375" style="116"/>
  </cols>
  <sheetData>
    <row r="1" spans="1:41" ht="15" customHeight="1">
      <c r="A1" s="113" t="s">
        <v>263</v>
      </c>
      <c r="B1" s="114"/>
      <c r="C1" s="114"/>
      <c r="D1" s="114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41" ht="13.5">
      <c r="B2" s="257" t="s">
        <v>264</v>
      </c>
      <c r="C2" s="257" t="s">
        <v>265</v>
      </c>
      <c r="D2" s="257" t="s">
        <v>266</v>
      </c>
      <c r="E2" s="257" t="s">
        <v>213</v>
      </c>
      <c r="F2" s="154" t="s">
        <v>97</v>
      </c>
      <c r="G2" s="154" t="s">
        <v>98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</row>
    <row r="3" spans="1:41" ht="15" customHeight="1">
      <c r="B3" s="150" t="e">
        <f>C3</f>
        <v>#DIV/0!</v>
      </c>
      <c r="C3" s="150" t="e">
        <f>AVERAGE(기본정보!B12:B13)</f>
        <v>#DIV/0!</v>
      </c>
      <c r="D3" s="150">
        <f>MIN(F9:F49)</f>
        <v>0</v>
      </c>
      <c r="E3" s="150">
        <f>MAX(F9:F49)</f>
        <v>0</v>
      </c>
      <c r="F3" s="121" t="str">
        <f ca="1">IF(SUM(AK56:AK61)=0,"","초과")</f>
        <v/>
      </c>
      <c r="G3" s="183" t="str">
        <f>IF(SUM(M66:N66)=0,"PASS","FAIL")</f>
        <v>PASS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4" spans="1:41" ht="15" customHeight="1">
      <c r="B4" s="114"/>
      <c r="C4" s="114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</row>
    <row r="5" spans="1:41" ht="15" customHeight="1">
      <c r="A5" s="113" t="s">
        <v>268</v>
      </c>
      <c r="E5" s="118"/>
      <c r="F5" s="114"/>
      <c r="G5" s="119"/>
      <c r="H5" s="116"/>
      <c r="I5" s="119"/>
      <c r="J5" s="119"/>
      <c r="K5" s="119"/>
      <c r="L5" s="119"/>
      <c r="M5" s="119"/>
      <c r="N5" s="119"/>
      <c r="O5" s="119"/>
      <c r="P5" s="116"/>
      <c r="Q5" s="116"/>
      <c r="R5" s="119"/>
      <c r="S5" s="119"/>
      <c r="T5" s="119"/>
      <c r="U5" s="119"/>
      <c r="W5" s="119"/>
      <c r="X5" s="119"/>
      <c r="Y5" s="119"/>
      <c r="Z5" s="119"/>
      <c r="AA5" s="119"/>
      <c r="AB5" s="119"/>
      <c r="AC5" s="119"/>
      <c r="AF5" s="119"/>
      <c r="AG5" s="119"/>
      <c r="AH5" s="119"/>
      <c r="AI5" s="119"/>
    </row>
    <row r="6" spans="1:41" ht="15" customHeight="1">
      <c r="B6" s="447" t="s">
        <v>269</v>
      </c>
      <c r="C6" s="453" t="s">
        <v>200</v>
      </c>
      <c r="D6" s="453" t="s">
        <v>180</v>
      </c>
      <c r="E6" s="453" t="s">
        <v>181</v>
      </c>
      <c r="F6" s="257" t="s">
        <v>220</v>
      </c>
      <c r="G6" s="453" t="s">
        <v>184</v>
      </c>
      <c r="H6" s="457" t="s">
        <v>252</v>
      </c>
      <c r="I6" s="459" t="s">
        <v>274</v>
      </c>
      <c r="J6" s="459"/>
      <c r="K6" s="459"/>
      <c r="L6" s="459"/>
      <c r="M6" s="459"/>
      <c r="N6" s="459"/>
      <c r="O6" s="460" t="s">
        <v>116</v>
      </c>
      <c r="P6" s="441" t="s">
        <v>276</v>
      </c>
      <c r="Q6" s="442"/>
      <c r="R6" s="442"/>
      <c r="S6" s="442"/>
      <c r="T6" s="443"/>
      <c r="U6" s="257" t="s">
        <v>249</v>
      </c>
      <c r="V6" s="257" t="s">
        <v>250</v>
      </c>
      <c r="W6" s="459" t="s">
        <v>277</v>
      </c>
      <c r="X6" s="459"/>
      <c r="Y6" s="459"/>
      <c r="Z6" s="459"/>
      <c r="AA6" s="459"/>
      <c r="AB6" s="459"/>
      <c r="AC6" s="460" t="s">
        <v>116</v>
      </c>
      <c r="AD6" s="461" t="s">
        <v>278</v>
      </c>
      <c r="AE6" s="462"/>
      <c r="AF6" s="441" t="s">
        <v>276</v>
      </c>
      <c r="AG6" s="442"/>
      <c r="AH6" s="443"/>
      <c r="AI6" s="257" t="s">
        <v>249</v>
      </c>
      <c r="AJ6" s="257" t="s">
        <v>250</v>
      </c>
      <c r="AK6" s="441" t="s">
        <v>279</v>
      </c>
      <c r="AL6" s="442"/>
      <c r="AM6" s="442"/>
      <c r="AN6" s="443"/>
    </row>
    <row r="7" spans="1:41" ht="15" customHeight="1">
      <c r="B7" s="447"/>
      <c r="C7" s="454"/>
      <c r="D7" s="454"/>
      <c r="E7" s="454"/>
      <c r="F7" s="257" t="s">
        <v>280</v>
      </c>
      <c r="G7" s="454"/>
      <c r="H7" s="458"/>
      <c r="I7" s="155" t="s">
        <v>121</v>
      </c>
      <c r="J7" s="255" t="s">
        <v>122</v>
      </c>
      <c r="K7" s="155" t="s">
        <v>94</v>
      </c>
      <c r="L7" s="255" t="s">
        <v>95</v>
      </c>
      <c r="M7" s="155" t="s">
        <v>96</v>
      </c>
      <c r="N7" s="255" t="s">
        <v>283</v>
      </c>
      <c r="O7" s="458"/>
      <c r="P7" s="178" t="s">
        <v>202</v>
      </c>
      <c r="Q7" s="178" t="s">
        <v>222</v>
      </c>
      <c r="R7" s="257" t="s">
        <v>284</v>
      </c>
      <c r="S7" s="257" t="s">
        <v>285</v>
      </c>
      <c r="T7" s="257" t="s">
        <v>286</v>
      </c>
      <c r="U7" s="257" t="s">
        <v>148</v>
      </c>
      <c r="V7" s="257" t="s">
        <v>288</v>
      </c>
      <c r="W7" s="155" t="s">
        <v>121</v>
      </c>
      <c r="X7" s="255" t="s">
        <v>122</v>
      </c>
      <c r="Y7" s="155" t="s">
        <v>94</v>
      </c>
      <c r="Z7" s="255" t="s">
        <v>95</v>
      </c>
      <c r="AA7" s="155" t="s">
        <v>96</v>
      </c>
      <c r="AB7" s="255" t="s">
        <v>283</v>
      </c>
      <c r="AC7" s="458"/>
      <c r="AD7" s="178" t="s">
        <v>202</v>
      </c>
      <c r="AE7" s="178" t="s">
        <v>222</v>
      </c>
      <c r="AF7" s="257" t="s">
        <v>284</v>
      </c>
      <c r="AG7" s="257" t="s">
        <v>285</v>
      </c>
      <c r="AH7" s="257" t="s">
        <v>286</v>
      </c>
      <c r="AI7" s="257" t="s">
        <v>148</v>
      </c>
      <c r="AJ7" s="257" t="s">
        <v>288</v>
      </c>
      <c r="AK7" s="257" t="s">
        <v>290</v>
      </c>
      <c r="AL7" s="257" t="s">
        <v>291</v>
      </c>
      <c r="AM7" s="257" t="s">
        <v>292</v>
      </c>
      <c r="AN7" s="257" t="s">
        <v>293</v>
      </c>
    </row>
    <row r="8" spans="1:41" ht="15" customHeight="1">
      <c r="B8" s="447"/>
      <c r="C8" s="455"/>
      <c r="D8" s="455"/>
      <c r="E8" s="455"/>
      <c r="F8" s="255" t="s">
        <v>109</v>
      </c>
      <c r="G8" s="455"/>
      <c r="H8" s="255" t="s">
        <v>109</v>
      </c>
      <c r="I8" s="255" t="s">
        <v>109</v>
      </c>
      <c r="J8" s="255" t="str">
        <f t="shared" ref="J8:N8" si="0">I8</f>
        <v>μm</v>
      </c>
      <c r="K8" s="255" t="str">
        <f t="shared" si="0"/>
        <v>μm</v>
      </c>
      <c r="L8" s="255" t="str">
        <f t="shared" si="0"/>
        <v>μm</v>
      </c>
      <c r="M8" s="255" t="str">
        <f t="shared" si="0"/>
        <v>μm</v>
      </c>
      <c r="N8" s="255" t="str">
        <f t="shared" si="0"/>
        <v>μm</v>
      </c>
      <c r="O8" s="255" t="s">
        <v>109</v>
      </c>
      <c r="P8" s="255" t="s">
        <v>109</v>
      </c>
      <c r="Q8" s="255" t="s">
        <v>109</v>
      </c>
      <c r="R8" s="255" t="s">
        <v>109</v>
      </c>
      <c r="S8" s="255" t="s">
        <v>109</v>
      </c>
      <c r="T8" s="255" t="s">
        <v>109</v>
      </c>
      <c r="U8" s="255" t="s">
        <v>109</v>
      </c>
      <c r="V8" s="257" t="s">
        <v>126</v>
      </c>
      <c r="W8" s="255" t="s">
        <v>109</v>
      </c>
      <c r="X8" s="255" t="str">
        <f t="shared" ref="X8:AB8" si="1">W8</f>
        <v>μm</v>
      </c>
      <c r="Y8" s="255" t="str">
        <f t="shared" si="1"/>
        <v>μm</v>
      </c>
      <c r="Z8" s="255" t="str">
        <f t="shared" si="1"/>
        <v>μm</v>
      </c>
      <c r="AA8" s="255" t="str">
        <f t="shared" si="1"/>
        <v>μm</v>
      </c>
      <c r="AB8" s="255" t="str">
        <f t="shared" si="1"/>
        <v>μm</v>
      </c>
      <c r="AC8" s="255" t="s">
        <v>109</v>
      </c>
      <c r="AD8" s="255" t="s">
        <v>109</v>
      </c>
      <c r="AE8" s="255" t="s">
        <v>109</v>
      </c>
      <c r="AF8" s="255" t="s">
        <v>109</v>
      </c>
      <c r="AG8" s="255" t="s">
        <v>109</v>
      </c>
      <c r="AH8" s="255" t="s">
        <v>109</v>
      </c>
      <c r="AI8" s="255" t="s">
        <v>109</v>
      </c>
      <c r="AJ8" s="255" t="s">
        <v>109</v>
      </c>
      <c r="AK8" s="255" t="s">
        <v>109</v>
      </c>
      <c r="AL8" s="255" t="s">
        <v>109</v>
      </c>
      <c r="AM8" s="255" t="s">
        <v>109</v>
      </c>
      <c r="AN8" s="255" t="s">
        <v>109</v>
      </c>
    </row>
    <row r="9" spans="1:41" ht="15" customHeight="1">
      <c r="B9" s="153" t="b">
        <f>IF(Length_12!AH4="",FALSE,TRUE)</f>
        <v>0</v>
      </c>
      <c r="C9" s="153" t="str">
        <f>CONCATENATE(D9,"_",E9)</f>
        <v>_</v>
      </c>
      <c r="D9" s="150" t="str">
        <f>IF($B9=FALSE,"",Length_12!A4)</f>
        <v/>
      </c>
      <c r="E9" s="150" t="str">
        <f>IF($B9=FALSE,"",Length_12!B4)</f>
        <v/>
      </c>
      <c r="F9" s="158" t="str">
        <f>IF($B9=FALSE,"",VALUE(Length_12!C4))</f>
        <v/>
      </c>
      <c r="G9" s="150" t="str">
        <f>IF($B9=FALSE,"",Length_12!D4)</f>
        <v/>
      </c>
      <c r="H9" s="150" t="str">
        <f>IF($B9=FALSE,"",Length_12!E4)</f>
        <v/>
      </c>
      <c r="I9" s="153" t="str">
        <f>IF($B9=FALSE,"",Length_12!AH4)</f>
        <v/>
      </c>
      <c r="J9" s="153" t="str">
        <f>IF($B9=FALSE,"",Length_12!AI4)</f>
        <v/>
      </c>
      <c r="K9" s="153" t="str">
        <f>IF($B9=FALSE,"",Length_12!AJ4)</f>
        <v/>
      </c>
      <c r="L9" s="153" t="str">
        <f>IF($B9=FALSE,"",Length_12!AK4)</f>
        <v/>
      </c>
      <c r="M9" s="153" t="str">
        <f>IF($B9=FALSE,"",Length_12!AL4)</f>
        <v/>
      </c>
      <c r="N9" s="150" t="str">
        <f t="shared" ref="N9:N49" si="2">IF(B9=FALSE,"",AVERAGE(I9:M9))</f>
        <v/>
      </c>
      <c r="O9" s="156" t="str">
        <f t="shared" ref="O9:O49" si="3">IF(B9=FALSE,"",STDEV(I9:M9))</f>
        <v/>
      </c>
      <c r="P9" s="150" t="str">
        <f>IF($B9=FALSE,"",Length_12!C48)</f>
        <v/>
      </c>
      <c r="Q9" s="150" t="str">
        <f>IF($B9=FALSE,"",Length_12!D48)</f>
        <v/>
      </c>
      <c r="R9" s="189" t="str">
        <f>IF(B9=FALSE,"",Length_12!E48)</f>
        <v/>
      </c>
      <c r="S9" s="189" t="str">
        <f>IF(B9=FALSE,"",Length_12!F48)</f>
        <v/>
      </c>
      <c r="T9" s="189" t="str">
        <f t="shared" ref="T9:T49" si="4">IF(B9=FALSE,"",S9-R9)</f>
        <v/>
      </c>
      <c r="U9" s="195" t="str">
        <f t="shared" ref="U9:U49" si="5">IF(B9=FALSE,"",N9)</f>
        <v/>
      </c>
      <c r="V9" s="196" t="str">
        <f t="shared" ref="V9:V49" si="6">IF(B9=FALSE,"",S9-R9-U9)</f>
        <v/>
      </c>
      <c r="W9" s="153" t="str">
        <f>IF($B9=FALSE,"",Length_12!AM4)</f>
        <v/>
      </c>
      <c r="X9" s="153" t="str">
        <f>IF($B9=FALSE,"",Length_12!AN4)</f>
        <v/>
      </c>
      <c r="Y9" s="153" t="str">
        <f>IF($B9=FALSE,"",Length_12!AO4)</f>
        <v/>
      </c>
      <c r="Z9" s="153" t="str">
        <f>IF($B9=FALSE,"",Length_12!AP4)</f>
        <v/>
      </c>
      <c r="AA9" s="153" t="str">
        <f>IF($B9=FALSE,"",Length_12!AQ4)</f>
        <v/>
      </c>
      <c r="AB9" s="150" t="str">
        <f t="shared" ref="AB9:AB49" si="7">IF(B9=FALSE,"",AVERAGE(W9:AA9))</f>
        <v/>
      </c>
      <c r="AC9" s="156" t="str">
        <f t="shared" ref="AC9:AC49" si="8">IF(B9=FALSE,"",STDEV(W9:AA9))</f>
        <v/>
      </c>
      <c r="AD9" s="150" t="str">
        <f>IF($B9=FALSE,"",Length_12!H48)</f>
        <v/>
      </c>
      <c r="AE9" s="150" t="str">
        <f>IF($B9=FALSE,"",Length_12!I48)</f>
        <v/>
      </c>
      <c r="AF9" s="189" t="str">
        <f>IF($B9=FALSE,"",Length_12!J48)</f>
        <v/>
      </c>
      <c r="AG9" s="189" t="str">
        <f>IF($B9=FALSE,"",Length_12!K48)</f>
        <v/>
      </c>
      <c r="AH9" s="189" t="str">
        <f>IF(B9=FALSE,"",-(AG9-AF9))</f>
        <v/>
      </c>
      <c r="AI9" s="195" t="str">
        <f t="shared" ref="AI9:AI49" si="9">IF(B9=FALSE,"",AB9)</f>
        <v/>
      </c>
      <c r="AJ9" s="196" t="str">
        <f>IF(B9=FALSE,"",-(AG9-AF9)-AI9)</f>
        <v/>
      </c>
      <c r="AK9" s="150" t="str">
        <f t="shared" ref="AK9:AK49" si="10">IF($B9=TRUE,ROUND(F9-V9,B67),"")</f>
        <v/>
      </c>
      <c r="AL9" s="150" t="str">
        <f t="shared" ref="AL9:AL49" si="11">IF($B9=TRUE,ROUND(V9,B67),"")</f>
        <v/>
      </c>
      <c r="AM9" s="150" t="str">
        <f t="shared" ref="AM9:AM49" si="12">IF($B9=TRUE,ROUND(F9+AN9,B67),"")</f>
        <v/>
      </c>
      <c r="AN9" s="150" t="str">
        <f t="shared" ref="AN9:AN49" si="13">IF($B9=TRUE,ROUND(AJ9,B67),"")</f>
        <v/>
      </c>
    </row>
    <row r="10" spans="1:41" ht="15" customHeight="1">
      <c r="B10" s="153" t="b">
        <f>IF(Length_12!AH5="",FALSE,TRUE)</f>
        <v>0</v>
      </c>
      <c r="C10" s="153" t="str">
        <f t="shared" ref="C10:C49" si="14">CONCATENATE(D10,"_",E10)</f>
        <v>_</v>
      </c>
      <c r="D10" s="150" t="str">
        <f>IF($B10=FALSE,"",Length_12!A5)</f>
        <v/>
      </c>
      <c r="E10" s="150" t="str">
        <f>IF($B10=FALSE,"",Length_12!B5)</f>
        <v/>
      </c>
      <c r="F10" s="158" t="str">
        <f>IF($B10=FALSE,"",VALUE(Length_12!C5))</f>
        <v/>
      </c>
      <c r="G10" s="150" t="str">
        <f>IF($B10=FALSE,"",Length_12!D5)</f>
        <v/>
      </c>
      <c r="H10" s="150" t="str">
        <f>IF($B10=FALSE,"",Length_12!E5)</f>
        <v/>
      </c>
      <c r="I10" s="153" t="str">
        <f>IF($B10=FALSE,"",Length_12!AH5)</f>
        <v/>
      </c>
      <c r="J10" s="153" t="str">
        <f>IF($B10=FALSE,"",Length_12!AI5)</f>
        <v/>
      </c>
      <c r="K10" s="153" t="str">
        <f>IF($B10=FALSE,"",Length_12!AJ5)</f>
        <v/>
      </c>
      <c r="L10" s="153" t="str">
        <f>IF($B10=FALSE,"",Length_12!AK5)</f>
        <v/>
      </c>
      <c r="M10" s="153" t="str">
        <f>IF($B10=FALSE,"",Length_12!AL5)</f>
        <v/>
      </c>
      <c r="N10" s="150" t="str">
        <f t="shared" si="2"/>
        <v/>
      </c>
      <c r="O10" s="156" t="str">
        <f t="shared" si="3"/>
        <v/>
      </c>
      <c r="P10" s="150" t="str">
        <f>IF($B10=FALSE,"",Length_12!C49)</f>
        <v/>
      </c>
      <c r="Q10" s="150" t="str">
        <f>IF($B10=FALSE,"",Length_12!D49)</f>
        <v/>
      </c>
      <c r="R10" s="189" t="str">
        <f>IF(B10=FALSE,"",Length_12!E49)</f>
        <v/>
      </c>
      <c r="S10" s="189" t="str">
        <f>IF(B10=FALSE,"",Length_12!F49)</f>
        <v/>
      </c>
      <c r="T10" s="189" t="str">
        <f t="shared" si="4"/>
        <v/>
      </c>
      <c r="U10" s="195" t="str">
        <f t="shared" si="5"/>
        <v/>
      </c>
      <c r="V10" s="196" t="str">
        <f t="shared" si="6"/>
        <v/>
      </c>
      <c r="W10" s="153" t="str">
        <f>IF($B10=FALSE,"",Length_12!AM5)</f>
        <v/>
      </c>
      <c r="X10" s="153" t="str">
        <f>IF($B10=FALSE,"",Length_12!AN5)</f>
        <v/>
      </c>
      <c r="Y10" s="153" t="str">
        <f>IF($B10=FALSE,"",Length_12!AO5)</f>
        <v/>
      </c>
      <c r="Z10" s="153" t="str">
        <f>IF($B10=FALSE,"",Length_12!AP5)</f>
        <v/>
      </c>
      <c r="AA10" s="153" t="str">
        <f>IF($B10=FALSE,"",Length_12!AQ5)</f>
        <v/>
      </c>
      <c r="AB10" s="150" t="str">
        <f t="shared" si="7"/>
        <v/>
      </c>
      <c r="AC10" s="156" t="str">
        <f t="shared" si="8"/>
        <v/>
      </c>
      <c r="AD10" s="150" t="str">
        <f>IF($B10=FALSE,"",Length_12!H49)</f>
        <v/>
      </c>
      <c r="AE10" s="150" t="str">
        <f>IF($B10=FALSE,"",Length_12!I49)</f>
        <v/>
      </c>
      <c r="AF10" s="189" t="str">
        <f>IF($B10=FALSE,"",Length_12!J49)</f>
        <v/>
      </c>
      <c r="AG10" s="189" t="str">
        <f>IF($B10=FALSE,"",Length_12!K49)</f>
        <v/>
      </c>
      <c r="AH10" s="189" t="str">
        <f t="shared" ref="AH10:AH49" si="15">IF(B10=FALSE,"",-(AG10-AF10))</f>
        <v/>
      </c>
      <c r="AI10" s="195" t="str">
        <f t="shared" si="9"/>
        <v/>
      </c>
      <c r="AJ10" s="196" t="str">
        <f t="shared" ref="AJ10:AJ49" si="16">IF(B10=FALSE,"",-(AG10-AF10)-AI10)</f>
        <v/>
      </c>
      <c r="AK10" s="150" t="str">
        <f t="shared" si="10"/>
        <v/>
      </c>
      <c r="AL10" s="150" t="str">
        <f t="shared" si="11"/>
        <v/>
      </c>
      <c r="AM10" s="150" t="str">
        <f t="shared" si="12"/>
        <v/>
      </c>
      <c r="AN10" s="150" t="str">
        <f t="shared" si="13"/>
        <v/>
      </c>
    </row>
    <row r="11" spans="1:41" ht="15" customHeight="1">
      <c r="B11" s="153" t="b">
        <f>IF(Length_12!AH6="",FALSE,TRUE)</f>
        <v>0</v>
      </c>
      <c r="C11" s="153" t="str">
        <f t="shared" si="14"/>
        <v>_</v>
      </c>
      <c r="D11" s="150" t="str">
        <f>IF($B11=FALSE,"",Length_12!A6)</f>
        <v/>
      </c>
      <c r="E11" s="150" t="str">
        <f>IF($B11=FALSE,"",Length_12!B6)</f>
        <v/>
      </c>
      <c r="F11" s="158" t="str">
        <f>IF($B11=FALSE,"",VALUE(Length_12!C6))</f>
        <v/>
      </c>
      <c r="G11" s="150" t="str">
        <f>IF($B11=FALSE,"",Length_12!D6)</f>
        <v/>
      </c>
      <c r="H11" s="150" t="str">
        <f>IF($B11=FALSE,"",Length_12!E6)</f>
        <v/>
      </c>
      <c r="I11" s="153" t="str">
        <f>IF($B11=FALSE,"",Length_12!AH6)</f>
        <v/>
      </c>
      <c r="J11" s="153" t="str">
        <f>IF($B11=FALSE,"",Length_12!AI6)</f>
        <v/>
      </c>
      <c r="K11" s="153" t="str">
        <f>IF($B11=FALSE,"",Length_12!AJ6)</f>
        <v/>
      </c>
      <c r="L11" s="153" t="str">
        <f>IF($B11=FALSE,"",Length_12!AK6)</f>
        <v/>
      </c>
      <c r="M11" s="153" t="str">
        <f>IF($B11=FALSE,"",Length_12!AL6)</f>
        <v/>
      </c>
      <c r="N11" s="150" t="str">
        <f t="shared" si="2"/>
        <v/>
      </c>
      <c r="O11" s="156" t="str">
        <f t="shared" si="3"/>
        <v/>
      </c>
      <c r="P11" s="150" t="str">
        <f>IF($B11=FALSE,"",Length_12!C50)</f>
        <v/>
      </c>
      <c r="Q11" s="150" t="str">
        <f>IF($B11=FALSE,"",Length_12!D50)</f>
        <v/>
      </c>
      <c r="R11" s="189" t="str">
        <f>IF(B11=FALSE,"",Length_12!E50)</f>
        <v/>
      </c>
      <c r="S11" s="189" t="str">
        <f>IF(B11=FALSE,"",Length_12!F50)</f>
        <v/>
      </c>
      <c r="T11" s="189" t="str">
        <f t="shared" si="4"/>
        <v/>
      </c>
      <c r="U11" s="195" t="str">
        <f t="shared" si="5"/>
        <v/>
      </c>
      <c r="V11" s="196" t="str">
        <f t="shared" si="6"/>
        <v/>
      </c>
      <c r="W11" s="153" t="str">
        <f>IF($B11=FALSE,"",Length_12!AM6)</f>
        <v/>
      </c>
      <c r="X11" s="153" t="str">
        <f>IF($B11=FALSE,"",Length_12!AN6)</f>
        <v/>
      </c>
      <c r="Y11" s="153" t="str">
        <f>IF($B11=FALSE,"",Length_12!AO6)</f>
        <v/>
      </c>
      <c r="Z11" s="153" t="str">
        <f>IF($B11=FALSE,"",Length_12!AP6)</f>
        <v/>
      </c>
      <c r="AA11" s="153" t="str">
        <f>IF($B11=FALSE,"",Length_12!AQ6)</f>
        <v/>
      </c>
      <c r="AB11" s="150" t="str">
        <f t="shared" si="7"/>
        <v/>
      </c>
      <c r="AC11" s="156" t="str">
        <f t="shared" si="8"/>
        <v/>
      </c>
      <c r="AD11" s="150" t="str">
        <f>IF($B11=FALSE,"",Length_12!H50)</f>
        <v/>
      </c>
      <c r="AE11" s="150" t="str">
        <f>IF($B11=FALSE,"",Length_12!I50)</f>
        <v/>
      </c>
      <c r="AF11" s="189" t="str">
        <f>IF($B11=FALSE,"",Length_12!J50)</f>
        <v/>
      </c>
      <c r="AG11" s="189" t="str">
        <f>IF($B11=FALSE,"",Length_12!K50)</f>
        <v/>
      </c>
      <c r="AH11" s="189" t="str">
        <f t="shared" si="15"/>
        <v/>
      </c>
      <c r="AI11" s="195" t="str">
        <f t="shared" si="9"/>
        <v/>
      </c>
      <c r="AJ11" s="196" t="str">
        <f t="shared" si="16"/>
        <v/>
      </c>
      <c r="AK11" s="150" t="str">
        <f t="shared" si="10"/>
        <v/>
      </c>
      <c r="AL11" s="150" t="str">
        <f t="shared" si="11"/>
        <v/>
      </c>
      <c r="AM11" s="150" t="str">
        <f t="shared" si="12"/>
        <v/>
      </c>
      <c r="AN11" s="150" t="str">
        <f t="shared" si="13"/>
        <v/>
      </c>
      <c r="AO11" s="114"/>
    </row>
    <row r="12" spans="1:41" ht="15" customHeight="1">
      <c r="B12" s="153" t="b">
        <f>IF(Length_12!AH7="",FALSE,TRUE)</f>
        <v>0</v>
      </c>
      <c r="C12" s="153" t="str">
        <f t="shared" si="14"/>
        <v>_</v>
      </c>
      <c r="D12" s="150" t="str">
        <f>IF($B12=FALSE,"",Length_12!A7)</f>
        <v/>
      </c>
      <c r="E12" s="150" t="str">
        <f>IF($B12=FALSE,"",Length_12!B7)</f>
        <v/>
      </c>
      <c r="F12" s="158" t="str">
        <f>IF($B12=FALSE,"",VALUE(Length_12!C7))</f>
        <v/>
      </c>
      <c r="G12" s="150" t="str">
        <f>IF($B12=FALSE,"",Length_12!D7)</f>
        <v/>
      </c>
      <c r="H12" s="150" t="str">
        <f>IF($B12=FALSE,"",Length_12!E7)</f>
        <v/>
      </c>
      <c r="I12" s="153" t="str">
        <f>IF($B12=FALSE,"",Length_12!AH7)</f>
        <v/>
      </c>
      <c r="J12" s="153" t="str">
        <f>IF($B12=FALSE,"",Length_12!AI7)</f>
        <v/>
      </c>
      <c r="K12" s="153" t="str">
        <f>IF($B12=FALSE,"",Length_12!AJ7)</f>
        <v/>
      </c>
      <c r="L12" s="153" t="str">
        <f>IF($B12=FALSE,"",Length_12!AK7)</f>
        <v/>
      </c>
      <c r="M12" s="153" t="str">
        <f>IF($B12=FALSE,"",Length_12!AL7)</f>
        <v/>
      </c>
      <c r="N12" s="150" t="str">
        <f t="shared" si="2"/>
        <v/>
      </c>
      <c r="O12" s="156" t="str">
        <f t="shared" si="3"/>
        <v/>
      </c>
      <c r="P12" s="150" t="str">
        <f>IF($B12=FALSE,"",Length_12!C51)</f>
        <v/>
      </c>
      <c r="Q12" s="150" t="str">
        <f>IF($B12=FALSE,"",Length_12!D51)</f>
        <v/>
      </c>
      <c r="R12" s="189" t="str">
        <f>IF(B12=FALSE,"",Length_12!E51)</f>
        <v/>
      </c>
      <c r="S12" s="189" t="str">
        <f>IF(B12=FALSE,"",Length_12!F51)</f>
        <v/>
      </c>
      <c r="T12" s="189" t="str">
        <f t="shared" si="4"/>
        <v/>
      </c>
      <c r="U12" s="195" t="str">
        <f t="shared" si="5"/>
        <v/>
      </c>
      <c r="V12" s="196" t="str">
        <f t="shared" si="6"/>
        <v/>
      </c>
      <c r="W12" s="153" t="str">
        <f>IF($B12=FALSE,"",Length_12!AM7)</f>
        <v/>
      </c>
      <c r="X12" s="153" t="str">
        <f>IF($B12=FALSE,"",Length_12!AN7)</f>
        <v/>
      </c>
      <c r="Y12" s="153" t="str">
        <f>IF($B12=FALSE,"",Length_12!AO7)</f>
        <v/>
      </c>
      <c r="Z12" s="153" t="str">
        <f>IF($B12=FALSE,"",Length_12!AP7)</f>
        <v/>
      </c>
      <c r="AA12" s="153" t="str">
        <f>IF($B12=FALSE,"",Length_12!AQ7)</f>
        <v/>
      </c>
      <c r="AB12" s="150" t="str">
        <f t="shared" si="7"/>
        <v/>
      </c>
      <c r="AC12" s="156" t="str">
        <f t="shared" si="8"/>
        <v/>
      </c>
      <c r="AD12" s="150" t="str">
        <f>IF($B12=FALSE,"",Length_12!H51)</f>
        <v/>
      </c>
      <c r="AE12" s="150" t="str">
        <f>IF($B12=FALSE,"",Length_12!I51)</f>
        <v/>
      </c>
      <c r="AF12" s="189" t="str">
        <f>IF($B12=FALSE,"",Length_12!J51)</f>
        <v/>
      </c>
      <c r="AG12" s="189" t="str">
        <f>IF($B12=FALSE,"",Length_12!K51)</f>
        <v/>
      </c>
      <c r="AH12" s="189" t="str">
        <f t="shared" si="15"/>
        <v/>
      </c>
      <c r="AI12" s="195" t="str">
        <f t="shared" si="9"/>
        <v/>
      </c>
      <c r="AJ12" s="196" t="str">
        <f t="shared" si="16"/>
        <v/>
      </c>
      <c r="AK12" s="150" t="str">
        <f t="shared" si="10"/>
        <v/>
      </c>
      <c r="AL12" s="150" t="str">
        <f t="shared" si="11"/>
        <v/>
      </c>
      <c r="AM12" s="150" t="str">
        <f t="shared" si="12"/>
        <v/>
      </c>
      <c r="AN12" s="150" t="str">
        <f t="shared" si="13"/>
        <v/>
      </c>
      <c r="AO12" s="114"/>
    </row>
    <row r="13" spans="1:41" ht="15" customHeight="1">
      <c r="B13" s="153" t="b">
        <f>IF(Length_12!AH8="",FALSE,TRUE)</f>
        <v>0</v>
      </c>
      <c r="C13" s="153" t="str">
        <f t="shared" si="14"/>
        <v>_</v>
      </c>
      <c r="D13" s="150" t="str">
        <f>IF($B13=FALSE,"",Length_12!A8)</f>
        <v/>
      </c>
      <c r="E13" s="150" t="str">
        <f>IF($B13=FALSE,"",Length_12!B8)</f>
        <v/>
      </c>
      <c r="F13" s="158" t="str">
        <f>IF($B13=FALSE,"",VALUE(Length_12!C8))</f>
        <v/>
      </c>
      <c r="G13" s="150" t="str">
        <f>IF($B13=FALSE,"",Length_12!D8)</f>
        <v/>
      </c>
      <c r="H13" s="150" t="str">
        <f>IF($B13=FALSE,"",Length_12!E8)</f>
        <v/>
      </c>
      <c r="I13" s="153" t="str">
        <f>IF($B13=FALSE,"",Length_12!AH8)</f>
        <v/>
      </c>
      <c r="J13" s="153" t="str">
        <f>IF($B13=FALSE,"",Length_12!AI8)</f>
        <v/>
      </c>
      <c r="K13" s="153" t="str">
        <f>IF($B13=FALSE,"",Length_12!AJ8)</f>
        <v/>
      </c>
      <c r="L13" s="153" t="str">
        <f>IF($B13=FALSE,"",Length_12!AK8)</f>
        <v/>
      </c>
      <c r="M13" s="153" t="str">
        <f>IF($B13=FALSE,"",Length_12!AL8)</f>
        <v/>
      </c>
      <c r="N13" s="150" t="str">
        <f t="shared" si="2"/>
        <v/>
      </c>
      <c r="O13" s="156" t="str">
        <f t="shared" si="3"/>
        <v/>
      </c>
      <c r="P13" s="150" t="str">
        <f>IF($B13=FALSE,"",Length_12!C52)</f>
        <v/>
      </c>
      <c r="Q13" s="150" t="str">
        <f>IF($B13=FALSE,"",Length_12!D52)</f>
        <v/>
      </c>
      <c r="R13" s="189" t="str">
        <f>IF(B13=FALSE,"",Length_12!E52)</f>
        <v/>
      </c>
      <c r="S13" s="189" t="str">
        <f>IF(B13=FALSE,"",Length_12!F52)</f>
        <v/>
      </c>
      <c r="T13" s="189" t="str">
        <f t="shared" si="4"/>
        <v/>
      </c>
      <c r="U13" s="195" t="str">
        <f t="shared" si="5"/>
        <v/>
      </c>
      <c r="V13" s="196" t="str">
        <f t="shared" si="6"/>
        <v/>
      </c>
      <c r="W13" s="153" t="str">
        <f>IF($B13=FALSE,"",Length_12!AM8)</f>
        <v/>
      </c>
      <c r="X13" s="153" t="str">
        <f>IF($B13=FALSE,"",Length_12!AN8)</f>
        <v/>
      </c>
      <c r="Y13" s="153" t="str">
        <f>IF($B13=FALSE,"",Length_12!AO8)</f>
        <v/>
      </c>
      <c r="Z13" s="153" t="str">
        <f>IF($B13=FALSE,"",Length_12!AP8)</f>
        <v/>
      </c>
      <c r="AA13" s="153" t="str">
        <f>IF($B13=FALSE,"",Length_12!AQ8)</f>
        <v/>
      </c>
      <c r="AB13" s="150" t="str">
        <f t="shared" si="7"/>
        <v/>
      </c>
      <c r="AC13" s="156" t="str">
        <f t="shared" si="8"/>
        <v/>
      </c>
      <c r="AD13" s="150" t="str">
        <f>IF($B13=FALSE,"",Length_12!H52)</f>
        <v/>
      </c>
      <c r="AE13" s="150" t="str">
        <f>IF($B13=FALSE,"",Length_12!I52)</f>
        <v/>
      </c>
      <c r="AF13" s="189" t="str">
        <f>IF($B13=FALSE,"",Length_12!J52)</f>
        <v/>
      </c>
      <c r="AG13" s="189" t="str">
        <f>IF($B13=FALSE,"",Length_12!K52)</f>
        <v/>
      </c>
      <c r="AH13" s="189" t="str">
        <f t="shared" si="15"/>
        <v/>
      </c>
      <c r="AI13" s="195" t="str">
        <f t="shared" si="9"/>
        <v/>
      </c>
      <c r="AJ13" s="196" t="str">
        <f t="shared" si="16"/>
        <v/>
      </c>
      <c r="AK13" s="150" t="str">
        <f t="shared" si="10"/>
        <v/>
      </c>
      <c r="AL13" s="150" t="str">
        <f t="shared" si="11"/>
        <v/>
      </c>
      <c r="AM13" s="150" t="str">
        <f t="shared" si="12"/>
        <v/>
      </c>
      <c r="AN13" s="150" t="str">
        <f t="shared" si="13"/>
        <v/>
      </c>
      <c r="AO13" s="114"/>
    </row>
    <row r="14" spans="1:41" ht="15" customHeight="1">
      <c r="B14" s="153" t="b">
        <f>IF(Length_12!AH9="",FALSE,TRUE)</f>
        <v>0</v>
      </c>
      <c r="C14" s="153" t="str">
        <f t="shared" si="14"/>
        <v>_</v>
      </c>
      <c r="D14" s="150" t="str">
        <f>IF($B14=FALSE,"",Length_12!A9)</f>
        <v/>
      </c>
      <c r="E14" s="150" t="str">
        <f>IF($B14=FALSE,"",Length_12!B9)</f>
        <v/>
      </c>
      <c r="F14" s="158" t="str">
        <f>IF($B14=FALSE,"",VALUE(Length_12!C9))</f>
        <v/>
      </c>
      <c r="G14" s="150" t="str">
        <f>IF($B14=FALSE,"",Length_12!D9)</f>
        <v/>
      </c>
      <c r="H14" s="150" t="str">
        <f>IF($B14=FALSE,"",Length_12!E9)</f>
        <v/>
      </c>
      <c r="I14" s="153" t="str">
        <f>IF($B14=FALSE,"",Length_12!AH9)</f>
        <v/>
      </c>
      <c r="J14" s="153" t="str">
        <f>IF($B14=FALSE,"",Length_12!AI9)</f>
        <v/>
      </c>
      <c r="K14" s="153" t="str">
        <f>IF($B14=FALSE,"",Length_12!AJ9)</f>
        <v/>
      </c>
      <c r="L14" s="153" t="str">
        <f>IF($B14=FALSE,"",Length_12!AK9)</f>
        <v/>
      </c>
      <c r="M14" s="153" t="str">
        <f>IF($B14=FALSE,"",Length_12!AL9)</f>
        <v/>
      </c>
      <c r="N14" s="150" t="str">
        <f t="shared" si="2"/>
        <v/>
      </c>
      <c r="O14" s="156" t="str">
        <f t="shared" si="3"/>
        <v/>
      </c>
      <c r="P14" s="150" t="str">
        <f>IF($B14=FALSE,"",Length_12!C53)</f>
        <v/>
      </c>
      <c r="Q14" s="150" t="str">
        <f>IF($B14=FALSE,"",Length_12!D53)</f>
        <v/>
      </c>
      <c r="R14" s="189" t="str">
        <f>IF(B14=FALSE,"",Length_12!E53)</f>
        <v/>
      </c>
      <c r="S14" s="189" t="str">
        <f>IF(B14=FALSE,"",Length_12!F53)</f>
        <v/>
      </c>
      <c r="T14" s="189" t="str">
        <f t="shared" si="4"/>
        <v/>
      </c>
      <c r="U14" s="195" t="str">
        <f t="shared" si="5"/>
        <v/>
      </c>
      <c r="V14" s="196" t="str">
        <f t="shared" si="6"/>
        <v/>
      </c>
      <c r="W14" s="153" t="str">
        <f>IF($B14=FALSE,"",Length_12!AM9)</f>
        <v/>
      </c>
      <c r="X14" s="153" t="str">
        <f>IF($B14=FALSE,"",Length_12!AN9)</f>
        <v/>
      </c>
      <c r="Y14" s="153" t="str">
        <f>IF($B14=FALSE,"",Length_12!AO9)</f>
        <v/>
      </c>
      <c r="Z14" s="153" t="str">
        <f>IF($B14=FALSE,"",Length_12!AP9)</f>
        <v/>
      </c>
      <c r="AA14" s="153" t="str">
        <f>IF($B14=FALSE,"",Length_12!AQ9)</f>
        <v/>
      </c>
      <c r="AB14" s="150" t="str">
        <f t="shared" si="7"/>
        <v/>
      </c>
      <c r="AC14" s="156" t="str">
        <f t="shared" si="8"/>
        <v/>
      </c>
      <c r="AD14" s="150" t="str">
        <f>IF($B14=FALSE,"",Length_12!H53)</f>
        <v/>
      </c>
      <c r="AE14" s="150" t="str">
        <f>IF($B14=FALSE,"",Length_12!I53)</f>
        <v/>
      </c>
      <c r="AF14" s="189" t="str">
        <f>IF($B14=FALSE,"",Length_12!J53)</f>
        <v/>
      </c>
      <c r="AG14" s="189" t="str">
        <f>IF($B14=FALSE,"",Length_12!K53)</f>
        <v/>
      </c>
      <c r="AH14" s="189" t="str">
        <f t="shared" si="15"/>
        <v/>
      </c>
      <c r="AI14" s="195" t="str">
        <f t="shared" si="9"/>
        <v/>
      </c>
      <c r="AJ14" s="196" t="str">
        <f t="shared" si="16"/>
        <v/>
      </c>
      <c r="AK14" s="150" t="str">
        <f t="shared" si="10"/>
        <v/>
      </c>
      <c r="AL14" s="150" t="str">
        <f t="shared" si="11"/>
        <v/>
      </c>
      <c r="AM14" s="150" t="str">
        <f t="shared" si="12"/>
        <v/>
      </c>
      <c r="AN14" s="150" t="str">
        <f t="shared" si="13"/>
        <v/>
      </c>
      <c r="AO14" s="114"/>
    </row>
    <row r="15" spans="1:41" ht="15" customHeight="1">
      <c r="B15" s="153" t="b">
        <f>IF(Length_12!AH10="",FALSE,TRUE)</f>
        <v>0</v>
      </c>
      <c r="C15" s="153" t="str">
        <f t="shared" si="14"/>
        <v>_</v>
      </c>
      <c r="D15" s="150" t="str">
        <f>IF($B15=FALSE,"",Length_12!A10)</f>
        <v/>
      </c>
      <c r="E15" s="150" t="str">
        <f>IF($B15=FALSE,"",Length_12!B10)</f>
        <v/>
      </c>
      <c r="F15" s="158" t="str">
        <f>IF($B15=FALSE,"",VALUE(Length_12!C10))</f>
        <v/>
      </c>
      <c r="G15" s="150" t="str">
        <f>IF($B15=FALSE,"",Length_12!D10)</f>
        <v/>
      </c>
      <c r="H15" s="150" t="str">
        <f>IF($B15=FALSE,"",Length_12!E10)</f>
        <v/>
      </c>
      <c r="I15" s="153" t="str">
        <f>IF($B15=FALSE,"",Length_12!AH10)</f>
        <v/>
      </c>
      <c r="J15" s="153" t="str">
        <f>IF($B15=FALSE,"",Length_12!AI10)</f>
        <v/>
      </c>
      <c r="K15" s="153" t="str">
        <f>IF($B15=FALSE,"",Length_12!AJ10)</f>
        <v/>
      </c>
      <c r="L15" s="153" t="str">
        <f>IF($B15=FALSE,"",Length_12!AK10)</f>
        <v/>
      </c>
      <c r="M15" s="153" t="str">
        <f>IF($B15=FALSE,"",Length_12!AL10)</f>
        <v/>
      </c>
      <c r="N15" s="150" t="str">
        <f t="shared" si="2"/>
        <v/>
      </c>
      <c r="O15" s="156" t="str">
        <f t="shared" si="3"/>
        <v/>
      </c>
      <c r="P15" s="150" t="str">
        <f>IF($B15=FALSE,"",Length_12!C54)</f>
        <v/>
      </c>
      <c r="Q15" s="150" t="str">
        <f>IF($B15=FALSE,"",Length_12!D54)</f>
        <v/>
      </c>
      <c r="R15" s="189" t="str">
        <f>IF(B15=FALSE,"",Length_12!E54)</f>
        <v/>
      </c>
      <c r="S15" s="189" t="str">
        <f>IF(B15=FALSE,"",Length_12!F54)</f>
        <v/>
      </c>
      <c r="T15" s="189" t="str">
        <f t="shared" si="4"/>
        <v/>
      </c>
      <c r="U15" s="195" t="str">
        <f t="shared" si="5"/>
        <v/>
      </c>
      <c r="V15" s="196" t="str">
        <f t="shared" si="6"/>
        <v/>
      </c>
      <c r="W15" s="153" t="str">
        <f>IF($B15=FALSE,"",Length_12!AM10)</f>
        <v/>
      </c>
      <c r="X15" s="153" t="str">
        <f>IF($B15=FALSE,"",Length_12!AN10)</f>
        <v/>
      </c>
      <c r="Y15" s="153" t="str">
        <f>IF($B15=FALSE,"",Length_12!AO10)</f>
        <v/>
      </c>
      <c r="Z15" s="153" t="str">
        <f>IF($B15=FALSE,"",Length_12!AP10)</f>
        <v/>
      </c>
      <c r="AA15" s="153" t="str">
        <f>IF($B15=FALSE,"",Length_12!AQ10)</f>
        <v/>
      </c>
      <c r="AB15" s="150" t="str">
        <f t="shared" si="7"/>
        <v/>
      </c>
      <c r="AC15" s="156" t="str">
        <f t="shared" si="8"/>
        <v/>
      </c>
      <c r="AD15" s="150" t="str">
        <f>IF($B15=FALSE,"",Length_12!H54)</f>
        <v/>
      </c>
      <c r="AE15" s="150" t="str">
        <f>IF($B15=FALSE,"",Length_12!I54)</f>
        <v/>
      </c>
      <c r="AF15" s="189" t="str">
        <f>IF($B15=FALSE,"",Length_12!J54)</f>
        <v/>
      </c>
      <c r="AG15" s="189" t="str">
        <f>IF($B15=FALSE,"",Length_12!K54)</f>
        <v/>
      </c>
      <c r="AH15" s="189" t="str">
        <f t="shared" si="15"/>
        <v/>
      </c>
      <c r="AI15" s="195" t="str">
        <f t="shared" si="9"/>
        <v/>
      </c>
      <c r="AJ15" s="196" t="str">
        <f t="shared" si="16"/>
        <v/>
      </c>
      <c r="AK15" s="150" t="str">
        <f t="shared" si="10"/>
        <v/>
      </c>
      <c r="AL15" s="150" t="str">
        <f t="shared" si="11"/>
        <v/>
      </c>
      <c r="AM15" s="150" t="str">
        <f t="shared" si="12"/>
        <v/>
      </c>
      <c r="AN15" s="150" t="str">
        <f t="shared" si="13"/>
        <v/>
      </c>
      <c r="AO15" s="114"/>
    </row>
    <row r="16" spans="1:41" ht="15" customHeight="1">
      <c r="B16" s="153" t="b">
        <f>IF(Length_12!AH11="",FALSE,TRUE)</f>
        <v>0</v>
      </c>
      <c r="C16" s="153" t="str">
        <f t="shared" si="14"/>
        <v>_</v>
      </c>
      <c r="D16" s="150" t="str">
        <f>IF($B16=FALSE,"",Length_12!A11)</f>
        <v/>
      </c>
      <c r="E16" s="150" t="str">
        <f>IF($B16=FALSE,"",Length_12!B11)</f>
        <v/>
      </c>
      <c r="F16" s="158" t="str">
        <f>IF($B16=FALSE,"",VALUE(Length_12!C11))</f>
        <v/>
      </c>
      <c r="G16" s="150" t="str">
        <f>IF($B16=FALSE,"",Length_12!D11)</f>
        <v/>
      </c>
      <c r="H16" s="150" t="str">
        <f>IF($B16=FALSE,"",Length_12!E11)</f>
        <v/>
      </c>
      <c r="I16" s="153" t="str">
        <f>IF($B16=FALSE,"",Length_12!AH11)</f>
        <v/>
      </c>
      <c r="J16" s="153" t="str">
        <f>IF($B16=FALSE,"",Length_12!AI11)</f>
        <v/>
      </c>
      <c r="K16" s="153" t="str">
        <f>IF($B16=FALSE,"",Length_12!AJ11)</f>
        <v/>
      </c>
      <c r="L16" s="153" t="str">
        <f>IF($B16=FALSE,"",Length_12!AK11)</f>
        <v/>
      </c>
      <c r="M16" s="153" t="str">
        <f>IF($B16=FALSE,"",Length_12!AL11)</f>
        <v/>
      </c>
      <c r="N16" s="150" t="str">
        <f t="shared" si="2"/>
        <v/>
      </c>
      <c r="O16" s="156" t="str">
        <f t="shared" si="3"/>
        <v/>
      </c>
      <c r="P16" s="150" t="str">
        <f>IF($B16=FALSE,"",Length_12!C55)</f>
        <v/>
      </c>
      <c r="Q16" s="150" t="str">
        <f>IF($B16=FALSE,"",Length_12!D55)</f>
        <v/>
      </c>
      <c r="R16" s="189" t="str">
        <f>IF(B16=FALSE,"",Length_12!E55)</f>
        <v/>
      </c>
      <c r="S16" s="189" t="str">
        <f>IF(B16=FALSE,"",Length_12!F55)</f>
        <v/>
      </c>
      <c r="T16" s="189" t="str">
        <f t="shared" si="4"/>
        <v/>
      </c>
      <c r="U16" s="195" t="str">
        <f t="shared" si="5"/>
        <v/>
      </c>
      <c r="V16" s="196" t="str">
        <f t="shared" si="6"/>
        <v/>
      </c>
      <c r="W16" s="153" t="str">
        <f>IF($B16=FALSE,"",Length_12!AM11)</f>
        <v/>
      </c>
      <c r="X16" s="153" t="str">
        <f>IF($B16=FALSE,"",Length_12!AN11)</f>
        <v/>
      </c>
      <c r="Y16" s="153" t="str">
        <f>IF($B16=FALSE,"",Length_12!AO11)</f>
        <v/>
      </c>
      <c r="Z16" s="153" t="str">
        <f>IF($B16=FALSE,"",Length_12!AP11)</f>
        <v/>
      </c>
      <c r="AA16" s="153" t="str">
        <f>IF($B16=FALSE,"",Length_12!AQ11)</f>
        <v/>
      </c>
      <c r="AB16" s="150" t="str">
        <f t="shared" si="7"/>
        <v/>
      </c>
      <c r="AC16" s="156" t="str">
        <f t="shared" si="8"/>
        <v/>
      </c>
      <c r="AD16" s="150" t="str">
        <f>IF($B16=FALSE,"",Length_12!H55)</f>
        <v/>
      </c>
      <c r="AE16" s="150" t="str">
        <f>IF($B16=FALSE,"",Length_12!I55)</f>
        <v/>
      </c>
      <c r="AF16" s="189" t="str">
        <f>IF($B16=FALSE,"",Length_12!J55)</f>
        <v/>
      </c>
      <c r="AG16" s="189" t="str">
        <f>IF($B16=FALSE,"",Length_12!K55)</f>
        <v/>
      </c>
      <c r="AH16" s="189" t="str">
        <f t="shared" si="15"/>
        <v/>
      </c>
      <c r="AI16" s="195" t="str">
        <f t="shared" si="9"/>
        <v/>
      </c>
      <c r="AJ16" s="196" t="str">
        <f t="shared" si="16"/>
        <v/>
      </c>
      <c r="AK16" s="150" t="str">
        <f t="shared" si="10"/>
        <v/>
      </c>
      <c r="AL16" s="150" t="str">
        <f t="shared" si="11"/>
        <v/>
      </c>
      <c r="AM16" s="150" t="str">
        <f t="shared" si="12"/>
        <v/>
      </c>
      <c r="AN16" s="150" t="str">
        <f t="shared" si="13"/>
        <v/>
      </c>
      <c r="AO16" s="114"/>
    </row>
    <row r="17" spans="2:41" ht="15" customHeight="1">
      <c r="B17" s="153" t="b">
        <f>IF(Length_12!AH12="",FALSE,TRUE)</f>
        <v>0</v>
      </c>
      <c r="C17" s="153" t="str">
        <f t="shared" si="14"/>
        <v>_</v>
      </c>
      <c r="D17" s="150" t="str">
        <f>IF($B17=FALSE,"",Length_12!A12)</f>
        <v/>
      </c>
      <c r="E17" s="150" t="str">
        <f>IF($B17=FALSE,"",Length_12!B12)</f>
        <v/>
      </c>
      <c r="F17" s="158" t="str">
        <f>IF($B17=FALSE,"",VALUE(Length_12!C12))</f>
        <v/>
      </c>
      <c r="G17" s="150" t="str">
        <f>IF($B17=FALSE,"",Length_12!D12)</f>
        <v/>
      </c>
      <c r="H17" s="150" t="str">
        <f>IF($B17=FALSE,"",Length_12!E12)</f>
        <v/>
      </c>
      <c r="I17" s="153" t="str">
        <f>IF($B17=FALSE,"",Length_12!AH12)</f>
        <v/>
      </c>
      <c r="J17" s="153" t="str">
        <f>IF($B17=FALSE,"",Length_12!AI12)</f>
        <v/>
      </c>
      <c r="K17" s="153" t="str">
        <f>IF($B17=FALSE,"",Length_12!AJ12)</f>
        <v/>
      </c>
      <c r="L17" s="153" t="str">
        <f>IF($B17=FALSE,"",Length_12!AK12)</f>
        <v/>
      </c>
      <c r="M17" s="153" t="str">
        <f>IF($B17=FALSE,"",Length_12!AL12)</f>
        <v/>
      </c>
      <c r="N17" s="150" t="str">
        <f t="shared" si="2"/>
        <v/>
      </c>
      <c r="O17" s="156" t="str">
        <f t="shared" si="3"/>
        <v/>
      </c>
      <c r="P17" s="150" t="str">
        <f>IF($B17=FALSE,"",Length_12!C56)</f>
        <v/>
      </c>
      <c r="Q17" s="150" t="str">
        <f>IF($B17=FALSE,"",Length_12!D56)</f>
        <v/>
      </c>
      <c r="R17" s="189" t="str">
        <f>IF(B17=FALSE,"",Length_12!E56)</f>
        <v/>
      </c>
      <c r="S17" s="189" t="str">
        <f>IF(B17=FALSE,"",Length_12!F56)</f>
        <v/>
      </c>
      <c r="T17" s="189" t="str">
        <f t="shared" si="4"/>
        <v/>
      </c>
      <c r="U17" s="195" t="str">
        <f t="shared" si="5"/>
        <v/>
      </c>
      <c r="V17" s="196" t="str">
        <f t="shared" si="6"/>
        <v/>
      </c>
      <c r="W17" s="153" t="str">
        <f>IF($B17=FALSE,"",Length_12!AM12)</f>
        <v/>
      </c>
      <c r="X17" s="153" t="str">
        <f>IF($B17=FALSE,"",Length_12!AN12)</f>
        <v/>
      </c>
      <c r="Y17" s="153" t="str">
        <f>IF($B17=FALSE,"",Length_12!AO12)</f>
        <v/>
      </c>
      <c r="Z17" s="153" t="str">
        <f>IF($B17=FALSE,"",Length_12!AP12)</f>
        <v/>
      </c>
      <c r="AA17" s="153" t="str">
        <f>IF($B17=FALSE,"",Length_12!AQ12)</f>
        <v/>
      </c>
      <c r="AB17" s="150" t="str">
        <f t="shared" si="7"/>
        <v/>
      </c>
      <c r="AC17" s="156" t="str">
        <f t="shared" si="8"/>
        <v/>
      </c>
      <c r="AD17" s="150" t="str">
        <f>IF($B17=FALSE,"",Length_12!H56)</f>
        <v/>
      </c>
      <c r="AE17" s="150" t="str">
        <f>IF($B17=FALSE,"",Length_12!I56)</f>
        <v/>
      </c>
      <c r="AF17" s="189" t="str">
        <f>IF($B17=FALSE,"",Length_12!J56)</f>
        <v/>
      </c>
      <c r="AG17" s="189" t="str">
        <f>IF($B17=FALSE,"",Length_12!K56)</f>
        <v/>
      </c>
      <c r="AH17" s="189" t="str">
        <f t="shared" si="15"/>
        <v/>
      </c>
      <c r="AI17" s="195" t="str">
        <f t="shared" si="9"/>
        <v/>
      </c>
      <c r="AJ17" s="196" t="str">
        <f t="shared" si="16"/>
        <v/>
      </c>
      <c r="AK17" s="150" t="str">
        <f t="shared" si="10"/>
        <v/>
      </c>
      <c r="AL17" s="150" t="str">
        <f t="shared" si="11"/>
        <v/>
      </c>
      <c r="AM17" s="150" t="str">
        <f t="shared" si="12"/>
        <v/>
      </c>
      <c r="AN17" s="150" t="str">
        <f t="shared" si="13"/>
        <v/>
      </c>
      <c r="AO17" s="114"/>
    </row>
    <row r="18" spans="2:41" ht="15" customHeight="1">
      <c r="B18" s="153" t="b">
        <f>IF(Length_12!AH13="",FALSE,TRUE)</f>
        <v>0</v>
      </c>
      <c r="C18" s="153" t="str">
        <f t="shared" si="14"/>
        <v>_</v>
      </c>
      <c r="D18" s="150" t="str">
        <f>IF($B18=FALSE,"",Length_12!A13)</f>
        <v/>
      </c>
      <c r="E18" s="150" t="str">
        <f>IF($B18=FALSE,"",Length_12!B13)</f>
        <v/>
      </c>
      <c r="F18" s="158" t="str">
        <f>IF($B18=FALSE,"",VALUE(Length_12!C13))</f>
        <v/>
      </c>
      <c r="G18" s="150" t="str">
        <f>IF($B18=FALSE,"",Length_12!D13)</f>
        <v/>
      </c>
      <c r="H18" s="150" t="str">
        <f>IF($B18=FALSE,"",Length_12!E13)</f>
        <v/>
      </c>
      <c r="I18" s="153" t="str">
        <f>IF($B18=FALSE,"",Length_12!AH13)</f>
        <v/>
      </c>
      <c r="J18" s="153" t="str">
        <f>IF($B18=FALSE,"",Length_12!AI13)</f>
        <v/>
      </c>
      <c r="K18" s="153" t="str">
        <f>IF($B18=FALSE,"",Length_12!AJ13)</f>
        <v/>
      </c>
      <c r="L18" s="153" t="str">
        <f>IF($B18=FALSE,"",Length_12!AK13)</f>
        <v/>
      </c>
      <c r="M18" s="153" t="str">
        <f>IF($B18=FALSE,"",Length_12!AL13)</f>
        <v/>
      </c>
      <c r="N18" s="150" t="str">
        <f t="shared" si="2"/>
        <v/>
      </c>
      <c r="O18" s="156" t="str">
        <f t="shared" si="3"/>
        <v/>
      </c>
      <c r="P18" s="150" t="str">
        <f>IF($B18=FALSE,"",Length_12!C57)</f>
        <v/>
      </c>
      <c r="Q18" s="150" t="str">
        <f>IF($B18=FALSE,"",Length_12!D57)</f>
        <v/>
      </c>
      <c r="R18" s="189" t="str">
        <f>IF(B18=FALSE,"",Length_12!E57)</f>
        <v/>
      </c>
      <c r="S18" s="189" t="str">
        <f>IF(B18=FALSE,"",Length_12!F57)</f>
        <v/>
      </c>
      <c r="T18" s="189" t="str">
        <f t="shared" si="4"/>
        <v/>
      </c>
      <c r="U18" s="195" t="str">
        <f t="shared" si="5"/>
        <v/>
      </c>
      <c r="V18" s="196" t="str">
        <f t="shared" si="6"/>
        <v/>
      </c>
      <c r="W18" s="153" t="str">
        <f>IF($B18=FALSE,"",Length_12!AM13)</f>
        <v/>
      </c>
      <c r="X18" s="153" t="str">
        <f>IF($B18=FALSE,"",Length_12!AN13)</f>
        <v/>
      </c>
      <c r="Y18" s="153" t="str">
        <f>IF($B18=FALSE,"",Length_12!AO13)</f>
        <v/>
      </c>
      <c r="Z18" s="153" t="str">
        <f>IF($B18=FALSE,"",Length_12!AP13)</f>
        <v/>
      </c>
      <c r="AA18" s="153" t="str">
        <f>IF($B18=FALSE,"",Length_12!AQ13)</f>
        <v/>
      </c>
      <c r="AB18" s="150" t="str">
        <f t="shared" si="7"/>
        <v/>
      </c>
      <c r="AC18" s="156" t="str">
        <f t="shared" si="8"/>
        <v/>
      </c>
      <c r="AD18" s="150" t="str">
        <f>IF($B18=FALSE,"",Length_12!H57)</f>
        <v/>
      </c>
      <c r="AE18" s="150" t="str">
        <f>IF($B18=FALSE,"",Length_12!I57)</f>
        <v/>
      </c>
      <c r="AF18" s="189" t="str">
        <f>IF($B18=FALSE,"",Length_12!J57)</f>
        <v/>
      </c>
      <c r="AG18" s="189" t="str">
        <f>IF($B18=FALSE,"",Length_12!K57)</f>
        <v/>
      </c>
      <c r="AH18" s="189" t="str">
        <f t="shared" si="15"/>
        <v/>
      </c>
      <c r="AI18" s="195" t="str">
        <f t="shared" si="9"/>
        <v/>
      </c>
      <c r="AJ18" s="196" t="str">
        <f t="shared" si="16"/>
        <v/>
      </c>
      <c r="AK18" s="150" t="str">
        <f t="shared" si="10"/>
        <v/>
      </c>
      <c r="AL18" s="150" t="str">
        <f t="shared" si="11"/>
        <v/>
      </c>
      <c r="AM18" s="150" t="str">
        <f t="shared" si="12"/>
        <v/>
      </c>
      <c r="AN18" s="150" t="str">
        <f t="shared" si="13"/>
        <v/>
      </c>
      <c r="AO18" s="114"/>
    </row>
    <row r="19" spans="2:41" ht="15" customHeight="1">
      <c r="B19" s="153" t="b">
        <f>IF(Length_12!AH14="",FALSE,TRUE)</f>
        <v>0</v>
      </c>
      <c r="C19" s="153" t="str">
        <f t="shared" si="14"/>
        <v>_</v>
      </c>
      <c r="D19" s="150" t="str">
        <f>IF($B19=FALSE,"",Length_12!A14)</f>
        <v/>
      </c>
      <c r="E19" s="150" t="str">
        <f>IF($B19=FALSE,"",Length_12!B14)</f>
        <v/>
      </c>
      <c r="F19" s="158" t="str">
        <f>IF($B19=FALSE,"",VALUE(Length_12!C14))</f>
        <v/>
      </c>
      <c r="G19" s="150" t="str">
        <f>IF($B19=FALSE,"",Length_12!D14)</f>
        <v/>
      </c>
      <c r="H19" s="150" t="str">
        <f>IF($B19=FALSE,"",Length_12!E14)</f>
        <v/>
      </c>
      <c r="I19" s="153" t="str">
        <f>IF($B19=FALSE,"",Length_12!AH14)</f>
        <v/>
      </c>
      <c r="J19" s="153" t="str">
        <f>IF($B19=FALSE,"",Length_12!AI14)</f>
        <v/>
      </c>
      <c r="K19" s="153" t="str">
        <f>IF($B19=FALSE,"",Length_12!AJ14)</f>
        <v/>
      </c>
      <c r="L19" s="153" t="str">
        <f>IF($B19=FALSE,"",Length_12!AK14)</f>
        <v/>
      </c>
      <c r="M19" s="153" t="str">
        <f>IF($B19=FALSE,"",Length_12!AL14)</f>
        <v/>
      </c>
      <c r="N19" s="150" t="str">
        <f t="shared" si="2"/>
        <v/>
      </c>
      <c r="O19" s="156" t="str">
        <f t="shared" si="3"/>
        <v/>
      </c>
      <c r="P19" s="150" t="str">
        <f>IF($B19=FALSE,"",Length_12!C58)</f>
        <v/>
      </c>
      <c r="Q19" s="150" t="str">
        <f>IF($B19=FALSE,"",Length_12!D58)</f>
        <v/>
      </c>
      <c r="R19" s="189" t="str">
        <f>IF(B19=FALSE,"",Length_12!E58)</f>
        <v/>
      </c>
      <c r="S19" s="189" t="str">
        <f>IF(B19=FALSE,"",Length_12!F58)</f>
        <v/>
      </c>
      <c r="T19" s="189" t="str">
        <f t="shared" si="4"/>
        <v/>
      </c>
      <c r="U19" s="195" t="str">
        <f t="shared" si="5"/>
        <v/>
      </c>
      <c r="V19" s="196" t="str">
        <f t="shared" si="6"/>
        <v/>
      </c>
      <c r="W19" s="153" t="str">
        <f>IF($B19=FALSE,"",Length_12!AM14)</f>
        <v/>
      </c>
      <c r="X19" s="153" t="str">
        <f>IF($B19=FALSE,"",Length_12!AN14)</f>
        <v/>
      </c>
      <c r="Y19" s="153" t="str">
        <f>IF($B19=FALSE,"",Length_12!AO14)</f>
        <v/>
      </c>
      <c r="Z19" s="153" t="str">
        <f>IF($B19=FALSE,"",Length_12!AP14)</f>
        <v/>
      </c>
      <c r="AA19" s="153" t="str">
        <f>IF($B19=FALSE,"",Length_12!AQ14)</f>
        <v/>
      </c>
      <c r="AB19" s="150" t="str">
        <f t="shared" si="7"/>
        <v/>
      </c>
      <c r="AC19" s="156" t="str">
        <f t="shared" si="8"/>
        <v/>
      </c>
      <c r="AD19" s="150" t="str">
        <f>IF($B19=FALSE,"",Length_12!H58)</f>
        <v/>
      </c>
      <c r="AE19" s="150" t="str">
        <f>IF($B19=FALSE,"",Length_12!I58)</f>
        <v/>
      </c>
      <c r="AF19" s="189" t="str">
        <f>IF($B19=FALSE,"",Length_12!J58)</f>
        <v/>
      </c>
      <c r="AG19" s="189" t="str">
        <f>IF($B19=FALSE,"",Length_12!K58)</f>
        <v/>
      </c>
      <c r="AH19" s="189" t="str">
        <f t="shared" si="15"/>
        <v/>
      </c>
      <c r="AI19" s="195" t="str">
        <f t="shared" si="9"/>
        <v/>
      </c>
      <c r="AJ19" s="196" t="str">
        <f t="shared" si="16"/>
        <v/>
      </c>
      <c r="AK19" s="150" t="str">
        <f t="shared" si="10"/>
        <v/>
      </c>
      <c r="AL19" s="150" t="str">
        <f t="shared" si="11"/>
        <v/>
      </c>
      <c r="AM19" s="150" t="str">
        <f t="shared" si="12"/>
        <v/>
      </c>
      <c r="AN19" s="150" t="str">
        <f t="shared" si="13"/>
        <v/>
      </c>
      <c r="AO19" s="114"/>
    </row>
    <row r="20" spans="2:41" ht="15" customHeight="1">
      <c r="B20" s="153" t="b">
        <f>IF(Length_12!AH15="",FALSE,TRUE)</f>
        <v>0</v>
      </c>
      <c r="C20" s="153" t="str">
        <f t="shared" si="14"/>
        <v>_</v>
      </c>
      <c r="D20" s="150" t="str">
        <f>IF($B20=FALSE,"",Length_12!A15)</f>
        <v/>
      </c>
      <c r="E20" s="150" t="str">
        <f>IF($B20=FALSE,"",Length_12!B15)</f>
        <v/>
      </c>
      <c r="F20" s="158" t="str">
        <f>IF($B20=FALSE,"",VALUE(Length_12!C15))</f>
        <v/>
      </c>
      <c r="G20" s="150" t="str">
        <f>IF($B20=FALSE,"",Length_12!D15)</f>
        <v/>
      </c>
      <c r="H20" s="150" t="str">
        <f>IF($B20=FALSE,"",Length_12!E15)</f>
        <v/>
      </c>
      <c r="I20" s="153" t="str">
        <f>IF($B20=FALSE,"",Length_12!AH15)</f>
        <v/>
      </c>
      <c r="J20" s="153" t="str">
        <f>IF($B20=FALSE,"",Length_12!AI15)</f>
        <v/>
      </c>
      <c r="K20" s="153" t="str">
        <f>IF($B20=FALSE,"",Length_12!AJ15)</f>
        <v/>
      </c>
      <c r="L20" s="153" t="str">
        <f>IF($B20=FALSE,"",Length_12!AK15)</f>
        <v/>
      </c>
      <c r="M20" s="153" t="str">
        <f>IF($B20=FALSE,"",Length_12!AL15)</f>
        <v/>
      </c>
      <c r="N20" s="150" t="str">
        <f t="shared" si="2"/>
        <v/>
      </c>
      <c r="O20" s="156" t="str">
        <f t="shared" si="3"/>
        <v/>
      </c>
      <c r="P20" s="150" t="str">
        <f>IF($B20=FALSE,"",Length_12!C59)</f>
        <v/>
      </c>
      <c r="Q20" s="150" t="str">
        <f>IF($B20=FALSE,"",Length_12!D59)</f>
        <v/>
      </c>
      <c r="R20" s="189" t="str">
        <f>IF(B20=FALSE,"",Length_12!E59)</f>
        <v/>
      </c>
      <c r="S20" s="189" t="str">
        <f>IF(B20=FALSE,"",Length_12!F59)</f>
        <v/>
      </c>
      <c r="T20" s="189" t="str">
        <f t="shared" si="4"/>
        <v/>
      </c>
      <c r="U20" s="195" t="str">
        <f t="shared" si="5"/>
        <v/>
      </c>
      <c r="V20" s="196" t="str">
        <f t="shared" si="6"/>
        <v/>
      </c>
      <c r="W20" s="153" t="str">
        <f>IF($B20=FALSE,"",Length_12!AM15)</f>
        <v/>
      </c>
      <c r="X20" s="153" t="str">
        <f>IF($B20=FALSE,"",Length_12!AN15)</f>
        <v/>
      </c>
      <c r="Y20" s="153" t="str">
        <f>IF($B20=FALSE,"",Length_12!AO15)</f>
        <v/>
      </c>
      <c r="Z20" s="153" t="str">
        <f>IF($B20=FALSE,"",Length_12!AP15)</f>
        <v/>
      </c>
      <c r="AA20" s="153" t="str">
        <f>IF($B20=FALSE,"",Length_12!AQ15)</f>
        <v/>
      </c>
      <c r="AB20" s="150" t="str">
        <f t="shared" si="7"/>
        <v/>
      </c>
      <c r="AC20" s="156" t="str">
        <f t="shared" si="8"/>
        <v/>
      </c>
      <c r="AD20" s="150" t="str">
        <f>IF($B20=FALSE,"",Length_12!H59)</f>
        <v/>
      </c>
      <c r="AE20" s="150" t="str">
        <f>IF($B20=FALSE,"",Length_12!I59)</f>
        <v/>
      </c>
      <c r="AF20" s="189" t="str">
        <f>IF($B20=FALSE,"",Length_12!J59)</f>
        <v/>
      </c>
      <c r="AG20" s="189" t="str">
        <f>IF($B20=FALSE,"",Length_12!K59)</f>
        <v/>
      </c>
      <c r="AH20" s="189" t="str">
        <f t="shared" si="15"/>
        <v/>
      </c>
      <c r="AI20" s="195" t="str">
        <f t="shared" si="9"/>
        <v/>
      </c>
      <c r="AJ20" s="196" t="str">
        <f t="shared" si="16"/>
        <v/>
      </c>
      <c r="AK20" s="150" t="str">
        <f t="shared" si="10"/>
        <v/>
      </c>
      <c r="AL20" s="150" t="str">
        <f t="shared" si="11"/>
        <v/>
      </c>
      <c r="AM20" s="150" t="str">
        <f t="shared" si="12"/>
        <v/>
      </c>
      <c r="AN20" s="150" t="str">
        <f t="shared" si="13"/>
        <v/>
      </c>
      <c r="AO20" s="114"/>
    </row>
    <row r="21" spans="2:41" ht="15" customHeight="1">
      <c r="B21" s="153" t="b">
        <f>IF(Length_12!AH16="",FALSE,TRUE)</f>
        <v>0</v>
      </c>
      <c r="C21" s="153" t="str">
        <f t="shared" si="14"/>
        <v>_</v>
      </c>
      <c r="D21" s="150" t="str">
        <f>IF($B21=FALSE,"",Length_12!A16)</f>
        <v/>
      </c>
      <c r="E21" s="150" t="str">
        <f>IF($B21=FALSE,"",Length_12!B16)</f>
        <v/>
      </c>
      <c r="F21" s="158" t="str">
        <f>IF($B21=FALSE,"",VALUE(Length_12!C16))</f>
        <v/>
      </c>
      <c r="G21" s="150" t="str">
        <f>IF($B21=FALSE,"",Length_12!D16)</f>
        <v/>
      </c>
      <c r="H21" s="150" t="str">
        <f>IF($B21=FALSE,"",Length_12!E16)</f>
        <v/>
      </c>
      <c r="I21" s="153" t="str">
        <f>IF($B21=FALSE,"",Length_12!AH16)</f>
        <v/>
      </c>
      <c r="J21" s="153" t="str">
        <f>IF($B21=FALSE,"",Length_12!AI16)</f>
        <v/>
      </c>
      <c r="K21" s="153" t="str">
        <f>IF($B21=FALSE,"",Length_12!AJ16)</f>
        <v/>
      </c>
      <c r="L21" s="153" t="str">
        <f>IF($B21=FALSE,"",Length_12!AK16)</f>
        <v/>
      </c>
      <c r="M21" s="153" t="str">
        <f>IF($B21=FALSE,"",Length_12!AL16)</f>
        <v/>
      </c>
      <c r="N21" s="150" t="str">
        <f t="shared" si="2"/>
        <v/>
      </c>
      <c r="O21" s="156" t="str">
        <f t="shared" si="3"/>
        <v/>
      </c>
      <c r="P21" s="150" t="str">
        <f>IF($B21=FALSE,"",Length_12!C60)</f>
        <v/>
      </c>
      <c r="Q21" s="150" t="str">
        <f>IF($B21=FALSE,"",Length_12!D60)</f>
        <v/>
      </c>
      <c r="R21" s="189" t="str">
        <f>IF(B21=FALSE,"",Length_12!E60)</f>
        <v/>
      </c>
      <c r="S21" s="189" t="str">
        <f>IF(B21=FALSE,"",Length_12!F60)</f>
        <v/>
      </c>
      <c r="T21" s="189" t="str">
        <f t="shared" si="4"/>
        <v/>
      </c>
      <c r="U21" s="195" t="str">
        <f t="shared" si="5"/>
        <v/>
      </c>
      <c r="V21" s="196" t="str">
        <f t="shared" si="6"/>
        <v/>
      </c>
      <c r="W21" s="153" t="str">
        <f>IF($B21=FALSE,"",Length_12!AM16)</f>
        <v/>
      </c>
      <c r="X21" s="153" t="str">
        <f>IF($B21=FALSE,"",Length_12!AN16)</f>
        <v/>
      </c>
      <c r="Y21" s="153" t="str">
        <f>IF($B21=FALSE,"",Length_12!AO16)</f>
        <v/>
      </c>
      <c r="Z21" s="153" t="str">
        <f>IF($B21=FALSE,"",Length_12!AP16)</f>
        <v/>
      </c>
      <c r="AA21" s="153" t="str">
        <f>IF($B21=FALSE,"",Length_12!AQ16)</f>
        <v/>
      </c>
      <c r="AB21" s="150" t="str">
        <f t="shared" si="7"/>
        <v/>
      </c>
      <c r="AC21" s="156" t="str">
        <f t="shared" si="8"/>
        <v/>
      </c>
      <c r="AD21" s="150" t="str">
        <f>IF($B21=FALSE,"",Length_12!H60)</f>
        <v/>
      </c>
      <c r="AE21" s="150" t="str">
        <f>IF($B21=FALSE,"",Length_12!I60)</f>
        <v/>
      </c>
      <c r="AF21" s="189" t="str">
        <f>IF($B21=FALSE,"",Length_12!J60)</f>
        <v/>
      </c>
      <c r="AG21" s="189" t="str">
        <f>IF($B21=FALSE,"",Length_12!K60)</f>
        <v/>
      </c>
      <c r="AH21" s="189" t="str">
        <f t="shared" si="15"/>
        <v/>
      </c>
      <c r="AI21" s="195" t="str">
        <f t="shared" si="9"/>
        <v/>
      </c>
      <c r="AJ21" s="196" t="str">
        <f t="shared" si="16"/>
        <v/>
      </c>
      <c r="AK21" s="150" t="str">
        <f t="shared" si="10"/>
        <v/>
      </c>
      <c r="AL21" s="150" t="str">
        <f t="shared" si="11"/>
        <v/>
      </c>
      <c r="AM21" s="150" t="str">
        <f t="shared" si="12"/>
        <v/>
      </c>
      <c r="AN21" s="150" t="str">
        <f t="shared" si="13"/>
        <v/>
      </c>
      <c r="AO21" s="114"/>
    </row>
    <row r="22" spans="2:41" ht="15" customHeight="1">
      <c r="B22" s="153" t="b">
        <f>IF(Length_12!AH17="",FALSE,TRUE)</f>
        <v>0</v>
      </c>
      <c r="C22" s="153" t="str">
        <f t="shared" si="14"/>
        <v>_</v>
      </c>
      <c r="D22" s="150" t="str">
        <f>IF($B22=FALSE,"",Length_12!A17)</f>
        <v/>
      </c>
      <c r="E22" s="150" t="str">
        <f>IF($B22=FALSE,"",Length_12!B17)</f>
        <v/>
      </c>
      <c r="F22" s="158" t="str">
        <f>IF($B22=FALSE,"",VALUE(Length_12!C17))</f>
        <v/>
      </c>
      <c r="G22" s="150" t="str">
        <f>IF($B22=FALSE,"",Length_12!D17)</f>
        <v/>
      </c>
      <c r="H22" s="150" t="str">
        <f>IF($B22=FALSE,"",Length_12!E17)</f>
        <v/>
      </c>
      <c r="I22" s="153" t="str">
        <f>IF($B22=FALSE,"",Length_12!AH17)</f>
        <v/>
      </c>
      <c r="J22" s="153" t="str">
        <f>IF($B22=FALSE,"",Length_12!AI17)</f>
        <v/>
      </c>
      <c r="K22" s="153" t="str">
        <f>IF($B22=FALSE,"",Length_12!AJ17)</f>
        <v/>
      </c>
      <c r="L22" s="153" t="str">
        <f>IF($B22=FALSE,"",Length_12!AK17)</f>
        <v/>
      </c>
      <c r="M22" s="153" t="str">
        <f>IF($B22=FALSE,"",Length_12!AL17)</f>
        <v/>
      </c>
      <c r="N22" s="150" t="str">
        <f t="shared" si="2"/>
        <v/>
      </c>
      <c r="O22" s="156" t="str">
        <f t="shared" si="3"/>
        <v/>
      </c>
      <c r="P22" s="150" t="str">
        <f>IF($B22=FALSE,"",Length_12!C61)</f>
        <v/>
      </c>
      <c r="Q22" s="150" t="str">
        <f>IF($B22=FALSE,"",Length_12!D61)</f>
        <v/>
      </c>
      <c r="R22" s="189" t="str">
        <f>IF(B22=FALSE,"",Length_12!E61)</f>
        <v/>
      </c>
      <c r="S22" s="189" t="str">
        <f>IF(B22=FALSE,"",Length_12!F61)</f>
        <v/>
      </c>
      <c r="T22" s="189" t="str">
        <f t="shared" si="4"/>
        <v/>
      </c>
      <c r="U22" s="195" t="str">
        <f t="shared" si="5"/>
        <v/>
      </c>
      <c r="V22" s="196" t="str">
        <f t="shared" si="6"/>
        <v/>
      </c>
      <c r="W22" s="153" t="str">
        <f>IF($B22=FALSE,"",Length_12!AM17)</f>
        <v/>
      </c>
      <c r="X22" s="153" t="str">
        <f>IF($B22=FALSE,"",Length_12!AN17)</f>
        <v/>
      </c>
      <c r="Y22" s="153" t="str">
        <f>IF($B22=FALSE,"",Length_12!AO17)</f>
        <v/>
      </c>
      <c r="Z22" s="153" t="str">
        <f>IF($B22=FALSE,"",Length_12!AP17)</f>
        <v/>
      </c>
      <c r="AA22" s="153" t="str">
        <f>IF($B22=FALSE,"",Length_12!AQ17)</f>
        <v/>
      </c>
      <c r="AB22" s="150" t="str">
        <f t="shared" si="7"/>
        <v/>
      </c>
      <c r="AC22" s="156" t="str">
        <f t="shared" si="8"/>
        <v/>
      </c>
      <c r="AD22" s="150" t="str">
        <f>IF($B22=FALSE,"",Length_12!H61)</f>
        <v/>
      </c>
      <c r="AE22" s="150" t="str">
        <f>IF($B22=FALSE,"",Length_12!I61)</f>
        <v/>
      </c>
      <c r="AF22" s="189" t="str">
        <f>IF($B22=FALSE,"",Length_12!J61)</f>
        <v/>
      </c>
      <c r="AG22" s="189" t="str">
        <f>IF($B22=FALSE,"",Length_12!K61)</f>
        <v/>
      </c>
      <c r="AH22" s="189" t="str">
        <f t="shared" si="15"/>
        <v/>
      </c>
      <c r="AI22" s="195" t="str">
        <f t="shared" si="9"/>
        <v/>
      </c>
      <c r="AJ22" s="196" t="str">
        <f t="shared" si="16"/>
        <v/>
      </c>
      <c r="AK22" s="150" t="str">
        <f t="shared" si="10"/>
        <v/>
      </c>
      <c r="AL22" s="150" t="str">
        <f t="shared" si="11"/>
        <v/>
      </c>
      <c r="AM22" s="150" t="str">
        <f t="shared" si="12"/>
        <v/>
      </c>
      <c r="AN22" s="150" t="str">
        <f t="shared" si="13"/>
        <v/>
      </c>
      <c r="AO22" s="114"/>
    </row>
    <row r="23" spans="2:41" ht="15" customHeight="1">
      <c r="B23" s="153" t="b">
        <f>IF(Length_12!AH18="",FALSE,TRUE)</f>
        <v>0</v>
      </c>
      <c r="C23" s="153" t="str">
        <f t="shared" si="14"/>
        <v>_</v>
      </c>
      <c r="D23" s="150" t="str">
        <f>IF($B23=FALSE,"",Length_12!A18)</f>
        <v/>
      </c>
      <c r="E23" s="150" t="str">
        <f>IF($B23=FALSE,"",Length_12!B18)</f>
        <v/>
      </c>
      <c r="F23" s="158" t="str">
        <f>IF($B23=FALSE,"",VALUE(Length_12!C18))</f>
        <v/>
      </c>
      <c r="G23" s="150" t="str">
        <f>IF($B23=FALSE,"",Length_12!D18)</f>
        <v/>
      </c>
      <c r="H23" s="150" t="str">
        <f>IF($B23=FALSE,"",Length_12!E18)</f>
        <v/>
      </c>
      <c r="I23" s="153" t="str">
        <f>IF($B23=FALSE,"",Length_12!AH18)</f>
        <v/>
      </c>
      <c r="J23" s="153" t="str">
        <f>IF($B23=FALSE,"",Length_12!AI18)</f>
        <v/>
      </c>
      <c r="K23" s="153" t="str">
        <f>IF($B23=FALSE,"",Length_12!AJ18)</f>
        <v/>
      </c>
      <c r="L23" s="153" t="str">
        <f>IF($B23=FALSE,"",Length_12!AK18)</f>
        <v/>
      </c>
      <c r="M23" s="153" t="str">
        <f>IF($B23=FALSE,"",Length_12!AL18)</f>
        <v/>
      </c>
      <c r="N23" s="150" t="str">
        <f t="shared" si="2"/>
        <v/>
      </c>
      <c r="O23" s="156" t="str">
        <f t="shared" si="3"/>
        <v/>
      </c>
      <c r="P23" s="150" t="str">
        <f>IF($B23=FALSE,"",Length_12!C62)</f>
        <v/>
      </c>
      <c r="Q23" s="150" t="str">
        <f>IF($B23=FALSE,"",Length_12!D62)</f>
        <v/>
      </c>
      <c r="R23" s="189" t="str">
        <f>IF(B23=FALSE,"",Length_12!E62)</f>
        <v/>
      </c>
      <c r="S23" s="189" t="str">
        <f>IF(B23=FALSE,"",Length_12!F62)</f>
        <v/>
      </c>
      <c r="T23" s="189" t="str">
        <f t="shared" si="4"/>
        <v/>
      </c>
      <c r="U23" s="195" t="str">
        <f t="shared" si="5"/>
        <v/>
      </c>
      <c r="V23" s="196" t="str">
        <f t="shared" si="6"/>
        <v/>
      </c>
      <c r="W23" s="153" t="str">
        <f>IF($B23=FALSE,"",Length_12!AM18)</f>
        <v/>
      </c>
      <c r="X23" s="153" t="str">
        <f>IF($B23=FALSE,"",Length_12!AN18)</f>
        <v/>
      </c>
      <c r="Y23" s="153" t="str">
        <f>IF($B23=FALSE,"",Length_12!AO18)</f>
        <v/>
      </c>
      <c r="Z23" s="153" t="str">
        <f>IF($B23=FALSE,"",Length_12!AP18)</f>
        <v/>
      </c>
      <c r="AA23" s="153" t="str">
        <f>IF($B23=FALSE,"",Length_12!AQ18)</f>
        <v/>
      </c>
      <c r="AB23" s="150" t="str">
        <f t="shared" si="7"/>
        <v/>
      </c>
      <c r="AC23" s="156" t="str">
        <f t="shared" si="8"/>
        <v/>
      </c>
      <c r="AD23" s="150" t="str">
        <f>IF($B23=FALSE,"",Length_12!H62)</f>
        <v/>
      </c>
      <c r="AE23" s="150" t="str">
        <f>IF($B23=FALSE,"",Length_12!I62)</f>
        <v/>
      </c>
      <c r="AF23" s="189" t="str">
        <f>IF($B23=FALSE,"",Length_12!J62)</f>
        <v/>
      </c>
      <c r="AG23" s="189" t="str">
        <f>IF($B23=FALSE,"",Length_12!K62)</f>
        <v/>
      </c>
      <c r="AH23" s="189" t="str">
        <f t="shared" si="15"/>
        <v/>
      </c>
      <c r="AI23" s="195" t="str">
        <f t="shared" si="9"/>
        <v/>
      </c>
      <c r="AJ23" s="196" t="str">
        <f t="shared" si="16"/>
        <v/>
      </c>
      <c r="AK23" s="150" t="str">
        <f t="shared" si="10"/>
        <v/>
      </c>
      <c r="AL23" s="150" t="str">
        <f t="shared" si="11"/>
        <v/>
      </c>
      <c r="AM23" s="150" t="str">
        <f t="shared" si="12"/>
        <v/>
      </c>
      <c r="AN23" s="150" t="str">
        <f t="shared" si="13"/>
        <v/>
      </c>
      <c r="AO23" s="114"/>
    </row>
    <row r="24" spans="2:41" ht="15" customHeight="1">
      <c r="B24" s="153" t="b">
        <f>IF(Length_12!AH19="",FALSE,TRUE)</f>
        <v>0</v>
      </c>
      <c r="C24" s="153" t="str">
        <f t="shared" si="14"/>
        <v>_</v>
      </c>
      <c r="D24" s="150" t="str">
        <f>IF($B24=FALSE,"",Length_12!A19)</f>
        <v/>
      </c>
      <c r="E24" s="150" t="str">
        <f>IF($B24=FALSE,"",Length_12!B19)</f>
        <v/>
      </c>
      <c r="F24" s="158" t="str">
        <f>IF($B24=FALSE,"",VALUE(Length_12!C19))</f>
        <v/>
      </c>
      <c r="G24" s="150" t="str">
        <f>IF($B24=FALSE,"",Length_12!D19)</f>
        <v/>
      </c>
      <c r="H24" s="150" t="str">
        <f>IF($B24=FALSE,"",Length_12!E19)</f>
        <v/>
      </c>
      <c r="I24" s="153" t="str">
        <f>IF($B24=FALSE,"",Length_12!AH19)</f>
        <v/>
      </c>
      <c r="J24" s="153" t="str">
        <f>IF($B24=FALSE,"",Length_12!AI19)</f>
        <v/>
      </c>
      <c r="K24" s="153" t="str">
        <f>IF($B24=FALSE,"",Length_12!AJ19)</f>
        <v/>
      </c>
      <c r="L24" s="153" t="str">
        <f>IF($B24=FALSE,"",Length_12!AK19)</f>
        <v/>
      </c>
      <c r="M24" s="153" t="str">
        <f>IF($B24=FALSE,"",Length_12!AL19)</f>
        <v/>
      </c>
      <c r="N24" s="150" t="str">
        <f t="shared" si="2"/>
        <v/>
      </c>
      <c r="O24" s="156" t="str">
        <f t="shared" si="3"/>
        <v/>
      </c>
      <c r="P24" s="150" t="str">
        <f>IF($B24=FALSE,"",Length_12!C63)</f>
        <v/>
      </c>
      <c r="Q24" s="150" t="str">
        <f>IF($B24=FALSE,"",Length_12!D63)</f>
        <v/>
      </c>
      <c r="R24" s="189" t="str">
        <f>IF(B24=FALSE,"",Length_12!E63)</f>
        <v/>
      </c>
      <c r="S24" s="189" t="str">
        <f>IF(B24=FALSE,"",Length_12!F63)</f>
        <v/>
      </c>
      <c r="T24" s="189" t="str">
        <f t="shared" si="4"/>
        <v/>
      </c>
      <c r="U24" s="195" t="str">
        <f t="shared" si="5"/>
        <v/>
      </c>
      <c r="V24" s="196" t="str">
        <f t="shared" si="6"/>
        <v/>
      </c>
      <c r="W24" s="153" t="str">
        <f>IF($B24=FALSE,"",Length_12!AM19)</f>
        <v/>
      </c>
      <c r="X24" s="153" t="str">
        <f>IF($B24=FALSE,"",Length_12!AN19)</f>
        <v/>
      </c>
      <c r="Y24" s="153" t="str">
        <f>IF($B24=FALSE,"",Length_12!AO19)</f>
        <v/>
      </c>
      <c r="Z24" s="153" t="str">
        <f>IF($B24=FALSE,"",Length_12!AP19)</f>
        <v/>
      </c>
      <c r="AA24" s="153" t="str">
        <f>IF($B24=FALSE,"",Length_12!AQ19)</f>
        <v/>
      </c>
      <c r="AB24" s="150" t="str">
        <f t="shared" si="7"/>
        <v/>
      </c>
      <c r="AC24" s="156" t="str">
        <f t="shared" si="8"/>
        <v/>
      </c>
      <c r="AD24" s="150" t="str">
        <f>IF($B24=FALSE,"",Length_12!H63)</f>
        <v/>
      </c>
      <c r="AE24" s="150" t="str">
        <f>IF($B24=FALSE,"",Length_12!I63)</f>
        <v/>
      </c>
      <c r="AF24" s="189" t="str">
        <f>IF($B24=FALSE,"",Length_12!J63)</f>
        <v/>
      </c>
      <c r="AG24" s="189" t="str">
        <f>IF($B24=FALSE,"",Length_12!K63)</f>
        <v/>
      </c>
      <c r="AH24" s="189" t="str">
        <f t="shared" si="15"/>
        <v/>
      </c>
      <c r="AI24" s="195" t="str">
        <f t="shared" si="9"/>
        <v/>
      </c>
      <c r="AJ24" s="196" t="str">
        <f t="shared" si="16"/>
        <v/>
      </c>
      <c r="AK24" s="150" t="str">
        <f t="shared" si="10"/>
        <v/>
      </c>
      <c r="AL24" s="150" t="str">
        <f t="shared" si="11"/>
        <v/>
      </c>
      <c r="AM24" s="150" t="str">
        <f t="shared" si="12"/>
        <v/>
      </c>
      <c r="AN24" s="150" t="str">
        <f t="shared" si="13"/>
        <v/>
      </c>
      <c r="AO24" s="114"/>
    </row>
    <row r="25" spans="2:41" ht="15" customHeight="1">
      <c r="B25" s="153" t="b">
        <f>IF(Length_12!AH20="",FALSE,TRUE)</f>
        <v>0</v>
      </c>
      <c r="C25" s="153" t="str">
        <f t="shared" si="14"/>
        <v>_</v>
      </c>
      <c r="D25" s="150" t="str">
        <f>IF($B25=FALSE,"",Length_12!A20)</f>
        <v/>
      </c>
      <c r="E25" s="150" t="str">
        <f>IF($B25=FALSE,"",Length_12!B20)</f>
        <v/>
      </c>
      <c r="F25" s="158" t="str">
        <f>IF($B25=FALSE,"",VALUE(Length_12!C20))</f>
        <v/>
      </c>
      <c r="G25" s="150" t="str">
        <f>IF($B25=FALSE,"",Length_12!D20)</f>
        <v/>
      </c>
      <c r="H25" s="150" t="str">
        <f>IF($B25=FALSE,"",Length_12!E20)</f>
        <v/>
      </c>
      <c r="I25" s="153" t="str">
        <f>IF($B25=FALSE,"",Length_12!AH20)</f>
        <v/>
      </c>
      <c r="J25" s="153" t="str">
        <f>IF($B25=FALSE,"",Length_12!AI20)</f>
        <v/>
      </c>
      <c r="K25" s="153" t="str">
        <f>IF($B25=FALSE,"",Length_12!AJ20)</f>
        <v/>
      </c>
      <c r="L25" s="153" t="str">
        <f>IF($B25=FALSE,"",Length_12!AK20)</f>
        <v/>
      </c>
      <c r="M25" s="153" t="str">
        <f>IF($B25=FALSE,"",Length_12!AL20)</f>
        <v/>
      </c>
      <c r="N25" s="150" t="str">
        <f t="shared" si="2"/>
        <v/>
      </c>
      <c r="O25" s="156" t="str">
        <f t="shared" si="3"/>
        <v/>
      </c>
      <c r="P25" s="150" t="str">
        <f>IF($B25=FALSE,"",Length_12!C64)</f>
        <v/>
      </c>
      <c r="Q25" s="150" t="str">
        <f>IF($B25=FALSE,"",Length_12!D64)</f>
        <v/>
      </c>
      <c r="R25" s="189" t="str">
        <f>IF(B25=FALSE,"",Length_12!E64)</f>
        <v/>
      </c>
      <c r="S25" s="189" t="str">
        <f>IF(B25=FALSE,"",Length_12!F64)</f>
        <v/>
      </c>
      <c r="T25" s="189" t="str">
        <f t="shared" si="4"/>
        <v/>
      </c>
      <c r="U25" s="195" t="str">
        <f t="shared" si="5"/>
        <v/>
      </c>
      <c r="V25" s="196" t="str">
        <f t="shared" si="6"/>
        <v/>
      </c>
      <c r="W25" s="153" t="str">
        <f>IF($B25=FALSE,"",Length_12!AM20)</f>
        <v/>
      </c>
      <c r="X25" s="153" t="str">
        <f>IF($B25=FALSE,"",Length_12!AN20)</f>
        <v/>
      </c>
      <c r="Y25" s="153" t="str">
        <f>IF($B25=FALSE,"",Length_12!AO20)</f>
        <v/>
      </c>
      <c r="Z25" s="153" t="str">
        <f>IF($B25=FALSE,"",Length_12!AP20)</f>
        <v/>
      </c>
      <c r="AA25" s="153" t="str">
        <f>IF($B25=FALSE,"",Length_12!AQ20)</f>
        <v/>
      </c>
      <c r="AB25" s="150" t="str">
        <f t="shared" si="7"/>
        <v/>
      </c>
      <c r="AC25" s="156" t="str">
        <f t="shared" si="8"/>
        <v/>
      </c>
      <c r="AD25" s="150" t="str">
        <f>IF($B25=FALSE,"",Length_12!H64)</f>
        <v/>
      </c>
      <c r="AE25" s="150" t="str">
        <f>IF($B25=FALSE,"",Length_12!I64)</f>
        <v/>
      </c>
      <c r="AF25" s="189" t="str">
        <f>IF($B25=FALSE,"",Length_12!J64)</f>
        <v/>
      </c>
      <c r="AG25" s="189" t="str">
        <f>IF($B25=FALSE,"",Length_12!K64)</f>
        <v/>
      </c>
      <c r="AH25" s="189" t="str">
        <f t="shared" si="15"/>
        <v/>
      </c>
      <c r="AI25" s="195" t="str">
        <f t="shared" si="9"/>
        <v/>
      </c>
      <c r="AJ25" s="196" t="str">
        <f t="shared" si="16"/>
        <v/>
      </c>
      <c r="AK25" s="150" t="str">
        <f t="shared" si="10"/>
        <v/>
      </c>
      <c r="AL25" s="150" t="str">
        <f t="shared" si="11"/>
        <v/>
      </c>
      <c r="AM25" s="150" t="str">
        <f t="shared" si="12"/>
        <v/>
      </c>
      <c r="AN25" s="150" t="str">
        <f t="shared" si="13"/>
        <v/>
      </c>
      <c r="AO25" s="114"/>
    </row>
    <row r="26" spans="2:41" ht="15" customHeight="1">
      <c r="B26" s="153" t="b">
        <f>IF(Length_12!AH21="",FALSE,TRUE)</f>
        <v>0</v>
      </c>
      <c r="C26" s="153" t="str">
        <f t="shared" si="14"/>
        <v>_</v>
      </c>
      <c r="D26" s="150" t="str">
        <f>IF($B26=FALSE,"",Length_12!A21)</f>
        <v/>
      </c>
      <c r="E26" s="150" t="str">
        <f>IF($B26=FALSE,"",Length_12!B21)</f>
        <v/>
      </c>
      <c r="F26" s="158" t="str">
        <f>IF($B26=FALSE,"",VALUE(Length_12!C21))</f>
        <v/>
      </c>
      <c r="G26" s="150" t="str">
        <f>IF($B26=FALSE,"",Length_12!D21)</f>
        <v/>
      </c>
      <c r="H26" s="150" t="str">
        <f>IF($B26=FALSE,"",Length_12!E21)</f>
        <v/>
      </c>
      <c r="I26" s="153" t="str">
        <f>IF($B26=FALSE,"",Length_12!AH21)</f>
        <v/>
      </c>
      <c r="J26" s="153" t="str">
        <f>IF($B26=FALSE,"",Length_12!AI21)</f>
        <v/>
      </c>
      <c r="K26" s="153" t="str">
        <f>IF($B26=FALSE,"",Length_12!AJ21)</f>
        <v/>
      </c>
      <c r="L26" s="153" t="str">
        <f>IF($B26=FALSE,"",Length_12!AK21)</f>
        <v/>
      </c>
      <c r="M26" s="153" t="str">
        <f>IF($B26=FALSE,"",Length_12!AL21)</f>
        <v/>
      </c>
      <c r="N26" s="150" t="str">
        <f t="shared" si="2"/>
        <v/>
      </c>
      <c r="O26" s="156" t="str">
        <f t="shared" si="3"/>
        <v/>
      </c>
      <c r="P26" s="150" t="str">
        <f>IF($B26=FALSE,"",Length_12!C65)</f>
        <v/>
      </c>
      <c r="Q26" s="150" t="str">
        <f>IF($B26=FALSE,"",Length_12!D65)</f>
        <v/>
      </c>
      <c r="R26" s="189" t="str">
        <f>IF(B26=FALSE,"",Length_12!E65)</f>
        <v/>
      </c>
      <c r="S26" s="189" t="str">
        <f>IF(B26=FALSE,"",Length_12!F65)</f>
        <v/>
      </c>
      <c r="T26" s="189" t="str">
        <f t="shared" si="4"/>
        <v/>
      </c>
      <c r="U26" s="195" t="str">
        <f t="shared" si="5"/>
        <v/>
      </c>
      <c r="V26" s="196" t="str">
        <f t="shared" si="6"/>
        <v/>
      </c>
      <c r="W26" s="153" t="str">
        <f>IF($B26=FALSE,"",Length_12!AM21)</f>
        <v/>
      </c>
      <c r="X26" s="153" t="str">
        <f>IF($B26=FALSE,"",Length_12!AN21)</f>
        <v/>
      </c>
      <c r="Y26" s="153" t="str">
        <f>IF($B26=FALSE,"",Length_12!AO21)</f>
        <v/>
      </c>
      <c r="Z26" s="153" t="str">
        <f>IF($B26=FALSE,"",Length_12!AP21)</f>
        <v/>
      </c>
      <c r="AA26" s="153" t="str">
        <f>IF($B26=FALSE,"",Length_12!AQ21)</f>
        <v/>
      </c>
      <c r="AB26" s="150" t="str">
        <f t="shared" si="7"/>
        <v/>
      </c>
      <c r="AC26" s="156" t="str">
        <f t="shared" si="8"/>
        <v/>
      </c>
      <c r="AD26" s="150" t="str">
        <f>IF($B26=FALSE,"",Length_12!H65)</f>
        <v/>
      </c>
      <c r="AE26" s="150" t="str">
        <f>IF($B26=FALSE,"",Length_12!I65)</f>
        <v/>
      </c>
      <c r="AF26" s="189" t="str">
        <f>IF($B26=FALSE,"",Length_12!J65)</f>
        <v/>
      </c>
      <c r="AG26" s="189" t="str">
        <f>IF($B26=FALSE,"",Length_12!K65)</f>
        <v/>
      </c>
      <c r="AH26" s="189" t="str">
        <f t="shared" si="15"/>
        <v/>
      </c>
      <c r="AI26" s="195" t="str">
        <f t="shared" si="9"/>
        <v/>
      </c>
      <c r="AJ26" s="196" t="str">
        <f t="shared" si="16"/>
        <v/>
      </c>
      <c r="AK26" s="150" t="str">
        <f t="shared" si="10"/>
        <v/>
      </c>
      <c r="AL26" s="150" t="str">
        <f t="shared" si="11"/>
        <v/>
      </c>
      <c r="AM26" s="150" t="str">
        <f t="shared" si="12"/>
        <v/>
      </c>
      <c r="AN26" s="150" t="str">
        <f t="shared" si="13"/>
        <v/>
      </c>
      <c r="AO26" s="114"/>
    </row>
    <row r="27" spans="2:41" ht="15" customHeight="1">
      <c r="B27" s="153" t="b">
        <f>IF(Length_12!AH22="",FALSE,TRUE)</f>
        <v>0</v>
      </c>
      <c r="C27" s="153" t="str">
        <f t="shared" si="14"/>
        <v>_</v>
      </c>
      <c r="D27" s="150" t="str">
        <f>IF($B27=FALSE,"",Length_12!A22)</f>
        <v/>
      </c>
      <c r="E27" s="150" t="str">
        <f>IF($B27=FALSE,"",Length_12!B22)</f>
        <v/>
      </c>
      <c r="F27" s="158" t="str">
        <f>IF($B27=FALSE,"",VALUE(Length_12!C22))</f>
        <v/>
      </c>
      <c r="G27" s="150" t="str">
        <f>IF($B27=FALSE,"",Length_12!D22)</f>
        <v/>
      </c>
      <c r="H27" s="150" t="str">
        <f>IF($B27=FALSE,"",Length_12!E22)</f>
        <v/>
      </c>
      <c r="I27" s="153" t="str">
        <f>IF($B27=FALSE,"",Length_12!AH22)</f>
        <v/>
      </c>
      <c r="J27" s="153" t="str">
        <f>IF($B27=FALSE,"",Length_12!AI22)</f>
        <v/>
      </c>
      <c r="K27" s="153" t="str">
        <f>IF($B27=FALSE,"",Length_12!AJ22)</f>
        <v/>
      </c>
      <c r="L27" s="153" t="str">
        <f>IF($B27=FALSE,"",Length_12!AK22)</f>
        <v/>
      </c>
      <c r="M27" s="153" t="str">
        <f>IF($B27=FALSE,"",Length_12!AL22)</f>
        <v/>
      </c>
      <c r="N27" s="150" t="str">
        <f t="shared" si="2"/>
        <v/>
      </c>
      <c r="O27" s="156" t="str">
        <f t="shared" si="3"/>
        <v/>
      </c>
      <c r="P27" s="150" t="str">
        <f>IF($B27=FALSE,"",Length_12!C66)</f>
        <v/>
      </c>
      <c r="Q27" s="150" t="str">
        <f>IF($B27=FALSE,"",Length_12!D66)</f>
        <v/>
      </c>
      <c r="R27" s="189" t="str">
        <f>IF(B27=FALSE,"",Length_12!E66)</f>
        <v/>
      </c>
      <c r="S27" s="189" t="str">
        <f>IF(B27=FALSE,"",Length_12!F66)</f>
        <v/>
      </c>
      <c r="T27" s="189" t="str">
        <f t="shared" si="4"/>
        <v/>
      </c>
      <c r="U27" s="195" t="str">
        <f t="shared" si="5"/>
        <v/>
      </c>
      <c r="V27" s="196" t="str">
        <f t="shared" si="6"/>
        <v/>
      </c>
      <c r="W27" s="153" t="str">
        <f>IF($B27=FALSE,"",Length_12!AM22)</f>
        <v/>
      </c>
      <c r="X27" s="153" t="str">
        <f>IF($B27=FALSE,"",Length_12!AN22)</f>
        <v/>
      </c>
      <c r="Y27" s="153" t="str">
        <f>IF($B27=FALSE,"",Length_12!AO22)</f>
        <v/>
      </c>
      <c r="Z27" s="153" t="str">
        <f>IF($B27=FALSE,"",Length_12!AP22)</f>
        <v/>
      </c>
      <c r="AA27" s="153" t="str">
        <f>IF($B27=FALSE,"",Length_12!AQ22)</f>
        <v/>
      </c>
      <c r="AB27" s="150" t="str">
        <f t="shared" si="7"/>
        <v/>
      </c>
      <c r="AC27" s="156" t="str">
        <f t="shared" si="8"/>
        <v/>
      </c>
      <c r="AD27" s="150" t="str">
        <f>IF($B27=FALSE,"",Length_12!H66)</f>
        <v/>
      </c>
      <c r="AE27" s="150" t="str">
        <f>IF($B27=FALSE,"",Length_12!I66)</f>
        <v/>
      </c>
      <c r="AF27" s="189" t="str">
        <f>IF($B27=FALSE,"",Length_12!J66)</f>
        <v/>
      </c>
      <c r="AG27" s="189" t="str">
        <f>IF($B27=FALSE,"",Length_12!K66)</f>
        <v/>
      </c>
      <c r="AH27" s="189" t="str">
        <f t="shared" si="15"/>
        <v/>
      </c>
      <c r="AI27" s="195" t="str">
        <f t="shared" si="9"/>
        <v/>
      </c>
      <c r="AJ27" s="196" t="str">
        <f t="shared" si="16"/>
        <v/>
      </c>
      <c r="AK27" s="150" t="str">
        <f t="shared" si="10"/>
        <v/>
      </c>
      <c r="AL27" s="150" t="str">
        <f t="shared" si="11"/>
        <v/>
      </c>
      <c r="AM27" s="150" t="str">
        <f t="shared" si="12"/>
        <v/>
      </c>
      <c r="AN27" s="150" t="str">
        <f t="shared" si="13"/>
        <v/>
      </c>
      <c r="AO27" s="114"/>
    </row>
    <row r="28" spans="2:41" ht="15" customHeight="1">
      <c r="B28" s="153" t="b">
        <f>IF(Length_12!AH23="",FALSE,TRUE)</f>
        <v>0</v>
      </c>
      <c r="C28" s="153" t="str">
        <f t="shared" si="14"/>
        <v>_</v>
      </c>
      <c r="D28" s="150" t="str">
        <f>IF($B28=FALSE,"",Length_12!A23)</f>
        <v/>
      </c>
      <c r="E28" s="150" t="str">
        <f>IF($B28=FALSE,"",Length_12!B23)</f>
        <v/>
      </c>
      <c r="F28" s="158" t="str">
        <f>IF($B28=FALSE,"",VALUE(Length_12!C23))</f>
        <v/>
      </c>
      <c r="G28" s="150" t="str">
        <f>IF($B28=FALSE,"",Length_12!D23)</f>
        <v/>
      </c>
      <c r="H28" s="150" t="str">
        <f>IF($B28=FALSE,"",Length_12!E23)</f>
        <v/>
      </c>
      <c r="I28" s="153" t="str">
        <f>IF($B28=FALSE,"",Length_12!AH23)</f>
        <v/>
      </c>
      <c r="J28" s="153" t="str">
        <f>IF($B28=FALSE,"",Length_12!AI23)</f>
        <v/>
      </c>
      <c r="K28" s="153" t="str">
        <f>IF($B28=FALSE,"",Length_12!AJ23)</f>
        <v/>
      </c>
      <c r="L28" s="153" t="str">
        <f>IF($B28=FALSE,"",Length_12!AK23)</f>
        <v/>
      </c>
      <c r="M28" s="153" t="str">
        <f>IF($B28=FALSE,"",Length_12!AL23)</f>
        <v/>
      </c>
      <c r="N28" s="150" t="str">
        <f t="shared" si="2"/>
        <v/>
      </c>
      <c r="O28" s="156" t="str">
        <f t="shared" si="3"/>
        <v/>
      </c>
      <c r="P28" s="150" t="str">
        <f>IF($B28=FALSE,"",Length_12!C67)</f>
        <v/>
      </c>
      <c r="Q28" s="150" t="str">
        <f>IF($B28=FALSE,"",Length_12!D67)</f>
        <v/>
      </c>
      <c r="R28" s="189" t="str">
        <f>IF(B28=FALSE,"",Length_12!E67)</f>
        <v/>
      </c>
      <c r="S28" s="189" t="str">
        <f>IF(B28=FALSE,"",Length_12!F67)</f>
        <v/>
      </c>
      <c r="T28" s="189" t="str">
        <f t="shared" si="4"/>
        <v/>
      </c>
      <c r="U28" s="195" t="str">
        <f t="shared" si="5"/>
        <v/>
      </c>
      <c r="V28" s="196" t="str">
        <f t="shared" si="6"/>
        <v/>
      </c>
      <c r="W28" s="153" t="str">
        <f>IF($B28=FALSE,"",Length_12!AM23)</f>
        <v/>
      </c>
      <c r="X28" s="153" t="str">
        <f>IF($B28=FALSE,"",Length_12!AN23)</f>
        <v/>
      </c>
      <c r="Y28" s="153" t="str">
        <f>IF($B28=FALSE,"",Length_12!AO23)</f>
        <v/>
      </c>
      <c r="Z28" s="153" t="str">
        <f>IF($B28=FALSE,"",Length_12!AP23)</f>
        <v/>
      </c>
      <c r="AA28" s="153" t="str">
        <f>IF($B28=FALSE,"",Length_12!AQ23)</f>
        <v/>
      </c>
      <c r="AB28" s="150" t="str">
        <f t="shared" si="7"/>
        <v/>
      </c>
      <c r="AC28" s="156" t="str">
        <f t="shared" si="8"/>
        <v/>
      </c>
      <c r="AD28" s="150" t="str">
        <f>IF($B28=FALSE,"",Length_12!H67)</f>
        <v/>
      </c>
      <c r="AE28" s="150" t="str">
        <f>IF($B28=FALSE,"",Length_12!I67)</f>
        <v/>
      </c>
      <c r="AF28" s="189" t="str">
        <f>IF($B28=FALSE,"",Length_12!J67)</f>
        <v/>
      </c>
      <c r="AG28" s="189" t="str">
        <f>IF($B28=FALSE,"",Length_12!K67)</f>
        <v/>
      </c>
      <c r="AH28" s="189" t="str">
        <f t="shared" si="15"/>
        <v/>
      </c>
      <c r="AI28" s="195" t="str">
        <f t="shared" si="9"/>
        <v/>
      </c>
      <c r="AJ28" s="196" t="str">
        <f t="shared" si="16"/>
        <v/>
      </c>
      <c r="AK28" s="150" t="str">
        <f t="shared" si="10"/>
        <v/>
      </c>
      <c r="AL28" s="150" t="str">
        <f t="shared" si="11"/>
        <v/>
      </c>
      <c r="AM28" s="150" t="str">
        <f t="shared" si="12"/>
        <v/>
      </c>
      <c r="AN28" s="150" t="str">
        <f t="shared" si="13"/>
        <v/>
      </c>
      <c r="AO28" s="114"/>
    </row>
    <row r="29" spans="2:41" ht="15" customHeight="1">
      <c r="B29" s="153" t="b">
        <f>IF(Length_12!AH24="",FALSE,TRUE)</f>
        <v>0</v>
      </c>
      <c r="C29" s="153" t="str">
        <f t="shared" si="14"/>
        <v>_</v>
      </c>
      <c r="D29" s="150" t="str">
        <f>IF($B29=FALSE,"",Length_12!A24)</f>
        <v/>
      </c>
      <c r="E29" s="150" t="str">
        <f>IF($B29=FALSE,"",Length_12!B24)</f>
        <v/>
      </c>
      <c r="F29" s="158" t="str">
        <f>IF($B29=FALSE,"",VALUE(Length_12!C24))</f>
        <v/>
      </c>
      <c r="G29" s="150" t="str">
        <f>IF($B29=FALSE,"",Length_12!D24)</f>
        <v/>
      </c>
      <c r="H29" s="150" t="str">
        <f>IF($B29=FALSE,"",Length_12!E24)</f>
        <v/>
      </c>
      <c r="I29" s="153" t="str">
        <f>IF($B29=FALSE,"",Length_12!AH24)</f>
        <v/>
      </c>
      <c r="J29" s="153" t="str">
        <f>IF($B29=FALSE,"",Length_12!AI24)</f>
        <v/>
      </c>
      <c r="K29" s="153" t="str">
        <f>IF($B29=FALSE,"",Length_12!AJ24)</f>
        <v/>
      </c>
      <c r="L29" s="153" t="str">
        <f>IF($B29=FALSE,"",Length_12!AK24)</f>
        <v/>
      </c>
      <c r="M29" s="153" t="str">
        <f>IF($B29=FALSE,"",Length_12!AL24)</f>
        <v/>
      </c>
      <c r="N29" s="150" t="str">
        <f t="shared" si="2"/>
        <v/>
      </c>
      <c r="O29" s="156" t="str">
        <f t="shared" si="3"/>
        <v/>
      </c>
      <c r="P29" s="150" t="str">
        <f>IF($B29=FALSE,"",Length_12!C68)</f>
        <v/>
      </c>
      <c r="Q29" s="150" t="str">
        <f>IF($B29=FALSE,"",Length_12!D68)</f>
        <v/>
      </c>
      <c r="R29" s="189" t="str">
        <f>IF(B29=FALSE,"",Length_12!E68)</f>
        <v/>
      </c>
      <c r="S29" s="189" t="str">
        <f>IF(B29=FALSE,"",Length_12!F68)</f>
        <v/>
      </c>
      <c r="T29" s="189" t="str">
        <f t="shared" si="4"/>
        <v/>
      </c>
      <c r="U29" s="195" t="str">
        <f t="shared" si="5"/>
        <v/>
      </c>
      <c r="V29" s="196" t="str">
        <f t="shared" si="6"/>
        <v/>
      </c>
      <c r="W29" s="153" t="str">
        <f>IF($B29=FALSE,"",Length_12!AM24)</f>
        <v/>
      </c>
      <c r="X29" s="153" t="str">
        <f>IF($B29=FALSE,"",Length_12!AN24)</f>
        <v/>
      </c>
      <c r="Y29" s="153" t="str">
        <f>IF($B29=FALSE,"",Length_12!AO24)</f>
        <v/>
      </c>
      <c r="Z29" s="153" t="str">
        <f>IF($B29=FALSE,"",Length_12!AP24)</f>
        <v/>
      </c>
      <c r="AA29" s="153" t="str">
        <f>IF($B29=FALSE,"",Length_12!AQ24)</f>
        <v/>
      </c>
      <c r="AB29" s="150" t="str">
        <f t="shared" si="7"/>
        <v/>
      </c>
      <c r="AC29" s="156" t="str">
        <f t="shared" si="8"/>
        <v/>
      </c>
      <c r="AD29" s="150" t="str">
        <f>IF($B29=FALSE,"",Length_12!H68)</f>
        <v/>
      </c>
      <c r="AE29" s="150" t="str">
        <f>IF($B29=FALSE,"",Length_12!I68)</f>
        <v/>
      </c>
      <c r="AF29" s="189" t="str">
        <f>IF($B29=FALSE,"",Length_12!J68)</f>
        <v/>
      </c>
      <c r="AG29" s="189" t="str">
        <f>IF($B29=FALSE,"",Length_12!K68)</f>
        <v/>
      </c>
      <c r="AH29" s="189" t="str">
        <f t="shared" si="15"/>
        <v/>
      </c>
      <c r="AI29" s="195" t="str">
        <f t="shared" si="9"/>
        <v/>
      </c>
      <c r="AJ29" s="196" t="str">
        <f t="shared" si="16"/>
        <v/>
      </c>
      <c r="AK29" s="150" t="str">
        <f t="shared" si="10"/>
        <v/>
      </c>
      <c r="AL29" s="150" t="str">
        <f t="shared" si="11"/>
        <v/>
      </c>
      <c r="AM29" s="150" t="str">
        <f t="shared" si="12"/>
        <v/>
      </c>
      <c r="AN29" s="150" t="str">
        <f t="shared" si="13"/>
        <v/>
      </c>
      <c r="AO29" s="114"/>
    </row>
    <row r="30" spans="2:41" ht="15" customHeight="1">
      <c r="B30" s="153" t="b">
        <f>IF(Length_12!AH25="",FALSE,TRUE)</f>
        <v>0</v>
      </c>
      <c r="C30" s="153" t="str">
        <f t="shared" si="14"/>
        <v>_</v>
      </c>
      <c r="D30" s="150" t="str">
        <f>IF($B30=FALSE,"",Length_12!A25)</f>
        <v/>
      </c>
      <c r="E30" s="150" t="str">
        <f>IF($B30=FALSE,"",Length_12!B25)</f>
        <v/>
      </c>
      <c r="F30" s="158" t="str">
        <f>IF($B30=FALSE,"",VALUE(Length_12!C25))</f>
        <v/>
      </c>
      <c r="G30" s="150" t="str">
        <f>IF($B30=FALSE,"",Length_12!D25)</f>
        <v/>
      </c>
      <c r="H30" s="150" t="str">
        <f>IF($B30=FALSE,"",Length_12!E25)</f>
        <v/>
      </c>
      <c r="I30" s="153" t="str">
        <f>IF($B30=FALSE,"",Length_12!AH25)</f>
        <v/>
      </c>
      <c r="J30" s="153" t="str">
        <f>IF($B30=FALSE,"",Length_12!AI25)</f>
        <v/>
      </c>
      <c r="K30" s="153" t="str">
        <f>IF($B30=FALSE,"",Length_12!AJ25)</f>
        <v/>
      </c>
      <c r="L30" s="153" t="str">
        <f>IF($B30=FALSE,"",Length_12!AK25)</f>
        <v/>
      </c>
      <c r="M30" s="153" t="str">
        <f>IF($B30=FALSE,"",Length_12!AL25)</f>
        <v/>
      </c>
      <c r="N30" s="150" t="str">
        <f t="shared" si="2"/>
        <v/>
      </c>
      <c r="O30" s="156" t="str">
        <f t="shared" si="3"/>
        <v/>
      </c>
      <c r="P30" s="150" t="str">
        <f>IF($B30=FALSE,"",Length_12!C69)</f>
        <v/>
      </c>
      <c r="Q30" s="150" t="str">
        <f>IF($B30=FALSE,"",Length_12!D69)</f>
        <v/>
      </c>
      <c r="R30" s="189" t="str">
        <f>IF(B30=FALSE,"",Length_12!E69)</f>
        <v/>
      </c>
      <c r="S30" s="189" t="str">
        <f>IF(B30=FALSE,"",Length_12!F69)</f>
        <v/>
      </c>
      <c r="T30" s="189" t="str">
        <f t="shared" si="4"/>
        <v/>
      </c>
      <c r="U30" s="195" t="str">
        <f t="shared" si="5"/>
        <v/>
      </c>
      <c r="V30" s="196" t="str">
        <f t="shared" si="6"/>
        <v/>
      </c>
      <c r="W30" s="153" t="str">
        <f>IF($B30=FALSE,"",Length_12!AM25)</f>
        <v/>
      </c>
      <c r="X30" s="153" t="str">
        <f>IF($B30=FALSE,"",Length_12!AN25)</f>
        <v/>
      </c>
      <c r="Y30" s="153" t="str">
        <f>IF($B30=FALSE,"",Length_12!AO25)</f>
        <v/>
      </c>
      <c r="Z30" s="153" t="str">
        <f>IF($B30=FALSE,"",Length_12!AP25)</f>
        <v/>
      </c>
      <c r="AA30" s="153" t="str">
        <f>IF($B30=FALSE,"",Length_12!AQ25)</f>
        <v/>
      </c>
      <c r="AB30" s="150" t="str">
        <f t="shared" si="7"/>
        <v/>
      </c>
      <c r="AC30" s="156" t="str">
        <f t="shared" si="8"/>
        <v/>
      </c>
      <c r="AD30" s="150" t="str">
        <f>IF($B30=FALSE,"",Length_12!H69)</f>
        <v/>
      </c>
      <c r="AE30" s="150" t="str">
        <f>IF($B30=FALSE,"",Length_12!I69)</f>
        <v/>
      </c>
      <c r="AF30" s="189" t="str">
        <f>IF($B30=FALSE,"",Length_12!J69)</f>
        <v/>
      </c>
      <c r="AG30" s="189" t="str">
        <f>IF($B30=FALSE,"",Length_12!K69)</f>
        <v/>
      </c>
      <c r="AH30" s="189" t="str">
        <f t="shared" si="15"/>
        <v/>
      </c>
      <c r="AI30" s="195" t="str">
        <f t="shared" si="9"/>
        <v/>
      </c>
      <c r="AJ30" s="196" t="str">
        <f t="shared" si="16"/>
        <v/>
      </c>
      <c r="AK30" s="150" t="str">
        <f t="shared" si="10"/>
        <v/>
      </c>
      <c r="AL30" s="150" t="str">
        <f t="shared" si="11"/>
        <v/>
      </c>
      <c r="AM30" s="150" t="str">
        <f t="shared" si="12"/>
        <v/>
      </c>
      <c r="AN30" s="150" t="str">
        <f t="shared" si="13"/>
        <v/>
      </c>
      <c r="AO30" s="114"/>
    </row>
    <row r="31" spans="2:41" ht="15" customHeight="1">
      <c r="B31" s="153" t="b">
        <f>IF(Length_12!AH26="",FALSE,TRUE)</f>
        <v>0</v>
      </c>
      <c r="C31" s="153" t="str">
        <f t="shared" si="14"/>
        <v>_</v>
      </c>
      <c r="D31" s="150" t="str">
        <f>IF($B31=FALSE,"",Length_12!A26)</f>
        <v/>
      </c>
      <c r="E31" s="150" t="str">
        <f>IF($B31=FALSE,"",Length_12!B26)</f>
        <v/>
      </c>
      <c r="F31" s="158" t="str">
        <f>IF($B31=FALSE,"",VALUE(Length_12!C26))</f>
        <v/>
      </c>
      <c r="G31" s="150" t="str">
        <f>IF($B31=FALSE,"",Length_12!D26)</f>
        <v/>
      </c>
      <c r="H31" s="150" t="str">
        <f>IF($B31=FALSE,"",Length_12!E26)</f>
        <v/>
      </c>
      <c r="I31" s="153" t="str">
        <f>IF($B31=FALSE,"",Length_12!AH26)</f>
        <v/>
      </c>
      <c r="J31" s="153" t="str">
        <f>IF($B31=FALSE,"",Length_12!AI26)</f>
        <v/>
      </c>
      <c r="K31" s="153" t="str">
        <f>IF($B31=FALSE,"",Length_12!AJ26)</f>
        <v/>
      </c>
      <c r="L31" s="153" t="str">
        <f>IF($B31=FALSE,"",Length_12!AK26)</f>
        <v/>
      </c>
      <c r="M31" s="153" t="str">
        <f>IF($B31=FALSE,"",Length_12!AL26)</f>
        <v/>
      </c>
      <c r="N31" s="150" t="str">
        <f t="shared" si="2"/>
        <v/>
      </c>
      <c r="O31" s="156" t="str">
        <f t="shared" si="3"/>
        <v/>
      </c>
      <c r="P31" s="150" t="str">
        <f>IF($B31=FALSE,"",Length_12!C70)</f>
        <v/>
      </c>
      <c r="Q31" s="150" t="str">
        <f>IF($B31=FALSE,"",Length_12!D70)</f>
        <v/>
      </c>
      <c r="R31" s="189" t="str">
        <f>IF(B31=FALSE,"",Length_12!E70)</f>
        <v/>
      </c>
      <c r="S31" s="189" t="str">
        <f>IF(B31=FALSE,"",Length_12!F70)</f>
        <v/>
      </c>
      <c r="T31" s="189" t="str">
        <f t="shared" si="4"/>
        <v/>
      </c>
      <c r="U31" s="195" t="str">
        <f t="shared" si="5"/>
        <v/>
      </c>
      <c r="V31" s="196" t="str">
        <f t="shared" si="6"/>
        <v/>
      </c>
      <c r="W31" s="153" t="str">
        <f>IF($B31=FALSE,"",Length_12!AM26)</f>
        <v/>
      </c>
      <c r="X31" s="153" t="str">
        <f>IF($B31=FALSE,"",Length_12!AN26)</f>
        <v/>
      </c>
      <c r="Y31" s="153" t="str">
        <f>IF($B31=FALSE,"",Length_12!AO26)</f>
        <v/>
      </c>
      <c r="Z31" s="153" t="str">
        <f>IF($B31=FALSE,"",Length_12!AP26)</f>
        <v/>
      </c>
      <c r="AA31" s="153" t="str">
        <f>IF($B31=FALSE,"",Length_12!AQ26)</f>
        <v/>
      </c>
      <c r="AB31" s="150" t="str">
        <f t="shared" si="7"/>
        <v/>
      </c>
      <c r="AC31" s="156" t="str">
        <f t="shared" si="8"/>
        <v/>
      </c>
      <c r="AD31" s="150" t="str">
        <f>IF($B31=FALSE,"",Length_12!H70)</f>
        <v/>
      </c>
      <c r="AE31" s="150" t="str">
        <f>IF($B31=FALSE,"",Length_12!I70)</f>
        <v/>
      </c>
      <c r="AF31" s="189" t="str">
        <f>IF($B31=FALSE,"",Length_12!J70)</f>
        <v/>
      </c>
      <c r="AG31" s="189" t="str">
        <f>IF($B31=FALSE,"",Length_12!K70)</f>
        <v/>
      </c>
      <c r="AH31" s="189" t="str">
        <f t="shared" si="15"/>
        <v/>
      </c>
      <c r="AI31" s="195" t="str">
        <f t="shared" si="9"/>
        <v/>
      </c>
      <c r="AJ31" s="196" t="str">
        <f t="shared" si="16"/>
        <v/>
      </c>
      <c r="AK31" s="150" t="str">
        <f t="shared" si="10"/>
        <v/>
      </c>
      <c r="AL31" s="150" t="str">
        <f t="shared" si="11"/>
        <v/>
      </c>
      <c r="AM31" s="150" t="str">
        <f t="shared" si="12"/>
        <v/>
      </c>
      <c r="AN31" s="150" t="str">
        <f t="shared" si="13"/>
        <v/>
      </c>
      <c r="AO31" s="114"/>
    </row>
    <row r="32" spans="2:41" ht="15" customHeight="1">
      <c r="B32" s="153" t="b">
        <f>IF(Length_12!AH27="",FALSE,TRUE)</f>
        <v>0</v>
      </c>
      <c r="C32" s="153" t="str">
        <f t="shared" si="14"/>
        <v>_</v>
      </c>
      <c r="D32" s="150" t="str">
        <f>IF($B32=FALSE,"",Length_12!A27)</f>
        <v/>
      </c>
      <c r="E32" s="150" t="str">
        <f>IF($B32=FALSE,"",Length_12!B27)</f>
        <v/>
      </c>
      <c r="F32" s="158" t="str">
        <f>IF($B32=FALSE,"",VALUE(Length_12!C27))</f>
        <v/>
      </c>
      <c r="G32" s="150" t="str">
        <f>IF($B32=FALSE,"",Length_12!D27)</f>
        <v/>
      </c>
      <c r="H32" s="150" t="str">
        <f>IF($B32=FALSE,"",Length_12!E27)</f>
        <v/>
      </c>
      <c r="I32" s="153" t="str">
        <f>IF($B32=FALSE,"",Length_12!AH27)</f>
        <v/>
      </c>
      <c r="J32" s="153" t="str">
        <f>IF($B32=FALSE,"",Length_12!AI27)</f>
        <v/>
      </c>
      <c r="K32" s="153" t="str">
        <f>IF($B32=FALSE,"",Length_12!AJ27)</f>
        <v/>
      </c>
      <c r="L32" s="153" t="str">
        <f>IF($B32=FALSE,"",Length_12!AK27)</f>
        <v/>
      </c>
      <c r="M32" s="153" t="str">
        <f>IF($B32=FALSE,"",Length_12!AL27)</f>
        <v/>
      </c>
      <c r="N32" s="150" t="str">
        <f t="shared" si="2"/>
        <v/>
      </c>
      <c r="O32" s="156" t="str">
        <f t="shared" si="3"/>
        <v/>
      </c>
      <c r="P32" s="150" t="str">
        <f>IF($B32=FALSE,"",Length_12!C71)</f>
        <v/>
      </c>
      <c r="Q32" s="150" t="str">
        <f>IF($B32=FALSE,"",Length_12!D71)</f>
        <v/>
      </c>
      <c r="R32" s="189" t="str">
        <f>IF(B32=FALSE,"",Length_12!E71)</f>
        <v/>
      </c>
      <c r="S32" s="189" t="str">
        <f>IF(B32=FALSE,"",Length_12!F71)</f>
        <v/>
      </c>
      <c r="T32" s="189" t="str">
        <f t="shared" si="4"/>
        <v/>
      </c>
      <c r="U32" s="195" t="str">
        <f t="shared" si="5"/>
        <v/>
      </c>
      <c r="V32" s="196" t="str">
        <f t="shared" si="6"/>
        <v/>
      </c>
      <c r="W32" s="153" t="str">
        <f>IF($B32=FALSE,"",Length_12!AM27)</f>
        <v/>
      </c>
      <c r="X32" s="153" t="str">
        <f>IF($B32=FALSE,"",Length_12!AN27)</f>
        <v/>
      </c>
      <c r="Y32" s="153" t="str">
        <f>IF($B32=FALSE,"",Length_12!AO27)</f>
        <v/>
      </c>
      <c r="Z32" s="153" t="str">
        <f>IF($B32=FALSE,"",Length_12!AP27)</f>
        <v/>
      </c>
      <c r="AA32" s="153" t="str">
        <f>IF($B32=FALSE,"",Length_12!AQ27)</f>
        <v/>
      </c>
      <c r="AB32" s="150" t="str">
        <f t="shared" si="7"/>
        <v/>
      </c>
      <c r="AC32" s="156" t="str">
        <f t="shared" si="8"/>
        <v/>
      </c>
      <c r="AD32" s="150" t="str">
        <f>IF($B32=FALSE,"",Length_12!H71)</f>
        <v/>
      </c>
      <c r="AE32" s="150" t="str">
        <f>IF($B32=FALSE,"",Length_12!I71)</f>
        <v/>
      </c>
      <c r="AF32" s="189" t="str">
        <f>IF($B32=FALSE,"",Length_12!J71)</f>
        <v/>
      </c>
      <c r="AG32" s="189" t="str">
        <f>IF($B32=FALSE,"",Length_12!K71)</f>
        <v/>
      </c>
      <c r="AH32" s="189" t="str">
        <f t="shared" si="15"/>
        <v/>
      </c>
      <c r="AI32" s="195" t="str">
        <f t="shared" si="9"/>
        <v/>
      </c>
      <c r="AJ32" s="196" t="str">
        <f t="shared" si="16"/>
        <v/>
      </c>
      <c r="AK32" s="150" t="str">
        <f t="shared" si="10"/>
        <v/>
      </c>
      <c r="AL32" s="150" t="str">
        <f t="shared" si="11"/>
        <v/>
      </c>
      <c r="AM32" s="150" t="str">
        <f t="shared" si="12"/>
        <v/>
      </c>
      <c r="AN32" s="150" t="str">
        <f t="shared" si="13"/>
        <v/>
      </c>
      <c r="AO32" s="114"/>
    </row>
    <row r="33" spans="2:41" ht="15" customHeight="1">
      <c r="B33" s="153" t="b">
        <f>IF(Length_12!AH28="",FALSE,TRUE)</f>
        <v>0</v>
      </c>
      <c r="C33" s="153" t="str">
        <f t="shared" si="14"/>
        <v>_</v>
      </c>
      <c r="D33" s="150" t="str">
        <f>IF($B33=FALSE,"",Length_12!A28)</f>
        <v/>
      </c>
      <c r="E33" s="150" t="str">
        <f>IF($B33=FALSE,"",Length_12!B28)</f>
        <v/>
      </c>
      <c r="F33" s="158" t="str">
        <f>IF($B33=FALSE,"",VALUE(Length_12!C28))</f>
        <v/>
      </c>
      <c r="G33" s="150" t="str">
        <f>IF($B33=FALSE,"",Length_12!D28)</f>
        <v/>
      </c>
      <c r="H33" s="150" t="str">
        <f>IF($B33=FALSE,"",Length_12!E28)</f>
        <v/>
      </c>
      <c r="I33" s="153" t="str">
        <f>IF($B33=FALSE,"",Length_12!AH28)</f>
        <v/>
      </c>
      <c r="J33" s="153" t="str">
        <f>IF($B33=FALSE,"",Length_12!AI28)</f>
        <v/>
      </c>
      <c r="K33" s="153" t="str">
        <f>IF($B33=FALSE,"",Length_12!AJ28)</f>
        <v/>
      </c>
      <c r="L33" s="153" t="str">
        <f>IF($B33=FALSE,"",Length_12!AK28)</f>
        <v/>
      </c>
      <c r="M33" s="153" t="str">
        <f>IF($B33=FALSE,"",Length_12!AL28)</f>
        <v/>
      </c>
      <c r="N33" s="150" t="str">
        <f t="shared" si="2"/>
        <v/>
      </c>
      <c r="O33" s="156" t="str">
        <f t="shared" si="3"/>
        <v/>
      </c>
      <c r="P33" s="150" t="str">
        <f>IF($B33=FALSE,"",Length_12!C72)</f>
        <v/>
      </c>
      <c r="Q33" s="150" t="str">
        <f>IF($B33=FALSE,"",Length_12!D72)</f>
        <v/>
      </c>
      <c r="R33" s="189" t="str">
        <f>IF(B33=FALSE,"",Length_12!E72)</f>
        <v/>
      </c>
      <c r="S33" s="189" t="str">
        <f>IF(B33=FALSE,"",Length_12!F72)</f>
        <v/>
      </c>
      <c r="T33" s="189" t="str">
        <f t="shared" si="4"/>
        <v/>
      </c>
      <c r="U33" s="195" t="str">
        <f t="shared" si="5"/>
        <v/>
      </c>
      <c r="V33" s="196" t="str">
        <f t="shared" si="6"/>
        <v/>
      </c>
      <c r="W33" s="153" t="str">
        <f>IF($B33=FALSE,"",Length_12!AM28)</f>
        <v/>
      </c>
      <c r="X33" s="153" t="str">
        <f>IF($B33=FALSE,"",Length_12!AN28)</f>
        <v/>
      </c>
      <c r="Y33" s="153" t="str">
        <f>IF($B33=FALSE,"",Length_12!AO28)</f>
        <v/>
      </c>
      <c r="Z33" s="153" t="str">
        <f>IF($B33=FALSE,"",Length_12!AP28)</f>
        <v/>
      </c>
      <c r="AA33" s="153" t="str">
        <f>IF($B33=FALSE,"",Length_12!AQ28)</f>
        <v/>
      </c>
      <c r="AB33" s="150" t="str">
        <f t="shared" si="7"/>
        <v/>
      </c>
      <c r="AC33" s="156" t="str">
        <f t="shared" si="8"/>
        <v/>
      </c>
      <c r="AD33" s="150" t="str">
        <f>IF($B33=FALSE,"",Length_12!H72)</f>
        <v/>
      </c>
      <c r="AE33" s="150" t="str">
        <f>IF($B33=FALSE,"",Length_12!I72)</f>
        <v/>
      </c>
      <c r="AF33" s="189" t="str">
        <f>IF($B33=FALSE,"",Length_12!J72)</f>
        <v/>
      </c>
      <c r="AG33" s="189" t="str">
        <f>IF($B33=FALSE,"",Length_12!K72)</f>
        <v/>
      </c>
      <c r="AH33" s="189" t="str">
        <f t="shared" si="15"/>
        <v/>
      </c>
      <c r="AI33" s="195" t="str">
        <f t="shared" si="9"/>
        <v/>
      </c>
      <c r="AJ33" s="196" t="str">
        <f t="shared" si="16"/>
        <v/>
      </c>
      <c r="AK33" s="150" t="str">
        <f t="shared" si="10"/>
        <v/>
      </c>
      <c r="AL33" s="150" t="str">
        <f t="shared" si="11"/>
        <v/>
      </c>
      <c r="AM33" s="150" t="str">
        <f t="shared" si="12"/>
        <v/>
      </c>
      <c r="AN33" s="150" t="str">
        <f t="shared" si="13"/>
        <v/>
      </c>
      <c r="AO33" s="114"/>
    </row>
    <row r="34" spans="2:41" ht="15" customHeight="1">
      <c r="B34" s="153" t="b">
        <f>IF(Length_12!AH29="",FALSE,TRUE)</f>
        <v>0</v>
      </c>
      <c r="C34" s="153" t="str">
        <f t="shared" si="14"/>
        <v>_</v>
      </c>
      <c r="D34" s="150" t="str">
        <f>IF($B34=FALSE,"",Length_12!A29)</f>
        <v/>
      </c>
      <c r="E34" s="150" t="str">
        <f>IF($B34=FALSE,"",Length_12!B29)</f>
        <v/>
      </c>
      <c r="F34" s="158" t="str">
        <f>IF($B34=FALSE,"",VALUE(Length_12!C29))</f>
        <v/>
      </c>
      <c r="G34" s="150" t="str">
        <f>IF($B34=FALSE,"",Length_12!D29)</f>
        <v/>
      </c>
      <c r="H34" s="150" t="str">
        <f>IF($B34=FALSE,"",Length_12!E29)</f>
        <v/>
      </c>
      <c r="I34" s="153" t="str">
        <f>IF($B34=FALSE,"",Length_12!AH29)</f>
        <v/>
      </c>
      <c r="J34" s="153" t="str">
        <f>IF($B34=FALSE,"",Length_12!AI29)</f>
        <v/>
      </c>
      <c r="K34" s="153" t="str">
        <f>IF($B34=FALSE,"",Length_12!AJ29)</f>
        <v/>
      </c>
      <c r="L34" s="153" t="str">
        <f>IF($B34=FALSE,"",Length_12!AK29)</f>
        <v/>
      </c>
      <c r="M34" s="153" t="str">
        <f>IF($B34=FALSE,"",Length_12!AL29)</f>
        <v/>
      </c>
      <c r="N34" s="150" t="str">
        <f t="shared" si="2"/>
        <v/>
      </c>
      <c r="O34" s="156" t="str">
        <f t="shared" si="3"/>
        <v/>
      </c>
      <c r="P34" s="150" t="str">
        <f>IF($B34=FALSE,"",Length_12!C73)</f>
        <v/>
      </c>
      <c r="Q34" s="150" t="str">
        <f>IF($B34=FALSE,"",Length_12!D73)</f>
        <v/>
      </c>
      <c r="R34" s="189" t="str">
        <f>IF(B34=FALSE,"",Length_12!E73)</f>
        <v/>
      </c>
      <c r="S34" s="189" t="str">
        <f>IF(B34=FALSE,"",Length_12!F73)</f>
        <v/>
      </c>
      <c r="T34" s="189" t="str">
        <f t="shared" si="4"/>
        <v/>
      </c>
      <c r="U34" s="195" t="str">
        <f t="shared" si="5"/>
        <v/>
      </c>
      <c r="V34" s="196" t="str">
        <f t="shared" si="6"/>
        <v/>
      </c>
      <c r="W34" s="153" t="str">
        <f>IF($B34=FALSE,"",Length_12!AM29)</f>
        <v/>
      </c>
      <c r="X34" s="153" t="str">
        <f>IF($B34=FALSE,"",Length_12!AN29)</f>
        <v/>
      </c>
      <c r="Y34" s="153" t="str">
        <f>IF($B34=FALSE,"",Length_12!AO29)</f>
        <v/>
      </c>
      <c r="Z34" s="153" t="str">
        <f>IF($B34=FALSE,"",Length_12!AP29)</f>
        <v/>
      </c>
      <c r="AA34" s="153" t="str">
        <f>IF($B34=FALSE,"",Length_12!AQ29)</f>
        <v/>
      </c>
      <c r="AB34" s="150" t="str">
        <f t="shared" si="7"/>
        <v/>
      </c>
      <c r="AC34" s="156" t="str">
        <f t="shared" si="8"/>
        <v/>
      </c>
      <c r="AD34" s="150" t="str">
        <f>IF($B34=FALSE,"",Length_12!H73)</f>
        <v/>
      </c>
      <c r="AE34" s="150" t="str">
        <f>IF($B34=FALSE,"",Length_12!I73)</f>
        <v/>
      </c>
      <c r="AF34" s="189" t="str">
        <f>IF($B34=FALSE,"",Length_12!J73)</f>
        <v/>
      </c>
      <c r="AG34" s="189" t="str">
        <f>IF($B34=FALSE,"",Length_12!K73)</f>
        <v/>
      </c>
      <c r="AH34" s="189" t="str">
        <f t="shared" si="15"/>
        <v/>
      </c>
      <c r="AI34" s="195" t="str">
        <f t="shared" si="9"/>
        <v/>
      </c>
      <c r="AJ34" s="196" t="str">
        <f t="shared" si="16"/>
        <v/>
      </c>
      <c r="AK34" s="150" t="str">
        <f t="shared" si="10"/>
        <v/>
      </c>
      <c r="AL34" s="150" t="str">
        <f t="shared" si="11"/>
        <v/>
      </c>
      <c r="AM34" s="150" t="str">
        <f t="shared" si="12"/>
        <v/>
      </c>
      <c r="AN34" s="150" t="str">
        <f t="shared" si="13"/>
        <v/>
      </c>
      <c r="AO34" s="114"/>
    </row>
    <row r="35" spans="2:41" ht="15" customHeight="1">
      <c r="B35" s="153" t="b">
        <f>IF(Length_12!AH30="",FALSE,TRUE)</f>
        <v>0</v>
      </c>
      <c r="C35" s="153" t="str">
        <f t="shared" si="14"/>
        <v>_</v>
      </c>
      <c r="D35" s="150" t="str">
        <f>IF($B35=FALSE,"",Length_12!A30)</f>
        <v/>
      </c>
      <c r="E35" s="150" t="str">
        <f>IF($B35=FALSE,"",Length_12!B30)</f>
        <v/>
      </c>
      <c r="F35" s="158" t="str">
        <f>IF($B35=FALSE,"",VALUE(Length_12!C30))</f>
        <v/>
      </c>
      <c r="G35" s="150" t="str">
        <f>IF($B35=FALSE,"",Length_12!D30)</f>
        <v/>
      </c>
      <c r="H35" s="150" t="str">
        <f>IF($B35=FALSE,"",Length_12!E30)</f>
        <v/>
      </c>
      <c r="I35" s="153" t="str">
        <f>IF($B35=FALSE,"",Length_12!AH30)</f>
        <v/>
      </c>
      <c r="J35" s="153" t="str">
        <f>IF($B35=FALSE,"",Length_12!AI30)</f>
        <v/>
      </c>
      <c r="K35" s="153" t="str">
        <f>IF($B35=FALSE,"",Length_12!AJ30)</f>
        <v/>
      </c>
      <c r="L35" s="153" t="str">
        <f>IF($B35=FALSE,"",Length_12!AK30)</f>
        <v/>
      </c>
      <c r="M35" s="153" t="str">
        <f>IF($B35=FALSE,"",Length_12!AL30)</f>
        <v/>
      </c>
      <c r="N35" s="150" t="str">
        <f t="shared" si="2"/>
        <v/>
      </c>
      <c r="O35" s="156" t="str">
        <f t="shared" si="3"/>
        <v/>
      </c>
      <c r="P35" s="150" t="str">
        <f>IF($B35=FALSE,"",Length_12!C74)</f>
        <v/>
      </c>
      <c r="Q35" s="150" t="str">
        <f>IF($B35=FALSE,"",Length_12!D74)</f>
        <v/>
      </c>
      <c r="R35" s="189" t="str">
        <f>IF(B35=FALSE,"",Length_12!E74)</f>
        <v/>
      </c>
      <c r="S35" s="189" t="str">
        <f>IF(B35=FALSE,"",Length_12!F74)</f>
        <v/>
      </c>
      <c r="T35" s="189" t="str">
        <f t="shared" si="4"/>
        <v/>
      </c>
      <c r="U35" s="195" t="str">
        <f t="shared" si="5"/>
        <v/>
      </c>
      <c r="V35" s="196" t="str">
        <f t="shared" si="6"/>
        <v/>
      </c>
      <c r="W35" s="153" t="str">
        <f>IF($B35=FALSE,"",Length_12!AM30)</f>
        <v/>
      </c>
      <c r="X35" s="153" t="str">
        <f>IF($B35=FALSE,"",Length_12!AN30)</f>
        <v/>
      </c>
      <c r="Y35" s="153" t="str">
        <f>IF($B35=FALSE,"",Length_12!AO30)</f>
        <v/>
      </c>
      <c r="Z35" s="153" t="str">
        <f>IF($B35=FALSE,"",Length_12!AP30)</f>
        <v/>
      </c>
      <c r="AA35" s="153" t="str">
        <f>IF($B35=FALSE,"",Length_12!AQ30)</f>
        <v/>
      </c>
      <c r="AB35" s="150" t="str">
        <f t="shared" si="7"/>
        <v/>
      </c>
      <c r="AC35" s="156" t="str">
        <f t="shared" si="8"/>
        <v/>
      </c>
      <c r="AD35" s="150" t="str">
        <f>IF($B35=FALSE,"",Length_12!H74)</f>
        <v/>
      </c>
      <c r="AE35" s="150" t="str">
        <f>IF($B35=FALSE,"",Length_12!I74)</f>
        <v/>
      </c>
      <c r="AF35" s="189" t="str">
        <f>IF($B35=FALSE,"",Length_12!J74)</f>
        <v/>
      </c>
      <c r="AG35" s="189" t="str">
        <f>IF($B35=FALSE,"",Length_12!K74)</f>
        <v/>
      </c>
      <c r="AH35" s="189" t="str">
        <f t="shared" si="15"/>
        <v/>
      </c>
      <c r="AI35" s="195" t="str">
        <f t="shared" si="9"/>
        <v/>
      </c>
      <c r="AJ35" s="196" t="str">
        <f t="shared" si="16"/>
        <v/>
      </c>
      <c r="AK35" s="150" t="str">
        <f t="shared" si="10"/>
        <v/>
      </c>
      <c r="AL35" s="150" t="str">
        <f t="shared" si="11"/>
        <v/>
      </c>
      <c r="AM35" s="150" t="str">
        <f t="shared" si="12"/>
        <v/>
      </c>
      <c r="AN35" s="150" t="str">
        <f t="shared" si="13"/>
        <v/>
      </c>
      <c r="AO35" s="114"/>
    </row>
    <row r="36" spans="2:41" ht="15" customHeight="1">
      <c r="B36" s="153" t="b">
        <f>IF(Length_12!AH31="",FALSE,TRUE)</f>
        <v>0</v>
      </c>
      <c r="C36" s="153" t="str">
        <f t="shared" si="14"/>
        <v>_</v>
      </c>
      <c r="D36" s="150" t="str">
        <f>IF($B36=FALSE,"",Length_12!A31)</f>
        <v/>
      </c>
      <c r="E36" s="150" t="str">
        <f>IF($B36=FALSE,"",Length_12!B31)</f>
        <v/>
      </c>
      <c r="F36" s="158" t="str">
        <f>IF($B36=FALSE,"",VALUE(Length_12!C31))</f>
        <v/>
      </c>
      <c r="G36" s="150" t="str">
        <f>IF($B36=FALSE,"",Length_12!D31)</f>
        <v/>
      </c>
      <c r="H36" s="150" t="str">
        <f>IF($B36=FALSE,"",Length_12!E31)</f>
        <v/>
      </c>
      <c r="I36" s="153" t="str">
        <f>IF($B36=FALSE,"",Length_12!AH31)</f>
        <v/>
      </c>
      <c r="J36" s="153" t="str">
        <f>IF($B36=FALSE,"",Length_12!AI31)</f>
        <v/>
      </c>
      <c r="K36" s="153" t="str">
        <f>IF($B36=FALSE,"",Length_12!AJ31)</f>
        <v/>
      </c>
      <c r="L36" s="153" t="str">
        <f>IF($B36=FALSE,"",Length_12!AK31)</f>
        <v/>
      </c>
      <c r="M36" s="153" t="str">
        <f>IF($B36=FALSE,"",Length_12!AL31)</f>
        <v/>
      </c>
      <c r="N36" s="150" t="str">
        <f t="shared" si="2"/>
        <v/>
      </c>
      <c r="O36" s="156" t="str">
        <f t="shared" si="3"/>
        <v/>
      </c>
      <c r="P36" s="150" t="str">
        <f>IF($B36=FALSE,"",Length_12!C75)</f>
        <v/>
      </c>
      <c r="Q36" s="150" t="str">
        <f>IF($B36=FALSE,"",Length_12!D75)</f>
        <v/>
      </c>
      <c r="R36" s="189" t="str">
        <f>IF(B36=FALSE,"",Length_12!E75)</f>
        <v/>
      </c>
      <c r="S36" s="189" t="str">
        <f>IF(B36=FALSE,"",Length_12!F75)</f>
        <v/>
      </c>
      <c r="T36" s="189" t="str">
        <f t="shared" si="4"/>
        <v/>
      </c>
      <c r="U36" s="195" t="str">
        <f t="shared" si="5"/>
        <v/>
      </c>
      <c r="V36" s="196" t="str">
        <f t="shared" si="6"/>
        <v/>
      </c>
      <c r="W36" s="153" t="str">
        <f>IF($B36=FALSE,"",Length_12!AM31)</f>
        <v/>
      </c>
      <c r="X36" s="153" t="str">
        <f>IF($B36=FALSE,"",Length_12!AN31)</f>
        <v/>
      </c>
      <c r="Y36" s="153" t="str">
        <f>IF($B36=FALSE,"",Length_12!AO31)</f>
        <v/>
      </c>
      <c r="Z36" s="153" t="str">
        <f>IF($B36=FALSE,"",Length_12!AP31)</f>
        <v/>
      </c>
      <c r="AA36" s="153" t="str">
        <f>IF($B36=FALSE,"",Length_12!AQ31)</f>
        <v/>
      </c>
      <c r="AB36" s="150" t="str">
        <f t="shared" si="7"/>
        <v/>
      </c>
      <c r="AC36" s="156" t="str">
        <f t="shared" si="8"/>
        <v/>
      </c>
      <c r="AD36" s="150" t="str">
        <f>IF($B36=FALSE,"",Length_12!H75)</f>
        <v/>
      </c>
      <c r="AE36" s="150" t="str">
        <f>IF($B36=FALSE,"",Length_12!I75)</f>
        <v/>
      </c>
      <c r="AF36" s="189" t="str">
        <f>IF($B36=FALSE,"",Length_12!J75)</f>
        <v/>
      </c>
      <c r="AG36" s="189" t="str">
        <f>IF($B36=FALSE,"",Length_12!K75)</f>
        <v/>
      </c>
      <c r="AH36" s="189" t="str">
        <f t="shared" si="15"/>
        <v/>
      </c>
      <c r="AI36" s="195" t="str">
        <f t="shared" si="9"/>
        <v/>
      </c>
      <c r="AJ36" s="196" t="str">
        <f t="shared" si="16"/>
        <v/>
      </c>
      <c r="AK36" s="150" t="str">
        <f t="shared" si="10"/>
        <v/>
      </c>
      <c r="AL36" s="150" t="str">
        <f t="shared" si="11"/>
        <v/>
      </c>
      <c r="AM36" s="150" t="str">
        <f t="shared" si="12"/>
        <v/>
      </c>
      <c r="AN36" s="150" t="str">
        <f t="shared" si="13"/>
        <v/>
      </c>
      <c r="AO36" s="114"/>
    </row>
    <row r="37" spans="2:41" ht="15" customHeight="1">
      <c r="B37" s="153" t="b">
        <f>IF(Length_12!AH32="",FALSE,TRUE)</f>
        <v>0</v>
      </c>
      <c r="C37" s="153" t="str">
        <f t="shared" si="14"/>
        <v>_</v>
      </c>
      <c r="D37" s="150" t="str">
        <f>IF($B37=FALSE,"",Length_12!A32)</f>
        <v/>
      </c>
      <c r="E37" s="150" t="str">
        <f>IF($B37=FALSE,"",Length_12!B32)</f>
        <v/>
      </c>
      <c r="F37" s="158" t="str">
        <f>IF($B37=FALSE,"",VALUE(Length_12!C32))</f>
        <v/>
      </c>
      <c r="G37" s="150" t="str">
        <f>IF($B37=FALSE,"",Length_12!D32)</f>
        <v/>
      </c>
      <c r="H37" s="150" t="str">
        <f>IF($B37=FALSE,"",Length_12!E32)</f>
        <v/>
      </c>
      <c r="I37" s="153" t="str">
        <f>IF($B37=FALSE,"",Length_12!AH32)</f>
        <v/>
      </c>
      <c r="J37" s="153" t="str">
        <f>IF($B37=FALSE,"",Length_12!AI32)</f>
        <v/>
      </c>
      <c r="K37" s="153" t="str">
        <f>IF($B37=FALSE,"",Length_12!AJ32)</f>
        <v/>
      </c>
      <c r="L37" s="153" t="str">
        <f>IF($B37=FALSE,"",Length_12!AK32)</f>
        <v/>
      </c>
      <c r="M37" s="153" t="str">
        <f>IF($B37=FALSE,"",Length_12!AL32)</f>
        <v/>
      </c>
      <c r="N37" s="150" t="str">
        <f t="shared" si="2"/>
        <v/>
      </c>
      <c r="O37" s="156" t="str">
        <f t="shared" si="3"/>
        <v/>
      </c>
      <c r="P37" s="150" t="str">
        <f>IF($B37=FALSE,"",Length_12!C76)</f>
        <v/>
      </c>
      <c r="Q37" s="150" t="str">
        <f>IF($B37=FALSE,"",Length_12!D76)</f>
        <v/>
      </c>
      <c r="R37" s="189" t="str">
        <f>IF(B37=FALSE,"",Length_12!E76)</f>
        <v/>
      </c>
      <c r="S37" s="189" t="str">
        <f>IF(B37=FALSE,"",Length_12!F76)</f>
        <v/>
      </c>
      <c r="T37" s="189" t="str">
        <f t="shared" si="4"/>
        <v/>
      </c>
      <c r="U37" s="195" t="str">
        <f t="shared" si="5"/>
        <v/>
      </c>
      <c r="V37" s="196" t="str">
        <f t="shared" si="6"/>
        <v/>
      </c>
      <c r="W37" s="153" t="str">
        <f>IF($B37=FALSE,"",Length_12!AM32)</f>
        <v/>
      </c>
      <c r="X37" s="153" t="str">
        <f>IF($B37=FALSE,"",Length_12!AN32)</f>
        <v/>
      </c>
      <c r="Y37" s="153" t="str">
        <f>IF($B37=FALSE,"",Length_12!AO32)</f>
        <v/>
      </c>
      <c r="Z37" s="153" t="str">
        <f>IF($B37=FALSE,"",Length_12!AP32)</f>
        <v/>
      </c>
      <c r="AA37" s="153" t="str">
        <f>IF($B37=FALSE,"",Length_12!AQ32)</f>
        <v/>
      </c>
      <c r="AB37" s="150" t="str">
        <f t="shared" si="7"/>
        <v/>
      </c>
      <c r="AC37" s="156" t="str">
        <f t="shared" si="8"/>
        <v/>
      </c>
      <c r="AD37" s="150" t="str">
        <f>IF($B37=FALSE,"",Length_12!H76)</f>
        <v/>
      </c>
      <c r="AE37" s="150" t="str">
        <f>IF($B37=FALSE,"",Length_12!I76)</f>
        <v/>
      </c>
      <c r="AF37" s="189" t="str">
        <f>IF($B37=FALSE,"",Length_12!J76)</f>
        <v/>
      </c>
      <c r="AG37" s="189" t="str">
        <f>IF($B37=FALSE,"",Length_12!K76)</f>
        <v/>
      </c>
      <c r="AH37" s="189" t="str">
        <f t="shared" si="15"/>
        <v/>
      </c>
      <c r="AI37" s="195" t="str">
        <f t="shared" si="9"/>
        <v/>
      </c>
      <c r="AJ37" s="196" t="str">
        <f t="shared" si="16"/>
        <v/>
      </c>
      <c r="AK37" s="150" t="str">
        <f t="shared" si="10"/>
        <v/>
      </c>
      <c r="AL37" s="150" t="str">
        <f t="shared" si="11"/>
        <v/>
      </c>
      <c r="AM37" s="150" t="str">
        <f t="shared" si="12"/>
        <v/>
      </c>
      <c r="AN37" s="150" t="str">
        <f t="shared" si="13"/>
        <v/>
      </c>
      <c r="AO37" s="114"/>
    </row>
    <row r="38" spans="2:41" ht="15" customHeight="1">
      <c r="B38" s="153" t="b">
        <f>IF(Length_12!AH33="",FALSE,TRUE)</f>
        <v>0</v>
      </c>
      <c r="C38" s="153" t="str">
        <f t="shared" si="14"/>
        <v>_</v>
      </c>
      <c r="D38" s="150" t="str">
        <f>IF($B38=FALSE,"",Length_12!A33)</f>
        <v/>
      </c>
      <c r="E38" s="150" t="str">
        <f>IF($B38=FALSE,"",Length_12!B33)</f>
        <v/>
      </c>
      <c r="F38" s="158" t="str">
        <f>IF($B38=FALSE,"",VALUE(Length_12!C33))</f>
        <v/>
      </c>
      <c r="G38" s="150" t="str">
        <f>IF($B38=FALSE,"",Length_12!D33)</f>
        <v/>
      </c>
      <c r="H38" s="150" t="str">
        <f>IF($B38=FALSE,"",Length_12!E33)</f>
        <v/>
      </c>
      <c r="I38" s="153" t="str">
        <f>IF($B38=FALSE,"",Length_12!AH33)</f>
        <v/>
      </c>
      <c r="J38" s="153" t="str">
        <f>IF($B38=FALSE,"",Length_12!AI33)</f>
        <v/>
      </c>
      <c r="K38" s="153" t="str">
        <f>IF($B38=FALSE,"",Length_12!AJ33)</f>
        <v/>
      </c>
      <c r="L38" s="153" t="str">
        <f>IF($B38=FALSE,"",Length_12!AK33)</f>
        <v/>
      </c>
      <c r="M38" s="153" t="str">
        <f>IF($B38=FALSE,"",Length_12!AL33)</f>
        <v/>
      </c>
      <c r="N38" s="150" t="str">
        <f t="shared" si="2"/>
        <v/>
      </c>
      <c r="O38" s="156" t="str">
        <f t="shared" si="3"/>
        <v/>
      </c>
      <c r="P38" s="150" t="str">
        <f>IF($B38=FALSE,"",Length_12!C77)</f>
        <v/>
      </c>
      <c r="Q38" s="150" t="str">
        <f>IF($B38=FALSE,"",Length_12!D77)</f>
        <v/>
      </c>
      <c r="R38" s="189" t="str">
        <f>IF(B38=FALSE,"",Length_12!E77)</f>
        <v/>
      </c>
      <c r="S38" s="189" t="str">
        <f>IF(B38=FALSE,"",Length_12!F77)</f>
        <v/>
      </c>
      <c r="T38" s="189" t="str">
        <f t="shared" si="4"/>
        <v/>
      </c>
      <c r="U38" s="195" t="str">
        <f t="shared" si="5"/>
        <v/>
      </c>
      <c r="V38" s="196" t="str">
        <f t="shared" si="6"/>
        <v/>
      </c>
      <c r="W38" s="153" t="str">
        <f>IF($B38=FALSE,"",Length_12!AM33)</f>
        <v/>
      </c>
      <c r="X38" s="153" t="str">
        <f>IF($B38=FALSE,"",Length_12!AN33)</f>
        <v/>
      </c>
      <c r="Y38" s="153" t="str">
        <f>IF($B38=FALSE,"",Length_12!AO33)</f>
        <v/>
      </c>
      <c r="Z38" s="153" t="str">
        <f>IF($B38=FALSE,"",Length_12!AP33)</f>
        <v/>
      </c>
      <c r="AA38" s="153" t="str">
        <f>IF($B38=FALSE,"",Length_12!AQ33)</f>
        <v/>
      </c>
      <c r="AB38" s="150" t="str">
        <f t="shared" si="7"/>
        <v/>
      </c>
      <c r="AC38" s="156" t="str">
        <f t="shared" si="8"/>
        <v/>
      </c>
      <c r="AD38" s="150" t="str">
        <f>IF($B38=FALSE,"",Length_12!H77)</f>
        <v/>
      </c>
      <c r="AE38" s="150" t="str">
        <f>IF($B38=FALSE,"",Length_12!I77)</f>
        <v/>
      </c>
      <c r="AF38" s="189" t="str">
        <f>IF($B38=FALSE,"",Length_12!J77)</f>
        <v/>
      </c>
      <c r="AG38" s="189" t="str">
        <f>IF($B38=FALSE,"",Length_12!K77)</f>
        <v/>
      </c>
      <c r="AH38" s="189" t="str">
        <f t="shared" si="15"/>
        <v/>
      </c>
      <c r="AI38" s="195" t="str">
        <f t="shared" si="9"/>
        <v/>
      </c>
      <c r="AJ38" s="196" t="str">
        <f t="shared" si="16"/>
        <v/>
      </c>
      <c r="AK38" s="150" t="str">
        <f t="shared" si="10"/>
        <v/>
      </c>
      <c r="AL38" s="150" t="str">
        <f t="shared" si="11"/>
        <v/>
      </c>
      <c r="AM38" s="150" t="str">
        <f t="shared" si="12"/>
        <v/>
      </c>
      <c r="AN38" s="150" t="str">
        <f t="shared" si="13"/>
        <v/>
      </c>
      <c r="AO38" s="114"/>
    </row>
    <row r="39" spans="2:41" ht="15" customHeight="1">
      <c r="B39" s="153" t="b">
        <f>IF(Length_12!AH34="",FALSE,TRUE)</f>
        <v>0</v>
      </c>
      <c r="C39" s="153" t="str">
        <f t="shared" si="14"/>
        <v>_</v>
      </c>
      <c r="D39" s="150" t="str">
        <f>IF($B39=FALSE,"",Length_12!A34)</f>
        <v/>
      </c>
      <c r="E39" s="150" t="str">
        <f>IF($B39=FALSE,"",Length_12!B34)</f>
        <v/>
      </c>
      <c r="F39" s="158" t="str">
        <f>IF($B39=FALSE,"",VALUE(Length_12!C34))</f>
        <v/>
      </c>
      <c r="G39" s="150" t="str">
        <f>IF($B39=FALSE,"",Length_12!D34)</f>
        <v/>
      </c>
      <c r="H39" s="150" t="str">
        <f>IF($B39=FALSE,"",Length_12!E34)</f>
        <v/>
      </c>
      <c r="I39" s="153" t="str">
        <f>IF($B39=FALSE,"",Length_12!AH34)</f>
        <v/>
      </c>
      <c r="J39" s="153" t="str">
        <f>IF($B39=FALSE,"",Length_12!AI34)</f>
        <v/>
      </c>
      <c r="K39" s="153" t="str">
        <f>IF($B39=FALSE,"",Length_12!AJ34)</f>
        <v/>
      </c>
      <c r="L39" s="153" t="str">
        <f>IF($B39=FALSE,"",Length_12!AK34)</f>
        <v/>
      </c>
      <c r="M39" s="153" t="str">
        <f>IF($B39=FALSE,"",Length_12!AL34)</f>
        <v/>
      </c>
      <c r="N39" s="150" t="str">
        <f t="shared" si="2"/>
        <v/>
      </c>
      <c r="O39" s="156" t="str">
        <f t="shared" si="3"/>
        <v/>
      </c>
      <c r="P39" s="150" t="str">
        <f>IF($B39=FALSE,"",Length_12!C78)</f>
        <v/>
      </c>
      <c r="Q39" s="150" t="str">
        <f>IF($B39=FALSE,"",Length_12!D78)</f>
        <v/>
      </c>
      <c r="R39" s="189" t="str">
        <f>IF(B39=FALSE,"",Length_12!E78)</f>
        <v/>
      </c>
      <c r="S39" s="189" t="str">
        <f>IF(B39=FALSE,"",Length_12!F78)</f>
        <v/>
      </c>
      <c r="T39" s="189" t="str">
        <f t="shared" si="4"/>
        <v/>
      </c>
      <c r="U39" s="195" t="str">
        <f t="shared" si="5"/>
        <v/>
      </c>
      <c r="V39" s="196" t="str">
        <f t="shared" si="6"/>
        <v/>
      </c>
      <c r="W39" s="153" t="str">
        <f>IF($B39=FALSE,"",Length_12!AM34)</f>
        <v/>
      </c>
      <c r="X39" s="153" t="str">
        <f>IF($B39=FALSE,"",Length_12!AN34)</f>
        <v/>
      </c>
      <c r="Y39" s="153" t="str">
        <f>IF($B39=FALSE,"",Length_12!AO34)</f>
        <v/>
      </c>
      <c r="Z39" s="153" t="str">
        <f>IF($B39=FALSE,"",Length_12!AP34)</f>
        <v/>
      </c>
      <c r="AA39" s="153" t="str">
        <f>IF($B39=FALSE,"",Length_12!AQ34)</f>
        <v/>
      </c>
      <c r="AB39" s="150" t="str">
        <f t="shared" si="7"/>
        <v/>
      </c>
      <c r="AC39" s="156" t="str">
        <f t="shared" si="8"/>
        <v/>
      </c>
      <c r="AD39" s="150" t="str">
        <f>IF($B39=FALSE,"",Length_12!H78)</f>
        <v/>
      </c>
      <c r="AE39" s="150" t="str">
        <f>IF($B39=FALSE,"",Length_12!I78)</f>
        <v/>
      </c>
      <c r="AF39" s="189" t="str">
        <f>IF($B39=FALSE,"",Length_12!J78)</f>
        <v/>
      </c>
      <c r="AG39" s="189" t="str">
        <f>IF($B39=FALSE,"",Length_12!K78)</f>
        <v/>
      </c>
      <c r="AH39" s="189" t="str">
        <f t="shared" si="15"/>
        <v/>
      </c>
      <c r="AI39" s="195" t="str">
        <f t="shared" si="9"/>
        <v/>
      </c>
      <c r="AJ39" s="196" t="str">
        <f t="shared" si="16"/>
        <v/>
      </c>
      <c r="AK39" s="150" t="str">
        <f t="shared" si="10"/>
        <v/>
      </c>
      <c r="AL39" s="150" t="str">
        <f t="shared" si="11"/>
        <v/>
      </c>
      <c r="AM39" s="150" t="str">
        <f t="shared" si="12"/>
        <v/>
      </c>
      <c r="AN39" s="150" t="str">
        <f t="shared" si="13"/>
        <v/>
      </c>
      <c r="AO39" s="114"/>
    </row>
    <row r="40" spans="2:41" ht="15" customHeight="1">
      <c r="B40" s="153" t="b">
        <f>IF(Length_12!AH35="",FALSE,TRUE)</f>
        <v>0</v>
      </c>
      <c r="C40" s="153" t="str">
        <f t="shared" si="14"/>
        <v>_</v>
      </c>
      <c r="D40" s="150" t="str">
        <f>IF($B40=FALSE,"",Length_12!A35)</f>
        <v/>
      </c>
      <c r="E40" s="150" t="str">
        <f>IF($B40=FALSE,"",Length_12!B35)</f>
        <v/>
      </c>
      <c r="F40" s="158" t="str">
        <f>IF($B40=FALSE,"",VALUE(Length_12!C35))</f>
        <v/>
      </c>
      <c r="G40" s="150" t="str">
        <f>IF($B40=FALSE,"",Length_12!D35)</f>
        <v/>
      </c>
      <c r="H40" s="150" t="str">
        <f>IF($B40=FALSE,"",Length_12!E35)</f>
        <v/>
      </c>
      <c r="I40" s="153" t="str">
        <f>IF($B40=FALSE,"",Length_12!AH35)</f>
        <v/>
      </c>
      <c r="J40" s="153" t="str">
        <f>IF($B40=FALSE,"",Length_12!AI35)</f>
        <v/>
      </c>
      <c r="K40" s="153" t="str">
        <f>IF($B40=FALSE,"",Length_12!AJ35)</f>
        <v/>
      </c>
      <c r="L40" s="153" t="str">
        <f>IF($B40=FALSE,"",Length_12!AK35)</f>
        <v/>
      </c>
      <c r="M40" s="153" t="str">
        <f>IF($B40=FALSE,"",Length_12!AL35)</f>
        <v/>
      </c>
      <c r="N40" s="150" t="str">
        <f t="shared" si="2"/>
        <v/>
      </c>
      <c r="O40" s="156" t="str">
        <f t="shared" si="3"/>
        <v/>
      </c>
      <c r="P40" s="150" t="str">
        <f>IF($B40=FALSE,"",Length_12!C79)</f>
        <v/>
      </c>
      <c r="Q40" s="150" t="str">
        <f>IF($B40=FALSE,"",Length_12!D79)</f>
        <v/>
      </c>
      <c r="R40" s="189" t="str">
        <f>IF(B40=FALSE,"",Length_12!E79)</f>
        <v/>
      </c>
      <c r="S40" s="189" t="str">
        <f>IF(B40=FALSE,"",Length_12!F79)</f>
        <v/>
      </c>
      <c r="T40" s="189" t="str">
        <f t="shared" si="4"/>
        <v/>
      </c>
      <c r="U40" s="195" t="str">
        <f t="shared" si="5"/>
        <v/>
      </c>
      <c r="V40" s="196" t="str">
        <f t="shared" si="6"/>
        <v/>
      </c>
      <c r="W40" s="153" t="str">
        <f>IF($B40=FALSE,"",Length_12!AM35)</f>
        <v/>
      </c>
      <c r="X40" s="153" t="str">
        <f>IF($B40=FALSE,"",Length_12!AN35)</f>
        <v/>
      </c>
      <c r="Y40" s="153" t="str">
        <f>IF($B40=FALSE,"",Length_12!AO35)</f>
        <v/>
      </c>
      <c r="Z40" s="153" t="str">
        <f>IF($B40=FALSE,"",Length_12!AP35)</f>
        <v/>
      </c>
      <c r="AA40" s="153" t="str">
        <f>IF($B40=FALSE,"",Length_12!AQ35)</f>
        <v/>
      </c>
      <c r="AB40" s="150" t="str">
        <f t="shared" si="7"/>
        <v/>
      </c>
      <c r="AC40" s="156" t="str">
        <f t="shared" si="8"/>
        <v/>
      </c>
      <c r="AD40" s="150" t="str">
        <f>IF($B40=FALSE,"",Length_12!H79)</f>
        <v/>
      </c>
      <c r="AE40" s="150" t="str">
        <f>IF($B40=FALSE,"",Length_12!I79)</f>
        <v/>
      </c>
      <c r="AF40" s="189" t="str">
        <f>IF($B40=FALSE,"",Length_12!J79)</f>
        <v/>
      </c>
      <c r="AG40" s="189" t="str">
        <f>IF($B40=FALSE,"",Length_12!K79)</f>
        <v/>
      </c>
      <c r="AH40" s="189" t="str">
        <f t="shared" si="15"/>
        <v/>
      </c>
      <c r="AI40" s="195" t="str">
        <f t="shared" si="9"/>
        <v/>
      </c>
      <c r="AJ40" s="196" t="str">
        <f t="shared" si="16"/>
        <v/>
      </c>
      <c r="AK40" s="150" t="str">
        <f t="shared" si="10"/>
        <v/>
      </c>
      <c r="AL40" s="150" t="str">
        <f t="shared" si="11"/>
        <v/>
      </c>
      <c r="AM40" s="150" t="str">
        <f t="shared" si="12"/>
        <v/>
      </c>
      <c r="AN40" s="150" t="str">
        <f t="shared" si="13"/>
        <v/>
      </c>
      <c r="AO40" s="114"/>
    </row>
    <row r="41" spans="2:41" ht="15" customHeight="1">
      <c r="B41" s="153" t="b">
        <f>IF(Length_12!AH36="",FALSE,TRUE)</f>
        <v>0</v>
      </c>
      <c r="C41" s="153" t="str">
        <f t="shared" si="14"/>
        <v>_</v>
      </c>
      <c r="D41" s="150" t="str">
        <f>IF($B41=FALSE,"",Length_12!A36)</f>
        <v/>
      </c>
      <c r="E41" s="150" t="str">
        <f>IF($B41=FALSE,"",Length_12!B36)</f>
        <v/>
      </c>
      <c r="F41" s="158" t="str">
        <f>IF($B41=FALSE,"",VALUE(Length_12!C36))</f>
        <v/>
      </c>
      <c r="G41" s="150" t="str">
        <f>IF($B41=FALSE,"",Length_12!D36)</f>
        <v/>
      </c>
      <c r="H41" s="150" t="str">
        <f>IF($B41=FALSE,"",Length_12!E36)</f>
        <v/>
      </c>
      <c r="I41" s="153" t="str">
        <f>IF($B41=FALSE,"",Length_12!AH36)</f>
        <v/>
      </c>
      <c r="J41" s="153" t="str">
        <f>IF($B41=FALSE,"",Length_12!AI36)</f>
        <v/>
      </c>
      <c r="K41" s="153" t="str">
        <f>IF($B41=FALSE,"",Length_12!AJ36)</f>
        <v/>
      </c>
      <c r="L41" s="153" t="str">
        <f>IF($B41=FALSE,"",Length_12!AK36)</f>
        <v/>
      </c>
      <c r="M41" s="153" t="str">
        <f>IF($B41=FALSE,"",Length_12!AL36)</f>
        <v/>
      </c>
      <c r="N41" s="150" t="str">
        <f t="shared" si="2"/>
        <v/>
      </c>
      <c r="O41" s="156" t="str">
        <f t="shared" si="3"/>
        <v/>
      </c>
      <c r="P41" s="150" t="str">
        <f>IF($B41=FALSE,"",Length_12!C80)</f>
        <v/>
      </c>
      <c r="Q41" s="150" t="str">
        <f>IF($B41=FALSE,"",Length_12!D80)</f>
        <v/>
      </c>
      <c r="R41" s="189" t="str">
        <f>IF(B41=FALSE,"",Length_12!E80)</f>
        <v/>
      </c>
      <c r="S41" s="189" t="str">
        <f>IF(B41=FALSE,"",Length_12!F80)</f>
        <v/>
      </c>
      <c r="T41" s="189" t="str">
        <f t="shared" si="4"/>
        <v/>
      </c>
      <c r="U41" s="195" t="str">
        <f t="shared" si="5"/>
        <v/>
      </c>
      <c r="V41" s="196" t="str">
        <f t="shared" si="6"/>
        <v/>
      </c>
      <c r="W41" s="153" t="str">
        <f>IF($B41=FALSE,"",Length_12!AM36)</f>
        <v/>
      </c>
      <c r="X41" s="153" t="str">
        <f>IF($B41=FALSE,"",Length_12!AN36)</f>
        <v/>
      </c>
      <c r="Y41" s="153" t="str">
        <f>IF($B41=FALSE,"",Length_12!AO36)</f>
        <v/>
      </c>
      <c r="Z41" s="153" t="str">
        <f>IF($B41=FALSE,"",Length_12!AP36)</f>
        <v/>
      </c>
      <c r="AA41" s="153" t="str">
        <f>IF($B41=FALSE,"",Length_12!AQ36)</f>
        <v/>
      </c>
      <c r="AB41" s="150" t="str">
        <f t="shared" si="7"/>
        <v/>
      </c>
      <c r="AC41" s="156" t="str">
        <f t="shared" si="8"/>
        <v/>
      </c>
      <c r="AD41" s="150" t="str">
        <f>IF($B41=FALSE,"",Length_12!H80)</f>
        <v/>
      </c>
      <c r="AE41" s="150" t="str">
        <f>IF($B41=FALSE,"",Length_12!I80)</f>
        <v/>
      </c>
      <c r="AF41" s="189" t="str">
        <f>IF($B41=FALSE,"",Length_12!J80)</f>
        <v/>
      </c>
      <c r="AG41" s="189" t="str">
        <f>IF($B41=FALSE,"",Length_12!K80)</f>
        <v/>
      </c>
      <c r="AH41" s="189" t="str">
        <f t="shared" si="15"/>
        <v/>
      </c>
      <c r="AI41" s="195" t="str">
        <f t="shared" si="9"/>
        <v/>
      </c>
      <c r="AJ41" s="196" t="str">
        <f t="shared" si="16"/>
        <v/>
      </c>
      <c r="AK41" s="150" t="str">
        <f t="shared" si="10"/>
        <v/>
      </c>
      <c r="AL41" s="150" t="str">
        <f t="shared" si="11"/>
        <v/>
      </c>
      <c r="AM41" s="150" t="str">
        <f t="shared" si="12"/>
        <v/>
      </c>
      <c r="AN41" s="150" t="str">
        <f t="shared" si="13"/>
        <v/>
      </c>
      <c r="AO41" s="114"/>
    </row>
    <row r="42" spans="2:41" ht="15" customHeight="1">
      <c r="B42" s="153" t="b">
        <f>IF(Length_12!AH37="",FALSE,TRUE)</f>
        <v>0</v>
      </c>
      <c r="C42" s="153" t="str">
        <f t="shared" si="14"/>
        <v>_</v>
      </c>
      <c r="D42" s="150" t="str">
        <f>IF($B42=FALSE,"",Length_12!A37)</f>
        <v/>
      </c>
      <c r="E42" s="150" t="str">
        <f>IF($B42=FALSE,"",Length_12!B37)</f>
        <v/>
      </c>
      <c r="F42" s="158" t="str">
        <f>IF($B42=FALSE,"",VALUE(Length_12!C37))</f>
        <v/>
      </c>
      <c r="G42" s="150" t="str">
        <f>IF($B42=FALSE,"",Length_12!D37)</f>
        <v/>
      </c>
      <c r="H42" s="150" t="str">
        <f>IF($B42=FALSE,"",Length_12!E37)</f>
        <v/>
      </c>
      <c r="I42" s="153" t="str">
        <f>IF($B42=FALSE,"",Length_12!AH37)</f>
        <v/>
      </c>
      <c r="J42" s="153" t="str">
        <f>IF($B42=FALSE,"",Length_12!AI37)</f>
        <v/>
      </c>
      <c r="K42" s="153" t="str">
        <f>IF($B42=FALSE,"",Length_12!AJ37)</f>
        <v/>
      </c>
      <c r="L42" s="153" t="str">
        <f>IF($B42=FALSE,"",Length_12!AK37)</f>
        <v/>
      </c>
      <c r="M42" s="153" t="str">
        <f>IF($B42=FALSE,"",Length_12!AL37)</f>
        <v/>
      </c>
      <c r="N42" s="150" t="str">
        <f t="shared" si="2"/>
        <v/>
      </c>
      <c r="O42" s="156" t="str">
        <f t="shared" si="3"/>
        <v/>
      </c>
      <c r="P42" s="150" t="str">
        <f>IF($B42=FALSE,"",Length_12!C81)</f>
        <v/>
      </c>
      <c r="Q42" s="150" t="str">
        <f>IF($B42=FALSE,"",Length_12!D81)</f>
        <v/>
      </c>
      <c r="R42" s="189" t="str">
        <f>IF(B42=FALSE,"",Length_12!E81)</f>
        <v/>
      </c>
      <c r="S42" s="189" t="str">
        <f>IF(B42=FALSE,"",Length_12!F81)</f>
        <v/>
      </c>
      <c r="T42" s="189" t="str">
        <f t="shared" si="4"/>
        <v/>
      </c>
      <c r="U42" s="195" t="str">
        <f t="shared" si="5"/>
        <v/>
      </c>
      <c r="V42" s="196" t="str">
        <f t="shared" si="6"/>
        <v/>
      </c>
      <c r="W42" s="153" t="str">
        <f>IF($B42=FALSE,"",Length_12!AM37)</f>
        <v/>
      </c>
      <c r="X42" s="153" t="str">
        <f>IF($B42=FALSE,"",Length_12!AN37)</f>
        <v/>
      </c>
      <c r="Y42" s="153" t="str">
        <f>IF($B42=FALSE,"",Length_12!AO37)</f>
        <v/>
      </c>
      <c r="Z42" s="153" t="str">
        <f>IF($B42=FALSE,"",Length_12!AP37)</f>
        <v/>
      </c>
      <c r="AA42" s="153" t="str">
        <f>IF($B42=FALSE,"",Length_12!AQ37)</f>
        <v/>
      </c>
      <c r="AB42" s="150" t="str">
        <f t="shared" si="7"/>
        <v/>
      </c>
      <c r="AC42" s="156" t="str">
        <f t="shared" si="8"/>
        <v/>
      </c>
      <c r="AD42" s="150" t="str">
        <f>IF($B42=FALSE,"",Length_12!H81)</f>
        <v/>
      </c>
      <c r="AE42" s="150" t="str">
        <f>IF($B42=FALSE,"",Length_12!I81)</f>
        <v/>
      </c>
      <c r="AF42" s="189" t="str">
        <f>IF($B42=FALSE,"",Length_12!J81)</f>
        <v/>
      </c>
      <c r="AG42" s="189" t="str">
        <f>IF($B42=FALSE,"",Length_12!K81)</f>
        <v/>
      </c>
      <c r="AH42" s="189" t="str">
        <f t="shared" si="15"/>
        <v/>
      </c>
      <c r="AI42" s="195" t="str">
        <f t="shared" si="9"/>
        <v/>
      </c>
      <c r="AJ42" s="196" t="str">
        <f t="shared" si="16"/>
        <v/>
      </c>
      <c r="AK42" s="150" t="str">
        <f t="shared" si="10"/>
        <v/>
      </c>
      <c r="AL42" s="150" t="str">
        <f t="shared" si="11"/>
        <v/>
      </c>
      <c r="AM42" s="150" t="str">
        <f t="shared" si="12"/>
        <v/>
      </c>
      <c r="AN42" s="150" t="str">
        <f t="shared" si="13"/>
        <v/>
      </c>
      <c r="AO42" s="114"/>
    </row>
    <row r="43" spans="2:41" ht="15" customHeight="1">
      <c r="B43" s="153" t="b">
        <f>IF(Length_12!AH38="",FALSE,TRUE)</f>
        <v>0</v>
      </c>
      <c r="C43" s="153" t="str">
        <f t="shared" si="14"/>
        <v>_</v>
      </c>
      <c r="D43" s="150" t="str">
        <f>IF($B43=FALSE,"",Length_12!A38)</f>
        <v/>
      </c>
      <c r="E43" s="150" t="str">
        <f>IF($B43=FALSE,"",Length_12!B38)</f>
        <v/>
      </c>
      <c r="F43" s="158" t="str">
        <f>IF($B43=FALSE,"",VALUE(Length_12!C38))</f>
        <v/>
      </c>
      <c r="G43" s="150" t="str">
        <f>IF($B43=FALSE,"",Length_12!D38)</f>
        <v/>
      </c>
      <c r="H43" s="150" t="str">
        <f>IF($B43=FALSE,"",Length_12!E38)</f>
        <v/>
      </c>
      <c r="I43" s="153" t="str">
        <f>IF($B43=FALSE,"",Length_12!AH38)</f>
        <v/>
      </c>
      <c r="J43" s="153" t="str">
        <f>IF($B43=FALSE,"",Length_12!AI38)</f>
        <v/>
      </c>
      <c r="K43" s="153" t="str">
        <f>IF($B43=FALSE,"",Length_12!AJ38)</f>
        <v/>
      </c>
      <c r="L43" s="153" t="str">
        <f>IF($B43=FALSE,"",Length_12!AK38)</f>
        <v/>
      </c>
      <c r="M43" s="153" t="str">
        <f>IF($B43=FALSE,"",Length_12!AL38)</f>
        <v/>
      </c>
      <c r="N43" s="150" t="str">
        <f t="shared" si="2"/>
        <v/>
      </c>
      <c r="O43" s="156" t="str">
        <f t="shared" si="3"/>
        <v/>
      </c>
      <c r="P43" s="150" t="str">
        <f>IF($B43=FALSE,"",Length_12!C82)</f>
        <v/>
      </c>
      <c r="Q43" s="150" t="str">
        <f>IF($B43=FALSE,"",Length_12!D82)</f>
        <v/>
      </c>
      <c r="R43" s="189" t="str">
        <f>IF(B43=FALSE,"",Length_12!E82)</f>
        <v/>
      </c>
      <c r="S43" s="189" t="str">
        <f>IF(B43=FALSE,"",Length_12!F82)</f>
        <v/>
      </c>
      <c r="T43" s="189" t="str">
        <f t="shared" si="4"/>
        <v/>
      </c>
      <c r="U43" s="195" t="str">
        <f t="shared" si="5"/>
        <v/>
      </c>
      <c r="V43" s="196" t="str">
        <f t="shared" si="6"/>
        <v/>
      </c>
      <c r="W43" s="153" t="str">
        <f>IF($B43=FALSE,"",Length_12!AM38)</f>
        <v/>
      </c>
      <c r="X43" s="153" t="str">
        <f>IF($B43=FALSE,"",Length_12!AN38)</f>
        <v/>
      </c>
      <c r="Y43" s="153" t="str">
        <f>IF($B43=FALSE,"",Length_12!AO38)</f>
        <v/>
      </c>
      <c r="Z43" s="153" t="str">
        <f>IF($B43=FALSE,"",Length_12!AP38)</f>
        <v/>
      </c>
      <c r="AA43" s="153" t="str">
        <f>IF($B43=FALSE,"",Length_12!AQ38)</f>
        <v/>
      </c>
      <c r="AB43" s="150" t="str">
        <f t="shared" si="7"/>
        <v/>
      </c>
      <c r="AC43" s="156" t="str">
        <f t="shared" si="8"/>
        <v/>
      </c>
      <c r="AD43" s="150" t="str">
        <f>IF($B43=FALSE,"",Length_12!H82)</f>
        <v/>
      </c>
      <c r="AE43" s="150" t="str">
        <f>IF($B43=FALSE,"",Length_12!I82)</f>
        <v/>
      </c>
      <c r="AF43" s="189" t="str">
        <f>IF($B43=FALSE,"",Length_12!J82)</f>
        <v/>
      </c>
      <c r="AG43" s="189" t="str">
        <f>IF($B43=FALSE,"",Length_12!K82)</f>
        <v/>
      </c>
      <c r="AH43" s="189" t="str">
        <f t="shared" si="15"/>
        <v/>
      </c>
      <c r="AI43" s="195" t="str">
        <f t="shared" si="9"/>
        <v/>
      </c>
      <c r="AJ43" s="196" t="str">
        <f t="shared" si="16"/>
        <v/>
      </c>
      <c r="AK43" s="150" t="str">
        <f t="shared" si="10"/>
        <v/>
      </c>
      <c r="AL43" s="150" t="str">
        <f t="shared" si="11"/>
        <v/>
      </c>
      <c r="AM43" s="150" t="str">
        <f t="shared" si="12"/>
        <v/>
      </c>
      <c r="AN43" s="150" t="str">
        <f t="shared" si="13"/>
        <v/>
      </c>
      <c r="AO43" s="114"/>
    </row>
    <row r="44" spans="2:41" ht="15" customHeight="1">
      <c r="B44" s="153" t="b">
        <f>IF(Length_12!AH39="",FALSE,TRUE)</f>
        <v>0</v>
      </c>
      <c r="C44" s="153" t="str">
        <f t="shared" si="14"/>
        <v>_</v>
      </c>
      <c r="D44" s="150" t="str">
        <f>IF($B44=FALSE,"",Length_12!A39)</f>
        <v/>
      </c>
      <c r="E44" s="150" t="str">
        <f>IF($B44=FALSE,"",Length_12!B39)</f>
        <v/>
      </c>
      <c r="F44" s="158" t="str">
        <f>IF($B44=FALSE,"",VALUE(Length_12!C39))</f>
        <v/>
      </c>
      <c r="G44" s="150" t="str">
        <f>IF($B44=FALSE,"",Length_12!D39)</f>
        <v/>
      </c>
      <c r="H44" s="150" t="str">
        <f>IF($B44=FALSE,"",Length_12!E39)</f>
        <v/>
      </c>
      <c r="I44" s="153" t="str">
        <f>IF($B44=FALSE,"",Length_12!AH39)</f>
        <v/>
      </c>
      <c r="J44" s="153" t="str">
        <f>IF($B44=FALSE,"",Length_12!AI39)</f>
        <v/>
      </c>
      <c r="K44" s="153" t="str">
        <f>IF($B44=FALSE,"",Length_12!AJ39)</f>
        <v/>
      </c>
      <c r="L44" s="153" t="str">
        <f>IF($B44=FALSE,"",Length_12!AK39)</f>
        <v/>
      </c>
      <c r="M44" s="153" t="str">
        <f>IF($B44=FALSE,"",Length_12!AL39)</f>
        <v/>
      </c>
      <c r="N44" s="150" t="str">
        <f t="shared" si="2"/>
        <v/>
      </c>
      <c r="O44" s="156" t="str">
        <f t="shared" si="3"/>
        <v/>
      </c>
      <c r="P44" s="150" t="str">
        <f>IF($B44=FALSE,"",Length_12!C83)</f>
        <v/>
      </c>
      <c r="Q44" s="150" t="str">
        <f>IF($B44=FALSE,"",Length_12!D83)</f>
        <v/>
      </c>
      <c r="R44" s="189" t="str">
        <f>IF(B44=FALSE,"",Length_12!E83)</f>
        <v/>
      </c>
      <c r="S44" s="189" t="str">
        <f>IF(B44=FALSE,"",Length_12!F83)</f>
        <v/>
      </c>
      <c r="T44" s="189" t="str">
        <f t="shared" si="4"/>
        <v/>
      </c>
      <c r="U44" s="195" t="str">
        <f t="shared" si="5"/>
        <v/>
      </c>
      <c r="V44" s="196" t="str">
        <f t="shared" si="6"/>
        <v/>
      </c>
      <c r="W44" s="153" t="str">
        <f>IF($B44=FALSE,"",Length_12!AM39)</f>
        <v/>
      </c>
      <c r="X44" s="153" t="str">
        <f>IF($B44=FALSE,"",Length_12!AN39)</f>
        <v/>
      </c>
      <c r="Y44" s="153" t="str">
        <f>IF($B44=FALSE,"",Length_12!AO39)</f>
        <v/>
      </c>
      <c r="Z44" s="153" t="str">
        <f>IF($B44=FALSE,"",Length_12!AP39)</f>
        <v/>
      </c>
      <c r="AA44" s="153" t="str">
        <f>IF($B44=FALSE,"",Length_12!AQ39)</f>
        <v/>
      </c>
      <c r="AB44" s="150" t="str">
        <f t="shared" si="7"/>
        <v/>
      </c>
      <c r="AC44" s="156" t="str">
        <f t="shared" si="8"/>
        <v/>
      </c>
      <c r="AD44" s="150" t="str">
        <f>IF($B44=FALSE,"",Length_12!H83)</f>
        <v/>
      </c>
      <c r="AE44" s="150" t="str">
        <f>IF($B44=FALSE,"",Length_12!I83)</f>
        <v/>
      </c>
      <c r="AF44" s="189" t="str">
        <f>IF($B44=FALSE,"",Length_12!J83)</f>
        <v/>
      </c>
      <c r="AG44" s="189" t="str">
        <f>IF($B44=FALSE,"",Length_12!K83)</f>
        <v/>
      </c>
      <c r="AH44" s="189" t="str">
        <f t="shared" si="15"/>
        <v/>
      </c>
      <c r="AI44" s="195" t="str">
        <f t="shared" si="9"/>
        <v/>
      </c>
      <c r="AJ44" s="196" t="str">
        <f t="shared" si="16"/>
        <v/>
      </c>
      <c r="AK44" s="150" t="str">
        <f t="shared" si="10"/>
        <v/>
      </c>
      <c r="AL44" s="150" t="str">
        <f t="shared" si="11"/>
        <v/>
      </c>
      <c r="AM44" s="150" t="str">
        <f t="shared" si="12"/>
        <v/>
      </c>
      <c r="AN44" s="150" t="str">
        <f t="shared" si="13"/>
        <v/>
      </c>
      <c r="AO44" s="114"/>
    </row>
    <row r="45" spans="2:41" ht="15" customHeight="1">
      <c r="B45" s="153" t="b">
        <f>IF(Length_12!AH40="",FALSE,TRUE)</f>
        <v>0</v>
      </c>
      <c r="C45" s="153" t="str">
        <f t="shared" si="14"/>
        <v>_</v>
      </c>
      <c r="D45" s="150" t="str">
        <f>IF($B45=FALSE,"",Length_12!A40)</f>
        <v/>
      </c>
      <c r="E45" s="150" t="str">
        <f>IF($B45=FALSE,"",Length_12!B40)</f>
        <v/>
      </c>
      <c r="F45" s="158" t="str">
        <f>IF($B45=FALSE,"",VALUE(Length_12!C40))</f>
        <v/>
      </c>
      <c r="G45" s="150" t="str">
        <f>IF($B45=FALSE,"",Length_12!D40)</f>
        <v/>
      </c>
      <c r="H45" s="150" t="str">
        <f>IF($B45=FALSE,"",Length_12!E40)</f>
        <v/>
      </c>
      <c r="I45" s="153" t="str">
        <f>IF($B45=FALSE,"",Length_12!AH40)</f>
        <v/>
      </c>
      <c r="J45" s="153" t="str">
        <f>IF($B45=FALSE,"",Length_12!AI40)</f>
        <v/>
      </c>
      <c r="K45" s="153" t="str">
        <f>IF($B45=FALSE,"",Length_12!AJ40)</f>
        <v/>
      </c>
      <c r="L45" s="153" t="str">
        <f>IF($B45=FALSE,"",Length_12!AK40)</f>
        <v/>
      </c>
      <c r="M45" s="153" t="str">
        <f>IF($B45=FALSE,"",Length_12!AL40)</f>
        <v/>
      </c>
      <c r="N45" s="150" t="str">
        <f t="shared" si="2"/>
        <v/>
      </c>
      <c r="O45" s="156" t="str">
        <f t="shared" si="3"/>
        <v/>
      </c>
      <c r="P45" s="150" t="str">
        <f>IF($B45=FALSE,"",Length_12!C84)</f>
        <v/>
      </c>
      <c r="Q45" s="150" t="str">
        <f>IF($B45=FALSE,"",Length_12!D84)</f>
        <v/>
      </c>
      <c r="R45" s="189" t="str">
        <f>IF(B45=FALSE,"",Length_12!E84)</f>
        <v/>
      </c>
      <c r="S45" s="189" t="str">
        <f>IF(B45=FALSE,"",Length_12!F84)</f>
        <v/>
      </c>
      <c r="T45" s="189" t="str">
        <f t="shared" si="4"/>
        <v/>
      </c>
      <c r="U45" s="195" t="str">
        <f t="shared" si="5"/>
        <v/>
      </c>
      <c r="V45" s="196" t="str">
        <f t="shared" si="6"/>
        <v/>
      </c>
      <c r="W45" s="153" t="str">
        <f>IF($B45=FALSE,"",Length_12!AM40)</f>
        <v/>
      </c>
      <c r="X45" s="153" t="str">
        <f>IF($B45=FALSE,"",Length_12!AN40)</f>
        <v/>
      </c>
      <c r="Y45" s="153" t="str">
        <f>IF($B45=FALSE,"",Length_12!AO40)</f>
        <v/>
      </c>
      <c r="Z45" s="153" t="str">
        <f>IF($B45=FALSE,"",Length_12!AP40)</f>
        <v/>
      </c>
      <c r="AA45" s="153" t="str">
        <f>IF($B45=FALSE,"",Length_12!AQ40)</f>
        <v/>
      </c>
      <c r="AB45" s="150" t="str">
        <f t="shared" si="7"/>
        <v/>
      </c>
      <c r="AC45" s="156" t="str">
        <f t="shared" si="8"/>
        <v/>
      </c>
      <c r="AD45" s="150" t="str">
        <f>IF($B45=FALSE,"",Length_12!H84)</f>
        <v/>
      </c>
      <c r="AE45" s="150" t="str">
        <f>IF($B45=FALSE,"",Length_12!I84)</f>
        <v/>
      </c>
      <c r="AF45" s="189" t="str">
        <f>IF($B45=FALSE,"",Length_12!J84)</f>
        <v/>
      </c>
      <c r="AG45" s="189" t="str">
        <f>IF($B45=FALSE,"",Length_12!K84)</f>
        <v/>
      </c>
      <c r="AH45" s="189" t="str">
        <f t="shared" si="15"/>
        <v/>
      </c>
      <c r="AI45" s="195" t="str">
        <f t="shared" si="9"/>
        <v/>
      </c>
      <c r="AJ45" s="196" t="str">
        <f t="shared" si="16"/>
        <v/>
      </c>
      <c r="AK45" s="150" t="str">
        <f t="shared" si="10"/>
        <v/>
      </c>
      <c r="AL45" s="150" t="str">
        <f t="shared" si="11"/>
        <v/>
      </c>
      <c r="AM45" s="150" t="str">
        <f t="shared" si="12"/>
        <v/>
      </c>
      <c r="AN45" s="150" t="str">
        <f t="shared" si="13"/>
        <v/>
      </c>
      <c r="AO45" s="114"/>
    </row>
    <row r="46" spans="2:41" ht="15" customHeight="1">
      <c r="B46" s="153" t="b">
        <f>IF(Length_12!AH41="",FALSE,TRUE)</f>
        <v>0</v>
      </c>
      <c r="C46" s="153" t="str">
        <f t="shared" si="14"/>
        <v>_</v>
      </c>
      <c r="D46" s="150" t="str">
        <f>IF($B46=FALSE,"",Length_12!A41)</f>
        <v/>
      </c>
      <c r="E46" s="150" t="str">
        <f>IF($B46=FALSE,"",Length_12!B41)</f>
        <v/>
      </c>
      <c r="F46" s="158" t="str">
        <f>IF($B46=FALSE,"",VALUE(Length_12!C41))</f>
        <v/>
      </c>
      <c r="G46" s="150" t="str">
        <f>IF($B46=FALSE,"",Length_12!D41)</f>
        <v/>
      </c>
      <c r="H46" s="150" t="str">
        <f>IF($B46=FALSE,"",Length_12!E41)</f>
        <v/>
      </c>
      <c r="I46" s="153" t="str">
        <f>IF($B46=FALSE,"",Length_12!AH41)</f>
        <v/>
      </c>
      <c r="J46" s="153" t="str">
        <f>IF($B46=FALSE,"",Length_12!AI41)</f>
        <v/>
      </c>
      <c r="K46" s="153" t="str">
        <f>IF($B46=FALSE,"",Length_12!AJ41)</f>
        <v/>
      </c>
      <c r="L46" s="153" t="str">
        <f>IF($B46=FALSE,"",Length_12!AK41)</f>
        <v/>
      </c>
      <c r="M46" s="153" t="str">
        <f>IF($B46=FALSE,"",Length_12!AL41)</f>
        <v/>
      </c>
      <c r="N46" s="150" t="str">
        <f t="shared" si="2"/>
        <v/>
      </c>
      <c r="O46" s="156" t="str">
        <f t="shared" si="3"/>
        <v/>
      </c>
      <c r="P46" s="150" t="str">
        <f>IF($B46=FALSE,"",Length_12!C85)</f>
        <v/>
      </c>
      <c r="Q46" s="150" t="str">
        <f>IF($B46=FALSE,"",Length_12!D85)</f>
        <v/>
      </c>
      <c r="R46" s="189" t="str">
        <f>IF(B46=FALSE,"",Length_12!E85)</f>
        <v/>
      </c>
      <c r="S46" s="189" t="str">
        <f>IF(B46=FALSE,"",Length_12!F85)</f>
        <v/>
      </c>
      <c r="T46" s="189" t="str">
        <f t="shared" si="4"/>
        <v/>
      </c>
      <c r="U46" s="195" t="str">
        <f t="shared" si="5"/>
        <v/>
      </c>
      <c r="V46" s="196" t="str">
        <f t="shared" si="6"/>
        <v/>
      </c>
      <c r="W46" s="153" t="str">
        <f>IF($B46=FALSE,"",Length_12!AM41)</f>
        <v/>
      </c>
      <c r="X46" s="153" t="str">
        <f>IF($B46=FALSE,"",Length_12!AN41)</f>
        <v/>
      </c>
      <c r="Y46" s="153" t="str">
        <f>IF($B46=FALSE,"",Length_12!AO41)</f>
        <v/>
      </c>
      <c r="Z46" s="153" t="str">
        <f>IF($B46=FALSE,"",Length_12!AP41)</f>
        <v/>
      </c>
      <c r="AA46" s="153" t="str">
        <f>IF($B46=FALSE,"",Length_12!AQ41)</f>
        <v/>
      </c>
      <c r="AB46" s="150" t="str">
        <f t="shared" si="7"/>
        <v/>
      </c>
      <c r="AC46" s="156" t="str">
        <f t="shared" si="8"/>
        <v/>
      </c>
      <c r="AD46" s="150" t="str">
        <f>IF($B46=FALSE,"",Length_12!H85)</f>
        <v/>
      </c>
      <c r="AE46" s="150" t="str">
        <f>IF($B46=FALSE,"",Length_12!I85)</f>
        <v/>
      </c>
      <c r="AF46" s="189" t="str">
        <f>IF($B46=FALSE,"",Length_12!J85)</f>
        <v/>
      </c>
      <c r="AG46" s="189" t="str">
        <f>IF($B46=FALSE,"",Length_12!K85)</f>
        <v/>
      </c>
      <c r="AH46" s="189" t="str">
        <f t="shared" si="15"/>
        <v/>
      </c>
      <c r="AI46" s="195" t="str">
        <f t="shared" si="9"/>
        <v/>
      </c>
      <c r="AJ46" s="196" t="str">
        <f t="shared" si="16"/>
        <v/>
      </c>
      <c r="AK46" s="150" t="str">
        <f t="shared" si="10"/>
        <v/>
      </c>
      <c r="AL46" s="150" t="str">
        <f t="shared" si="11"/>
        <v/>
      </c>
      <c r="AM46" s="150" t="str">
        <f t="shared" si="12"/>
        <v/>
      </c>
      <c r="AN46" s="150" t="str">
        <f t="shared" si="13"/>
        <v/>
      </c>
      <c r="AO46" s="114"/>
    </row>
    <row r="47" spans="2:41" ht="15" customHeight="1">
      <c r="B47" s="153" t="b">
        <f>IF(Length_12!AH42="",FALSE,TRUE)</f>
        <v>0</v>
      </c>
      <c r="C47" s="153" t="str">
        <f t="shared" si="14"/>
        <v>_</v>
      </c>
      <c r="D47" s="150" t="str">
        <f>IF($B47=FALSE,"",Length_12!A42)</f>
        <v/>
      </c>
      <c r="E47" s="150" t="str">
        <f>IF($B47=FALSE,"",Length_12!B42)</f>
        <v/>
      </c>
      <c r="F47" s="158" t="str">
        <f>IF($B47=FALSE,"",VALUE(Length_12!C42))</f>
        <v/>
      </c>
      <c r="G47" s="150" t="str">
        <f>IF($B47=FALSE,"",Length_12!D42)</f>
        <v/>
      </c>
      <c r="H47" s="150" t="str">
        <f>IF($B47=FALSE,"",Length_12!E42)</f>
        <v/>
      </c>
      <c r="I47" s="153" t="str">
        <f>IF($B47=FALSE,"",Length_12!AH42)</f>
        <v/>
      </c>
      <c r="J47" s="153" t="str">
        <f>IF($B47=FALSE,"",Length_12!AI42)</f>
        <v/>
      </c>
      <c r="K47" s="153" t="str">
        <f>IF($B47=FALSE,"",Length_12!AJ42)</f>
        <v/>
      </c>
      <c r="L47" s="153" t="str">
        <f>IF($B47=FALSE,"",Length_12!AK42)</f>
        <v/>
      </c>
      <c r="M47" s="153" t="str">
        <f>IF($B47=FALSE,"",Length_12!AL42)</f>
        <v/>
      </c>
      <c r="N47" s="150" t="str">
        <f t="shared" si="2"/>
        <v/>
      </c>
      <c r="O47" s="156" t="str">
        <f t="shared" si="3"/>
        <v/>
      </c>
      <c r="P47" s="150" t="str">
        <f>IF($B47=FALSE,"",Length_12!C86)</f>
        <v/>
      </c>
      <c r="Q47" s="150" t="str">
        <f>IF($B47=FALSE,"",Length_12!D86)</f>
        <v/>
      </c>
      <c r="R47" s="189" t="str">
        <f>IF(B47=FALSE,"",Length_12!E86)</f>
        <v/>
      </c>
      <c r="S47" s="189" t="str">
        <f>IF(B47=FALSE,"",Length_12!F86)</f>
        <v/>
      </c>
      <c r="T47" s="189" t="str">
        <f t="shared" si="4"/>
        <v/>
      </c>
      <c r="U47" s="195" t="str">
        <f t="shared" si="5"/>
        <v/>
      </c>
      <c r="V47" s="196" t="str">
        <f t="shared" si="6"/>
        <v/>
      </c>
      <c r="W47" s="153" t="str">
        <f>IF($B47=FALSE,"",Length_12!AM42)</f>
        <v/>
      </c>
      <c r="X47" s="153" t="str">
        <f>IF($B47=FALSE,"",Length_12!AN42)</f>
        <v/>
      </c>
      <c r="Y47" s="153" t="str">
        <f>IF($B47=FALSE,"",Length_12!AO42)</f>
        <v/>
      </c>
      <c r="Z47" s="153" t="str">
        <f>IF($B47=FALSE,"",Length_12!AP42)</f>
        <v/>
      </c>
      <c r="AA47" s="153" t="str">
        <f>IF($B47=FALSE,"",Length_12!AQ42)</f>
        <v/>
      </c>
      <c r="AB47" s="150" t="str">
        <f t="shared" si="7"/>
        <v/>
      </c>
      <c r="AC47" s="156" t="str">
        <f t="shared" si="8"/>
        <v/>
      </c>
      <c r="AD47" s="150" t="str">
        <f>IF($B47=FALSE,"",Length_12!H86)</f>
        <v/>
      </c>
      <c r="AE47" s="150" t="str">
        <f>IF($B47=FALSE,"",Length_12!I86)</f>
        <v/>
      </c>
      <c r="AF47" s="189" t="str">
        <f>IF($B47=FALSE,"",Length_12!J86)</f>
        <v/>
      </c>
      <c r="AG47" s="189" t="str">
        <f>IF($B47=FALSE,"",Length_12!K86)</f>
        <v/>
      </c>
      <c r="AH47" s="189" t="str">
        <f t="shared" si="15"/>
        <v/>
      </c>
      <c r="AI47" s="195" t="str">
        <f t="shared" si="9"/>
        <v/>
      </c>
      <c r="AJ47" s="196" t="str">
        <f t="shared" si="16"/>
        <v/>
      </c>
      <c r="AK47" s="150" t="str">
        <f t="shared" si="10"/>
        <v/>
      </c>
      <c r="AL47" s="150" t="str">
        <f t="shared" si="11"/>
        <v/>
      </c>
      <c r="AM47" s="150" t="str">
        <f t="shared" si="12"/>
        <v/>
      </c>
      <c r="AN47" s="150" t="str">
        <f t="shared" si="13"/>
        <v/>
      </c>
      <c r="AO47" s="114"/>
    </row>
    <row r="48" spans="2:41" ht="15" customHeight="1">
      <c r="B48" s="153" t="b">
        <f>IF(Length_12!AH43="",FALSE,TRUE)</f>
        <v>0</v>
      </c>
      <c r="C48" s="153" t="str">
        <f t="shared" si="14"/>
        <v>_</v>
      </c>
      <c r="D48" s="150" t="str">
        <f>IF($B48=FALSE,"",Length_12!A43)</f>
        <v/>
      </c>
      <c r="E48" s="150" t="str">
        <f>IF($B48=FALSE,"",Length_12!B43)</f>
        <v/>
      </c>
      <c r="F48" s="158" t="str">
        <f>IF($B48=FALSE,"",VALUE(Length_12!C43))</f>
        <v/>
      </c>
      <c r="G48" s="150" t="str">
        <f>IF($B48=FALSE,"",Length_12!D43)</f>
        <v/>
      </c>
      <c r="H48" s="150" t="str">
        <f>IF($B48=FALSE,"",Length_12!E43)</f>
        <v/>
      </c>
      <c r="I48" s="153" t="str">
        <f>IF($B48=FALSE,"",Length_12!AH43)</f>
        <v/>
      </c>
      <c r="J48" s="153" t="str">
        <f>IF($B48=FALSE,"",Length_12!AI43)</f>
        <v/>
      </c>
      <c r="K48" s="153" t="str">
        <f>IF($B48=FALSE,"",Length_12!AJ43)</f>
        <v/>
      </c>
      <c r="L48" s="153" t="str">
        <f>IF($B48=FALSE,"",Length_12!AK43)</f>
        <v/>
      </c>
      <c r="M48" s="153" t="str">
        <f>IF($B48=FALSE,"",Length_12!AL43)</f>
        <v/>
      </c>
      <c r="N48" s="150" t="str">
        <f t="shared" si="2"/>
        <v/>
      </c>
      <c r="O48" s="156" t="str">
        <f t="shared" si="3"/>
        <v/>
      </c>
      <c r="P48" s="150" t="str">
        <f>IF($B48=FALSE,"",Length_12!C87)</f>
        <v/>
      </c>
      <c r="Q48" s="150" t="str">
        <f>IF($B48=FALSE,"",Length_12!D87)</f>
        <v/>
      </c>
      <c r="R48" s="189" t="str">
        <f>IF(B48=FALSE,"",Length_12!E87)</f>
        <v/>
      </c>
      <c r="S48" s="189" t="str">
        <f>IF(B48=FALSE,"",Length_12!F87)</f>
        <v/>
      </c>
      <c r="T48" s="189" t="str">
        <f t="shared" si="4"/>
        <v/>
      </c>
      <c r="U48" s="195" t="str">
        <f t="shared" si="5"/>
        <v/>
      </c>
      <c r="V48" s="196" t="str">
        <f t="shared" si="6"/>
        <v/>
      </c>
      <c r="W48" s="153" t="str">
        <f>IF($B48=FALSE,"",Length_12!AM43)</f>
        <v/>
      </c>
      <c r="X48" s="153" t="str">
        <f>IF($B48=FALSE,"",Length_12!AN43)</f>
        <v/>
      </c>
      <c r="Y48" s="153" t="str">
        <f>IF($B48=FALSE,"",Length_12!AO43)</f>
        <v/>
      </c>
      <c r="Z48" s="153" t="str">
        <f>IF($B48=FALSE,"",Length_12!AP43)</f>
        <v/>
      </c>
      <c r="AA48" s="153" t="str">
        <f>IF($B48=FALSE,"",Length_12!AQ43)</f>
        <v/>
      </c>
      <c r="AB48" s="150" t="str">
        <f t="shared" si="7"/>
        <v/>
      </c>
      <c r="AC48" s="156" t="str">
        <f t="shared" si="8"/>
        <v/>
      </c>
      <c r="AD48" s="150" t="str">
        <f>IF($B48=FALSE,"",Length_12!H87)</f>
        <v/>
      </c>
      <c r="AE48" s="150" t="str">
        <f>IF($B48=FALSE,"",Length_12!I87)</f>
        <v/>
      </c>
      <c r="AF48" s="189" t="str">
        <f>IF($B48=FALSE,"",Length_12!J87)</f>
        <v/>
      </c>
      <c r="AG48" s="189" t="str">
        <f>IF($B48=FALSE,"",Length_12!K87)</f>
        <v/>
      </c>
      <c r="AH48" s="189" t="str">
        <f t="shared" si="15"/>
        <v/>
      </c>
      <c r="AI48" s="195" t="str">
        <f t="shared" si="9"/>
        <v/>
      </c>
      <c r="AJ48" s="196" t="str">
        <f t="shared" si="16"/>
        <v/>
      </c>
      <c r="AK48" s="150" t="str">
        <f t="shared" si="10"/>
        <v/>
      </c>
      <c r="AL48" s="150" t="str">
        <f t="shared" si="11"/>
        <v/>
      </c>
      <c r="AM48" s="150" t="str">
        <f t="shared" si="12"/>
        <v/>
      </c>
      <c r="AN48" s="150" t="str">
        <f t="shared" si="13"/>
        <v/>
      </c>
      <c r="AO48" s="114"/>
    </row>
    <row r="49" spans="1:106" ht="15" customHeight="1">
      <c r="B49" s="153" t="b">
        <f>IF(Length_12!AH44="",FALSE,TRUE)</f>
        <v>0</v>
      </c>
      <c r="C49" s="153" t="str">
        <f t="shared" si="14"/>
        <v>_</v>
      </c>
      <c r="D49" s="150" t="str">
        <f>IF($B49=FALSE,"",Length_12!A44)</f>
        <v/>
      </c>
      <c r="E49" s="150" t="str">
        <f>IF($B49=FALSE,"",Length_12!B44)</f>
        <v/>
      </c>
      <c r="F49" s="158" t="str">
        <f>IF($B49=FALSE,"",VALUE(Length_12!C44))</f>
        <v/>
      </c>
      <c r="G49" s="150" t="str">
        <f>IF($B49=FALSE,"",Length_12!D44)</f>
        <v/>
      </c>
      <c r="H49" s="150" t="str">
        <f>IF($B49=FALSE,"",Length_12!E44)</f>
        <v/>
      </c>
      <c r="I49" s="153" t="str">
        <f>IF($B49=FALSE,"",Length_12!AH44)</f>
        <v/>
      </c>
      <c r="J49" s="153" t="str">
        <f>IF($B49=FALSE,"",Length_12!AI44)</f>
        <v/>
      </c>
      <c r="K49" s="153" t="str">
        <f>IF($B49=FALSE,"",Length_12!AJ44)</f>
        <v/>
      </c>
      <c r="L49" s="153" t="str">
        <f>IF($B49=FALSE,"",Length_12!AK44)</f>
        <v/>
      </c>
      <c r="M49" s="153" t="str">
        <f>IF($B49=FALSE,"",Length_12!AL44)</f>
        <v/>
      </c>
      <c r="N49" s="150" t="str">
        <f t="shared" si="2"/>
        <v/>
      </c>
      <c r="O49" s="156" t="str">
        <f t="shared" si="3"/>
        <v/>
      </c>
      <c r="P49" s="150" t="str">
        <f>IF($B49=FALSE,"",Length_12!C88)</f>
        <v/>
      </c>
      <c r="Q49" s="150" t="str">
        <f>IF($B49=FALSE,"",Length_12!D88)</f>
        <v/>
      </c>
      <c r="R49" s="189" t="str">
        <f>IF(B49=FALSE,"",Length_12!E88)</f>
        <v/>
      </c>
      <c r="S49" s="189" t="str">
        <f>IF(B49=FALSE,"",Length_12!F88)</f>
        <v/>
      </c>
      <c r="T49" s="189" t="str">
        <f t="shared" si="4"/>
        <v/>
      </c>
      <c r="U49" s="195" t="str">
        <f t="shared" si="5"/>
        <v/>
      </c>
      <c r="V49" s="196" t="str">
        <f t="shared" si="6"/>
        <v/>
      </c>
      <c r="W49" s="153" t="str">
        <f>IF($B49=FALSE,"",Length_12!AM44)</f>
        <v/>
      </c>
      <c r="X49" s="153" t="str">
        <f>IF($B49=FALSE,"",Length_12!AN44)</f>
        <v/>
      </c>
      <c r="Y49" s="153" t="str">
        <f>IF($B49=FALSE,"",Length_12!AO44)</f>
        <v/>
      </c>
      <c r="Z49" s="153" t="str">
        <f>IF($B49=FALSE,"",Length_12!AP44)</f>
        <v/>
      </c>
      <c r="AA49" s="153" t="str">
        <f>IF($B49=FALSE,"",Length_12!AQ44)</f>
        <v/>
      </c>
      <c r="AB49" s="150" t="str">
        <f t="shared" si="7"/>
        <v/>
      </c>
      <c r="AC49" s="156" t="str">
        <f t="shared" si="8"/>
        <v/>
      </c>
      <c r="AD49" s="150" t="str">
        <f>IF($B49=FALSE,"",Length_12!H88)</f>
        <v/>
      </c>
      <c r="AE49" s="150" t="str">
        <f>IF($B49=FALSE,"",Length_12!I88)</f>
        <v/>
      </c>
      <c r="AF49" s="189" t="str">
        <f>IF($B49=FALSE,"",Length_12!J88)</f>
        <v/>
      </c>
      <c r="AG49" s="189" t="str">
        <f>IF($B49=FALSE,"",Length_12!K88)</f>
        <v/>
      </c>
      <c r="AH49" s="189" t="str">
        <f t="shared" si="15"/>
        <v/>
      </c>
      <c r="AI49" s="195" t="str">
        <f t="shared" si="9"/>
        <v/>
      </c>
      <c r="AJ49" s="196" t="str">
        <f t="shared" si="16"/>
        <v/>
      </c>
      <c r="AK49" s="150" t="str">
        <f t="shared" si="10"/>
        <v/>
      </c>
      <c r="AL49" s="150" t="str">
        <f t="shared" si="11"/>
        <v/>
      </c>
      <c r="AM49" s="150" t="str">
        <f t="shared" si="12"/>
        <v/>
      </c>
      <c r="AN49" s="150" t="str">
        <f t="shared" si="13"/>
        <v/>
      </c>
      <c r="AO49" s="114"/>
    </row>
    <row r="50" spans="1:106" ht="15" customHeight="1">
      <c r="E50" s="118"/>
      <c r="F50" s="118"/>
      <c r="H50" s="116"/>
      <c r="P50" s="116"/>
      <c r="Q50" s="116"/>
      <c r="S50" s="115"/>
      <c r="T50" s="115"/>
      <c r="U50" s="115"/>
      <c r="V50" s="115"/>
      <c r="W50" s="117"/>
      <c r="Z50" s="115"/>
    </row>
    <row r="51" spans="1:106" ht="15" customHeight="1">
      <c r="A51" s="113" t="s">
        <v>295</v>
      </c>
      <c r="C51" s="114"/>
      <c r="D51" s="114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</row>
    <row r="52" spans="1:106" ht="15" customHeight="1">
      <c r="A52" s="113"/>
      <c r="B52" s="449" t="s">
        <v>296</v>
      </c>
      <c r="C52" s="450"/>
      <c r="D52" s="451"/>
      <c r="E52" s="456" t="s">
        <v>297</v>
      </c>
      <c r="F52" s="456"/>
      <c r="G52" s="456"/>
      <c r="H52" s="456"/>
      <c r="I52" s="456"/>
      <c r="J52" s="456"/>
      <c r="K52" s="456" t="s">
        <v>298</v>
      </c>
      <c r="L52" s="456"/>
      <c r="M52" s="456"/>
      <c r="N52" s="456"/>
      <c r="O52" s="456"/>
      <c r="P52" s="456"/>
      <c r="Q52" s="456" t="s">
        <v>249</v>
      </c>
      <c r="R52" s="456"/>
      <c r="S52" s="456"/>
      <c r="T52" s="456" t="s">
        <v>195</v>
      </c>
      <c r="U52" s="456"/>
      <c r="V52" s="456" t="s">
        <v>300</v>
      </c>
      <c r="W52" s="456"/>
      <c r="X52" s="254" t="s">
        <v>301</v>
      </c>
      <c r="Y52" s="254" t="s">
        <v>302</v>
      </c>
      <c r="Z52" s="254" t="s">
        <v>303</v>
      </c>
      <c r="AA52" s="254" t="s">
        <v>304</v>
      </c>
      <c r="AB52" s="254" t="s">
        <v>252</v>
      </c>
      <c r="AC52" s="254" t="s">
        <v>304</v>
      </c>
      <c r="AD52" s="441" t="s">
        <v>305</v>
      </c>
      <c r="AE52" s="443"/>
      <c r="AF52" s="441" t="s">
        <v>306</v>
      </c>
      <c r="AG52" s="442"/>
      <c r="AH52" s="254" t="s">
        <v>307</v>
      </c>
      <c r="AI52" s="466" t="s">
        <v>304</v>
      </c>
      <c r="AJ52" s="467"/>
      <c r="AK52" s="254" t="s">
        <v>308</v>
      </c>
      <c r="AM52" s="159" t="s">
        <v>51</v>
      </c>
      <c r="AN52" s="159" t="s">
        <v>309</v>
      </c>
      <c r="AP52" s="252" t="s">
        <v>310</v>
      </c>
      <c r="AQ52" s="252" t="s">
        <v>311</v>
      </c>
    </row>
    <row r="53" spans="1:106" ht="15" customHeight="1">
      <c r="A53" s="113"/>
      <c r="B53" s="449" t="s">
        <v>312</v>
      </c>
      <c r="C53" s="450"/>
      <c r="D53" s="451"/>
      <c r="E53" s="452" t="s">
        <v>313</v>
      </c>
      <c r="F53" s="452"/>
      <c r="G53" s="452"/>
      <c r="H53" s="452"/>
      <c r="I53" s="452"/>
      <c r="J53" s="452"/>
      <c r="K53" s="452" t="s">
        <v>314</v>
      </c>
      <c r="L53" s="452"/>
      <c r="M53" s="452"/>
      <c r="N53" s="452"/>
      <c r="O53" s="452"/>
      <c r="P53" s="452"/>
      <c r="Q53" s="452" t="s">
        <v>148</v>
      </c>
      <c r="R53" s="452"/>
      <c r="S53" s="452"/>
      <c r="T53" s="452" t="s">
        <v>385</v>
      </c>
      <c r="U53" s="452"/>
      <c r="V53" s="452" t="s">
        <v>315</v>
      </c>
      <c r="W53" s="452"/>
      <c r="X53" s="253" t="s">
        <v>316</v>
      </c>
      <c r="Y53" s="253" t="s">
        <v>317</v>
      </c>
      <c r="Z53" s="253" t="s">
        <v>318</v>
      </c>
      <c r="AA53" s="253" t="s">
        <v>319</v>
      </c>
      <c r="AB53" s="253"/>
      <c r="AC53" s="253" t="s">
        <v>319</v>
      </c>
      <c r="AD53" s="253"/>
      <c r="AF53" s="253"/>
      <c r="AG53" s="253"/>
      <c r="AH53" s="253"/>
      <c r="AI53" s="468" t="s">
        <v>319</v>
      </c>
      <c r="AJ53" s="469"/>
      <c r="AK53" s="253"/>
      <c r="AM53" s="159"/>
      <c r="AN53" s="159">
        <v>95.45</v>
      </c>
      <c r="AP53" s="256" t="s">
        <v>321</v>
      </c>
      <c r="AQ53" s="256" t="s">
        <v>322</v>
      </c>
    </row>
    <row r="54" spans="1:106" ht="15" customHeight="1">
      <c r="A54" s="113"/>
      <c r="B54" s="444" t="s">
        <v>200</v>
      </c>
      <c r="C54" s="444" t="s">
        <v>180</v>
      </c>
      <c r="D54" s="444" t="s">
        <v>181</v>
      </c>
      <c r="E54" s="251" t="s">
        <v>220</v>
      </c>
      <c r="F54" s="251" t="s">
        <v>323</v>
      </c>
      <c r="G54" s="441" t="s">
        <v>304</v>
      </c>
      <c r="H54" s="442"/>
      <c r="I54" s="257" t="s">
        <v>318</v>
      </c>
      <c r="J54" s="251" t="s">
        <v>131</v>
      </c>
      <c r="K54" s="251" t="s">
        <v>220</v>
      </c>
      <c r="L54" s="251" t="s">
        <v>323</v>
      </c>
      <c r="M54" s="441" t="s">
        <v>304</v>
      </c>
      <c r="N54" s="442"/>
      <c r="O54" s="257" t="s">
        <v>318</v>
      </c>
      <c r="P54" s="251" t="s">
        <v>131</v>
      </c>
      <c r="Q54" s="251" t="s">
        <v>323</v>
      </c>
      <c r="R54" s="251" t="s">
        <v>116</v>
      </c>
      <c r="S54" s="251" t="s">
        <v>131</v>
      </c>
      <c r="T54" s="251" t="s">
        <v>195</v>
      </c>
      <c r="U54" s="251" t="s">
        <v>131</v>
      </c>
      <c r="V54" s="251" t="s">
        <v>327</v>
      </c>
      <c r="W54" s="251" t="s">
        <v>131</v>
      </c>
      <c r="X54" s="251"/>
      <c r="Y54" s="251"/>
      <c r="Z54" s="251"/>
      <c r="AA54" s="251" t="s">
        <v>236</v>
      </c>
      <c r="AB54" s="251"/>
      <c r="AC54" s="251" t="s">
        <v>328</v>
      </c>
      <c r="AD54" s="251" t="s">
        <v>329</v>
      </c>
      <c r="AE54" s="257" t="s">
        <v>195</v>
      </c>
      <c r="AF54" s="257" t="s">
        <v>237</v>
      </c>
      <c r="AG54" s="257" t="s">
        <v>330</v>
      </c>
      <c r="AH54" s="251"/>
      <c r="AI54" s="251" t="s">
        <v>238</v>
      </c>
      <c r="AJ54" s="251" t="s">
        <v>331</v>
      </c>
      <c r="AK54" s="251"/>
      <c r="AM54" s="150">
        <v>1</v>
      </c>
      <c r="AN54" s="150">
        <v>13.97</v>
      </c>
      <c r="AP54" s="161">
        <v>0</v>
      </c>
      <c r="AQ54" s="162" t="s">
        <v>332</v>
      </c>
    </row>
    <row r="55" spans="1:106" ht="15" customHeight="1">
      <c r="A55" s="113"/>
      <c r="B55" s="445"/>
      <c r="C55" s="445"/>
      <c r="D55" s="445"/>
      <c r="E55" s="251" t="s">
        <v>109</v>
      </c>
      <c r="F55" s="251" t="s">
        <v>109</v>
      </c>
      <c r="G55" s="441" t="s">
        <v>140</v>
      </c>
      <c r="H55" s="442"/>
      <c r="I55" s="257"/>
      <c r="J55" s="251" t="s">
        <v>109</v>
      </c>
      <c r="K55" s="251" t="s">
        <v>109</v>
      </c>
      <c r="L55" s="251" t="s">
        <v>109</v>
      </c>
      <c r="M55" s="441" t="s">
        <v>140</v>
      </c>
      <c r="N55" s="442"/>
      <c r="O55" s="257"/>
      <c r="P55" s="251" t="s">
        <v>109</v>
      </c>
      <c r="Q55" s="251" t="s">
        <v>109</v>
      </c>
      <c r="R55" s="251" t="s">
        <v>109</v>
      </c>
      <c r="S55" s="251" t="s">
        <v>109</v>
      </c>
      <c r="T55" s="251" t="s">
        <v>109</v>
      </c>
      <c r="U55" s="251" t="s">
        <v>109</v>
      </c>
      <c r="V55" s="251" t="s">
        <v>109</v>
      </c>
      <c r="W55" s="251" t="s">
        <v>109</v>
      </c>
      <c r="X55" s="251" t="s">
        <v>109</v>
      </c>
      <c r="Y55" s="251"/>
      <c r="Z55" s="251"/>
      <c r="AA55" s="251" t="s">
        <v>109</v>
      </c>
      <c r="AB55" s="251" t="s">
        <v>109</v>
      </c>
      <c r="AC55" s="251" t="s">
        <v>109</v>
      </c>
      <c r="AD55" s="251"/>
      <c r="AE55" s="257"/>
      <c r="AF55" s="257"/>
      <c r="AG55" s="257"/>
      <c r="AH55" s="251"/>
      <c r="AI55" s="251" t="s">
        <v>109</v>
      </c>
      <c r="AJ55" s="251" t="s">
        <v>109</v>
      </c>
      <c r="AK55" s="251"/>
      <c r="AM55" s="150">
        <v>2</v>
      </c>
      <c r="AN55" s="150">
        <v>4.53</v>
      </c>
      <c r="AP55" s="161">
        <v>1</v>
      </c>
      <c r="AQ55" s="162" t="s">
        <v>334</v>
      </c>
    </row>
    <row r="56" spans="1:106" ht="15" customHeight="1">
      <c r="A56" s="113"/>
      <c r="B56" s="150" t="str">
        <f>IF(Length_12!Y4="","",Length_12!Y4)</f>
        <v/>
      </c>
      <c r="C56" s="150">
        <f>Length_12!Z4</f>
        <v>0</v>
      </c>
      <c r="D56" s="150">
        <f>Length_12!AA4</f>
        <v>0</v>
      </c>
      <c r="E56" s="150" t="str">
        <f ca="1">OFFSET($R$66,$W$64,0)</f>
        <v>호칭치수</v>
      </c>
      <c r="F56" s="150" t="str">
        <f ca="1">OFFSET($R$66,$W$64,1)</f>
        <v>교정값</v>
      </c>
      <c r="G56" s="150" t="e">
        <f ca="1">OFFSET(Length_12!M47,MATCH(E3,F9:F49,0),0)</f>
        <v>#N/A</v>
      </c>
      <c r="H56" s="150" t="e">
        <f ca="1">OFFSET(Length_12!M47,MATCH(E3,F9:F49,0),1)</f>
        <v>#N/A</v>
      </c>
      <c r="I56" s="150" t="e">
        <f ca="1">OFFSET(Length_12!M47,MATCH(E3,F9:F49,0),3)</f>
        <v>#N/A</v>
      </c>
      <c r="J56" s="163" t="e">
        <f ca="1">SQRT(SUMSQ(G56,H56*E56/1000))/I56/1000</f>
        <v>#N/A</v>
      </c>
      <c r="K56" s="150" t="str">
        <f ca="1">OFFSET($R$66,$W$64,2)</f>
        <v>호칭치수</v>
      </c>
      <c r="L56" s="150" t="str">
        <f ca="1">OFFSET($R$66,$W$64,3)</f>
        <v>교정값</v>
      </c>
      <c r="M56" s="150" t="e">
        <f ca="1">G56</f>
        <v>#N/A</v>
      </c>
      <c r="N56" s="150" t="e">
        <f ca="1">H56</f>
        <v>#N/A</v>
      </c>
      <c r="O56" s="150" t="e">
        <f ca="1">I56</f>
        <v>#N/A</v>
      </c>
      <c r="P56" s="163" t="e">
        <f ca="1">SQRT(SUMSQ(M56,N56*K56/1000))/O56/1000</f>
        <v>#N/A</v>
      </c>
      <c r="Q56" s="150" t="str">
        <f ca="1">OFFSET($R$66,$W$64,4)</f>
        <v>지시값</v>
      </c>
      <c r="R56" s="160">
        <f>MAX(Length_12!AC4:AD4)</f>
        <v>0</v>
      </c>
      <c r="S56" s="163">
        <f>R56/SQRT(5)</f>
        <v>0</v>
      </c>
      <c r="T56" s="160">
        <f>Length_12!AB4</f>
        <v>0</v>
      </c>
      <c r="U56" s="190">
        <f>T56/2/SQRT(3)</f>
        <v>0</v>
      </c>
      <c r="V56" s="150">
        <f>ABS(Length_12!AE4-Length_12!AF4)</f>
        <v>0</v>
      </c>
      <c r="W56" s="190">
        <f>V56/SQRT(3)</f>
        <v>0</v>
      </c>
      <c r="X56" s="197" t="e">
        <f ca="1">SQRT(SUMSQ(J56,P56,S56,U56,W56))</f>
        <v>#N/A</v>
      </c>
      <c r="Y56" s="150" t="e">
        <f t="shared" ref="Y56:Y61" ca="1" si="17">ROUNDDOWN(X56^4/SUM(S56^4/4,W56^4/12),0)</f>
        <v>#N/A</v>
      </c>
      <c r="Z56" s="158" t="e">
        <f ca="1">IF(OR(Y56="∞",Y56&gt;=10),2,OFFSET($AN$53,MATCH(Y56,$AM$54:$AM$62,0),0))</f>
        <v>#N/A</v>
      </c>
      <c r="AA56" s="198" t="e">
        <f ca="1">Z56*X56</f>
        <v>#N/A</v>
      </c>
      <c r="AB56" s="150">
        <f ca="1">MAX(W67:W107)</f>
        <v>0</v>
      </c>
      <c r="AC56" s="198" t="e">
        <f ca="1">MAX(AA56:AB56)</f>
        <v>#N/A</v>
      </c>
      <c r="AD56" s="263" t="e">
        <f ca="1">IF(AC56&lt;0.00001,6,IF(AC56&lt;0.0001,5,IF(AC56&lt;0.001,4,IF(AC56&lt;0.01,3,IF(AC56&lt;0.1,2,IF(AC56&lt;1,1,IF(AC56&lt;10,0,IF(AC56&lt;100,-1,-2))))))))+AE$62</f>
        <v>#N/A</v>
      </c>
      <c r="AE56" s="150">
        <f t="shared" ref="AE56:AE61" si="18">IFERROR(LEN(T56)-FIND(".",T56),0)</f>
        <v>0</v>
      </c>
      <c r="AF56" s="150" t="e">
        <f t="shared" ref="AF56:AG61" ca="1" si="19">OFFSET($AQ$53,MATCH(AD56,$AP$54:$AP$110,0),0)</f>
        <v>#N/A</v>
      </c>
      <c r="AG56" s="150" t="str">
        <f t="shared" ca="1" si="19"/>
        <v>0</v>
      </c>
      <c r="AH56" s="199" t="e">
        <f t="shared" ref="AH56:AH61" ca="1" si="20">ABS(AC56-ROUND(AC56,AD56))/AC56*100</f>
        <v>#N/A</v>
      </c>
      <c r="AI56" s="198" t="e">
        <f t="shared" ref="AI56:AI61" ca="1" si="21">IF(AH56&gt;5,ROUNDUP(AC56,AD56),ROUND(AC56,AD56))</f>
        <v>#N/A</v>
      </c>
      <c r="AJ56" s="200" t="e">
        <f t="shared" ref="AJ56:AJ61" ca="1" si="22">TEXT(AI56,AF56)&amp;" "&amp;AJ$55</f>
        <v>#N/A</v>
      </c>
      <c r="AK56" s="120">
        <f ca="1">IFERROR(IF(AC56=AA56,0,1),0)</f>
        <v>0</v>
      </c>
      <c r="AM56" s="150">
        <v>3</v>
      </c>
      <c r="AN56" s="150">
        <v>3.31</v>
      </c>
      <c r="AP56" s="161">
        <v>2</v>
      </c>
      <c r="AQ56" s="162" t="s">
        <v>335</v>
      </c>
    </row>
    <row r="57" spans="1:106" ht="15" customHeight="1">
      <c r="A57" s="113"/>
      <c r="B57" s="150" t="str">
        <f>IF(Length_12!Y5="","",Length_12!Y5)</f>
        <v/>
      </c>
      <c r="C57" s="150">
        <f>Length_12!Z5</f>
        <v>0</v>
      </c>
      <c r="D57" s="150">
        <f>Length_12!AA5</f>
        <v>0</v>
      </c>
      <c r="E57" s="150" t="str">
        <f ca="1">OFFSET($AG$66,$AL$64,0)</f>
        <v>호칭치수</v>
      </c>
      <c r="F57" s="150" t="str">
        <f ca="1">OFFSET($AG$66,$AL$64,1)</f>
        <v>교정값</v>
      </c>
      <c r="G57" s="150" t="e">
        <f ca="1">G56</f>
        <v>#N/A</v>
      </c>
      <c r="H57" s="150" t="e">
        <f ca="1">H56</f>
        <v>#N/A</v>
      </c>
      <c r="I57" s="150" t="e">
        <f ca="1">I56</f>
        <v>#N/A</v>
      </c>
      <c r="J57" s="163" t="e">
        <f t="shared" ref="J57:J61" ca="1" si="23">SQRT(SUMSQ(G57,H57*E57/1000))/I57/1000</f>
        <v>#N/A</v>
      </c>
      <c r="K57" s="150" t="str">
        <f ca="1">OFFSET($AG$66,$AL$64,2)</f>
        <v>호칭치수</v>
      </c>
      <c r="L57" s="150" t="str">
        <f ca="1">OFFSET($AG$66,$AL$64,3)</f>
        <v>교정값</v>
      </c>
      <c r="M57" s="150" t="e">
        <f t="shared" ref="M57:O61" ca="1" si="24">G57</f>
        <v>#N/A</v>
      </c>
      <c r="N57" s="150" t="e">
        <f t="shared" ca="1" si="24"/>
        <v>#N/A</v>
      </c>
      <c r="O57" s="150" t="e">
        <f t="shared" ca="1" si="24"/>
        <v>#N/A</v>
      </c>
      <c r="P57" s="163" t="e">
        <f t="shared" ref="P57:P61" ca="1" si="25">SQRT(SUMSQ(M57,N57*K57/1000))/O57/1000</f>
        <v>#N/A</v>
      </c>
      <c r="Q57" s="150" t="str">
        <f ca="1">OFFSET($AG$66,$AL$64,4)</f>
        <v>지시값</v>
      </c>
      <c r="R57" s="160">
        <f>MAX(Length_12!AC5:AD5)</f>
        <v>0</v>
      </c>
      <c r="S57" s="163">
        <f t="shared" ref="S57:S61" si="26">R57/SQRT(5)</f>
        <v>0</v>
      </c>
      <c r="T57" s="160">
        <f>Length_12!AB5</f>
        <v>0</v>
      </c>
      <c r="U57" s="190">
        <f t="shared" ref="U57:U61" si="27">T57/2/SQRT(3)</f>
        <v>0</v>
      </c>
      <c r="V57" s="150">
        <f>ABS(Length_12!AE5-Length_12!AF5)</f>
        <v>0</v>
      </c>
      <c r="W57" s="190">
        <f t="shared" ref="W57:W61" si="28">V57/SQRT(3)</f>
        <v>0</v>
      </c>
      <c r="X57" s="197" t="e">
        <f t="shared" ref="X57:X61" ca="1" si="29">SQRT(SUMSQ(J57,P57,S57,U57,W57))</f>
        <v>#N/A</v>
      </c>
      <c r="Y57" s="150" t="e">
        <f t="shared" ca="1" si="17"/>
        <v>#N/A</v>
      </c>
      <c r="Z57" s="158" t="e">
        <f t="shared" ref="Z57:Z61" ca="1" si="30">IF(OR(Y57="∞",Y57&gt;=10),2,OFFSET($AN$53,MATCH(Y57,$AM$54:$AM$62,0),0))</f>
        <v>#N/A</v>
      </c>
      <c r="AA57" s="198" t="e">
        <f t="shared" ref="AA57:AA61" ca="1" si="31">Z57*X57</f>
        <v>#N/A</v>
      </c>
      <c r="AB57" s="150">
        <f ca="1">MAX(AL67:AL107)</f>
        <v>0</v>
      </c>
      <c r="AC57" s="198" t="e">
        <f t="shared" ref="AC57:AC61" ca="1" si="32">MAX(AA57:AB57)</f>
        <v>#N/A</v>
      </c>
      <c r="AD57" s="263" t="e">
        <f t="shared" ref="AD57" ca="1" si="33">IF(AC57&lt;0.00001,6,IF(AC57&lt;0.0001,5,IF(AC57&lt;0.001,4,IF(AC57&lt;0.01,3,IF(AC57&lt;0.1,2,IF(AC57&lt;1,1,IF(AC57&lt;10,0,IF(AC57&lt;100,-1,-2))))))))+AE$62</f>
        <v>#N/A</v>
      </c>
      <c r="AE57" s="150">
        <f t="shared" si="18"/>
        <v>0</v>
      </c>
      <c r="AF57" s="150" t="e">
        <f t="shared" ca="1" si="19"/>
        <v>#N/A</v>
      </c>
      <c r="AG57" s="150" t="str">
        <f t="shared" ca="1" si="19"/>
        <v>0</v>
      </c>
      <c r="AH57" s="199" t="e">
        <f t="shared" ca="1" si="20"/>
        <v>#N/A</v>
      </c>
      <c r="AI57" s="198" t="e">
        <f t="shared" ca="1" si="21"/>
        <v>#N/A</v>
      </c>
      <c r="AJ57" s="200" t="e">
        <f t="shared" ca="1" si="22"/>
        <v>#N/A</v>
      </c>
      <c r="AK57" s="120">
        <f t="shared" ref="AK57:AK61" ca="1" si="34">IFERROR(IF(AC57=AA57,0,1),0)</f>
        <v>0</v>
      </c>
      <c r="AM57" s="150">
        <v>4</v>
      </c>
      <c r="AN57" s="150">
        <v>2.87</v>
      </c>
      <c r="AP57" s="161">
        <v>3</v>
      </c>
      <c r="AQ57" s="162" t="s">
        <v>336</v>
      </c>
    </row>
    <row r="58" spans="1:106" ht="15" customHeight="1">
      <c r="A58" s="113"/>
      <c r="B58" s="150" t="str">
        <f>IF(Length_12!Y6="","",Length_12!Y6)</f>
        <v/>
      </c>
      <c r="C58" s="150">
        <f>Length_12!Z6</f>
        <v>0</v>
      </c>
      <c r="D58" s="150">
        <f>Length_12!AA6</f>
        <v>0</v>
      </c>
      <c r="E58" s="150" t="str">
        <f ca="1">OFFSET($AV$66,$BA$64,0)</f>
        <v>호칭치수</v>
      </c>
      <c r="F58" s="150" t="str">
        <f ca="1">OFFSET($AV$66,$BA$64,1)</f>
        <v>교정값</v>
      </c>
      <c r="G58" s="150" t="e">
        <f t="shared" ref="G58:I61" ca="1" si="35">G57</f>
        <v>#N/A</v>
      </c>
      <c r="H58" s="150" t="e">
        <f t="shared" ca="1" si="35"/>
        <v>#N/A</v>
      </c>
      <c r="I58" s="150" t="e">
        <f t="shared" ca="1" si="35"/>
        <v>#N/A</v>
      </c>
      <c r="J58" s="163" t="e">
        <f t="shared" ca="1" si="23"/>
        <v>#N/A</v>
      </c>
      <c r="K58" s="150" t="str">
        <f ca="1">OFFSET($AV$66,$BA$64,2)</f>
        <v>호칭치수</v>
      </c>
      <c r="L58" s="150" t="str">
        <f ca="1">OFFSET($AV$66,$BA$64,3)</f>
        <v>교정값</v>
      </c>
      <c r="M58" s="150" t="e">
        <f t="shared" ca="1" si="24"/>
        <v>#N/A</v>
      </c>
      <c r="N58" s="150" t="e">
        <f t="shared" ca="1" si="24"/>
        <v>#N/A</v>
      </c>
      <c r="O58" s="150" t="e">
        <f t="shared" ca="1" si="24"/>
        <v>#N/A</v>
      </c>
      <c r="P58" s="163" t="e">
        <f t="shared" ca="1" si="25"/>
        <v>#N/A</v>
      </c>
      <c r="Q58" s="150" t="str">
        <f ca="1">OFFSET($AV$66,$BA$64,4)</f>
        <v>지시값</v>
      </c>
      <c r="R58" s="160">
        <f>MAX(Length_12!AC6:AD6)</f>
        <v>0</v>
      </c>
      <c r="S58" s="163">
        <f t="shared" si="26"/>
        <v>0</v>
      </c>
      <c r="T58" s="160">
        <f>Length_12!AB6</f>
        <v>0</v>
      </c>
      <c r="U58" s="190">
        <f t="shared" si="27"/>
        <v>0</v>
      </c>
      <c r="V58" s="150">
        <f>ABS(Length_12!AE6-Length_12!AF6)</f>
        <v>0</v>
      </c>
      <c r="W58" s="190">
        <f t="shared" si="28"/>
        <v>0</v>
      </c>
      <c r="X58" s="197" t="e">
        <f t="shared" ca="1" si="29"/>
        <v>#N/A</v>
      </c>
      <c r="Y58" s="150" t="e">
        <f t="shared" ca="1" si="17"/>
        <v>#N/A</v>
      </c>
      <c r="Z58" s="158" t="e">
        <f t="shared" ca="1" si="30"/>
        <v>#N/A</v>
      </c>
      <c r="AA58" s="198" t="e">
        <f t="shared" ca="1" si="31"/>
        <v>#N/A</v>
      </c>
      <c r="AB58" s="150">
        <f ca="1">MAX(BA67:BA107)</f>
        <v>0</v>
      </c>
      <c r="AC58" s="198" t="e">
        <f t="shared" ca="1" si="32"/>
        <v>#N/A</v>
      </c>
      <c r="AD58" s="263" t="e">
        <f ca="1">IF(AC58&lt;0.00001,6,IF(AC58&lt;0.0001,5,IF(AC58&lt;0.001,4,IF(AC58&lt;0.01,3,IF(AC58&lt;0.1,2,IF(AC58&lt;1,1,IF(AC58&lt;10,0,IF(AC58&lt;100,-1,-2))))))))+AE$62</f>
        <v>#N/A</v>
      </c>
      <c r="AE58" s="150">
        <f t="shared" si="18"/>
        <v>0</v>
      </c>
      <c r="AF58" s="150" t="e">
        <f t="shared" ca="1" si="19"/>
        <v>#N/A</v>
      </c>
      <c r="AG58" s="150" t="str">
        <f t="shared" ca="1" si="19"/>
        <v>0</v>
      </c>
      <c r="AH58" s="199" t="e">
        <f t="shared" ca="1" si="20"/>
        <v>#N/A</v>
      </c>
      <c r="AI58" s="198" t="e">
        <f t="shared" ca="1" si="21"/>
        <v>#N/A</v>
      </c>
      <c r="AJ58" s="200" t="e">
        <f t="shared" ca="1" si="22"/>
        <v>#N/A</v>
      </c>
      <c r="AK58" s="120">
        <f t="shared" ca="1" si="34"/>
        <v>0</v>
      </c>
      <c r="AM58" s="150">
        <v>5</v>
      </c>
      <c r="AN58" s="150">
        <v>2.65</v>
      </c>
      <c r="AP58" s="161">
        <v>4</v>
      </c>
      <c r="AQ58" s="162" t="s">
        <v>337</v>
      </c>
    </row>
    <row r="59" spans="1:106" ht="15" customHeight="1">
      <c r="A59" s="113"/>
      <c r="B59" s="150" t="str">
        <f>IF(Length_12!Y7="","",Length_12!Y7)</f>
        <v/>
      </c>
      <c r="C59" s="150">
        <f>Length_12!Z7</f>
        <v>0</v>
      </c>
      <c r="D59" s="150">
        <f>Length_12!AA7</f>
        <v>0</v>
      </c>
      <c r="E59" s="150" t="str">
        <f ca="1">OFFSET($BK$66,$BP$64,0)</f>
        <v>호칭치수</v>
      </c>
      <c r="F59" s="150" t="str">
        <f ca="1">OFFSET($BK$66,$BP$64,1)</f>
        <v>교정값</v>
      </c>
      <c r="G59" s="150" t="e">
        <f t="shared" ca="1" si="35"/>
        <v>#N/A</v>
      </c>
      <c r="H59" s="150" t="e">
        <f t="shared" ca="1" si="35"/>
        <v>#N/A</v>
      </c>
      <c r="I59" s="150" t="e">
        <f t="shared" ca="1" si="35"/>
        <v>#N/A</v>
      </c>
      <c r="J59" s="163" t="e">
        <f t="shared" ca="1" si="23"/>
        <v>#N/A</v>
      </c>
      <c r="K59" s="150" t="str">
        <f ca="1">OFFSET($BK$66,$BP$64,2)</f>
        <v>호칭치수</v>
      </c>
      <c r="L59" s="150" t="str">
        <f ca="1">OFFSET($BK$66,$BP$64,3)</f>
        <v>교정값</v>
      </c>
      <c r="M59" s="150" t="e">
        <f t="shared" ca="1" si="24"/>
        <v>#N/A</v>
      </c>
      <c r="N59" s="150" t="e">
        <f t="shared" ca="1" si="24"/>
        <v>#N/A</v>
      </c>
      <c r="O59" s="150" t="e">
        <f t="shared" ca="1" si="24"/>
        <v>#N/A</v>
      </c>
      <c r="P59" s="163" t="e">
        <f t="shared" ca="1" si="25"/>
        <v>#N/A</v>
      </c>
      <c r="Q59" s="150" t="str">
        <f ca="1">OFFSET($BK$66,$BP$64,4)</f>
        <v>지시값</v>
      </c>
      <c r="R59" s="160">
        <f>MAX(Length_12!AC7:AD7)</f>
        <v>0</v>
      </c>
      <c r="S59" s="163">
        <f t="shared" si="26"/>
        <v>0</v>
      </c>
      <c r="T59" s="160">
        <f>Length_12!AB7</f>
        <v>0</v>
      </c>
      <c r="U59" s="190">
        <f t="shared" si="27"/>
        <v>0</v>
      </c>
      <c r="V59" s="150">
        <f>ABS(Length_12!AE7-Length_12!AF7)</f>
        <v>0</v>
      </c>
      <c r="W59" s="190">
        <f t="shared" si="28"/>
        <v>0</v>
      </c>
      <c r="X59" s="197" t="e">
        <f t="shared" ca="1" si="29"/>
        <v>#N/A</v>
      </c>
      <c r="Y59" s="150" t="e">
        <f t="shared" ca="1" si="17"/>
        <v>#N/A</v>
      </c>
      <c r="Z59" s="158" t="e">
        <f t="shared" ca="1" si="30"/>
        <v>#N/A</v>
      </c>
      <c r="AA59" s="198" t="e">
        <f t="shared" ca="1" si="31"/>
        <v>#N/A</v>
      </c>
      <c r="AB59" s="150">
        <f ca="1">MAX(BP67:BP107)</f>
        <v>0</v>
      </c>
      <c r="AC59" s="198" t="e">
        <f t="shared" ca="1" si="32"/>
        <v>#N/A</v>
      </c>
      <c r="AD59" s="263" t="e">
        <f ca="1">IF(AC59&lt;0.00001,6,IF(AC59&lt;0.0001,5,IF(AC59&lt;0.001,4,IF(AC59&lt;0.01,3,IF(AC59&lt;0.1,2,IF(AC59&lt;1,1,IF(AC59&lt;10,0,IF(AC59&lt;100,-1,-2))))))))+AE$62</f>
        <v>#N/A</v>
      </c>
      <c r="AE59" s="150">
        <f t="shared" si="18"/>
        <v>0</v>
      </c>
      <c r="AF59" s="150" t="e">
        <f t="shared" ca="1" si="19"/>
        <v>#N/A</v>
      </c>
      <c r="AG59" s="150" t="str">
        <f t="shared" ca="1" si="19"/>
        <v>0</v>
      </c>
      <c r="AH59" s="199" t="e">
        <f t="shared" ca="1" si="20"/>
        <v>#N/A</v>
      </c>
      <c r="AI59" s="198" t="e">
        <f t="shared" ca="1" si="21"/>
        <v>#N/A</v>
      </c>
      <c r="AJ59" s="200" t="e">
        <f t="shared" ca="1" si="22"/>
        <v>#N/A</v>
      </c>
      <c r="AK59" s="120">
        <f t="shared" ca="1" si="34"/>
        <v>0</v>
      </c>
      <c r="AM59" s="150">
        <v>6</v>
      </c>
      <c r="AN59" s="150">
        <v>2.52</v>
      </c>
      <c r="AP59" s="161">
        <v>5</v>
      </c>
      <c r="AQ59" s="162" t="s">
        <v>338</v>
      </c>
    </row>
    <row r="60" spans="1:106" ht="15" customHeight="1">
      <c r="A60" s="113"/>
      <c r="B60" s="150" t="str">
        <f>IF(Length_12!Y8="","",Length_12!Y8)</f>
        <v/>
      </c>
      <c r="C60" s="150">
        <f>Length_12!Z8</f>
        <v>0</v>
      </c>
      <c r="D60" s="150">
        <f>Length_12!AA8</f>
        <v>0</v>
      </c>
      <c r="E60" s="150" t="str">
        <f ca="1">OFFSET($BZ$66,$CE$64,0)</f>
        <v>호칭치수</v>
      </c>
      <c r="F60" s="150" t="str">
        <f ca="1">OFFSET($BZ$66,$CE$64,1)</f>
        <v>교정값</v>
      </c>
      <c r="G60" s="150" t="e">
        <f t="shared" ca="1" si="35"/>
        <v>#N/A</v>
      </c>
      <c r="H60" s="150" t="e">
        <f t="shared" ca="1" si="35"/>
        <v>#N/A</v>
      </c>
      <c r="I60" s="150" t="e">
        <f t="shared" ca="1" si="35"/>
        <v>#N/A</v>
      </c>
      <c r="J60" s="163" t="e">
        <f t="shared" ca="1" si="23"/>
        <v>#N/A</v>
      </c>
      <c r="K60" s="150" t="str">
        <f ca="1">OFFSET($BZ$66,$CE$64,2)</f>
        <v>호칭치수</v>
      </c>
      <c r="L60" s="150" t="str">
        <f ca="1">OFFSET($BZ$66,$CE$64,3)</f>
        <v>교정값</v>
      </c>
      <c r="M60" s="150" t="e">
        <f t="shared" ca="1" si="24"/>
        <v>#N/A</v>
      </c>
      <c r="N60" s="150" t="e">
        <f t="shared" ca="1" si="24"/>
        <v>#N/A</v>
      </c>
      <c r="O60" s="150" t="e">
        <f t="shared" ca="1" si="24"/>
        <v>#N/A</v>
      </c>
      <c r="P60" s="163" t="e">
        <f t="shared" ca="1" si="25"/>
        <v>#N/A</v>
      </c>
      <c r="Q60" s="150" t="str">
        <f ca="1">OFFSET($BZ$66,$CE$64,4)</f>
        <v>지시값</v>
      </c>
      <c r="R60" s="160">
        <f>MAX(Length_12!AC8:AD8)</f>
        <v>0</v>
      </c>
      <c r="S60" s="163">
        <f t="shared" si="26"/>
        <v>0</v>
      </c>
      <c r="T60" s="160">
        <f>Length_12!AB8</f>
        <v>0</v>
      </c>
      <c r="U60" s="190">
        <f t="shared" si="27"/>
        <v>0</v>
      </c>
      <c r="V60" s="150">
        <f>ABS(Length_12!AE8-Length_12!AF8)</f>
        <v>0</v>
      </c>
      <c r="W60" s="190">
        <f t="shared" si="28"/>
        <v>0</v>
      </c>
      <c r="X60" s="197" t="e">
        <f t="shared" ca="1" si="29"/>
        <v>#N/A</v>
      </c>
      <c r="Y60" s="150" t="e">
        <f t="shared" ca="1" si="17"/>
        <v>#N/A</v>
      </c>
      <c r="Z60" s="158" t="e">
        <f t="shared" ca="1" si="30"/>
        <v>#N/A</v>
      </c>
      <c r="AA60" s="198" t="e">
        <f t="shared" ca="1" si="31"/>
        <v>#N/A</v>
      </c>
      <c r="AB60" s="150">
        <f ca="1">MAX(CE67:CE107)</f>
        <v>0</v>
      </c>
      <c r="AC60" s="198" t="e">
        <f t="shared" ca="1" si="32"/>
        <v>#N/A</v>
      </c>
      <c r="AD60" s="263" t="e">
        <f ca="1">IF(AC60&lt;0.00001,6,IF(AC60&lt;0.0001,5,IF(AC60&lt;0.001,4,IF(AC60&lt;0.01,3,IF(AC60&lt;0.1,2,IF(AC60&lt;1,1,IF(AC60&lt;10,0,IF(AC60&lt;100,-1,-2))))))))+AE$62</f>
        <v>#N/A</v>
      </c>
      <c r="AE60" s="150">
        <f t="shared" si="18"/>
        <v>0</v>
      </c>
      <c r="AF60" s="150" t="e">
        <f t="shared" ca="1" si="19"/>
        <v>#N/A</v>
      </c>
      <c r="AG60" s="150" t="str">
        <f t="shared" ca="1" si="19"/>
        <v>0</v>
      </c>
      <c r="AH60" s="199" t="e">
        <f t="shared" ca="1" si="20"/>
        <v>#N/A</v>
      </c>
      <c r="AI60" s="198" t="e">
        <f t="shared" ca="1" si="21"/>
        <v>#N/A</v>
      </c>
      <c r="AJ60" s="200" t="e">
        <f t="shared" ca="1" si="22"/>
        <v>#N/A</v>
      </c>
      <c r="AK60" s="120">
        <f t="shared" ca="1" si="34"/>
        <v>0</v>
      </c>
      <c r="AM60" s="150">
        <v>7</v>
      </c>
      <c r="AN60" s="150">
        <v>2.4300000000000002</v>
      </c>
      <c r="AP60" s="161">
        <v>6</v>
      </c>
      <c r="AQ60" s="162" t="s">
        <v>339</v>
      </c>
    </row>
    <row r="61" spans="1:106" ht="15" customHeight="1">
      <c r="A61" s="113"/>
      <c r="B61" s="150" t="str">
        <f>IF(Length_12!Y9="","",Length_12!Y9)</f>
        <v/>
      </c>
      <c r="C61" s="150">
        <f>Length_12!Z9</f>
        <v>0</v>
      </c>
      <c r="D61" s="150">
        <f>Length_12!AA9</f>
        <v>0</v>
      </c>
      <c r="E61" s="150" t="str">
        <f ca="1">OFFSET($CO$66,$CT$64,0)</f>
        <v>호칭치수</v>
      </c>
      <c r="F61" s="150" t="str">
        <f ca="1">OFFSET($CO$66,$CT$64,1)</f>
        <v>교정값</v>
      </c>
      <c r="G61" s="150" t="e">
        <f t="shared" ca="1" si="35"/>
        <v>#N/A</v>
      </c>
      <c r="H61" s="150" t="e">
        <f t="shared" ca="1" si="35"/>
        <v>#N/A</v>
      </c>
      <c r="I61" s="150" t="e">
        <f t="shared" ca="1" si="35"/>
        <v>#N/A</v>
      </c>
      <c r="J61" s="163" t="e">
        <f t="shared" ca="1" si="23"/>
        <v>#N/A</v>
      </c>
      <c r="K61" s="150" t="str">
        <f ca="1">OFFSET($CO$66,$CT$64,2)</f>
        <v>호칭치수</v>
      </c>
      <c r="L61" s="150" t="str">
        <f ca="1">OFFSET($CO$66,$CT$64,3)</f>
        <v>교정값</v>
      </c>
      <c r="M61" s="150" t="e">
        <f t="shared" ca="1" si="24"/>
        <v>#N/A</v>
      </c>
      <c r="N61" s="150" t="e">
        <f t="shared" ca="1" si="24"/>
        <v>#N/A</v>
      </c>
      <c r="O61" s="150" t="e">
        <f t="shared" ca="1" si="24"/>
        <v>#N/A</v>
      </c>
      <c r="P61" s="163" t="e">
        <f t="shared" ca="1" si="25"/>
        <v>#N/A</v>
      </c>
      <c r="Q61" s="150" t="str">
        <f ca="1">OFFSET($CO$66,$CT$64,4)</f>
        <v>지시값</v>
      </c>
      <c r="R61" s="160">
        <f>MAX(Length_12!AC9:AD9)</f>
        <v>0</v>
      </c>
      <c r="S61" s="163">
        <f t="shared" si="26"/>
        <v>0</v>
      </c>
      <c r="T61" s="160">
        <f>Length_12!AB9</f>
        <v>0</v>
      </c>
      <c r="U61" s="190">
        <f t="shared" si="27"/>
        <v>0</v>
      </c>
      <c r="V61" s="150">
        <f>ABS(Length_12!AE9-Length_12!AF9)</f>
        <v>0</v>
      </c>
      <c r="W61" s="190">
        <f t="shared" si="28"/>
        <v>0</v>
      </c>
      <c r="X61" s="197" t="e">
        <f t="shared" ca="1" si="29"/>
        <v>#N/A</v>
      </c>
      <c r="Y61" s="150" t="e">
        <f t="shared" ca="1" si="17"/>
        <v>#N/A</v>
      </c>
      <c r="Z61" s="158" t="e">
        <f t="shared" ca="1" si="30"/>
        <v>#N/A</v>
      </c>
      <c r="AA61" s="198" t="e">
        <f t="shared" ca="1" si="31"/>
        <v>#N/A</v>
      </c>
      <c r="AB61" s="150">
        <f ca="1">MAX(CT67:CT107)</f>
        <v>0</v>
      </c>
      <c r="AC61" s="198" t="e">
        <f t="shared" ca="1" si="32"/>
        <v>#N/A</v>
      </c>
      <c r="AD61" s="263" t="e">
        <f ca="1">IF(AC61&lt;0.00001,6,IF(AC61&lt;0.0001,5,IF(AC61&lt;0.001,4,IF(AC61&lt;0.01,3,IF(AC61&lt;0.1,2,IF(AC61&lt;1,1,IF(AC61&lt;10,0,IF(AC61&lt;100,-1,-2))))))))+AE$62</f>
        <v>#N/A</v>
      </c>
      <c r="AE61" s="150">
        <f t="shared" si="18"/>
        <v>0</v>
      </c>
      <c r="AF61" s="150" t="e">
        <f t="shared" ca="1" si="19"/>
        <v>#N/A</v>
      </c>
      <c r="AG61" s="150" t="str">
        <f t="shared" ca="1" si="19"/>
        <v>0</v>
      </c>
      <c r="AH61" s="199" t="e">
        <f t="shared" ca="1" si="20"/>
        <v>#N/A</v>
      </c>
      <c r="AI61" s="198" t="e">
        <f t="shared" ca="1" si="21"/>
        <v>#N/A</v>
      </c>
      <c r="AJ61" s="200" t="e">
        <f t="shared" ca="1" si="22"/>
        <v>#N/A</v>
      </c>
      <c r="AK61" s="120">
        <f t="shared" ca="1" si="34"/>
        <v>0</v>
      </c>
      <c r="AM61" s="150">
        <v>8</v>
      </c>
      <c r="AN61" s="150">
        <v>2.37</v>
      </c>
      <c r="AP61" s="161">
        <v>7</v>
      </c>
      <c r="AQ61" s="162" t="s">
        <v>241</v>
      </c>
    </row>
    <row r="62" spans="1:106" ht="15" customHeight="1">
      <c r="A62" s="113"/>
      <c r="C62" s="114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D62" s="265" t="s">
        <v>513</v>
      </c>
      <c r="AE62" s="264">
        <v>1</v>
      </c>
      <c r="AF62" s="261" t="s">
        <v>514</v>
      </c>
      <c r="AG62" s="260" t="b">
        <f>IF(AI62=TRUE,FALSE,기본정보!$A$52)</f>
        <v>0</v>
      </c>
      <c r="AH62" s="261" t="s">
        <v>515</v>
      </c>
      <c r="AI62" s="260" t="b">
        <f>기본정보!$A$46=0</f>
        <v>1</v>
      </c>
      <c r="AM62" s="150">
        <v>9</v>
      </c>
      <c r="AN62" s="150">
        <v>2.3199999999999998</v>
      </c>
      <c r="AP62" s="161">
        <v>8</v>
      </c>
      <c r="AQ62" s="162" t="s">
        <v>340</v>
      </c>
    </row>
    <row r="63" spans="1:106" ht="15" customHeight="1">
      <c r="A63" s="113" t="s">
        <v>473</v>
      </c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</row>
    <row r="64" spans="1:106" ht="15" customHeight="1">
      <c r="A64" s="113"/>
      <c r="B64" s="446" t="s">
        <v>474</v>
      </c>
      <c r="C64" s="446" t="s">
        <v>306</v>
      </c>
      <c r="D64" s="446"/>
      <c r="E64" s="446" t="s">
        <v>242</v>
      </c>
      <c r="F64" s="446"/>
      <c r="G64" s="447" t="s">
        <v>331</v>
      </c>
      <c r="H64" s="447"/>
      <c r="I64" s="447"/>
      <c r="J64" s="447"/>
      <c r="K64" s="447"/>
      <c r="L64" s="447"/>
      <c r="M64" s="447"/>
      <c r="N64" s="447"/>
      <c r="O64" s="116"/>
      <c r="P64" s="257"/>
      <c r="Q64" s="444" t="s">
        <v>269</v>
      </c>
      <c r="R64" s="257" t="s">
        <v>200</v>
      </c>
      <c r="S64" s="150" t="str">
        <f>B56</f>
        <v/>
      </c>
      <c r="T64" s="257" t="s">
        <v>478</v>
      </c>
      <c r="U64" s="150" t="e">
        <f>MATCH(S64,$C$9:$C$49,0)</f>
        <v>#N/A</v>
      </c>
      <c r="V64" s="257" t="s">
        <v>92</v>
      </c>
      <c r="W64" s="150">
        <f>COUNTIF($C$9:$C$49,S64)</f>
        <v>0</v>
      </c>
      <c r="X64" s="441"/>
      <c r="Y64" s="442"/>
      <c r="Z64" s="442"/>
      <c r="AA64" s="442"/>
      <c r="AB64" s="442"/>
      <c r="AC64" s="442"/>
      <c r="AD64" s="442"/>
      <c r="AE64" s="443"/>
      <c r="AF64" s="444" t="s">
        <v>269</v>
      </c>
      <c r="AG64" s="257" t="s">
        <v>200</v>
      </c>
      <c r="AH64" s="150" t="str">
        <f>B57</f>
        <v/>
      </c>
      <c r="AI64" s="257" t="s">
        <v>478</v>
      </c>
      <c r="AJ64" s="150" t="e">
        <f>MATCH(AH64,$C$9:$C$49,0)</f>
        <v>#N/A</v>
      </c>
      <c r="AK64" s="257" t="s">
        <v>92</v>
      </c>
      <c r="AL64" s="150">
        <f>COUNTIF($C$9:$C$49,AH64)</f>
        <v>0</v>
      </c>
      <c r="AM64" s="441"/>
      <c r="AN64" s="442"/>
      <c r="AO64" s="442"/>
      <c r="AP64" s="442"/>
      <c r="AQ64" s="442"/>
      <c r="AR64" s="442"/>
      <c r="AS64" s="442"/>
      <c r="AT64" s="443"/>
      <c r="AU64" s="444" t="s">
        <v>269</v>
      </c>
      <c r="AV64" s="257" t="s">
        <v>200</v>
      </c>
      <c r="AW64" s="150" t="str">
        <f>B58</f>
        <v/>
      </c>
      <c r="AX64" s="257" t="s">
        <v>478</v>
      </c>
      <c r="AY64" s="150" t="e">
        <f>MATCH(AW64,$C$9:$C$49,0)</f>
        <v>#N/A</v>
      </c>
      <c r="AZ64" s="257" t="s">
        <v>92</v>
      </c>
      <c r="BA64" s="150">
        <f>COUNTIF($C$9:$C$49,AW64)</f>
        <v>0</v>
      </c>
      <c r="BB64" s="441"/>
      <c r="BC64" s="442"/>
      <c r="BD64" s="442"/>
      <c r="BE64" s="442"/>
      <c r="BF64" s="442"/>
      <c r="BG64" s="442"/>
      <c r="BH64" s="442"/>
      <c r="BI64" s="443"/>
      <c r="BJ64" s="444" t="s">
        <v>269</v>
      </c>
      <c r="BK64" s="257" t="s">
        <v>200</v>
      </c>
      <c r="BL64" s="150" t="str">
        <f>B59</f>
        <v/>
      </c>
      <c r="BM64" s="257" t="s">
        <v>478</v>
      </c>
      <c r="BN64" s="150" t="e">
        <f>MATCH(BL64,$C$9:$C$49,0)</f>
        <v>#N/A</v>
      </c>
      <c r="BO64" s="257" t="s">
        <v>92</v>
      </c>
      <c r="BP64" s="150">
        <f>COUNTIF($C$9:$C$49,BL64)</f>
        <v>0</v>
      </c>
      <c r="BQ64" s="441"/>
      <c r="BR64" s="442"/>
      <c r="BS64" s="442"/>
      <c r="BT64" s="442"/>
      <c r="BU64" s="442"/>
      <c r="BV64" s="442"/>
      <c r="BW64" s="442"/>
      <c r="BX64" s="443"/>
      <c r="BY64" s="444" t="s">
        <v>269</v>
      </c>
      <c r="BZ64" s="257" t="s">
        <v>200</v>
      </c>
      <c r="CA64" s="150" t="str">
        <f>B60</f>
        <v/>
      </c>
      <c r="CB64" s="257" t="s">
        <v>478</v>
      </c>
      <c r="CC64" s="150" t="e">
        <f>MATCH(CA64,$C$9:$C$49,0)</f>
        <v>#N/A</v>
      </c>
      <c r="CD64" s="257" t="s">
        <v>92</v>
      </c>
      <c r="CE64" s="150">
        <f>COUNTIF($C$9:$C$49,CA64)</f>
        <v>0</v>
      </c>
      <c r="CF64" s="441"/>
      <c r="CG64" s="442"/>
      <c r="CH64" s="442"/>
      <c r="CI64" s="442"/>
      <c r="CJ64" s="442"/>
      <c r="CK64" s="442"/>
      <c r="CL64" s="442"/>
      <c r="CM64" s="443"/>
      <c r="CN64" s="444" t="s">
        <v>269</v>
      </c>
      <c r="CO64" s="257" t="s">
        <v>200</v>
      </c>
      <c r="CP64" s="150" t="str">
        <f>B61</f>
        <v/>
      </c>
      <c r="CQ64" s="257" t="s">
        <v>478</v>
      </c>
      <c r="CR64" s="150" t="e">
        <f>MATCH(CP64,$C$9:$C$49,0)</f>
        <v>#N/A</v>
      </c>
      <c r="CS64" s="257" t="s">
        <v>92</v>
      </c>
      <c r="CT64" s="150">
        <f>COUNTIF($C$9:$C$49,CP64)</f>
        <v>0</v>
      </c>
      <c r="CU64" s="441"/>
      <c r="CV64" s="442"/>
      <c r="CW64" s="442"/>
      <c r="CX64" s="442"/>
      <c r="CY64" s="442"/>
      <c r="CZ64" s="442"/>
      <c r="DA64" s="442"/>
      <c r="DB64" s="443"/>
    </row>
    <row r="65" spans="1:106" ht="15" customHeight="1">
      <c r="A65" s="113"/>
      <c r="B65" s="446"/>
      <c r="C65" s="446"/>
      <c r="D65" s="446"/>
      <c r="E65" s="179" t="s">
        <v>341</v>
      </c>
      <c r="F65" s="179" t="s">
        <v>483</v>
      </c>
      <c r="G65" s="267" t="s">
        <v>249</v>
      </c>
      <c r="H65" s="267" t="s">
        <v>290</v>
      </c>
      <c r="I65" s="267" t="s">
        <v>291</v>
      </c>
      <c r="J65" s="267" t="s">
        <v>292</v>
      </c>
      <c r="K65" s="267" t="s">
        <v>293</v>
      </c>
      <c r="L65" s="178" t="s">
        <v>242</v>
      </c>
      <c r="M65" s="178" t="s">
        <v>490</v>
      </c>
      <c r="N65" s="178" t="s">
        <v>491</v>
      </c>
      <c r="O65" s="116"/>
      <c r="P65" s="257"/>
      <c r="Q65" s="448"/>
      <c r="R65" s="441" t="s">
        <v>202</v>
      </c>
      <c r="S65" s="443"/>
      <c r="T65" s="441" t="s">
        <v>222</v>
      </c>
      <c r="U65" s="443"/>
      <c r="V65" s="257"/>
      <c r="W65" s="257"/>
      <c r="X65" s="257"/>
      <c r="Y65" s="441" t="s">
        <v>227</v>
      </c>
      <c r="Z65" s="442"/>
      <c r="AA65" s="442"/>
      <c r="AB65" s="443"/>
      <c r="AC65" s="441" t="s">
        <v>228</v>
      </c>
      <c r="AD65" s="442"/>
      <c r="AE65" s="443"/>
      <c r="AF65" s="448"/>
      <c r="AG65" s="441" t="s">
        <v>202</v>
      </c>
      <c r="AH65" s="443"/>
      <c r="AI65" s="441" t="s">
        <v>222</v>
      </c>
      <c r="AJ65" s="443"/>
      <c r="AK65" s="257"/>
      <c r="AL65" s="257"/>
      <c r="AM65" s="257"/>
      <c r="AN65" s="441" t="s">
        <v>227</v>
      </c>
      <c r="AO65" s="442"/>
      <c r="AP65" s="442"/>
      <c r="AQ65" s="443"/>
      <c r="AR65" s="441" t="s">
        <v>228</v>
      </c>
      <c r="AS65" s="442"/>
      <c r="AT65" s="443"/>
      <c r="AU65" s="448"/>
      <c r="AV65" s="441" t="s">
        <v>202</v>
      </c>
      <c r="AW65" s="443"/>
      <c r="AX65" s="441" t="s">
        <v>222</v>
      </c>
      <c r="AY65" s="443"/>
      <c r="AZ65" s="257"/>
      <c r="BA65" s="257"/>
      <c r="BB65" s="257"/>
      <c r="BC65" s="441" t="s">
        <v>227</v>
      </c>
      <c r="BD65" s="442"/>
      <c r="BE65" s="442"/>
      <c r="BF65" s="443"/>
      <c r="BG65" s="441" t="s">
        <v>228</v>
      </c>
      <c r="BH65" s="442"/>
      <c r="BI65" s="443"/>
      <c r="BJ65" s="448"/>
      <c r="BK65" s="441" t="s">
        <v>202</v>
      </c>
      <c r="BL65" s="443"/>
      <c r="BM65" s="441" t="s">
        <v>222</v>
      </c>
      <c r="BN65" s="443"/>
      <c r="BO65" s="257"/>
      <c r="BP65" s="257"/>
      <c r="BQ65" s="257"/>
      <c r="BR65" s="441" t="s">
        <v>227</v>
      </c>
      <c r="BS65" s="442"/>
      <c r="BT65" s="442"/>
      <c r="BU65" s="443"/>
      <c r="BV65" s="441" t="s">
        <v>228</v>
      </c>
      <c r="BW65" s="442"/>
      <c r="BX65" s="443"/>
      <c r="BY65" s="448"/>
      <c r="BZ65" s="441" t="s">
        <v>202</v>
      </c>
      <c r="CA65" s="443"/>
      <c r="CB65" s="441" t="s">
        <v>222</v>
      </c>
      <c r="CC65" s="443"/>
      <c r="CD65" s="257"/>
      <c r="CE65" s="257"/>
      <c r="CF65" s="257"/>
      <c r="CG65" s="441" t="s">
        <v>227</v>
      </c>
      <c r="CH65" s="442"/>
      <c r="CI65" s="442"/>
      <c r="CJ65" s="443"/>
      <c r="CK65" s="441" t="s">
        <v>228</v>
      </c>
      <c r="CL65" s="442"/>
      <c r="CM65" s="443"/>
      <c r="CN65" s="448"/>
      <c r="CO65" s="441" t="s">
        <v>202</v>
      </c>
      <c r="CP65" s="443"/>
      <c r="CQ65" s="441" t="s">
        <v>222</v>
      </c>
      <c r="CR65" s="443"/>
      <c r="CS65" s="257"/>
      <c r="CT65" s="257"/>
      <c r="CU65" s="257"/>
      <c r="CV65" s="441" t="s">
        <v>227</v>
      </c>
      <c r="CW65" s="442"/>
      <c r="CX65" s="442"/>
      <c r="CY65" s="443"/>
      <c r="CZ65" s="441" t="s">
        <v>228</v>
      </c>
      <c r="DA65" s="442"/>
      <c r="DB65" s="443"/>
    </row>
    <row r="66" spans="1:106" ht="15" customHeight="1">
      <c r="A66" s="113"/>
      <c r="B66" s="446"/>
      <c r="C66" s="178" t="s">
        <v>237</v>
      </c>
      <c r="D66" s="178" t="s">
        <v>330</v>
      </c>
      <c r="E66" s="266" t="s">
        <v>109</v>
      </c>
      <c r="F66" s="266" t="s">
        <v>109</v>
      </c>
      <c r="G66" s="266" t="s">
        <v>109</v>
      </c>
      <c r="H66" s="266" t="s">
        <v>109</v>
      </c>
      <c r="I66" s="266" t="s">
        <v>109</v>
      </c>
      <c r="J66" s="266" t="s">
        <v>109</v>
      </c>
      <c r="K66" s="266" t="s">
        <v>109</v>
      </c>
      <c r="L66" s="266" t="s">
        <v>109</v>
      </c>
      <c r="M66" s="200">
        <f>IF(TYPE(MATCH("FAIL",M67:M107,0))=16,0,1)</f>
        <v>0</v>
      </c>
      <c r="N66" s="200">
        <f>IF(TYPE(MATCH("FAIL",N67:N107,0))=16,0,1)</f>
        <v>0</v>
      </c>
      <c r="O66" s="116"/>
      <c r="P66" s="257" t="s">
        <v>499</v>
      </c>
      <c r="Q66" s="445"/>
      <c r="R66" s="257" t="s">
        <v>500</v>
      </c>
      <c r="S66" s="257" t="s">
        <v>248</v>
      </c>
      <c r="T66" s="257" t="s">
        <v>500</v>
      </c>
      <c r="U66" s="257" t="s">
        <v>248</v>
      </c>
      <c r="V66" s="257" t="s">
        <v>249</v>
      </c>
      <c r="W66" s="257" t="s">
        <v>252</v>
      </c>
      <c r="X66" s="257" t="s">
        <v>360</v>
      </c>
      <c r="Y66" s="257" t="s">
        <v>248</v>
      </c>
      <c r="Z66" s="257" t="s">
        <v>250</v>
      </c>
      <c r="AA66" s="178" t="s">
        <v>242</v>
      </c>
      <c r="AB66" s="178" t="s">
        <v>251</v>
      </c>
      <c r="AC66" s="257" t="s">
        <v>248</v>
      </c>
      <c r="AD66" s="257" t="s">
        <v>250</v>
      </c>
      <c r="AE66" s="178" t="s">
        <v>251</v>
      </c>
      <c r="AF66" s="445"/>
      <c r="AG66" s="257" t="s">
        <v>500</v>
      </c>
      <c r="AH66" s="257" t="s">
        <v>248</v>
      </c>
      <c r="AI66" s="257" t="s">
        <v>500</v>
      </c>
      <c r="AJ66" s="257" t="s">
        <v>248</v>
      </c>
      <c r="AK66" s="257" t="s">
        <v>249</v>
      </c>
      <c r="AL66" s="257" t="s">
        <v>252</v>
      </c>
      <c r="AM66" s="257" t="s">
        <v>360</v>
      </c>
      <c r="AN66" s="257" t="s">
        <v>248</v>
      </c>
      <c r="AO66" s="257" t="s">
        <v>250</v>
      </c>
      <c r="AP66" s="178" t="s">
        <v>242</v>
      </c>
      <c r="AQ66" s="178" t="s">
        <v>251</v>
      </c>
      <c r="AR66" s="257" t="s">
        <v>248</v>
      </c>
      <c r="AS66" s="257" t="s">
        <v>250</v>
      </c>
      <c r="AT66" s="178" t="s">
        <v>251</v>
      </c>
      <c r="AU66" s="445"/>
      <c r="AV66" s="257" t="s">
        <v>500</v>
      </c>
      <c r="AW66" s="257" t="s">
        <v>248</v>
      </c>
      <c r="AX66" s="257" t="s">
        <v>500</v>
      </c>
      <c r="AY66" s="257" t="s">
        <v>248</v>
      </c>
      <c r="AZ66" s="257" t="s">
        <v>249</v>
      </c>
      <c r="BA66" s="257" t="s">
        <v>252</v>
      </c>
      <c r="BB66" s="257" t="s">
        <v>360</v>
      </c>
      <c r="BC66" s="257" t="s">
        <v>248</v>
      </c>
      <c r="BD66" s="257" t="s">
        <v>250</v>
      </c>
      <c r="BE66" s="178" t="s">
        <v>242</v>
      </c>
      <c r="BF66" s="178" t="s">
        <v>251</v>
      </c>
      <c r="BG66" s="257" t="s">
        <v>248</v>
      </c>
      <c r="BH66" s="257" t="s">
        <v>250</v>
      </c>
      <c r="BI66" s="178" t="s">
        <v>251</v>
      </c>
      <c r="BJ66" s="445"/>
      <c r="BK66" s="257" t="s">
        <v>500</v>
      </c>
      <c r="BL66" s="257" t="s">
        <v>248</v>
      </c>
      <c r="BM66" s="257" t="s">
        <v>500</v>
      </c>
      <c r="BN66" s="257" t="s">
        <v>248</v>
      </c>
      <c r="BO66" s="257" t="s">
        <v>249</v>
      </c>
      <c r="BP66" s="257" t="s">
        <v>252</v>
      </c>
      <c r="BQ66" s="257" t="s">
        <v>360</v>
      </c>
      <c r="BR66" s="257" t="s">
        <v>248</v>
      </c>
      <c r="BS66" s="257" t="s">
        <v>250</v>
      </c>
      <c r="BT66" s="178" t="s">
        <v>242</v>
      </c>
      <c r="BU66" s="178" t="s">
        <v>251</v>
      </c>
      <c r="BV66" s="257" t="s">
        <v>248</v>
      </c>
      <c r="BW66" s="257" t="s">
        <v>250</v>
      </c>
      <c r="BX66" s="178" t="s">
        <v>251</v>
      </c>
      <c r="BY66" s="445"/>
      <c r="BZ66" s="257" t="s">
        <v>500</v>
      </c>
      <c r="CA66" s="257" t="s">
        <v>248</v>
      </c>
      <c r="CB66" s="257" t="s">
        <v>500</v>
      </c>
      <c r="CC66" s="257" t="s">
        <v>248</v>
      </c>
      <c r="CD66" s="257" t="s">
        <v>249</v>
      </c>
      <c r="CE66" s="257" t="s">
        <v>252</v>
      </c>
      <c r="CF66" s="257" t="s">
        <v>360</v>
      </c>
      <c r="CG66" s="257" t="s">
        <v>248</v>
      </c>
      <c r="CH66" s="257" t="s">
        <v>250</v>
      </c>
      <c r="CI66" s="178" t="s">
        <v>242</v>
      </c>
      <c r="CJ66" s="178" t="s">
        <v>251</v>
      </c>
      <c r="CK66" s="257" t="s">
        <v>248</v>
      </c>
      <c r="CL66" s="257" t="s">
        <v>250</v>
      </c>
      <c r="CM66" s="178" t="s">
        <v>251</v>
      </c>
      <c r="CN66" s="445"/>
      <c r="CO66" s="257" t="s">
        <v>500</v>
      </c>
      <c r="CP66" s="257" t="s">
        <v>248</v>
      </c>
      <c r="CQ66" s="257" t="s">
        <v>500</v>
      </c>
      <c r="CR66" s="257" t="s">
        <v>248</v>
      </c>
      <c r="CS66" s="257" t="s">
        <v>249</v>
      </c>
      <c r="CT66" s="257" t="s">
        <v>252</v>
      </c>
      <c r="CU66" s="257" t="s">
        <v>360</v>
      </c>
      <c r="CV66" s="257" t="s">
        <v>248</v>
      </c>
      <c r="CW66" s="257" t="s">
        <v>250</v>
      </c>
      <c r="CX66" s="178" t="s">
        <v>242</v>
      </c>
      <c r="CY66" s="178" t="s">
        <v>251</v>
      </c>
      <c r="CZ66" s="257" t="s">
        <v>248</v>
      </c>
      <c r="DA66" s="257" t="s">
        <v>250</v>
      </c>
      <c r="DB66" s="178" t="s">
        <v>251</v>
      </c>
    </row>
    <row r="67" spans="1:106" ht="15" customHeight="1">
      <c r="A67" s="113"/>
      <c r="B67" s="268" t="e">
        <f t="shared" ref="B67:B107" ca="1" si="36">OFFSET($AD$55,MATCH($C9,$B$56:$B$61,0),0)</f>
        <v>#N/A</v>
      </c>
      <c r="C67" s="268" t="e">
        <f t="shared" ref="C67:C107" ca="1" si="37">OFFSET($AF$55,MATCH($C9,$B$56:$B$61,0),0)</f>
        <v>#N/A</v>
      </c>
      <c r="D67" s="268" t="e">
        <f ca="1">OFFSET($AG$55,MATCH($C9,$B$56:$B$61,0),0)</f>
        <v>#N/A</v>
      </c>
      <c r="E67" s="268" t="e">
        <f ca="1">IF(Length_12!L4&lt;0,ROUNDUP(Length_12!L4,B67),ROUNDDOWN(Length_12!L4,B67))</f>
        <v>#N/A</v>
      </c>
      <c r="F67" s="268" t="e">
        <f ca="1">IF(Length_12!M4&lt;0,ROUNDDOWN(Length_12!M4,B67),ROUNDUP(Length_12!M4,B67))</f>
        <v>#N/A</v>
      </c>
      <c r="G67" s="268" t="e">
        <f t="shared" ref="G67:G107" ca="1" si="38">TEXT(F9,IF(F9&gt;=1000,"# ##","")&amp;$C67)</f>
        <v>#N/A</v>
      </c>
      <c r="H67" s="268" t="e">
        <f t="shared" ref="H67:K107" ca="1" si="39">TEXT(AK9,IF(AK9&gt;=1000,"# ##","")&amp;$C67)</f>
        <v>#N/A</v>
      </c>
      <c r="I67" s="268" t="e">
        <f t="shared" ca="1" si="39"/>
        <v>#N/A</v>
      </c>
      <c r="J67" s="268" t="e">
        <f t="shared" ca="1" si="39"/>
        <v>#N/A</v>
      </c>
      <c r="K67" s="268" t="e">
        <f t="shared" ca="1" si="39"/>
        <v>#N/A</v>
      </c>
      <c r="L67" s="268" t="e">
        <f t="shared" ref="L67:L107" ca="1" si="40">"± "&amp;TEXT(F67-F9,C67)</f>
        <v>#N/A</v>
      </c>
      <c r="M67" s="268" t="str">
        <f>IF($B9=FALSE,"",IF(AND(E67&lt;=AK9,AK9&lt;=F67),"PASS","FAIL"))</f>
        <v/>
      </c>
      <c r="N67" s="268" t="str">
        <f>IF($B9=FALSE,"",IF(AND(E67&lt;=AM9,AM9&lt;=F67),"PASS","FAIL"))</f>
        <v/>
      </c>
      <c r="O67" s="116"/>
      <c r="P67" s="194">
        <v>1</v>
      </c>
      <c r="Q67" s="150" t="b">
        <f>W$64&gt;=$P67</f>
        <v>0</v>
      </c>
      <c r="R67" s="150" t="str">
        <f t="shared" ref="R67:R107" ca="1" si="41">IF($P67&gt;W$64,"",INDIRECT(ADDRESS(ROW($C$6)+$P67+U$64+1,COLUMN($P$8)),TRUE))</f>
        <v/>
      </c>
      <c r="S67" s="150" t="str">
        <f t="shared" ref="S67:S107" ca="1" si="42">IF($P67&gt;W$64,"",INDIRECT(ADDRESS(ROW($C$6)+$P67+U$64+1,COLUMN($R$8)),TRUE))</f>
        <v/>
      </c>
      <c r="T67" s="150" t="str">
        <f t="shared" ref="T67:T107" ca="1" si="43">IF($P67&gt;W$64,"",INDIRECT(ADDRESS(ROW($C$6)+$P67+U$64+1,COLUMN($Q$8)),TRUE))</f>
        <v/>
      </c>
      <c r="U67" s="150" t="str">
        <f t="shared" ref="U67:U107" ca="1" si="44">IF($P67&gt;W$64,"",INDIRECT(ADDRESS(ROW($C$6)+$P67+U$64+1,COLUMN($S$8)),TRUE))</f>
        <v/>
      </c>
      <c r="V67" s="150" t="str">
        <f t="shared" ref="V67:V107" ca="1" si="45">IF($P67&gt;W$64,"",INDIRECT(ADDRESS(ROW($C$6)+$P67+U$64+1,COLUMN($U$8)),TRUE))</f>
        <v/>
      </c>
      <c r="W67" s="150" t="str">
        <f t="shared" ref="W67:W107" ca="1" si="46">IF($P67&gt;W$64,"",INDIRECT(ADDRESS(ROW($C$6)+$P67+U$64+1,COLUMN($H$8)),TRUE))</f>
        <v/>
      </c>
      <c r="X67" s="157" t="str">
        <f ca="1">IF($P67&gt;W$64,"",INDIRECT(ADDRESS(ROW($G$66)+$P67+U$64-1,COLUMN($G$66)),TRUE))</f>
        <v/>
      </c>
      <c r="Y67" s="157" t="str">
        <f ca="1">IF($P67&gt;W$64,"",INDIRECT(ADDRESS(ROW($H$66)+$P67+U$64-1,COLUMN($H$66)),TRUE))</f>
        <v/>
      </c>
      <c r="Z67" s="157" t="str">
        <f ca="1">IF($P67&gt;W$64,"",INDIRECT(ADDRESS(ROW($I$66)+$P67+U$64-1,COLUMN($I$66)),TRUE))</f>
        <v/>
      </c>
      <c r="AA67" s="157" t="str">
        <f ca="1">IF($P67&gt;W$64,"",INDIRECT(ADDRESS(ROW($L$66)+$P67+U$64-1,COLUMN($L$66)),TRUE))</f>
        <v/>
      </c>
      <c r="AB67" s="157" t="str">
        <f ca="1">IF($P67&gt;W$64,"",INDIRECT(ADDRESS(ROW($M$66)+$P67+U$64-1,COLUMN($M$66)),TRUE))</f>
        <v/>
      </c>
      <c r="AC67" s="157" t="str">
        <f ca="1">IF($P67&gt;W$64,"",INDIRECT(ADDRESS(ROW($J$66)+$P67+U$64-1,COLUMN($J$66)),TRUE))</f>
        <v/>
      </c>
      <c r="AD67" s="157" t="str">
        <f ca="1">IF($P67&gt;W$64,"",INDIRECT(ADDRESS(ROW($K$66)+$P67+U$64-1,COLUMN($K$66)),TRUE))</f>
        <v/>
      </c>
      <c r="AE67" s="157" t="str">
        <f ca="1">IF($P67&gt;W$64,"",INDIRECT(ADDRESS(ROW($N$66)+$P67+U$64-1,COLUMN($N$66)),TRUE))</f>
        <v/>
      </c>
      <c r="AF67" s="150" t="b">
        <f>AL$64&gt;=$P67</f>
        <v>0</v>
      </c>
      <c r="AG67" s="150" t="str">
        <f t="shared" ref="AG67:AG107" ca="1" si="47">IF($P67&gt;AL$64,"",INDIRECT(ADDRESS(ROW($C$6)+$P67+AJ$64+1,COLUMN($P$8)),TRUE))</f>
        <v/>
      </c>
      <c r="AH67" s="150" t="str">
        <f t="shared" ref="AH67:AH107" ca="1" si="48">IF($P67&gt;AL$64,"",INDIRECT(ADDRESS(ROW($C$6)+$P67+AJ$64+1,COLUMN($R$8)),TRUE))</f>
        <v/>
      </c>
      <c r="AI67" s="150" t="str">
        <f t="shared" ref="AI67:AI107" ca="1" si="49">IF($P67&gt;AL$64,"",INDIRECT(ADDRESS(ROW($C$6)+$P67+AJ$64+1,COLUMN($Q$8)),TRUE))</f>
        <v/>
      </c>
      <c r="AJ67" s="150" t="str">
        <f t="shared" ref="AJ67:AJ107" ca="1" si="50">IF($P67&gt;AL$64,"",INDIRECT(ADDRESS(ROW($C$6)+$P67+AJ$64+1,COLUMN($S$8)),TRUE))</f>
        <v/>
      </c>
      <c r="AK67" s="150" t="str">
        <f t="shared" ref="AK67:AK107" ca="1" si="51">IF($P67&gt;AL$64,"",INDIRECT(ADDRESS(ROW($C$6)+$P67+AJ$64+1,COLUMN($U$8)),TRUE))</f>
        <v/>
      </c>
      <c r="AL67" s="150" t="str">
        <f t="shared" ref="AL67:AL107" ca="1" si="52">IF($P67&gt;AL$64,"",INDIRECT(ADDRESS(ROW($C$6)+$P67+AJ$64+1,COLUMN($H$8)),TRUE))</f>
        <v/>
      </c>
      <c r="AM67" s="157" t="str">
        <f ca="1">IF($P67&gt;AL$64,"",INDIRECT(ADDRESS(ROW($G$66)+$P67+AJ$64-1,COLUMN($G$66)),TRUE))</f>
        <v/>
      </c>
      <c r="AN67" s="157" t="str">
        <f ca="1">IF($P67&gt;AL$64,"",INDIRECT(ADDRESS(ROW($H$66)+$P67+AJ$64-1,COLUMN($H$66)),TRUE))</f>
        <v/>
      </c>
      <c r="AO67" s="157" t="str">
        <f ca="1">IF($P67&gt;AL$64,"",INDIRECT(ADDRESS(ROW($I$66)+$P67+AJ$64-1,COLUMN($I$66)),TRUE))</f>
        <v/>
      </c>
      <c r="AP67" s="157" t="str">
        <f ca="1">IF($P67&gt;AL$64,"",INDIRECT(ADDRESS(ROW($L$66)+$P67+AJ$64-1,COLUMN($L$66)),TRUE))</f>
        <v/>
      </c>
      <c r="AQ67" s="157" t="str">
        <f ca="1">IF($P67&gt;AL$64,"",INDIRECT(ADDRESS(ROW($M$66)+$P67+AJ$64-1,COLUMN($M$66)),TRUE))</f>
        <v/>
      </c>
      <c r="AR67" s="157" t="str">
        <f ca="1">IF($P67&gt;AL$64,"",INDIRECT(ADDRESS(ROW($J$66)+$P67+AJ$64-1,COLUMN($J$66)),TRUE))</f>
        <v/>
      </c>
      <c r="AS67" s="157" t="str">
        <f ca="1">IF($P67&gt;AL$64,"",INDIRECT(ADDRESS(ROW($K$66)+$P67+AJ$64-1,COLUMN($K$66)),TRUE))</f>
        <v/>
      </c>
      <c r="AT67" s="157" t="str">
        <f ca="1">IF($P67&gt;AL$64,"",INDIRECT(ADDRESS(ROW($N$66)+$P67+AJ$64-1,COLUMN($N$66)),TRUE))</f>
        <v/>
      </c>
      <c r="AU67" s="150" t="b">
        <f>BA$64&gt;=$P67</f>
        <v>0</v>
      </c>
      <c r="AV67" s="150" t="str">
        <f t="shared" ref="AV67:AV107" ca="1" si="53">IF($P67&gt;BA$64,"",INDIRECT(ADDRESS(ROW($C$6)+$P67+AY$64+1,COLUMN($P$8)),TRUE))</f>
        <v/>
      </c>
      <c r="AW67" s="150" t="str">
        <f t="shared" ref="AW67:AW107" ca="1" si="54">IF($P67&gt;BA$64,"",INDIRECT(ADDRESS(ROW($C$6)+$P67+AY$64+1,COLUMN($R$8)),TRUE))</f>
        <v/>
      </c>
      <c r="AX67" s="150" t="str">
        <f t="shared" ref="AX67:AX107" ca="1" si="55">IF($P67&gt;BA$64,"",INDIRECT(ADDRESS(ROW($C$6)+$P67+AY$64+1,COLUMN($Q$8)),TRUE))</f>
        <v/>
      </c>
      <c r="AY67" s="150" t="str">
        <f t="shared" ref="AY67:AY107" ca="1" si="56">IF($P67&gt;BA$64,"",INDIRECT(ADDRESS(ROW($C$6)+$P67+AY$64+1,COLUMN($S$8)),TRUE))</f>
        <v/>
      </c>
      <c r="AZ67" s="150" t="str">
        <f t="shared" ref="AZ67:AZ107" ca="1" si="57">IF($P67&gt;BA$64,"",INDIRECT(ADDRESS(ROW($C$6)+$P67+AY$64+1,COLUMN($U$8)),TRUE))</f>
        <v/>
      </c>
      <c r="BA67" s="150" t="str">
        <f t="shared" ref="BA67:BA107" ca="1" si="58">IF($P67&gt;BA$64,"",INDIRECT(ADDRESS(ROW($C$6)+$P67+AY$64+1,COLUMN($H$8)),TRUE))</f>
        <v/>
      </c>
      <c r="BB67" s="157" t="str">
        <f ca="1">IF($P67&gt;BA$64,"",INDIRECT(ADDRESS(ROW($G$66)+$P67+AY$64-1,COLUMN($G$66)),TRUE))</f>
        <v/>
      </c>
      <c r="BC67" s="157" t="str">
        <f ca="1">IF($P67&gt;BA$64,"",INDIRECT(ADDRESS(ROW($H$66)+$P67+AY$64-1,COLUMN($H$66)),TRUE))</f>
        <v/>
      </c>
      <c r="BD67" s="157" t="str">
        <f ca="1">IF($P67&gt;BA$64,"",INDIRECT(ADDRESS(ROW($I$66)+$P67+AY$64-1,COLUMN($I$66)),TRUE))</f>
        <v/>
      </c>
      <c r="BE67" s="157" t="str">
        <f ca="1">IF($P67&gt;BA$64,"",INDIRECT(ADDRESS(ROW($L$66)+$P67+AY$64-1,COLUMN($L$66)),TRUE))</f>
        <v/>
      </c>
      <c r="BF67" s="157" t="str">
        <f ca="1">IF($P67&gt;BA$64,"",INDIRECT(ADDRESS(ROW($M$66)+$P67+AY$64-1,COLUMN($M$66)),TRUE))</f>
        <v/>
      </c>
      <c r="BG67" s="157" t="str">
        <f ca="1">IF($P67&gt;BA$64,"",INDIRECT(ADDRESS(ROW($J$66)+$P67+AY$64-1,COLUMN($J$66)),TRUE))</f>
        <v/>
      </c>
      <c r="BH67" s="157" t="str">
        <f ca="1">IF($P67&gt;BA$64,"",INDIRECT(ADDRESS(ROW($K$66)+$P67+AY$64-1,COLUMN($K$66)),TRUE))</f>
        <v/>
      </c>
      <c r="BI67" s="157" t="str">
        <f ca="1">IF($P67&gt;BA$64,"",INDIRECT(ADDRESS(ROW($N$66)+$P67+AY$64-1,COLUMN($N$66)),TRUE))</f>
        <v/>
      </c>
      <c r="BJ67" s="150" t="b">
        <f>BP$64&gt;=$P67</f>
        <v>0</v>
      </c>
      <c r="BK67" s="150" t="str">
        <f t="shared" ref="BK67:BK107" ca="1" si="59">IF($P67&gt;BP$64,"",INDIRECT(ADDRESS(ROW($C$6)+$P67+BN$64+1,COLUMN($P$8)),TRUE))</f>
        <v/>
      </c>
      <c r="BL67" s="150" t="str">
        <f t="shared" ref="BL67:BL107" ca="1" si="60">IF($P67&gt;BP$64,"",INDIRECT(ADDRESS(ROW($C$6)+$P67+BN$64+1,COLUMN($R$8)),TRUE))</f>
        <v/>
      </c>
      <c r="BM67" s="150" t="str">
        <f t="shared" ref="BM67:BM107" ca="1" si="61">IF($P67&gt;BP$64,"",INDIRECT(ADDRESS(ROW($C$6)+$P67+BN$64+1,COLUMN($Q$8)),TRUE))</f>
        <v/>
      </c>
      <c r="BN67" s="150" t="str">
        <f t="shared" ref="BN67:BN107" ca="1" si="62">IF($P67&gt;BP$64,"",INDIRECT(ADDRESS(ROW($C$6)+$P67+BN$64+1,COLUMN($S$8)),TRUE))</f>
        <v/>
      </c>
      <c r="BO67" s="150" t="str">
        <f t="shared" ref="BO67:BO107" ca="1" si="63">IF($P67&gt;BP$64,"",INDIRECT(ADDRESS(ROW($C$6)+$P67+BN$64+1,COLUMN($U$8)),TRUE))</f>
        <v/>
      </c>
      <c r="BP67" s="150" t="str">
        <f t="shared" ref="BP67:BP107" ca="1" si="64">IF($P67&gt;BP$64,"",INDIRECT(ADDRESS(ROW($C$6)+$P67+BN$64+1,COLUMN($H$8)),TRUE))</f>
        <v/>
      </c>
      <c r="BQ67" s="157" t="str">
        <f ca="1">IF($P67&gt;BP$64,"",INDIRECT(ADDRESS(ROW($G$66)+$P67+BN$64-1,COLUMN($G$66)),TRUE))</f>
        <v/>
      </c>
      <c r="BR67" s="157" t="str">
        <f ca="1">IF($P67&gt;BP$64,"",INDIRECT(ADDRESS(ROW($H$66)+$P67+BN$64-1,COLUMN($H$66)),TRUE))</f>
        <v/>
      </c>
      <c r="BS67" s="157" t="str">
        <f ca="1">IF($P67&gt;BP$64,"",INDIRECT(ADDRESS(ROW($I$66)+$P67+BN$64-1,COLUMN($I$66)),TRUE))</f>
        <v/>
      </c>
      <c r="BT67" s="157" t="str">
        <f ca="1">IF($P67&gt;BP$64,"",INDIRECT(ADDRESS(ROW($L$66)+$P67+BN$64-1,COLUMN($L$66)),TRUE))</f>
        <v/>
      </c>
      <c r="BU67" s="157" t="str">
        <f ca="1">IF($P67&gt;BP$64,"",INDIRECT(ADDRESS(ROW($M$66)+$P67+BN$64-1,COLUMN($M$66)),TRUE))</f>
        <v/>
      </c>
      <c r="BV67" s="157" t="str">
        <f ca="1">IF($P67&gt;BP$64,"",INDIRECT(ADDRESS(ROW($J$66)+$P67+BN$64-1,COLUMN($J$66)),TRUE))</f>
        <v/>
      </c>
      <c r="BW67" s="157" t="str">
        <f ca="1">IF($P67&gt;BP$64,"",INDIRECT(ADDRESS(ROW($K$66)+$P67+BN$64-1,COLUMN($K$66)),TRUE))</f>
        <v/>
      </c>
      <c r="BX67" s="157" t="str">
        <f ca="1">IF($P67&gt;BP$64,"",INDIRECT(ADDRESS(ROW($N$66)+$P67+BN$64-1,COLUMN($N$66)),TRUE))</f>
        <v/>
      </c>
      <c r="BY67" s="150" t="b">
        <f>CE$64&gt;=$P67</f>
        <v>0</v>
      </c>
      <c r="BZ67" s="150" t="str">
        <f t="shared" ref="BZ67:BZ107" ca="1" si="65">IF($P67&gt;CE$64,"",INDIRECT(ADDRESS(ROW($C$6)+$P67+CC$64+1,COLUMN($P$8)),TRUE))</f>
        <v/>
      </c>
      <c r="CA67" s="150" t="str">
        <f t="shared" ref="CA67:CA107" ca="1" si="66">IF($P67&gt;CE$64,"",INDIRECT(ADDRESS(ROW($C$6)+$P67+CC$64+1,COLUMN($R$8)),TRUE))</f>
        <v/>
      </c>
      <c r="CB67" s="150" t="str">
        <f t="shared" ref="CB67:CB107" ca="1" si="67">IF($P67&gt;CE$64,"",INDIRECT(ADDRESS(ROW($C$6)+$P67+CC$64+1,COLUMN($Q$8)),TRUE))</f>
        <v/>
      </c>
      <c r="CC67" s="150" t="str">
        <f t="shared" ref="CC67:CC107" ca="1" si="68">IF($P67&gt;CE$64,"",INDIRECT(ADDRESS(ROW($C$6)+$P67+CC$64+1,COLUMN($S$8)),TRUE))</f>
        <v/>
      </c>
      <c r="CD67" s="150" t="str">
        <f t="shared" ref="CD67:CD107" ca="1" si="69">IF($P67&gt;CE$64,"",INDIRECT(ADDRESS(ROW($C$6)+$P67+CC$64+1,COLUMN($U$8)),TRUE))</f>
        <v/>
      </c>
      <c r="CE67" s="150" t="str">
        <f t="shared" ref="CE67:CE107" ca="1" si="70">IF($P67&gt;CE$64,"",INDIRECT(ADDRESS(ROW($C$6)+$P67+CC$64+1,COLUMN($H$8)),TRUE))</f>
        <v/>
      </c>
      <c r="CF67" s="157" t="str">
        <f ca="1">IF($P67&gt;CE$64,"",INDIRECT(ADDRESS(ROW($G$66)+$P67+CC$64-1,COLUMN($G$66)),TRUE))</f>
        <v/>
      </c>
      <c r="CG67" s="157" t="str">
        <f ca="1">IF($P67&gt;CE$64,"",INDIRECT(ADDRESS(ROW($H$66)+$P67+CC$64-1,COLUMN($H$66)),TRUE))</f>
        <v/>
      </c>
      <c r="CH67" s="157" t="str">
        <f ca="1">IF($P67&gt;CE$64,"",INDIRECT(ADDRESS(ROW($I$66)+$P67+CC$64-1,COLUMN($I$66)),TRUE))</f>
        <v/>
      </c>
      <c r="CI67" s="157" t="str">
        <f ca="1">IF($P67&gt;CE$64,"",INDIRECT(ADDRESS(ROW($L$66)+$P67+CC$64-1,COLUMN($L$66)),TRUE))</f>
        <v/>
      </c>
      <c r="CJ67" s="157" t="str">
        <f ca="1">IF($P67&gt;CE$64,"",INDIRECT(ADDRESS(ROW($M$66)+$P67+CC$64-1,COLUMN($M$66)),TRUE))</f>
        <v/>
      </c>
      <c r="CK67" s="157" t="str">
        <f ca="1">IF($P67&gt;CE$64,"",INDIRECT(ADDRESS(ROW($J$66)+$P67+CC$64-1,COLUMN($J$66)),TRUE))</f>
        <v/>
      </c>
      <c r="CL67" s="157" t="str">
        <f ca="1">IF($P67&gt;CE$64,"",INDIRECT(ADDRESS(ROW($K$66)+$P67+CC$64-1,COLUMN($K$66)),TRUE))</f>
        <v/>
      </c>
      <c r="CM67" s="157" t="str">
        <f ca="1">IF($P67&gt;CE$64,"",INDIRECT(ADDRESS(ROW($N$66)+$P67+CC$64-1,COLUMN($N$66)),TRUE))</f>
        <v/>
      </c>
      <c r="CN67" s="150" t="b">
        <f>CT$64&gt;=$P67</f>
        <v>0</v>
      </c>
      <c r="CO67" s="150" t="str">
        <f t="shared" ref="CO67:CO107" ca="1" si="71">IF($P67&gt;CT$64,"",INDIRECT(ADDRESS(ROW($C$6)+$P67+CR$64+1,COLUMN($P$8)),TRUE))</f>
        <v/>
      </c>
      <c r="CP67" s="150" t="str">
        <f t="shared" ref="CP67:CP107" ca="1" si="72">IF($P67&gt;CT$64,"",INDIRECT(ADDRESS(ROW($C$6)+$P67+CR$64+1,COLUMN($R$8)),TRUE))</f>
        <v/>
      </c>
      <c r="CQ67" s="150" t="str">
        <f t="shared" ref="CQ67:CQ107" ca="1" si="73">IF($P67&gt;CT$64,"",INDIRECT(ADDRESS(ROW($C$6)+$P67+CR$64+1,COLUMN($Q$8)),TRUE))</f>
        <v/>
      </c>
      <c r="CR67" s="150" t="str">
        <f t="shared" ref="CR67:CR107" ca="1" si="74">IF($P67&gt;CT$64,"",INDIRECT(ADDRESS(ROW($C$6)+$P67+CR$64+1,COLUMN($S$8)),TRUE))</f>
        <v/>
      </c>
      <c r="CS67" s="150" t="str">
        <f t="shared" ref="CS67:CS107" ca="1" si="75">IF($P67&gt;CT$64,"",INDIRECT(ADDRESS(ROW($C$6)+$P67+CR$64+1,COLUMN($U$8)),TRUE))</f>
        <v/>
      </c>
      <c r="CT67" s="150" t="str">
        <f t="shared" ref="CT67:CT107" ca="1" si="76">IF($P67&gt;CT$64,"",INDIRECT(ADDRESS(ROW($C$6)+$P67+CR$64+1,COLUMN($H$8)),TRUE))</f>
        <v/>
      </c>
      <c r="CU67" s="157" t="str">
        <f ca="1">IF($P67&gt;CT$64,"",INDIRECT(ADDRESS(ROW($G$66)+$P67+CR$64-1,COLUMN($G$66)),TRUE))</f>
        <v/>
      </c>
      <c r="CV67" s="157" t="str">
        <f ca="1">IF($P67&gt;CT$64,"",INDIRECT(ADDRESS(ROW($H$66)+$P67+CR$64-1,COLUMN($H$66)),TRUE))</f>
        <v/>
      </c>
      <c r="CW67" s="157" t="str">
        <f ca="1">IF($P67&gt;CT$64,"",INDIRECT(ADDRESS(ROW($I$66)+$P67+CR$64-1,COLUMN($I$66)),TRUE))</f>
        <v/>
      </c>
      <c r="CX67" s="157" t="str">
        <f ca="1">IF($P67&gt;CT$64,"",INDIRECT(ADDRESS(ROW($L$66)+$P67+CR$64-1,COLUMN($L$66)),TRUE))</f>
        <v/>
      </c>
      <c r="CY67" s="157" t="str">
        <f ca="1">IF($P67&gt;CT$64,"",INDIRECT(ADDRESS(ROW($M$66)+$P67+CR$64-1,COLUMN($M$66)),TRUE))</f>
        <v/>
      </c>
      <c r="CZ67" s="157" t="str">
        <f ca="1">IF($P67&gt;CT$64,"",INDIRECT(ADDRESS(ROW($J$66)+$P67+CR$64-1,COLUMN($J$66)),TRUE))</f>
        <v/>
      </c>
      <c r="DA67" s="157" t="str">
        <f ca="1">IF($P67&gt;CT$64,"",INDIRECT(ADDRESS(ROW($K$66)+$P67+CR$64-1,COLUMN($K$66)),TRUE))</f>
        <v/>
      </c>
      <c r="DB67" s="157" t="str">
        <f ca="1">IF($P67&gt;CT$64,"",INDIRECT(ADDRESS(ROW($N$66)+$P67+CR$64-1,COLUMN($N$66)),TRUE))</f>
        <v/>
      </c>
    </row>
    <row r="68" spans="1:106" ht="15" customHeight="1">
      <c r="A68" s="113"/>
      <c r="B68" s="150" t="e">
        <f t="shared" ca="1" si="36"/>
        <v>#N/A</v>
      </c>
      <c r="C68" s="150" t="e">
        <f t="shared" ca="1" si="37"/>
        <v>#N/A</v>
      </c>
      <c r="D68" s="150" t="e">
        <f t="shared" ref="D68:D107" ca="1" si="77">OFFSET($AG$55,MATCH($C10,$B$56:$B$61,0),0)</f>
        <v>#N/A</v>
      </c>
      <c r="E68" s="150" t="e">
        <f ca="1">IF(Length_12!L5&lt;0,ROUNDUP(Length_12!L5,B68),ROUNDDOWN(Length_12!L5,B68))</f>
        <v>#N/A</v>
      </c>
      <c r="F68" s="150" t="e">
        <f ca="1">IF(Length_12!M5&lt;0,ROUNDDOWN(Length_12!M5,B68),ROUNDUP(Length_12!M5,B68))</f>
        <v>#N/A</v>
      </c>
      <c r="G68" s="150" t="e">
        <f t="shared" ca="1" si="38"/>
        <v>#N/A</v>
      </c>
      <c r="H68" s="150" t="e">
        <f t="shared" ca="1" si="39"/>
        <v>#N/A</v>
      </c>
      <c r="I68" s="150" t="e">
        <f t="shared" ca="1" si="39"/>
        <v>#N/A</v>
      </c>
      <c r="J68" s="150" t="e">
        <f t="shared" ca="1" si="39"/>
        <v>#N/A</v>
      </c>
      <c r="K68" s="150" t="e">
        <f t="shared" ca="1" si="39"/>
        <v>#N/A</v>
      </c>
      <c r="L68" s="150" t="e">
        <f t="shared" ca="1" si="40"/>
        <v>#N/A</v>
      </c>
      <c r="M68" s="268" t="str">
        <f t="shared" ref="M68:M107" si="78">IF($B10=FALSE,"",IF(AND(E68&lt;=AK10,AK10&lt;=F68),"PASS","FAIL"))</f>
        <v/>
      </c>
      <c r="N68" s="268" t="str">
        <f t="shared" ref="N68:N107" si="79">IF($B10=FALSE,"",IF(AND(E68&lt;=AM10,AM10&lt;=F68),"PASS","FAIL"))</f>
        <v/>
      </c>
      <c r="O68" s="116"/>
      <c r="P68" s="194">
        <v>2</v>
      </c>
      <c r="Q68" s="150" t="b">
        <f t="shared" ref="Q68:Q107" si="80">W$64&gt;=$P68</f>
        <v>0</v>
      </c>
      <c r="R68" s="150" t="str">
        <f t="shared" ca="1" si="41"/>
        <v/>
      </c>
      <c r="S68" s="150" t="str">
        <f t="shared" ca="1" si="42"/>
        <v/>
      </c>
      <c r="T68" s="150" t="str">
        <f t="shared" ca="1" si="43"/>
        <v/>
      </c>
      <c r="U68" s="150" t="str">
        <f t="shared" ca="1" si="44"/>
        <v/>
      </c>
      <c r="V68" s="150" t="str">
        <f t="shared" ca="1" si="45"/>
        <v/>
      </c>
      <c r="W68" s="150" t="str">
        <f t="shared" ca="1" si="46"/>
        <v/>
      </c>
      <c r="X68" s="157" t="str">
        <f t="shared" ref="X68:X107" ca="1" si="81">IF($P68&gt;W$64,"",INDIRECT(ADDRESS(ROW($G$66)+$P68+U$64-1,COLUMN($G$66)),TRUE))</f>
        <v/>
      </c>
      <c r="Y68" s="157" t="str">
        <f t="shared" ref="Y68:Y107" ca="1" si="82">IF($P68&gt;W$64,"",INDIRECT(ADDRESS(ROW($H$66)+$P68+U$64-1,COLUMN($H$66)),TRUE))</f>
        <v/>
      </c>
      <c r="Z68" s="157" t="str">
        <f t="shared" ref="Z68:Z107" ca="1" si="83">IF($P68&gt;W$64,"",INDIRECT(ADDRESS(ROW($I$66)+$P68+U$64-1,COLUMN($I$66)),TRUE))</f>
        <v/>
      </c>
      <c r="AA68" s="157" t="str">
        <f t="shared" ref="AA68:AA107" ca="1" si="84">IF($P68&gt;W$64,"",INDIRECT(ADDRESS(ROW($L$66)+$P68+U$64-1,COLUMN($L$66)),TRUE))</f>
        <v/>
      </c>
      <c r="AB68" s="157" t="str">
        <f t="shared" ref="AB68:AB107" ca="1" si="85">IF($P68&gt;W$64,"",INDIRECT(ADDRESS(ROW($M$66)+$P68+U$64-1,COLUMN($M$66)),TRUE))</f>
        <v/>
      </c>
      <c r="AC68" s="157" t="str">
        <f t="shared" ref="AC68:AC107" ca="1" si="86">IF($P68&gt;W$64,"",INDIRECT(ADDRESS(ROW($J$66)+$P68+U$64-1,COLUMN($J$66)),TRUE))</f>
        <v/>
      </c>
      <c r="AD68" s="157" t="str">
        <f t="shared" ref="AD68:AD107" ca="1" si="87">IF($P68&gt;W$64,"",INDIRECT(ADDRESS(ROW($K$66)+$P68+U$64-1,COLUMN($K$66)),TRUE))</f>
        <v/>
      </c>
      <c r="AE68" s="157" t="str">
        <f t="shared" ref="AE68:AE107" ca="1" si="88">IF($P68&gt;W$64,"",INDIRECT(ADDRESS(ROW($N$66)+$P68+U$64-1,COLUMN($N$66)),TRUE))</f>
        <v/>
      </c>
      <c r="AF68" s="150" t="b">
        <f t="shared" ref="AF68:AF107" si="89">AL$64&gt;=$P68</f>
        <v>0</v>
      </c>
      <c r="AG68" s="150" t="str">
        <f t="shared" ca="1" si="47"/>
        <v/>
      </c>
      <c r="AH68" s="150" t="str">
        <f t="shared" ca="1" si="48"/>
        <v/>
      </c>
      <c r="AI68" s="150" t="str">
        <f t="shared" ca="1" si="49"/>
        <v/>
      </c>
      <c r="AJ68" s="150" t="str">
        <f t="shared" ca="1" si="50"/>
        <v/>
      </c>
      <c r="AK68" s="150" t="str">
        <f t="shared" ca="1" si="51"/>
        <v/>
      </c>
      <c r="AL68" s="150" t="str">
        <f t="shared" ca="1" si="52"/>
        <v/>
      </c>
      <c r="AM68" s="157" t="str">
        <f t="shared" ref="AM68:AM107" ca="1" si="90">IF($P68&gt;AL$64,"",INDIRECT(ADDRESS(ROW($G$66)+$P68+AJ$64-1,COLUMN($G$66)),TRUE))</f>
        <v/>
      </c>
      <c r="AN68" s="157" t="str">
        <f t="shared" ref="AN68:AN107" ca="1" si="91">IF($P68&gt;AL$64,"",INDIRECT(ADDRESS(ROW($H$66)+$P68+AJ$64-1,COLUMN($H$66)),TRUE))</f>
        <v/>
      </c>
      <c r="AO68" s="157" t="str">
        <f t="shared" ref="AO68:AO107" ca="1" si="92">IF($P68&gt;AL$64,"",INDIRECT(ADDRESS(ROW($I$66)+$P68+AJ$64-1,COLUMN($I$66)),TRUE))</f>
        <v/>
      </c>
      <c r="AP68" s="157" t="str">
        <f t="shared" ref="AP68:AP107" ca="1" si="93">IF($P68&gt;AL$64,"",INDIRECT(ADDRESS(ROW($L$66)+$P68+AJ$64-1,COLUMN($L$66)),TRUE))</f>
        <v/>
      </c>
      <c r="AQ68" s="157" t="str">
        <f t="shared" ref="AQ68:AQ107" ca="1" si="94">IF($P68&gt;AL$64,"",INDIRECT(ADDRESS(ROW($M$66)+$P68+AJ$64-1,COLUMN($M$66)),TRUE))</f>
        <v/>
      </c>
      <c r="AR68" s="157" t="str">
        <f t="shared" ref="AR68:AR107" ca="1" si="95">IF($P68&gt;AL$64,"",INDIRECT(ADDRESS(ROW($J$66)+$P68+AJ$64-1,COLUMN($J$66)),TRUE))</f>
        <v/>
      </c>
      <c r="AS68" s="157" t="str">
        <f t="shared" ref="AS68:AS107" ca="1" si="96">IF($P68&gt;AL$64,"",INDIRECT(ADDRESS(ROW($K$66)+$P68+AJ$64-1,COLUMN($K$66)),TRUE))</f>
        <v/>
      </c>
      <c r="AT68" s="157" t="str">
        <f t="shared" ref="AT68:AT107" ca="1" si="97">IF($P68&gt;AL$64,"",INDIRECT(ADDRESS(ROW($N$66)+$P68+AJ$64-1,COLUMN($N$66)),TRUE))</f>
        <v/>
      </c>
      <c r="AU68" s="150" t="b">
        <f t="shared" ref="AU68:AU107" si="98">BA$64&gt;=$P68</f>
        <v>0</v>
      </c>
      <c r="AV68" s="150" t="str">
        <f t="shared" ca="1" si="53"/>
        <v/>
      </c>
      <c r="AW68" s="150" t="str">
        <f t="shared" ca="1" si="54"/>
        <v/>
      </c>
      <c r="AX68" s="150" t="str">
        <f t="shared" ca="1" si="55"/>
        <v/>
      </c>
      <c r="AY68" s="150" t="str">
        <f t="shared" ca="1" si="56"/>
        <v/>
      </c>
      <c r="AZ68" s="150" t="str">
        <f t="shared" ca="1" si="57"/>
        <v/>
      </c>
      <c r="BA68" s="150" t="str">
        <f t="shared" ca="1" si="58"/>
        <v/>
      </c>
      <c r="BB68" s="157" t="str">
        <f t="shared" ref="BB68:BB107" ca="1" si="99">IF($P68&gt;BA$64,"",INDIRECT(ADDRESS(ROW($G$66)+$P68+AY$64-1,COLUMN($G$66)),TRUE))</f>
        <v/>
      </c>
      <c r="BC68" s="157" t="str">
        <f t="shared" ref="BC68:BC107" ca="1" si="100">IF($P68&gt;BA$64,"",INDIRECT(ADDRESS(ROW($H$66)+$P68+AY$64-1,COLUMN($H$66)),TRUE))</f>
        <v/>
      </c>
      <c r="BD68" s="157" t="str">
        <f t="shared" ref="BD68:BD107" ca="1" si="101">IF($P68&gt;BA$64,"",INDIRECT(ADDRESS(ROW($I$66)+$P68+AY$64-1,COLUMN($I$66)),TRUE))</f>
        <v/>
      </c>
      <c r="BE68" s="157" t="str">
        <f t="shared" ref="BE68:BE107" ca="1" si="102">IF($P68&gt;BA$64,"",INDIRECT(ADDRESS(ROW($L$66)+$P68+AY$64-1,COLUMN($L$66)),TRUE))</f>
        <v/>
      </c>
      <c r="BF68" s="157" t="str">
        <f t="shared" ref="BF68:BF107" ca="1" si="103">IF($P68&gt;BA$64,"",INDIRECT(ADDRESS(ROW($M$66)+$P68+AY$64-1,COLUMN($M$66)),TRUE))</f>
        <v/>
      </c>
      <c r="BG68" s="157" t="str">
        <f t="shared" ref="BG68:BG107" ca="1" si="104">IF($P68&gt;BA$64,"",INDIRECT(ADDRESS(ROW($J$66)+$P68+AY$64-1,COLUMN($J$66)),TRUE))</f>
        <v/>
      </c>
      <c r="BH68" s="157" t="str">
        <f t="shared" ref="BH68:BH107" ca="1" si="105">IF($P68&gt;BA$64,"",INDIRECT(ADDRESS(ROW($K$66)+$P68+AY$64-1,COLUMN($K$66)),TRUE))</f>
        <v/>
      </c>
      <c r="BI68" s="157" t="str">
        <f t="shared" ref="BI68:BI107" ca="1" si="106">IF($P68&gt;BA$64,"",INDIRECT(ADDRESS(ROW($N$66)+$P68+AY$64-1,COLUMN($N$66)),TRUE))</f>
        <v/>
      </c>
      <c r="BJ68" s="150" t="b">
        <f t="shared" ref="BJ68:BJ107" si="107">BP$64&gt;=$P68</f>
        <v>0</v>
      </c>
      <c r="BK68" s="150" t="str">
        <f t="shared" ca="1" si="59"/>
        <v/>
      </c>
      <c r="BL68" s="150" t="str">
        <f t="shared" ca="1" si="60"/>
        <v/>
      </c>
      <c r="BM68" s="150" t="str">
        <f t="shared" ca="1" si="61"/>
        <v/>
      </c>
      <c r="BN68" s="150" t="str">
        <f t="shared" ca="1" si="62"/>
        <v/>
      </c>
      <c r="BO68" s="150" t="str">
        <f t="shared" ca="1" si="63"/>
        <v/>
      </c>
      <c r="BP68" s="150" t="str">
        <f t="shared" ca="1" si="64"/>
        <v/>
      </c>
      <c r="BQ68" s="157" t="str">
        <f t="shared" ref="BQ68:BQ107" ca="1" si="108">IF($P68&gt;BP$64,"",INDIRECT(ADDRESS(ROW($G$66)+$P68+BN$64-1,COLUMN($G$66)),TRUE))</f>
        <v/>
      </c>
      <c r="BR68" s="157" t="str">
        <f t="shared" ref="BR68:BR107" ca="1" si="109">IF($P68&gt;BP$64,"",INDIRECT(ADDRESS(ROW($H$66)+$P68+BN$64-1,COLUMN($H$66)),TRUE))</f>
        <v/>
      </c>
      <c r="BS68" s="157" t="str">
        <f t="shared" ref="BS68:BS107" ca="1" si="110">IF($P68&gt;BP$64,"",INDIRECT(ADDRESS(ROW($I$66)+$P68+BN$64-1,COLUMN($I$66)),TRUE))</f>
        <v/>
      </c>
      <c r="BT68" s="157" t="str">
        <f t="shared" ref="BT68:BT107" ca="1" si="111">IF($P68&gt;BP$64,"",INDIRECT(ADDRESS(ROW($L$66)+$P68+BN$64-1,COLUMN($L$66)),TRUE))</f>
        <v/>
      </c>
      <c r="BU68" s="157" t="str">
        <f t="shared" ref="BU68:BU107" ca="1" si="112">IF($P68&gt;BP$64,"",INDIRECT(ADDRESS(ROW($M$66)+$P68+BN$64-1,COLUMN($M$66)),TRUE))</f>
        <v/>
      </c>
      <c r="BV68" s="157" t="str">
        <f t="shared" ref="BV68:BV107" ca="1" si="113">IF($P68&gt;BP$64,"",INDIRECT(ADDRESS(ROW($J$66)+$P68+BN$64-1,COLUMN($J$66)),TRUE))</f>
        <v/>
      </c>
      <c r="BW68" s="157" t="str">
        <f t="shared" ref="BW68:BW107" ca="1" si="114">IF($P68&gt;BP$64,"",INDIRECT(ADDRESS(ROW($K$66)+$P68+BN$64-1,COLUMN($K$66)),TRUE))</f>
        <v/>
      </c>
      <c r="BX68" s="157" t="str">
        <f t="shared" ref="BX68:BX107" ca="1" si="115">IF($P68&gt;BP$64,"",INDIRECT(ADDRESS(ROW($N$66)+$P68+BN$64-1,COLUMN($N$66)),TRUE))</f>
        <v/>
      </c>
      <c r="BY68" s="150" t="b">
        <f t="shared" ref="BY68:BY107" si="116">CE$64&gt;=$P68</f>
        <v>0</v>
      </c>
      <c r="BZ68" s="150" t="str">
        <f t="shared" ca="1" si="65"/>
        <v/>
      </c>
      <c r="CA68" s="150" t="str">
        <f t="shared" ca="1" si="66"/>
        <v/>
      </c>
      <c r="CB68" s="150" t="str">
        <f t="shared" ca="1" si="67"/>
        <v/>
      </c>
      <c r="CC68" s="150" t="str">
        <f t="shared" ca="1" si="68"/>
        <v/>
      </c>
      <c r="CD68" s="150" t="str">
        <f t="shared" ca="1" si="69"/>
        <v/>
      </c>
      <c r="CE68" s="150" t="str">
        <f t="shared" ca="1" si="70"/>
        <v/>
      </c>
      <c r="CF68" s="157" t="str">
        <f t="shared" ref="CF68:CF107" ca="1" si="117">IF($P68&gt;CE$64,"",INDIRECT(ADDRESS(ROW($G$66)+$P68+CC$64-1,COLUMN($G$66)),TRUE))</f>
        <v/>
      </c>
      <c r="CG68" s="157" t="str">
        <f t="shared" ref="CG68:CG107" ca="1" si="118">IF($P68&gt;CE$64,"",INDIRECT(ADDRESS(ROW($H$66)+$P68+CC$64-1,COLUMN($H$66)),TRUE))</f>
        <v/>
      </c>
      <c r="CH68" s="157" t="str">
        <f t="shared" ref="CH68:CH107" ca="1" si="119">IF($P68&gt;CE$64,"",INDIRECT(ADDRESS(ROW($I$66)+$P68+CC$64-1,COLUMN($I$66)),TRUE))</f>
        <v/>
      </c>
      <c r="CI68" s="157" t="str">
        <f t="shared" ref="CI68:CI107" ca="1" si="120">IF($P68&gt;CE$64,"",INDIRECT(ADDRESS(ROW($L$66)+$P68+CC$64-1,COLUMN($L$66)),TRUE))</f>
        <v/>
      </c>
      <c r="CJ68" s="157" t="str">
        <f t="shared" ref="CJ68:CJ107" ca="1" si="121">IF($P68&gt;CE$64,"",INDIRECT(ADDRESS(ROW($M$66)+$P68+CC$64-1,COLUMN($M$66)),TRUE))</f>
        <v/>
      </c>
      <c r="CK68" s="157" t="str">
        <f t="shared" ref="CK68:CK107" ca="1" si="122">IF($P68&gt;CE$64,"",INDIRECT(ADDRESS(ROW($J$66)+$P68+CC$64-1,COLUMN($J$66)),TRUE))</f>
        <v/>
      </c>
      <c r="CL68" s="157" t="str">
        <f t="shared" ref="CL68:CL107" ca="1" si="123">IF($P68&gt;CE$64,"",INDIRECT(ADDRESS(ROW($K$66)+$P68+CC$64-1,COLUMN($K$66)),TRUE))</f>
        <v/>
      </c>
      <c r="CM68" s="157" t="str">
        <f t="shared" ref="CM68:CM107" ca="1" si="124">IF($P68&gt;CE$64,"",INDIRECT(ADDRESS(ROW($N$66)+$P68+CC$64-1,COLUMN($N$66)),TRUE))</f>
        <v/>
      </c>
      <c r="CN68" s="150" t="b">
        <f t="shared" ref="CN68:CN107" si="125">CT$64&gt;=$P68</f>
        <v>0</v>
      </c>
      <c r="CO68" s="150" t="str">
        <f t="shared" ca="1" si="71"/>
        <v/>
      </c>
      <c r="CP68" s="150" t="str">
        <f t="shared" ca="1" si="72"/>
        <v/>
      </c>
      <c r="CQ68" s="150" t="str">
        <f t="shared" ca="1" si="73"/>
        <v/>
      </c>
      <c r="CR68" s="150" t="str">
        <f t="shared" ca="1" si="74"/>
        <v/>
      </c>
      <c r="CS68" s="150" t="str">
        <f t="shared" ca="1" si="75"/>
        <v/>
      </c>
      <c r="CT68" s="150" t="str">
        <f t="shared" ca="1" si="76"/>
        <v/>
      </c>
      <c r="CU68" s="157" t="str">
        <f t="shared" ref="CU68:CU107" ca="1" si="126">IF($P68&gt;CT$64,"",INDIRECT(ADDRESS(ROW($G$66)+$P68+CR$64-1,COLUMN($G$66)),TRUE))</f>
        <v/>
      </c>
      <c r="CV68" s="157" t="str">
        <f t="shared" ref="CV68:CV107" ca="1" si="127">IF($P68&gt;CT$64,"",INDIRECT(ADDRESS(ROW($H$66)+$P68+CR$64-1,COLUMN($H$66)),TRUE))</f>
        <v/>
      </c>
      <c r="CW68" s="157" t="str">
        <f t="shared" ref="CW68:CW107" ca="1" si="128">IF($P68&gt;CT$64,"",INDIRECT(ADDRESS(ROW($I$66)+$P68+CR$64-1,COLUMN($I$66)),TRUE))</f>
        <v/>
      </c>
      <c r="CX68" s="157" t="str">
        <f t="shared" ref="CX68:CX107" ca="1" si="129">IF($P68&gt;CT$64,"",INDIRECT(ADDRESS(ROW($L$66)+$P68+CR$64-1,COLUMN($L$66)),TRUE))</f>
        <v/>
      </c>
      <c r="CY68" s="157" t="str">
        <f t="shared" ref="CY68:CY107" ca="1" si="130">IF($P68&gt;CT$64,"",INDIRECT(ADDRESS(ROW($M$66)+$P68+CR$64-1,COLUMN($M$66)),TRUE))</f>
        <v/>
      </c>
      <c r="CZ68" s="157" t="str">
        <f t="shared" ref="CZ68:CZ107" ca="1" si="131">IF($P68&gt;CT$64,"",INDIRECT(ADDRESS(ROW($J$66)+$P68+CR$64-1,COLUMN($J$66)),TRUE))</f>
        <v/>
      </c>
      <c r="DA68" s="157" t="str">
        <f t="shared" ref="DA68:DA107" ca="1" si="132">IF($P68&gt;CT$64,"",INDIRECT(ADDRESS(ROW($K$66)+$P68+CR$64-1,COLUMN($K$66)),TRUE))</f>
        <v/>
      </c>
      <c r="DB68" s="157" t="str">
        <f t="shared" ref="DB68:DB107" ca="1" si="133">IF($P68&gt;CT$64,"",INDIRECT(ADDRESS(ROW($N$66)+$P68+CR$64-1,COLUMN($N$66)),TRUE))</f>
        <v/>
      </c>
    </row>
    <row r="69" spans="1:106" ht="15" customHeight="1">
      <c r="A69" s="113"/>
      <c r="B69" s="150" t="e">
        <f t="shared" ca="1" si="36"/>
        <v>#N/A</v>
      </c>
      <c r="C69" s="150" t="e">
        <f t="shared" ca="1" si="37"/>
        <v>#N/A</v>
      </c>
      <c r="D69" s="150" t="e">
        <f t="shared" ca="1" si="77"/>
        <v>#N/A</v>
      </c>
      <c r="E69" s="150" t="e">
        <f ca="1">IF(Length_12!L6&lt;0,ROUNDUP(Length_12!L6,B69),ROUNDDOWN(Length_12!L6,B69))</f>
        <v>#N/A</v>
      </c>
      <c r="F69" s="150" t="e">
        <f ca="1">IF(Length_12!M6&lt;0,ROUNDDOWN(Length_12!M6,B69),ROUNDUP(Length_12!M6,B69))</f>
        <v>#N/A</v>
      </c>
      <c r="G69" s="150" t="e">
        <f t="shared" ca="1" si="38"/>
        <v>#N/A</v>
      </c>
      <c r="H69" s="150" t="e">
        <f t="shared" ca="1" si="39"/>
        <v>#N/A</v>
      </c>
      <c r="I69" s="150" t="e">
        <f t="shared" ca="1" si="39"/>
        <v>#N/A</v>
      </c>
      <c r="J69" s="150" t="e">
        <f t="shared" ca="1" si="39"/>
        <v>#N/A</v>
      </c>
      <c r="K69" s="150" t="e">
        <f t="shared" ca="1" si="39"/>
        <v>#N/A</v>
      </c>
      <c r="L69" s="150" t="e">
        <f t="shared" ca="1" si="40"/>
        <v>#N/A</v>
      </c>
      <c r="M69" s="268" t="str">
        <f t="shared" si="78"/>
        <v/>
      </c>
      <c r="N69" s="268" t="str">
        <f t="shared" si="79"/>
        <v/>
      </c>
      <c r="O69" s="116"/>
      <c r="P69" s="194">
        <v>3</v>
      </c>
      <c r="Q69" s="150" t="b">
        <f t="shared" si="80"/>
        <v>0</v>
      </c>
      <c r="R69" s="150" t="str">
        <f t="shared" ca="1" si="41"/>
        <v/>
      </c>
      <c r="S69" s="150" t="str">
        <f t="shared" ca="1" si="42"/>
        <v/>
      </c>
      <c r="T69" s="150" t="str">
        <f t="shared" ca="1" si="43"/>
        <v/>
      </c>
      <c r="U69" s="150" t="str">
        <f t="shared" ca="1" si="44"/>
        <v/>
      </c>
      <c r="V69" s="150" t="str">
        <f t="shared" ca="1" si="45"/>
        <v/>
      </c>
      <c r="W69" s="150" t="str">
        <f t="shared" ca="1" si="46"/>
        <v/>
      </c>
      <c r="X69" s="157" t="str">
        <f t="shared" ca="1" si="81"/>
        <v/>
      </c>
      <c r="Y69" s="157" t="str">
        <f t="shared" ca="1" si="82"/>
        <v/>
      </c>
      <c r="Z69" s="157" t="str">
        <f t="shared" ca="1" si="83"/>
        <v/>
      </c>
      <c r="AA69" s="157" t="str">
        <f t="shared" ca="1" si="84"/>
        <v/>
      </c>
      <c r="AB69" s="157" t="str">
        <f t="shared" ca="1" si="85"/>
        <v/>
      </c>
      <c r="AC69" s="157" t="str">
        <f t="shared" ca="1" si="86"/>
        <v/>
      </c>
      <c r="AD69" s="157" t="str">
        <f t="shared" ca="1" si="87"/>
        <v/>
      </c>
      <c r="AE69" s="157" t="str">
        <f t="shared" ca="1" si="88"/>
        <v/>
      </c>
      <c r="AF69" s="150" t="b">
        <f t="shared" si="89"/>
        <v>0</v>
      </c>
      <c r="AG69" s="150" t="str">
        <f t="shared" ca="1" si="47"/>
        <v/>
      </c>
      <c r="AH69" s="150" t="str">
        <f t="shared" ca="1" si="48"/>
        <v/>
      </c>
      <c r="AI69" s="150" t="str">
        <f t="shared" ca="1" si="49"/>
        <v/>
      </c>
      <c r="AJ69" s="150" t="str">
        <f t="shared" ca="1" si="50"/>
        <v/>
      </c>
      <c r="AK69" s="150" t="str">
        <f t="shared" ca="1" si="51"/>
        <v/>
      </c>
      <c r="AL69" s="150" t="str">
        <f t="shared" ca="1" si="52"/>
        <v/>
      </c>
      <c r="AM69" s="157" t="str">
        <f t="shared" ca="1" si="90"/>
        <v/>
      </c>
      <c r="AN69" s="157" t="str">
        <f t="shared" ca="1" si="91"/>
        <v/>
      </c>
      <c r="AO69" s="157" t="str">
        <f t="shared" ca="1" si="92"/>
        <v/>
      </c>
      <c r="AP69" s="157" t="str">
        <f t="shared" ca="1" si="93"/>
        <v/>
      </c>
      <c r="AQ69" s="157" t="str">
        <f t="shared" ca="1" si="94"/>
        <v/>
      </c>
      <c r="AR69" s="157" t="str">
        <f t="shared" ca="1" si="95"/>
        <v/>
      </c>
      <c r="AS69" s="157" t="str">
        <f t="shared" ca="1" si="96"/>
        <v/>
      </c>
      <c r="AT69" s="157" t="str">
        <f t="shared" ca="1" si="97"/>
        <v/>
      </c>
      <c r="AU69" s="150" t="b">
        <f t="shared" si="98"/>
        <v>0</v>
      </c>
      <c r="AV69" s="150" t="str">
        <f t="shared" ca="1" si="53"/>
        <v/>
      </c>
      <c r="AW69" s="150" t="str">
        <f t="shared" ca="1" si="54"/>
        <v/>
      </c>
      <c r="AX69" s="150" t="str">
        <f t="shared" ca="1" si="55"/>
        <v/>
      </c>
      <c r="AY69" s="150" t="str">
        <f t="shared" ca="1" si="56"/>
        <v/>
      </c>
      <c r="AZ69" s="150" t="str">
        <f t="shared" ca="1" si="57"/>
        <v/>
      </c>
      <c r="BA69" s="150" t="str">
        <f t="shared" ca="1" si="58"/>
        <v/>
      </c>
      <c r="BB69" s="157" t="str">
        <f t="shared" ca="1" si="99"/>
        <v/>
      </c>
      <c r="BC69" s="157" t="str">
        <f t="shared" ca="1" si="100"/>
        <v/>
      </c>
      <c r="BD69" s="157" t="str">
        <f t="shared" ca="1" si="101"/>
        <v/>
      </c>
      <c r="BE69" s="157" t="str">
        <f t="shared" ca="1" si="102"/>
        <v/>
      </c>
      <c r="BF69" s="157" t="str">
        <f t="shared" ca="1" si="103"/>
        <v/>
      </c>
      <c r="BG69" s="157" t="str">
        <f t="shared" ca="1" si="104"/>
        <v/>
      </c>
      <c r="BH69" s="157" t="str">
        <f t="shared" ca="1" si="105"/>
        <v/>
      </c>
      <c r="BI69" s="157" t="str">
        <f t="shared" ca="1" si="106"/>
        <v/>
      </c>
      <c r="BJ69" s="150" t="b">
        <f t="shared" si="107"/>
        <v>0</v>
      </c>
      <c r="BK69" s="150" t="str">
        <f t="shared" ca="1" si="59"/>
        <v/>
      </c>
      <c r="BL69" s="150" t="str">
        <f t="shared" ca="1" si="60"/>
        <v/>
      </c>
      <c r="BM69" s="150" t="str">
        <f t="shared" ca="1" si="61"/>
        <v/>
      </c>
      <c r="BN69" s="150" t="str">
        <f t="shared" ca="1" si="62"/>
        <v/>
      </c>
      <c r="BO69" s="150" t="str">
        <f t="shared" ca="1" si="63"/>
        <v/>
      </c>
      <c r="BP69" s="150" t="str">
        <f t="shared" ca="1" si="64"/>
        <v/>
      </c>
      <c r="BQ69" s="157" t="str">
        <f t="shared" ca="1" si="108"/>
        <v/>
      </c>
      <c r="BR69" s="157" t="str">
        <f t="shared" ca="1" si="109"/>
        <v/>
      </c>
      <c r="BS69" s="157" t="str">
        <f t="shared" ca="1" si="110"/>
        <v/>
      </c>
      <c r="BT69" s="157" t="str">
        <f t="shared" ca="1" si="111"/>
        <v/>
      </c>
      <c r="BU69" s="157" t="str">
        <f t="shared" ca="1" si="112"/>
        <v/>
      </c>
      <c r="BV69" s="157" t="str">
        <f t="shared" ca="1" si="113"/>
        <v/>
      </c>
      <c r="BW69" s="157" t="str">
        <f t="shared" ca="1" si="114"/>
        <v/>
      </c>
      <c r="BX69" s="157" t="str">
        <f t="shared" ca="1" si="115"/>
        <v/>
      </c>
      <c r="BY69" s="150" t="b">
        <f t="shared" si="116"/>
        <v>0</v>
      </c>
      <c r="BZ69" s="150" t="str">
        <f t="shared" ca="1" si="65"/>
        <v/>
      </c>
      <c r="CA69" s="150" t="str">
        <f t="shared" ca="1" si="66"/>
        <v/>
      </c>
      <c r="CB69" s="150" t="str">
        <f t="shared" ca="1" si="67"/>
        <v/>
      </c>
      <c r="CC69" s="150" t="str">
        <f t="shared" ca="1" si="68"/>
        <v/>
      </c>
      <c r="CD69" s="150" t="str">
        <f t="shared" ca="1" si="69"/>
        <v/>
      </c>
      <c r="CE69" s="150" t="str">
        <f t="shared" ca="1" si="70"/>
        <v/>
      </c>
      <c r="CF69" s="157" t="str">
        <f t="shared" ca="1" si="117"/>
        <v/>
      </c>
      <c r="CG69" s="157" t="str">
        <f t="shared" ca="1" si="118"/>
        <v/>
      </c>
      <c r="CH69" s="157" t="str">
        <f t="shared" ca="1" si="119"/>
        <v/>
      </c>
      <c r="CI69" s="157" t="str">
        <f t="shared" ca="1" si="120"/>
        <v/>
      </c>
      <c r="CJ69" s="157" t="str">
        <f t="shared" ca="1" si="121"/>
        <v/>
      </c>
      <c r="CK69" s="157" t="str">
        <f t="shared" ca="1" si="122"/>
        <v/>
      </c>
      <c r="CL69" s="157" t="str">
        <f t="shared" ca="1" si="123"/>
        <v/>
      </c>
      <c r="CM69" s="157" t="str">
        <f t="shared" ca="1" si="124"/>
        <v/>
      </c>
      <c r="CN69" s="150" t="b">
        <f t="shared" si="125"/>
        <v>0</v>
      </c>
      <c r="CO69" s="150" t="str">
        <f t="shared" ca="1" si="71"/>
        <v/>
      </c>
      <c r="CP69" s="150" t="str">
        <f t="shared" ca="1" si="72"/>
        <v/>
      </c>
      <c r="CQ69" s="150" t="str">
        <f t="shared" ca="1" si="73"/>
        <v/>
      </c>
      <c r="CR69" s="150" t="str">
        <f t="shared" ca="1" si="74"/>
        <v/>
      </c>
      <c r="CS69" s="150" t="str">
        <f t="shared" ca="1" si="75"/>
        <v/>
      </c>
      <c r="CT69" s="150" t="str">
        <f t="shared" ca="1" si="76"/>
        <v/>
      </c>
      <c r="CU69" s="157" t="str">
        <f t="shared" ca="1" si="126"/>
        <v/>
      </c>
      <c r="CV69" s="157" t="str">
        <f t="shared" ca="1" si="127"/>
        <v/>
      </c>
      <c r="CW69" s="157" t="str">
        <f t="shared" ca="1" si="128"/>
        <v/>
      </c>
      <c r="CX69" s="157" t="str">
        <f t="shared" ca="1" si="129"/>
        <v/>
      </c>
      <c r="CY69" s="157" t="str">
        <f t="shared" ca="1" si="130"/>
        <v/>
      </c>
      <c r="CZ69" s="157" t="str">
        <f t="shared" ca="1" si="131"/>
        <v/>
      </c>
      <c r="DA69" s="157" t="str">
        <f t="shared" ca="1" si="132"/>
        <v/>
      </c>
      <c r="DB69" s="157" t="str">
        <f t="shared" ca="1" si="133"/>
        <v/>
      </c>
    </row>
    <row r="70" spans="1:106" ht="15" customHeight="1">
      <c r="A70" s="113"/>
      <c r="B70" s="150" t="e">
        <f t="shared" ca="1" si="36"/>
        <v>#N/A</v>
      </c>
      <c r="C70" s="150" t="e">
        <f t="shared" ca="1" si="37"/>
        <v>#N/A</v>
      </c>
      <c r="D70" s="150" t="e">
        <f t="shared" ca="1" si="77"/>
        <v>#N/A</v>
      </c>
      <c r="E70" s="150" t="e">
        <f ca="1">IF(Length_12!L7&lt;0,ROUNDUP(Length_12!L7,B70),ROUNDDOWN(Length_12!L7,B70))</f>
        <v>#N/A</v>
      </c>
      <c r="F70" s="150" t="e">
        <f ca="1">IF(Length_12!M7&lt;0,ROUNDDOWN(Length_12!M7,B70),ROUNDUP(Length_12!M7,B70))</f>
        <v>#N/A</v>
      </c>
      <c r="G70" s="150" t="e">
        <f t="shared" ca="1" si="38"/>
        <v>#N/A</v>
      </c>
      <c r="H70" s="150" t="e">
        <f t="shared" ca="1" si="39"/>
        <v>#N/A</v>
      </c>
      <c r="I70" s="150" t="e">
        <f t="shared" ca="1" si="39"/>
        <v>#N/A</v>
      </c>
      <c r="J70" s="150" t="e">
        <f t="shared" ca="1" si="39"/>
        <v>#N/A</v>
      </c>
      <c r="K70" s="150" t="e">
        <f t="shared" ca="1" si="39"/>
        <v>#N/A</v>
      </c>
      <c r="L70" s="150" t="e">
        <f t="shared" ca="1" si="40"/>
        <v>#N/A</v>
      </c>
      <c r="M70" s="268" t="str">
        <f t="shared" si="78"/>
        <v/>
      </c>
      <c r="N70" s="268" t="str">
        <f t="shared" si="79"/>
        <v/>
      </c>
      <c r="O70" s="116"/>
      <c r="P70" s="194">
        <v>4</v>
      </c>
      <c r="Q70" s="150" t="b">
        <f t="shared" si="80"/>
        <v>0</v>
      </c>
      <c r="R70" s="150" t="str">
        <f t="shared" ca="1" si="41"/>
        <v/>
      </c>
      <c r="S70" s="150" t="str">
        <f t="shared" ca="1" si="42"/>
        <v/>
      </c>
      <c r="T70" s="150" t="str">
        <f t="shared" ca="1" si="43"/>
        <v/>
      </c>
      <c r="U70" s="150" t="str">
        <f t="shared" ca="1" si="44"/>
        <v/>
      </c>
      <c r="V70" s="150" t="str">
        <f t="shared" ca="1" si="45"/>
        <v/>
      </c>
      <c r="W70" s="150" t="str">
        <f t="shared" ca="1" si="46"/>
        <v/>
      </c>
      <c r="X70" s="157" t="str">
        <f t="shared" ca="1" si="81"/>
        <v/>
      </c>
      <c r="Y70" s="157" t="str">
        <f t="shared" ca="1" si="82"/>
        <v/>
      </c>
      <c r="Z70" s="157" t="str">
        <f t="shared" ca="1" si="83"/>
        <v/>
      </c>
      <c r="AA70" s="157" t="str">
        <f t="shared" ca="1" si="84"/>
        <v/>
      </c>
      <c r="AB70" s="157" t="str">
        <f t="shared" ca="1" si="85"/>
        <v/>
      </c>
      <c r="AC70" s="157" t="str">
        <f t="shared" ca="1" si="86"/>
        <v/>
      </c>
      <c r="AD70" s="157" t="str">
        <f t="shared" ca="1" si="87"/>
        <v/>
      </c>
      <c r="AE70" s="157" t="str">
        <f t="shared" ca="1" si="88"/>
        <v/>
      </c>
      <c r="AF70" s="150" t="b">
        <f t="shared" si="89"/>
        <v>0</v>
      </c>
      <c r="AG70" s="150" t="str">
        <f t="shared" ca="1" si="47"/>
        <v/>
      </c>
      <c r="AH70" s="150" t="str">
        <f t="shared" ca="1" si="48"/>
        <v/>
      </c>
      <c r="AI70" s="150" t="str">
        <f t="shared" ca="1" si="49"/>
        <v/>
      </c>
      <c r="AJ70" s="150" t="str">
        <f t="shared" ca="1" si="50"/>
        <v/>
      </c>
      <c r="AK70" s="150" t="str">
        <f t="shared" ca="1" si="51"/>
        <v/>
      </c>
      <c r="AL70" s="150" t="str">
        <f t="shared" ca="1" si="52"/>
        <v/>
      </c>
      <c r="AM70" s="157" t="str">
        <f t="shared" ca="1" si="90"/>
        <v/>
      </c>
      <c r="AN70" s="157" t="str">
        <f t="shared" ca="1" si="91"/>
        <v/>
      </c>
      <c r="AO70" s="157" t="str">
        <f t="shared" ca="1" si="92"/>
        <v/>
      </c>
      <c r="AP70" s="157" t="str">
        <f t="shared" ca="1" si="93"/>
        <v/>
      </c>
      <c r="AQ70" s="157" t="str">
        <f t="shared" ca="1" si="94"/>
        <v/>
      </c>
      <c r="AR70" s="157" t="str">
        <f t="shared" ca="1" si="95"/>
        <v/>
      </c>
      <c r="AS70" s="157" t="str">
        <f t="shared" ca="1" si="96"/>
        <v/>
      </c>
      <c r="AT70" s="157" t="str">
        <f t="shared" ca="1" si="97"/>
        <v/>
      </c>
      <c r="AU70" s="150" t="b">
        <f t="shared" si="98"/>
        <v>0</v>
      </c>
      <c r="AV70" s="150" t="str">
        <f t="shared" ca="1" si="53"/>
        <v/>
      </c>
      <c r="AW70" s="150" t="str">
        <f t="shared" ca="1" si="54"/>
        <v/>
      </c>
      <c r="AX70" s="150" t="str">
        <f t="shared" ca="1" si="55"/>
        <v/>
      </c>
      <c r="AY70" s="150" t="str">
        <f t="shared" ca="1" si="56"/>
        <v/>
      </c>
      <c r="AZ70" s="150" t="str">
        <f t="shared" ca="1" si="57"/>
        <v/>
      </c>
      <c r="BA70" s="150" t="str">
        <f t="shared" ca="1" si="58"/>
        <v/>
      </c>
      <c r="BB70" s="157" t="str">
        <f t="shared" ca="1" si="99"/>
        <v/>
      </c>
      <c r="BC70" s="157" t="str">
        <f t="shared" ca="1" si="100"/>
        <v/>
      </c>
      <c r="BD70" s="157" t="str">
        <f t="shared" ca="1" si="101"/>
        <v/>
      </c>
      <c r="BE70" s="157" t="str">
        <f t="shared" ca="1" si="102"/>
        <v/>
      </c>
      <c r="BF70" s="157" t="str">
        <f t="shared" ca="1" si="103"/>
        <v/>
      </c>
      <c r="BG70" s="157" t="str">
        <f t="shared" ca="1" si="104"/>
        <v/>
      </c>
      <c r="BH70" s="157" t="str">
        <f t="shared" ca="1" si="105"/>
        <v/>
      </c>
      <c r="BI70" s="157" t="str">
        <f t="shared" ca="1" si="106"/>
        <v/>
      </c>
      <c r="BJ70" s="150" t="b">
        <f t="shared" si="107"/>
        <v>0</v>
      </c>
      <c r="BK70" s="150" t="str">
        <f t="shared" ca="1" si="59"/>
        <v/>
      </c>
      <c r="BL70" s="150" t="str">
        <f t="shared" ca="1" si="60"/>
        <v/>
      </c>
      <c r="BM70" s="150" t="str">
        <f t="shared" ca="1" si="61"/>
        <v/>
      </c>
      <c r="BN70" s="150" t="str">
        <f t="shared" ca="1" si="62"/>
        <v/>
      </c>
      <c r="BO70" s="150" t="str">
        <f t="shared" ca="1" si="63"/>
        <v/>
      </c>
      <c r="BP70" s="150" t="str">
        <f t="shared" ca="1" si="64"/>
        <v/>
      </c>
      <c r="BQ70" s="157" t="str">
        <f t="shared" ca="1" si="108"/>
        <v/>
      </c>
      <c r="BR70" s="157" t="str">
        <f t="shared" ca="1" si="109"/>
        <v/>
      </c>
      <c r="BS70" s="157" t="str">
        <f t="shared" ca="1" si="110"/>
        <v/>
      </c>
      <c r="BT70" s="157" t="str">
        <f t="shared" ca="1" si="111"/>
        <v/>
      </c>
      <c r="BU70" s="157" t="str">
        <f t="shared" ca="1" si="112"/>
        <v/>
      </c>
      <c r="BV70" s="157" t="str">
        <f t="shared" ca="1" si="113"/>
        <v/>
      </c>
      <c r="BW70" s="157" t="str">
        <f t="shared" ca="1" si="114"/>
        <v/>
      </c>
      <c r="BX70" s="157" t="str">
        <f t="shared" ca="1" si="115"/>
        <v/>
      </c>
      <c r="BY70" s="150" t="b">
        <f t="shared" si="116"/>
        <v>0</v>
      </c>
      <c r="BZ70" s="150" t="str">
        <f t="shared" ca="1" si="65"/>
        <v/>
      </c>
      <c r="CA70" s="150" t="str">
        <f t="shared" ca="1" si="66"/>
        <v/>
      </c>
      <c r="CB70" s="150" t="str">
        <f t="shared" ca="1" si="67"/>
        <v/>
      </c>
      <c r="CC70" s="150" t="str">
        <f t="shared" ca="1" si="68"/>
        <v/>
      </c>
      <c r="CD70" s="150" t="str">
        <f t="shared" ca="1" si="69"/>
        <v/>
      </c>
      <c r="CE70" s="150" t="str">
        <f t="shared" ca="1" si="70"/>
        <v/>
      </c>
      <c r="CF70" s="157" t="str">
        <f t="shared" ca="1" si="117"/>
        <v/>
      </c>
      <c r="CG70" s="157" t="str">
        <f t="shared" ca="1" si="118"/>
        <v/>
      </c>
      <c r="CH70" s="157" t="str">
        <f t="shared" ca="1" si="119"/>
        <v/>
      </c>
      <c r="CI70" s="157" t="str">
        <f t="shared" ca="1" si="120"/>
        <v/>
      </c>
      <c r="CJ70" s="157" t="str">
        <f t="shared" ca="1" si="121"/>
        <v/>
      </c>
      <c r="CK70" s="157" t="str">
        <f t="shared" ca="1" si="122"/>
        <v/>
      </c>
      <c r="CL70" s="157" t="str">
        <f t="shared" ca="1" si="123"/>
        <v/>
      </c>
      <c r="CM70" s="157" t="str">
        <f t="shared" ca="1" si="124"/>
        <v/>
      </c>
      <c r="CN70" s="150" t="b">
        <f t="shared" si="125"/>
        <v>0</v>
      </c>
      <c r="CO70" s="150" t="str">
        <f t="shared" ca="1" si="71"/>
        <v/>
      </c>
      <c r="CP70" s="150" t="str">
        <f t="shared" ca="1" si="72"/>
        <v/>
      </c>
      <c r="CQ70" s="150" t="str">
        <f t="shared" ca="1" si="73"/>
        <v/>
      </c>
      <c r="CR70" s="150" t="str">
        <f t="shared" ca="1" si="74"/>
        <v/>
      </c>
      <c r="CS70" s="150" t="str">
        <f t="shared" ca="1" si="75"/>
        <v/>
      </c>
      <c r="CT70" s="150" t="str">
        <f t="shared" ca="1" si="76"/>
        <v/>
      </c>
      <c r="CU70" s="157" t="str">
        <f t="shared" ca="1" si="126"/>
        <v/>
      </c>
      <c r="CV70" s="157" t="str">
        <f t="shared" ca="1" si="127"/>
        <v/>
      </c>
      <c r="CW70" s="157" t="str">
        <f t="shared" ca="1" si="128"/>
        <v/>
      </c>
      <c r="CX70" s="157" t="str">
        <f t="shared" ca="1" si="129"/>
        <v/>
      </c>
      <c r="CY70" s="157" t="str">
        <f t="shared" ca="1" si="130"/>
        <v/>
      </c>
      <c r="CZ70" s="157" t="str">
        <f t="shared" ca="1" si="131"/>
        <v/>
      </c>
      <c r="DA70" s="157" t="str">
        <f t="shared" ca="1" si="132"/>
        <v/>
      </c>
      <c r="DB70" s="157" t="str">
        <f t="shared" ca="1" si="133"/>
        <v/>
      </c>
    </row>
    <row r="71" spans="1:106" ht="15" customHeight="1">
      <c r="A71" s="113"/>
      <c r="B71" s="150" t="e">
        <f t="shared" ca="1" si="36"/>
        <v>#N/A</v>
      </c>
      <c r="C71" s="150" t="e">
        <f t="shared" ca="1" si="37"/>
        <v>#N/A</v>
      </c>
      <c r="D71" s="150" t="e">
        <f t="shared" ca="1" si="77"/>
        <v>#N/A</v>
      </c>
      <c r="E71" s="150" t="e">
        <f ca="1">IF(Length_12!L8&lt;0,ROUNDUP(Length_12!L8,B71),ROUNDDOWN(Length_12!L8,B71))</f>
        <v>#N/A</v>
      </c>
      <c r="F71" s="150" t="e">
        <f ca="1">IF(Length_12!M8&lt;0,ROUNDDOWN(Length_12!M8,B71),ROUNDUP(Length_12!M8,B71))</f>
        <v>#N/A</v>
      </c>
      <c r="G71" s="150" t="e">
        <f t="shared" ca="1" si="38"/>
        <v>#N/A</v>
      </c>
      <c r="H71" s="150" t="e">
        <f t="shared" ca="1" si="39"/>
        <v>#N/A</v>
      </c>
      <c r="I71" s="150" t="e">
        <f t="shared" ca="1" si="39"/>
        <v>#N/A</v>
      </c>
      <c r="J71" s="150" t="e">
        <f t="shared" ca="1" si="39"/>
        <v>#N/A</v>
      </c>
      <c r="K71" s="150" t="e">
        <f t="shared" ca="1" si="39"/>
        <v>#N/A</v>
      </c>
      <c r="L71" s="150" t="e">
        <f t="shared" ca="1" si="40"/>
        <v>#N/A</v>
      </c>
      <c r="M71" s="268" t="str">
        <f t="shared" si="78"/>
        <v/>
      </c>
      <c r="N71" s="268" t="str">
        <f t="shared" si="79"/>
        <v/>
      </c>
      <c r="O71" s="116"/>
      <c r="P71" s="194">
        <v>5</v>
      </c>
      <c r="Q71" s="150" t="b">
        <f t="shared" si="80"/>
        <v>0</v>
      </c>
      <c r="R71" s="150" t="str">
        <f t="shared" ca="1" si="41"/>
        <v/>
      </c>
      <c r="S71" s="150" t="str">
        <f t="shared" ca="1" si="42"/>
        <v/>
      </c>
      <c r="T71" s="150" t="str">
        <f t="shared" ca="1" si="43"/>
        <v/>
      </c>
      <c r="U71" s="150" t="str">
        <f t="shared" ca="1" si="44"/>
        <v/>
      </c>
      <c r="V71" s="150" t="str">
        <f t="shared" ca="1" si="45"/>
        <v/>
      </c>
      <c r="W71" s="150" t="str">
        <f t="shared" ca="1" si="46"/>
        <v/>
      </c>
      <c r="X71" s="157" t="str">
        <f t="shared" ca="1" si="81"/>
        <v/>
      </c>
      <c r="Y71" s="157" t="str">
        <f t="shared" ca="1" si="82"/>
        <v/>
      </c>
      <c r="Z71" s="157" t="str">
        <f t="shared" ca="1" si="83"/>
        <v/>
      </c>
      <c r="AA71" s="157" t="str">
        <f t="shared" ca="1" si="84"/>
        <v/>
      </c>
      <c r="AB71" s="157" t="str">
        <f t="shared" ca="1" si="85"/>
        <v/>
      </c>
      <c r="AC71" s="157" t="str">
        <f t="shared" ca="1" si="86"/>
        <v/>
      </c>
      <c r="AD71" s="157" t="str">
        <f t="shared" ca="1" si="87"/>
        <v/>
      </c>
      <c r="AE71" s="157" t="str">
        <f t="shared" ca="1" si="88"/>
        <v/>
      </c>
      <c r="AF71" s="150" t="b">
        <f t="shared" si="89"/>
        <v>0</v>
      </c>
      <c r="AG71" s="150" t="str">
        <f t="shared" ca="1" si="47"/>
        <v/>
      </c>
      <c r="AH71" s="150" t="str">
        <f t="shared" ca="1" si="48"/>
        <v/>
      </c>
      <c r="AI71" s="150" t="str">
        <f t="shared" ca="1" si="49"/>
        <v/>
      </c>
      <c r="AJ71" s="150" t="str">
        <f t="shared" ca="1" si="50"/>
        <v/>
      </c>
      <c r="AK71" s="150" t="str">
        <f t="shared" ca="1" si="51"/>
        <v/>
      </c>
      <c r="AL71" s="150" t="str">
        <f t="shared" ca="1" si="52"/>
        <v/>
      </c>
      <c r="AM71" s="157" t="str">
        <f t="shared" ca="1" si="90"/>
        <v/>
      </c>
      <c r="AN71" s="157" t="str">
        <f t="shared" ca="1" si="91"/>
        <v/>
      </c>
      <c r="AO71" s="157" t="str">
        <f t="shared" ca="1" si="92"/>
        <v/>
      </c>
      <c r="AP71" s="157" t="str">
        <f t="shared" ca="1" si="93"/>
        <v/>
      </c>
      <c r="AQ71" s="157" t="str">
        <f t="shared" ca="1" si="94"/>
        <v/>
      </c>
      <c r="AR71" s="157" t="str">
        <f t="shared" ca="1" si="95"/>
        <v/>
      </c>
      <c r="AS71" s="157" t="str">
        <f t="shared" ca="1" si="96"/>
        <v/>
      </c>
      <c r="AT71" s="157" t="str">
        <f t="shared" ca="1" si="97"/>
        <v/>
      </c>
      <c r="AU71" s="150" t="b">
        <f t="shared" si="98"/>
        <v>0</v>
      </c>
      <c r="AV71" s="150" t="str">
        <f t="shared" ca="1" si="53"/>
        <v/>
      </c>
      <c r="AW71" s="150" t="str">
        <f t="shared" ca="1" si="54"/>
        <v/>
      </c>
      <c r="AX71" s="150" t="str">
        <f t="shared" ca="1" si="55"/>
        <v/>
      </c>
      <c r="AY71" s="150" t="str">
        <f t="shared" ca="1" si="56"/>
        <v/>
      </c>
      <c r="AZ71" s="150" t="str">
        <f t="shared" ca="1" si="57"/>
        <v/>
      </c>
      <c r="BA71" s="150" t="str">
        <f t="shared" ca="1" si="58"/>
        <v/>
      </c>
      <c r="BB71" s="157" t="str">
        <f t="shared" ca="1" si="99"/>
        <v/>
      </c>
      <c r="BC71" s="157" t="str">
        <f t="shared" ca="1" si="100"/>
        <v/>
      </c>
      <c r="BD71" s="157" t="str">
        <f t="shared" ca="1" si="101"/>
        <v/>
      </c>
      <c r="BE71" s="157" t="str">
        <f t="shared" ca="1" si="102"/>
        <v/>
      </c>
      <c r="BF71" s="157" t="str">
        <f t="shared" ca="1" si="103"/>
        <v/>
      </c>
      <c r="BG71" s="157" t="str">
        <f t="shared" ca="1" si="104"/>
        <v/>
      </c>
      <c r="BH71" s="157" t="str">
        <f t="shared" ca="1" si="105"/>
        <v/>
      </c>
      <c r="BI71" s="157" t="str">
        <f t="shared" ca="1" si="106"/>
        <v/>
      </c>
      <c r="BJ71" s="150" t="b">
        <f t="shared" si="107"/>
        <v>0</v>
      </c>
      <c r="BK71" s="150" t="str">
        <f t="shared" ca="1" si="59"/>
        <v/>
      </c>
      <c r="BL71" s="150" t="str">
        <f t="shared" ca="1" si="60"/>
        <v/>
      </c>
      <c r="BM71" s="150" t="str">
        <f t="shared" ca="1" si="61"/>
        <v/>
      </c>
      <c r="BN71" s="150" t="str">
        <f t="shared" ca="1" si="62"/>
        <v/>
      </c>
      <c r="BO71" s="150" t="str">
        <f t="shared" ca="1" si="63"/>
        <v/>
      </c>
      <c r="BP71" s="150" t="str">
        <f t="shared" ca="1" si="64"/>
        <v/>
      </c>
      <c r="BQ71" s="157" t="str">
        <f t="shared" ca="1" si="108"/>
        <v/>
      </c>
      <c r="BR71" s="157" t="str">
        <f t="shared" ca="1" si="109"/>
        <v/>
      </c>
      <c r="BS71" s="157" t="str">
        <f t="shared" ca="1" si="110"/>
        <v/>
      </c>
      <c r="BT71" s="157" t="str">
        <f t="shared" ca="1" si="111"/>
        <v/>
      </c>
      <c r="BU71" s="157" t="str">
        <f t="shared" ca="1" si="112"/>
        <v/>
      </c>
      <c r="BV71" s="157" t="str">
        <f t="shared" ca="1" si="113"/>
        <v/>
      </c>
      <c r="BW71" s="157" t="str">
        <f t="shared" ca="1" si="114"/>
        <v/>
      </c>
      <c r="BX71" s="157" t="str">
        <f t="shared" ca="1" si="115"/>
        <v/>
      </c>
      <c r="BY71" s="150" t="b">
        <f t="shared" si="116"/>
        <v>0</v>
      </c>
      <c r="BZ71" s="150" t="str">
        <f t="shared" ca="1" si="65"/>
        <v/>
      </c>
      <c r="CA71" s="150" t="str">
        <f t="shared" ca="1" si="66"/>
        <v/>
      </c>
      <c r="CB71" s="150" t="str">
        <f t="shared" ca="1" si="67"/>
        <v/>
      </c>
      <c r="CC71" s="150" t="str">
        <f t="shared" ca="1" si="68"/>
        <v/>
      </c>
      <c r="CD71" s="150" t="str">
        <f t="shared" ca="1" si="69"/>
        <v/>
      </c>
      <c r="CE71" s="150" t="str">
        <f t="shared" ca="1" si="70"/>
        <v/>
      </c>
      <c r="CF71" s="157" t="str">
        <f t="shared" ca="1" si="117"/>
        <v/>
      </c>
      <c r="CG71" s="157" t="str">
        <f t="shared" ca="1" si="118"/>
        <v/>
      </c>
      <c r="CH71" s="157" t="str">
        <f t="shared" ca="1" si="119"/>
        <v/>
      </c>
      <c r="CI71" s="157" t="str">
        <f t="shared" ca="1" si="120"/>
        <v/>
      </c>
      <c r="CJ71" s="157" t="str">
        <f t="shared" ca="1" si="121"/>
        <v/>
      </c>
      <c r="CK71" s="157" t="str">
        <f t="shared" ca="1" si="122"/>
        <v/>
      </c>
      <c r="CL71" s="157" t="str">
        <f t="shared" ca="1" si="123"/>
        <v/>
      </c>
      <c r="CM71" s="157" t="str">
        <f t="shared" ca="1" si="124"/>
        <v/>
      </c>
      <c r="CN71" s="150" t="b">
        <f t="shared" si="125"/>
        <v>0</v>
      </c>
      <c r="CO71" s="150" t="str">
        <f t="shared" ca="1" si="71"/>
        <v/>
      </c>
      <c r="CP71" s="150" t="str">
        <f t="shared" ca="1" si="72"/>
        <v/>
      </c>
      <c r="CQ71" s="150" t="str">
        <f t="shared" ca="1" si="73"/>
        <v/>
      </c>
      <c r="CR71" s="150" t="str">
        <f t="shared" ca="1" si="74"/>
        <v/>
      </c>
      <c r="CS71" s="150" t="str">
        <f t="shared" ca="1" si="75"/>
        <v/>
      </c>
      <c r="CT71" s="150" t="str">
        <f t="shared" ca="1" si="76"/>
        <v/>
      </c>
      <c r="CU71" s="157" t="str">
        <f t="shared" ca="1" si="126"/>
        <v/>
      </c>
      <c r="CV71" s="157" t="str">
        <f t="shared" ca="1" si="127"/>
        <v/>
      </c>
      <c r="CW71" s="157" t="str">
        <f t="shared" ca="1" si="128"/>
        <v/>
      </c>
      <c r="CX71" s="157" t="str">
        <f t="shared" ca="1" si="129"/>
        <v/>
      </c>
      <c r="CY71" s="157" t="str">
        <f t="shared" ca="1" si="130"/>
        <v/>
      </c>
      <c r="CZ71" s="157" t="str">
        <f t="shared" ca="1" si="131"/>
        <v/>
      </c>
      <c r="DA71" s="157" t="str">
        <f t="shared" ca="1" si="132"/>
        <v/>
      </c>
      <c r="DB71" s="157" t="str">
        <f t="shared" ca="1" si="133"/>
        <v/>
      </c>
    </row>
    <row r="72" spans="1:106" ht="15" customHeight="1">
      <c r="A72" s="113"/>
      <c r="B72" s="150" t="e">
        <f t="shared" ca="1" si="36"/>
        <v>#N/A</v>
      </c>
      <c r="C72" s="150" t="e">
        <f t="shared" ca="1" si="37"/>
        <v>#N/A</v>
      </c>
      <c r="D72" s="150" t="e">
        <f t="shared" ca="1" si="77"/>
        <v>#N/A</v>
      </c>
      <c r="E72" s="150" t="e">
        <f ca="1">IF(Length_12!L9&lt;0,ROUNDUP(Length_12!L9,B72),ROUNDDOWN(Length_12!L9,B72))</f>
        <v>#N/A</v>
      </c>
      <c r="F72" s="150" t="e">
        <f ca="1">IF(Length_12!M9&lt;0,ROUNDDOWN(Length_12!M9,B72),ROUNDUP(Length_12!M9,B72))</f>
        <v>#N/A</v>
      </c>
      <c r="G72" s="150" t="e">
        <f t="shared" ca="1" si="38"/>
        <v>#N/A</v>
      </c>
      <c r="H72" s="150" t="e">
        <f t="shared" ca="1" si="39"/>
        <v>#N/A</v>
      </c>
      <c r="I72" s="150" t="e">
        <f t="shared" ca="1" si="39"/>
        <v>#N/A</v>
      </c>
      <c r="J72" s="150" t="e">
        <f t="shared" ca="1" si="39"/>
        <v>#N/A</v>
      </c>
      <c r="K72" s="150" t="e">
        <f t="shared" ca="1" si="39"/>
        <v>#N/A</v>
      </c>
      <c r="L72" s="150" t="e">
        <f t="shared" ca="1" si="40"/>
        <v>#N/A</v>
      </c>
      <c r="M72" s="268" t="str">
        <f t="shared" si="78"/>
        <v/>
      </c>
      <c r="N72" s="268" t="str">
        <f t="shared" si="79"/>
        <v/>
      </c>
      <c r="O72" s="116"/>
      <c r="P72" s="194">
        <v>6</v>
      </c>
      <c r="Q72" s="150" t="b">
        <f t="shared" si="80"/>
        <v>0</v>
      </c>
      <c r="R72" s="150" t="str">
        <f t="shared" ca="1" si="41"/>
        <v/>
      </c>
      <c r="S72" s="150" t="str">
        <f t="shared" ca="1" si="42"/>
        <v/>
      </c>
      <c r="T72" s="150" t="str">
        <f t="shared" ca="1" si="43"/>
        <v/>
      </c>
      <c r="U72" s="150" t="str">
        <f t="shared" ca="1" si="44"/>
        <v/>
      </c>
      <c r="V72" s="150" t="str">
        <f t="shared" ca="1" si="45"/>
        <v/>
      </c>
      <c r="W72" s="150" t="str">
        <f t="shared" ca="1" si="46"/>
        <v/>
      </c>
      <c r="X72" s="157" t="str">
        <f t="shared" ca="1" si="81"/>
        <v/>
      </c>
      <c r="Y72" s="157" t="str">
        <f t="shared" ca="1" si="82"/>
        <v/>
      </c>
      <c r="Z72" s="157" t="str">
        <f t="shared" ca="1" si="83"/>
        <v/>
      </c>
      <c r="AA72" s="157" t="str">
        <f t="shared" ca="1" si="84"/>
        <v/>
      </c>
      <c r="AB72" s="157" t="str">
        <f t="shared" ca="1" si="85"/>
        <v/>
      </c>
      <c r="AC72" s="157" t="str">
        <f t="shared" ca="1" si="86"/>
        <v/>
      </c>
      <c r="AD72" s="157" t="str">
        <f t="shared" ca="1" si="87"/>
        <v/>
      </c>
      <c r="AE72" s="157" t="str">
        <f t="shared" ca="1" si="88"/>
        <v/>
      </c>
      <c r="AF72" s="150" t="b">
        <f t="shared" si="89"/>
        <v>0</v>
      </c>
      <c r="AG72" s="150" t="str">
        <f t="shared" ca="1" si="47"/>
        <v/>
      </c>
      <c r="AH72" s="150" t="str">
        <f t="shared" ca="1" si="48"/>
        <v/>
      </c>
      <c r="AI72" s="150" t="str">
        <f t="shared" ca="1" si="49"/>
        <v/>
      </c>
      <c r="AJ72" s="150" t="str">
        <f t="shared" ca="1" si="50"/>
        <v/>
      </c>
      <c r="AK72" s="150" t="str">
        <f t="shared" ca="1" si="51"/>
        <v/>
      </c>
      <c r="AL72" s="150" t="str">
        <f t="shared" ca="1" si="52"/>
        <v/>
      </c>
      <c r="AM72" s="157" t="str">
        <f t="shared" ca="1" si="90"/>
        <v/>
      </c>
      <c r="AN72" s="157" t="str">
        <f t="shared" ca="1" si="91"/>
        <v/>
      </c>
      <c r="AO72" s="157" t="str">
        <f t="shared" ca="1" si="92"/>
        <v/>
      </c>
      <c r="AP72" s="157" t="str">
        <f t="shared" ca="1" si="93"/>
        <v/>
      </c>
      <c r="AQ72" s="157" t="str">
        <f t="shared" ca="1" si="94"/>
        <v/>
      </c>
      <c r="AR72" s="157" t="str">
        <f t="shared" ca="1" si="95"/>
        <v/>
      </c>
      <c r="AS72" s="157" t="str">
        <f t="shared" ca="1" si="96"/>
        <v/>
      </c>
      <c r="AT72" s="157" t="str">
        <f t="shared" ca="1" si="97"/>
        <v/>
      </c>
      <c r="AU72" s="150" t="b">
        <f t="shared" si="98"/>
        <v>0</v>
      </c>
      <c r="AV72" s="150" t="str">
        <f t="shared" ca="1" si="53"/>
        <v/>
      </c>
      <c r="AW72" s="150" t="str">
        <f t="shared" ca="1" si="54"/>
        <v/>
      </c>
      <c r="AX72" s="150" t="str">
        <f t="shared" ca="1" si="55"/>
        <v/>
      </c>
      <c r="AY72" s="150" t="str">
        <f t="shared" ca="1" si="56"/>
        <v/>
      </c>
      <c r="AZ72" s="150" t="str">
        <f t="shared" ca="1" si="57"/>
        <v/>
      </c>
      <c r="BA72" s="150" t="str">
        <f t="shared" ca="1" si="58"/>
        <v/>
      </c>
      <c r="BB72" s="157" t="str">
        <f t="shared" ca="1" si="99"/>
        <v/>
      </c>
      <c r="BC72" s="157" t="str">
        <f t="shared" ca="1" si="100"/>
        <v/>
      </c>
      <c r="BD72" s="157" t="str">
        <f t="shared" ca="1" si="101"/>
        <v/>
      </c>
      <c r="BE72" s="157" t="str">
        <f t="shared" ca="1" si="102"/>
        <v/>
      </c>
      <c r="BF72" s="157" t="str">
        <f t="shared" ca="1" si="103"/>
        <v/>
      </c>
      <c r="BG72" s="157" t="str">
        <f t="shared" ca="1" si="104"/>
        <v/>
      </c>
      <c r="BH72" s="157" t="str">
        <f t="shared" ca="1" si="105"/>
        <v/>
      </c>
      <c r="BI72" s="157" t="str">
        <f t="shared" ca="1" si="106"/>
        <v/>
      </c>
      <c r="BJ72" s="150" t="b">
        <f t="shared" si="107"/>
        <v>0</v>
      </c>
      <c r="BK72" s="150" t="str">
        <f t="shared" ca="1" si="59"/>
        <v/>
      </c>
      <c r="BL72" s="150" t="str">
        <f t="shared" ca="1" si="60"/>
        <v/>
      </c>
      <c r="BM72" s="150" t="str">
        <f t="shared" ca="1" si="61"/>
        <v/>
      </c>
      <c r="BN72" s="150" t="str">
        <f t="shared" ca="1" si="62"/>
        <v/>
      </c>
      <c r="BO72" s="150" t="str">
        <f t="shared" ca="1" si="63"/>
        <v/>
      </c>
      <c r="BP72" s="150" t="str">
        <f t="shared" ca="1" si="64"/>
        <v/>
      </c>
      <c r="BQ72" s="157" t="str">
        <f t="shared" ca="1" si="108"/>
        <v/>
      </c>
      <c r="BR72" s="157" t="str">
        <f t="shared" ca="1" si="109"/>
        <v/>
      </c>
      <c r="BS72" s="157" t="str">
        <f t="shared" ca="1" si="110"/>
        <v/>
      </c>
      <c r="BT72" s="157" t="str">
        <f t="shared" ca="1" si="111"/>
        <v/>
      </c>
      <c r="BU72" s="157" t="str">
        <f t="shared" ca="1" si="112"/>
        <v/>
      </c>
      <c r="BV72" s="157" t="str">
        <f t="shared" ca="1" si="113"/>
        <v/>
      </c>
      <c r="BW72" s="157" t="str">
        <f t="shared" ca="1" si="114"/>
        <v/>
      </c>
      <c r="BX72" s="157" t="str">
        <f t="shared" ca="1" si="115"/>
        <v/>
      </c>
      <c r="BY72" s="150" t="b">
        <f t="shared" si="116"/>
        <v>0</v>
      </c>
      <c r="BZ72" s="150" t="str">
        <f t="shared" ca="1" si="65"/>
        <v/>
      </c>
      <c r="CA72" s="150" t="str">
        <f t="shared" ca="1" si="66"/>
        <v/>
      </c>
      <c r="CB72" s="150" t="str">
        <f t="shared" ca="1" si="67"/>
        <v/>
      </c>
      <c r="CC72" s="150" t="str">
        <f t="shared" ca="1" si="68"/>
        <v/>
      </c>
      <c r="CD72" s="150" t="str">
        <f t="shared" ca="1" si="69"/>
        <v/>
      </c>
      <c r="CE72" s="150" t="str">
        <f t="shared" ca="1" si="70"/>
        <v/>
      </c>
      <c r="CF72" s="157" t="str">
        <f t="shared" ca="1" si="117"/>
        <v/>
      </c>
      <c r="CG72" s="157" t="str">
        <f t="shared" ca="1" si="118"/>
        <v/>
      </c>
      <c r="CH72" s="157" t="str">
        <f t="shared" ca="1" si="119"/>
        <v/>
      </c>
      <c r="CI72" s="157" t="str">
        <f t="shared" ca="1" si="120"/>
        <v/>
      </c>
      <c r="CJ72" s="157" t="str">
        <f t="shared" ca="1" si="121"/>
        <v/>
      </c>
      <c r="CK72" s="157" t="str">
        <f t="shared" ca="1" si="122"/>
        <v/>
      </c>
      <c r="CL72" s="157" t="str">
        <f t="shared" ca="1" si="123"/>
        <v/>
      </c>
      <c r="CM72" s="157" t="str">
        <f t="shared" ca="1" si="124"/>
        <v/>
      </c>
      <c r="CN72" s="150" t="b">
        <f t="shared" si="125"/>
        <v>0</v>
      </c>
      <c r="CO72" s="150" t="str">
        <f t="shared" ca="1" si="71"/>
        <v/>
      </c>
      <c r="CP72" s="150" t="str">
        <f t="shared" ca="1" si="72"/>
        <v/>
      </c>
      <c r="CQ72" s="150" t="str">
        <f t="shared" ca="1" si="73"/>
        <v/>
      </c>
      <c r="CR72" s="150" t="str">
        <f t="shared" ca="1" si="74"/>
        <v/>
      </c>
      <c r="CS72" s="150" t="str">
        <f t="shared" ca="1" si="75"/>
        <v/>
      </c>
      <c r="CT72" s="150" t="str">
        <f t="shared" ca="1" si="76"/>
        <v/>
      </c>
      <c r="CU72" s="157" t="str">
        <f t="shared" ca="1" si="126"/>
        <v/>
      </c>
      <c r="CV72" s="157" t="str">
        <f t="shared" ca="1" si="127"/>
        <v/>
      </c>
      <c r="CW72" s="157" t="str">
        <f t="shared" ca="1" si="128"/>
        <v/>
      </c>
      <c r="CX72" s="157" t="str">
        <f t="shared" ca="1" si="129"/>
        <v/>
      </c>
      <c r="CY72" s="157" t="str">
        <f t="shared" ca="1" si="130"/>
        <v/>
      </c>
      <c r="CZ72" s="157" t="str">
        <f t="shared" ca="1" si="131"/>
        <v/>
      </c>
      <c r="DA72" s="157" t="str">
        <f t="shared" ca="1" si="132"/>
        <v/>
      </c>
      <c r="DB72" s="157" t="str">
        <f t="shared" ca="1" si="133"/>
        <v/>
      </c>
    </row>
    <row r="73" spans="1:106" ht="15" customHeight="1">
      <c r="A73" s="113"/>
      <c r="B73" s="150" t="e">
        <f t="shared" ca="1" si="36"/>
        <v>#N/A</v>
      </c>
      <c r="C73" s="150" t="e">
        <f t="shared" ca="1" si="37"/>
        <v>#N/A</v>
      </c>
      <c r="D73" s="150" t="e">
        <f t="shared" ca="1" si="77"/>
        <v>#N/A</v>
      </c>
      <c r="E73" s="150" t="e">
        <f ca="1">IF(Length_12!L10&lt;0,ROUNDUP(Length_12!L10,B73),ROUNDDOWN(Length_12!L10,B73))</f>
        <v>#N/A</v>
      </c>
      <c r="F73" s="150" t="e">
        <f ca="1">IF(Length_12!M10&lt;0,ROUNDDOWN(Length_12!M10,B73),ROUNDUP(Length_12!M10,B73))</f>
        <v>#N/A</v>
      </c>
      <c r="G73" s="150" t="e">
        <f t="shared" ca="1" si="38"/>
        <v>#N/A</v>
      </c>
      <c r="H73" s="150" t="e">
        <f t="shared" ca="1" si="39"/>
        <v>#N/A</v>
      </c>
      <c r="I73" s="150" t="e">
        <f t="shared" ca="1" si="39"/>
        <v>#N/A</v>
      </c>
      <c r="J73" s="150" t="e">
        <f t="shared" ca="1" si="39"/>
        <v>#N/A</v>
      </c>
      <c r="K73" s="150" t="e">
        <f t="shared" ca="1" si="39"/>
        <v>#N/A</v>
      </c>
      <c r="L73" s="150" t="e">
        <f t="shared" ca="1" si="40"/>
        <v>#N/A</v>
      </c>
      <c r="M73" s="268" t="str">
        <f t="shared" si="78"/>
        <v/>
      </c>
      <c r="N73" s="268" t="str">
        <f t="shared" si="79"/>
        <v/>
      </c>
      <c r="O73" s="116"/>
      <c r="P73" s="194">
        <v>7</v>
      </c>
      <c r="Q73" s="150" t="b">
        <f t="shared" si="80"/>
        <v>0</v>
      </c>
      <c r="R73" s="150" t="str">
        <f t="shared" ca="1" si="41"/>
        <v/>
      </c>
      <c r="S73" s="150" t="str">
        <f t="shared" ca="1" si="42"/>
        <v/>
      </c>
      <c r="T73" s="150" t="str">
        <f t="shared" ca="1" si="43"/>
        <v/>
      </c>
      <c r="U73" s="150" t="str">
        <f t="shared" ca="1" si="44"/>
        <v/>
      </c>
      <c r="V73" s="150" t="str">
        <f t="shared" ca="1" si="45"/>
        <v/>
      </c>
      <c r="W73" s="150" t="str">
        <f t="shared" ca="1" si="46"/>
        <v/>
      </c>
      <c r="X73" s="157" t="str">
        <f t="shared" ca="1" si="81"/>
        <v/>
      </c>
      <c r="Y73" s="157" t="str">
        <f t="shared" ca="1" si="82"/>
        <v/>
      </c>
      <c r="Z73" s="157" t="str">
        <f t="shared" ca="1" si="83"/>
        <v/>
      </c>
      <c r="AA73" s="157" t="str">
        <f t="shared" ca="1" si="84"/>
        <v/>
      </c>
      <c r="AB73" s="157" t="str">
        <f t="shared" ca="1" si="85"/>
        <v/>
      </c>
      <c r="AC73" s="157" t="str">
        <f t="shared" ca="1" si="86"/>
        <v/>
      </c>
      <c r="AD73" s="157" t="str">
        <f t="shared" ca="1" si="87"/>
        <v/>
      </c>
      <c r="AE73" s="157" t="str">
        <f t="shared" ca="1" si="88"/>
        <v/>
      </c>
      <c r="AF73" s="150" t="b">
        <f t="shared" si="89"/>
        <v>0</v>
      </c>
      <c r="AG73" s="150" t="str">
        <f t="shared" ca="1" si="47"/>
        <v/>
      </c>
      <c r="AH73" s="150" t="str">
        <f t="shared" ca="1" si="48"/>
        <v/>
      </c>
      <c r="AI73" s="150" t="str">
        <f t="shared" ca="1" si="49"/>
        <v/>
      </c>
      <c r="AJ73" s="150" t="str">
        <f t="shared" ca="1" si="50"/>
        <v/>
      </c>
      <c r="AK73" s="150" t="str">
        <f t="shared" ca="1" si="51"/>
        <v/>
      </c>
      <c r="AL73" s="150" t="str">
        <f t="shared" ca="1" si="52"/>
        <v/>
      </c>
      <c r="AM73" s="157" t="str">
        <f t="shared" ca="1" si="90"/>
        <v/>
      </c>
      <c r="AN73" s="157" t="str">
        <f t="shared" ca="1" si="91"/>
        <v/>
      </c>
      <c r="AO73" s="157" t="str">
        <f t="shared" ca="1" si="92"/>
        <v/>
      </c>
      <c r="AP73" s="157" t="str">
        <f t="shared" ca="1" si="93"/>
        <v/>
      </c>
      <c r="AQ73" s="157" t="str">
        <f t="shared" ca="1" si="94"/>
        <v/>
      </c>
      <c r="AR73" s="157" t="str">
        <f t="shared" ca="1" si="95"/>
        <v/>
      </c>
      <c r="AS73" s="157" t="str">
        <f t="shared" ca="1" si="96"/>
        <v/>
      </c>
      <c r="AT73" s="157" t="str">
        <f t="shared" ca="1" si="97"/>
        <v/>
      </c>
      <c r="AU73" s="150" t="b">
        <f t="shared" si="98"/>
        <v>0</v>
      </c>
      <c r="AV73" s="150" t="str">
        <f t="shared" ca="1" si="53"/>
        <v/>
      </c>
      <c r="AW73" s="150" t="str">
        <f t="shared" ca="1" si="54"/>
        <v/>
      </c>
      <c r="AX73" s="150" t="str">
        <f t="shared" ca="1" si="55"/>
        <v/>
      </c>
      <c r="AY73" s="150" t="str">
        <f t="shared" ca="1" si="56"/>
        <v/>
      </c>
      <c r="AZ73" s="150" t="str">
        <f t="shared" ca="1" si="57"/>
        <v/>
      </c>
      <c r="BA73" s="150" t="str">
        <f t="shared" ca="1" si="58"/>
        <v/>
      </c>
      <c r="BB73" s="157" t="str">
        <f t="shared" ca="1" si="99"/>
        <v/>
      </c>
      <c r="BC73" s="157" t="str">
        <f t="shared" ca="1" si="100"/>
        <v/>
      </c>
      <c r="BD73" s="157" t="str">
        <f t="shared" ca="1" si="101"/>
        <v/>
      </c>
      <c r="BE73" s="157" t="str">
        <f t="shared" ca="1" si="102"/>
        <v/>
      </c>
      <c r="BF73" s="157" t="str">
        <f t="shared" ca="1" si="103"/>
        <v/>
      </c>
      <c r="BG73" s="157" t="str">
        <f t="shared" ca="1" si="104"/>
        <v/>
      </c>
      <c r="BH73" s="157" t="str">
        <f t="shared" ca="1" si="105"/>
        <v/>
      </c>
      <c r="BI73" s="157" t="str">
        <f t="shared" ca="1" si="106"/>
        <v/>
      </c>
      <c r="BJ73" s="150" t="b">
        <f t="shared" si="107"/>
        <v>0</v>
      </c>
      <c r="BK73" s="150" t="str">
        <f t="shared" ca="1" si="59"/>
        <v/>
      </c>
      <c r="BL73" s="150" t="str">
        <f t="shared" ca="1" si="60"/>
        <v/>
      </c>
      <c r="BM73" s="150" t="str">
        <f t="shared" ca="1" si="61"/>
        <v/>
      </c>
      <c r="BN73" s="150" t="str">
        <f t="shared" ca="1" si="62"/>
        <v/>
      </c>
      <c r="BO73" s="150" t="str">
        <f t="shared" ca="1" si="63"/>
        <v/>
      </c>
      <c r="BP73" s="150" t="str">
        <f t="shared" ca="1" si="64"/>
        <v/>
      </c>
      <c r="BQ73" s="157" t="str">
        <f t="shared" ca="1" si="108"/>
        <v/>
      </c>
      <c r="BR73" s="157" t="str">
        <f t="shared" ca="1" si="109"/>
        <v/>
      </c>
      <c r="BS73" s="157" t="str">
        <f t="shared" ca="1" si="110"/>
        <v/>
      </c>
      <c r="BT73" s="157" t="str">
        <f t="shared" ca="1" si="111"/>
        <v/>
      </c>
      <c r="BU73" s="157" t="str">
        <f t="shared" ca="1" si="112"/>
        <v/>
      </c>
      <c r="BV73" s="157" t="str">
        <f t="shared" ca="1" si="113"/>
        <v/>
      </c>
      <c r="BW73" s="157" t="str">
        <f t="shared" ca="1" si="114"/>
        <v/>
      </c>
      <c r="BX73" s="157" t="str">
        <f t="shared" ca="1" si="115"/>
        <v/>
      </c>
      <c r="BY73" s="150" t="b">
        <f t="shared" si="116"/>
        <v>0</v>
      </c>
      <c r="BZ73" s="150" t="str">
        <f t="shared" ca="1" si="65"/>
        <v/>
      </c>
      <c r="CA73" s="150" t="str">
        <f t="shared" ca="1" si="66"/>
        <v/>
      </c>
      <c r="CB73" s="150" t="str">
        <f t="shared" ca="1" si="67"/>
        <v/>
      </c>
      <c r="CC73" s="150" t="str">
        <f t="shared" ca="1" si="68"/>
        <v/>
      </c>
      <c r="CD73" s="150" t="str">
        <f t="shared" ca="1" si="69"/>
        <v/>
      </c>
      <c r="CE73" s="150" t="str">
        <f t="shared" ca="1" si="70"/>
        <v/>
      </c>
      <c r="CF73" s="157" t="str">
        <f t="shared" ca="1" si="117"/>
        <v/>
      </c>
      <c r="CG73" s="157" t="str">
        <f t="shared" ca="1" si="118"/>
        <v/>
      </c>
      <c r="CH73" s="157" t="str">
        <f t="shared" ca="1" si="119"/>
        <v/>
      </c>
      <c r="CI73" s="157" t="str">
        <f t="shared" ca="1" si="120"/>
        <v/>
      </c>
      <c r="CJ73" s="157" t="str">
        <f t="shared" ca="1" si="121"/>
        <v/>
      </c>
      <c r="CK73" s="157" t="str">
        <f t="shared" ca="1" si="122"/>
        <v/>
      </c>
      <c r="CL73" s="157" t="str">
        <f t="shared" ca="1" si="123"/>
        <v/>
      </c>
      <c r="CM73" s="157" t="str">
        <f t="shared" ca="1" si="124"/>
        <v/>
      </c>
      <c r="CN73" s="150" t="b">
        <f t="shared" si="125"/>
        <v>0</v>
      </c>
      <c r="CO73" s="150" t="str">
        <f t="shared" ca="1" si="71"/>
        <v/>
      </c>
      <c r="CP73" s="150" t="str">
        <f t="shared" ca="1" si="72"/>
        <v/>
      </c>
      <c r="CQ73" s="150" t="str">
        <f t="shared" ca="1" si="73"/>
        <v/>
      </c>
      <c r="CR73" s="150" t="str">
        <f t="shared" ca="1" si="74"/>
        <v/>
      </c>
      <c r="CS73" s="150" t="str">
        <f t="shared" ca="1" si="75"/>
        <v/>
      </c>
      <c r="CT73" s="150" t="str">
        <f t="shared" ca="1" si="76"/>
        <v/>
      </c>
      <c r="CU73" s="157" t="str">
        <f t="shared" ca="1" si="126"/>
        <v/>
      </c>
      <c r="CV73" s="157" t="str">
        <f t="shared" ca="1" si="127"/>
        <v/>
      </c>
      <c r="CW73" s="157" t="str">
        <f t="shared" ca="1" si="128"/>
        <v/>
      </c>
      <c r="CX73" s="157" t="str">
        <f t="shared" ca="1" si="129"/>
        <v/>
      </c>
      <c r="CY73" s="157" t="str">
        <f t="shared" ca="1" si="130"/>
        <v/>
      </c>
      <c r="CZ73" s="157" t="str">
        <f t="shared" ca="1" si="131"/>
        <v/>
      </c>
      <c r="DA73" s="157" t="str">
        <f t="shared" ca="1" si="132"/>
        <v/>
      </c>
      <c r="DB73" s="157" t="str">
        <f t="shared" ca="1" si="133"/>
        <v/>
      </c>
    </row>
    <row r="74" spans="1:106" ht="15" customHeight="1">
      <c r="A74" s="113"/>
      <c r="B74" s="150" t="e">
        <f t="shared" ca="1" si="36"/>
        <v>#N/A</v>
      </c>
      <c r="C74" s="150" t="e">
        <f t="shared" ca="1" si="37"/>
        <v>#N/A</v>
      </c>
      <c r="D74" s="150" t="e">
        <f t="shared" ca="1" si="77"/>
        <v>#N/A</v>
      </c>
      <c r="E74" s="150" t="e">
        <f ca="1">IF(Length_12!L11&lt;0,ROUNDUP(Length_12!L11,B74),ROUNDDOWN(Length_12!L11,B74))</f>
        <v>#N/A</v>
      </c>
      <c r="F74" s="150" t="e">
        <f ca="1">IF(Length_12!M11&lt;0,ROUNDDOWN(Length_12!M11,B74),ROUNDUP(Length_12!M11,B74))</f>
        <v>#N/A</v>
      </c>
      <c r="G74" s="150" t="e">
        <f t="shared" ca="1" si="38"/>
        <v>#N/A</v>
      </c>
      <c r="H74" s="150" t="e">
        <f t="shared" ca="1" si="39"/>
        <v>#N/A</v>
      </c>
      <c r="I74" s="150" t="e">
        <f t="shared" ca="1" si="39"/>
        <v>#N/A</v>
      </c>
      <c r="J74" s="150" t="e">
        <f t="shared" ca="1" si="39"/>
        <v>#N/A</v>
      </c>
      <c r="K74" s="150" t="e">
        <f t="shared" ca="1" si="39"/>
        <v>#N/A</v>
      </c>
      <c r="L74" s="150" t="e">
        <f t="shared" ca="1" si="40"/>
        <v>#N/A</v>
      </c>
      <c r="M74" s="268" t="str">
        <f t="shared" si="78"/>
        <v/>
      </c>
      <c r="N74" s="268" t="str">
        <f t="shared" si="79"/>
        <v/>
      </c>
      <c r="O74" s="116"/>
      <c r="P74" s="194">
        <v>8</v>
      </c>
      <c r="Q74" s="150" t="b">
        <f t="shared" si="80"/>
        <v>0</v>
      </c>
      <c r="R74" s="150" t="str">
        <f t="shared" ca="1" si="41"/>
        <v/>
      </c>
      <c r="S74" s="150" t="str">
        <f t="shared" ca="1" si="42"/>
        <v/>
      </c>
      <c r="T74" s="150" t="str">
        <f t="shared" ca="1" si="43"/>
        <v/>
      </c>
      <c r="U74" s="150" t="str">
        <f t="shared" ca="1" si="44"/>
        <v/>
      </c>
      <c r="V74" s="150" t="str">
        <f t="shared" ca="1" si="45"/>
        <v/>
      </c>
      <c r="W74" s="150" t="str">
        <f t="shared" ca="1" si="46"/>
        <v/>
      </c>
      <c r="X74" s="157" t="str">
        <f t="shared" ca="1" si="81"/>
        <v/>
      </c>
      <c r="Y74" s="157" t="str">
        <f t="shared" ca="1" si="82"/>
        <v/>
      </c>
      <c r="Z74" s="157" t="str">
        <f t="shared" ca="1" si="83"/>
        <v/>
      </c>
      <c r="AA74" s="157" t="str">
        <f t="shared" ca="1" si="84"/>
        <v/>
      </c>
      <c r="AB74" s="157" t="str">
        <f t="shared" ca="1" si="85"/>
        <v/>
      </c>
      <c r="AC74" s="157" t="str">
        <f t="shared" ca="1" si="86"/>
        <v/>
      </c>
      <c r="AD74" s="157" t="str">
        <f t="shared" ca="1" si="87"/>
        <v/>
      </c>
      <c r="AE74" s="157" t="str">
        <f t="shared" ca="1" si="88"/>
        <v/>
      </c>
      <c r="AF74" s="150" t="b">
        <f t="shared" si="89"/>
        <v>0</v>
      </c>
      <c r="AG74" s="150" t="str">
        <f t="shared" ca="1" si="47"/>
        <v/>
      </c>
      <c r="AH74" s="150" t="str">
        <f t="shared" ca="1" si="48"/>
        <v/>
      </c>
      <c r="AI74" s="150" t="str">
        <f t="shared" ca="1" si="49"/>
        <v/>
      </c>
      <c r="AJ74" s="150" t="str">
        <f t="shared" ca="1" si="50"/>
        <v/>
      </c>
      <c r="AK74" s="150" t="str">
        <f t="shared" ca="1" si="51"/>
        <v/>
      </c>
      <c r="AL74" s="150" t="str">
        <f t="shared" ca="1" si="52"/>
        <v/>
      </c>
      <c r="AM74" s="157" t="str">
        <f t="shared" ca="1" si="90"/>
        <v/>
      </c>
      <c r="AN74" s="157" t="str">
        <f t="shared" ca="1" si="91"/>
        <v/>
      </c>
      <c r="AO74" s="157" t="str">
        <f t="shared" ca="1" si="92"/>
        <v/>
      </c>
      <c r="AP74" s="157" t="str">
        <f t="shared" ca="1" si="93"/>
        <v/>
      </c>
      <c r="AQ74" s="157" t="str">
        <f t="shared" ca="1" si="94"/>
        <v/>
      </c>
      <c r="AR74" s="157" t="str">
        <f t="shared" ca="1" si="95"/>
        <v/>
      </c>
      <c r="AS74" s="157" t="str">
        <f t="shared" ca="1" si="96"/>
        <v/>
      </c>
      <c r="AT74" s="157" t="str">
        <f t="shared" ca="1" si="97"/>
        <v/>
      </c>
      <c r="AU74" s="150" t="b">
        <f t="shared" si="98"/>
        <v>0</v>
      </c>
      <c r="AV74" s="150" t="str">
        <f t="shared" ca="1" si="53"/>
        <v/>
      </c>
      <c r="AW74" s="150" t="str">
        <f t="shared" ca="1" si="54"/>
        <v/>
      </c>
      <c r="AX74" s="150" t="str">
        <f t="shared" ca="1" si="55"/>
        <v/>
      </c>
      <c r="AY74" s="150" t="str">
        <f t="shared" ca="1" si="56"/>
        <v/>
      </c>
      <c r="AZ74" s="150" t="str">
        <f t="shared" ca="1" si="57"/>
        <v/>
      </c>
      <c r="BA74" s="150" t="str">
        <f t="shared" ca="1" si="58"/>
        <v/>
      </c>
      <c r="BB74" s="157" t="str">
        <f t="shared" ca="1" si="99"/>
        <v/>
      </c>
      <c r="BC74" s="157" t="str">
        <f t="shared" ca="1" si="100"/>
        <v/>
      </c>
      <c r="BD74" s="157" t="str">
        <f t="shared" ca="1" si="101"/>
        <v/>
      </c>
      <c r="BE74" s="157" t="str">
        <f t="shared" ca="1" si="102"/>
        <v/>
      </c>
      <c r="BF74" s="157" t="str">
        <f t="shared" ca="1" si="103"/>
        <v/>
      </c>
      <c r="BG74" s="157" t="str">
        <f t="shared" ca="1" si="104"/>
        <v/>
      </c>
      <c r="BH74" s="157" t="str">
        <f t="shared" ca="1" si="105"/>
        <v/>
      </c>
      <c r="BI74" s="157" t="str">
        <f t="shared" ca="1" si="106"/>
        <v/>
      </c>
      <c r="BJ74" s="150" t="b">
        <f t="shared" si="107"/>
        <v>0</v>
      </c>
      <c r="BK74" s="150" t="str">
        <f t="shared" ca="1" si="59"/>
        <v/>
      </c>
      <c r="BL74" s="150" t="str">
        <f t="shared" ca="1" si="60"/>
        <v/>
      </c>
      <c r="BM74" s="150" t="str">
        <f t="shared" ca="1" si="61"/>
        <v/>
      </c>
      <c r="BN74" s="150" t="str">
        <f t="shared" ca="1" si="62"/>
        <v/>
      </c>
      <c r="BO74" s="150" t="str">
        <f t="shared" ca="1" si="63"/>
        <v/>
      </c>
      <c r="BP74" s="150" t="str">
        <f t="shared" ca="1" si="64"/>
        <v/>
      </c>
      <c r="BQ74" s="157" t="str">
        <f t="shared" ca="1" si="108"/>
        <v/>
      </c>
      <c r="BR74" s="157" t="str">
        <f t="shared" ca="1" si="109"/>
        <v/>
      </c>
      <c r="BS74" s="157" t="str">
        <f t="shared" ca="1" si="110"/>
        <v/>
      </c>
      <c r="BT74" s="157" t="str">
        <f t="shared" ca="1" si="111"/>
        <v/>
      </c>
      <c r="BU74" s="157" t="str">
        <f t="shared" ca="1" si="112"/>
        <v/>
      </c>
      <c r="BV74" s="157" t="str">
        <f t="shared" ca="1" si="113"/>
        <v/>
      </c>
      <c r="BW74" s="157" t="str">
        <f t="shared" ca="1" si="114"/>
        <v/>
      </c>
      <c r="BX74" s="157" t="str">
        <f t="shared" ca="1" si="115"/>
        <v/>
      </c>
      <c r="BY74" s="150" t="b">
        <f t="shared" si="116"/>
        <v>0</v>
      </c>
      <c r="BZ74" s="150" t="str">
        <f t="shared" ca="1" si="65"/>
        <v/>
      </c>
      <c r="CA74" s="150" t="str">
        <f t="shared" ca="1" si="66"/>
        <v/>
      </c>
      <c r="CB74" s="150" t="str">
        <f t="shared" ca="1" si="67"/>
        <v/>
      </c>
      <c r="CC74" s="150" t="str">
        <f t="shared" ca="1" si="68"/>
        <v/>
      </c>
      <c r="CD74" s="150" t="str">
        <f t="shared" ca="1" si="69"/>
        <v/>
      </c>
      <c r="CE74" s="150" t="str">
        <f t="shared" ca="1" si="70"/>
        <v/>
      </c>
      <c r="CF74" s="157" t="str">
        <f t="shared" ca="1" si="117"/>
        <v/>
      </c>
      <c r="CG74" s="157" t="str">
        <f t="shared" ca="1" si="118"/>
        <v/>
      </c>
      <c r="CH74" s="157" t="str">
        <f t="shared" ca="1" si="119"/>
        <v/>
      </c>
      <c r="CI74" s="157" t="str">
        <f t="shared" ca="1" si="120"/>
        <v/>
      </c>
      <c r="CJ74" s="157" t="str">
        <f t="shared" ca="1" si="121"/>
        <v/>
      </c>
      <c r="CK74" s="157" t="str">
        <f t="shared" ca="1" si="122"/>
        <v/>
      </c>
      <c r="CL74" s="157" t="str">
        <f t="shared" ca="1" si="123"/>
        <v/>
      </c>
      <c r="CM74" s="157" t="str">
        <f t="shared" ca="1" si="124"/>
        <v/>
      </c>
      <c r="CN74" s="150" t="b">
        <f t="shared" si="125"/>
        <v>0</v>
      </c>
      <c r="CO74" s="150" t="str">
        <f t="shared" ca="1" si="71"/>
        <v/>
      </c>
      <c r="CP74" s="150" t="str">
        <f t="shared" ca="1" si="72"/>
        <v/>
      </c>
      <c r="CQ74" s="150" t="str">
        <f t="shared" ca="1" si="73"/>
        <v/>
      </c>
      <c r="CR74" s="150" t="str">
        <f t="shared" ca="1" si="74"/>
        <v/>
      </c>
      <c r="CS74" s="150" t="str">
        <f t="shared" ca="1" si="75"/>
        <v/>
      </c>
      <c r="CT74" s="150" t="str">
        <f t="shared" ca="1" si="76"/>
        <v/>
      </c>
      <c r="CU74" s="157" t="str">
        <f t="shared" ca="1" si="126"/>
        <v/>
      </c>
      <c r="CV74" s="157" t="str">
        <f t="shared" ca="1" si="127"/>
        <v/>
      </c>
      <c r="CW74" s="157" t="str">
        <f t="shared" ca="1" si="128"/>
        <v/>
      </c>
      <c r="CX74" s="157" t="str">
        <f t="shared" ca="1" si="129"/>
        <v/>
      </c>
      <c r="CY74" s="157" t="str">
        <f t="shared" ca="1" si="130"/>
        <v/>
      </c>
      <c r="CZ74" s="157" t="str">
        <f t="shared" ca="1" si="131"/>
        <v/>
      </c>
      <c r="DA74" s="157" t="str">
        <f t="shared" ca="1" si="132"/>
        <v/>
      </c>
      <c r="DB74" s="157" t="str">
        <f t="shared" ca="1" si="133"/>
        <v/>
      </c>
    </row>
    <row r="75" spans="1:106" ht="15" customHeight="1">
      <c r="A75" s="113"/>
      <c r="B75" s="150" t="e">
        <f t="shared" ca="1" si="36"/>
        <v>#N/A</v>
      </c>
      <c r="C75" s="150" t="e">
        <f t="shared" ca="1" si="37"/>
        <v>#N/A</v>
      </c>
      <c r="D75" s="150" t="e">
        <f t="shared" ca="1" si="77"/>
        <v>#N/A</v>
      </c>
      <c r="E75" s="150" t="e">
        <f ca="1">IF(Length_12!L12&lt;0,ROUNDUP(Length_12!L12,B75),ROUNDDOWN(Length_12!L12,B75))</f>
        <v>#N/A</v>
      </c>
      <c r="F75" s="150" t="e">
        <f ca="1">IF(Length_12!M12&lt;0,ROUNDDOWN(Length_12!M12,B75),ROUNDUP(Length_12!M12,B75))</f>
        <v>#N/A</v>
      </c>
      <c r="G75" s="150" t="e">
        <f t="shared" ca="1" si="38"/>
        <v>#N/A</v>
      </c>
      <c r="H75" s="150" t="e">
        <f t="shared" ca="1" si="39"/>
        <v>#N/A</v>
      </c>
      <c r="I75" s="150" t="e">
        <f t="shared" ca="1" si="39"/>
        <v>#N/A</v>
      </c>
      <c r="J75" s="150" t="e">
        <f t="shared" ca="1" si="39"/>
        <v>#N/A</v>
      </c>
      <c r="K75" s="150" t="e">
        <f t="shared" ca="1" si="39"/>
        <v>#N/A</v>
      </c>
      <c r="L75" s="150" t="e">
        <f t="shared" ca="1" si="40"/>
        <v>#N/A</v>
      </c>
      <c r="M75" s="268" t="str">
        <f t="shared" si="78"/>
        <v/>
      </c>
      <c r="N75" s="268" t="str">
        <f t="shared" si="79"/>
        <v/>
      </c>
      <c r="O75" s="116"/>
      <c r="P75" s="194">
        <v>9</v>
      </c>
      <c r="Q75" s="150" t="b">
        <f t="shared" si="80"/>
        <v>0</v>
      </c>
      <c r="R75" s="150" t="str">
        <f t="shared" ca="1" si="41"/>
        <v/>
      </c>
      <c r="S75" s="150" t="str">
        <f t="shared" ca="1" si="42"/>
        <v/>
      </c>
      <c r="T75" s="150" t="str">
        <f t="shared" ca="1" si="43"/>
        <v/>
      </c>
      <c r="U75" s="150" t="str">
        <f t="shared" ca="1" si="44"/>
        <v/>
      </c>
      <c r="V75" s="150" t="str">
        <f t="shared" ca="1" si="45"/>
        <v/>
      </c>
      <c r="W75" s="150" t="str">
        <f t="shared" ca="1" si="46"/>
        <v/>
      </c>
      <c r="X75" s="157" t="str">
        <f t="shared" ca="1" si="81"/>
        <v/>
      </c>
      <c r="Y75" s="157" t="str">
        <f t="shared" ca="1" si="82"/>
        <v/>
      </c>
      <c r="Z75" s="157" t="str">
        <f t="shared" ca="1" si="83"/>
        <v/>
      </c>
      <c r="AA75" s="157" t="str">
        <f t="shared" ca="1" si="84"/>
        <v/>
      </c>
      <c r="AB75" s="157" t="str">
        <f t="shared" ca="1" si="85"/>
        <v/>
      </c>
      <c r="AC75" s="157" t="str">
        <f t="shared" ca="1" si="86"/>
        <v/>
      </c>
      <c r="AD75" s="157" t="str">
        <f t="shared" ca="1" si="87"/>
        <v/>
      </c>
      <c r="AE75" s="157" t="str">
        <f t="shared" ca="1" si="88"/>
        <v/>
      </c>
      <c r="AF75" s="150" t="b">
        <f t="shared" si="89"/>
        <v>0</v>
      </c>
      <c r="AG75" s="150" t="str">
        <f t="shared" ca="1" si="47"/>
        <v/>
      </c>
      <c r="AH75" s="150" t="str">
        <f t="shared" ca="1" si="48"/>
        <v/>
      </c>
      <c r="AI75" s="150" t="str">
        <f t="shared" ca="1" si="49"/>
        <v/>
      </c>
      <c r="AJ75" s="150" t="str">
        <f t="shared" ca="1" si="50"/>
        <v/>
      </c>
      <c r="AK75" s="150" t="str">
        <f t="shared" ca="1" si="51"/>
        <v/>
      </c>
      <c r="AL75" s="150" t="str">
        <f t="shared" ca="1" si="52"/>
        <v/>
      </c>
      <c r="AM75" s="157" t="str">
        <f t="shared" ca="1" si="90"/>
        <v/>
      </c>
      <c r="AN75" s="157" t="str">
        <f t="shared" ca="1" si="91"/>
        <v/>
      </c>
      <c r="AO75" s="157" t="str">
        <f t="shared" ca="1" si="92"/>
        <v/>
      </c>
      <c r="AP75" s="157" t="str">
        <f t="shared" ca="1" si="93"/>
        <v/>
      </c>
      <c r="AQ75" s="157" t="str">
        <f t="shared" ca="1" si="94"/>
        <v/>
      </c>
      <c r="AR75" s="157" t="str">
        <f t="shared" ca="1" si="95"/>
        <v/>
      </c>
      <c r="AS75" s="157" t="str">
        <f t="shared" ca="1" si="96"/>
        <v/>
      </c>
      <c r="AT75" s="157" t="str">
        <f t="shared" ca="1" si="97"/>
        <v/>
      </c>
      <c r="AU75" s="150" t="b">
        <f t="shared" si="98"/>
        <v>0</v>
      </c>
      <c r="AV75" s="150" t="str">
        <f t="shared" ca="1" si="53"/>
        <v/>
      </c>
      <c r="AW75" s="150" t="str">
        <f t="shared" ca="1" si="54"/>
        <v/>
      </c>
      <c r="AX75" s="150" t="str">
        <f t="shared" ca="1" si="55"/>
        <v/>
      </c>
      <c r="AY75" s="150" t="str">
        <f t="shared" ca="1" si="56"/>
        <v/>
      </c>
      <c r="AZ75" s="150" t="str">
        <f t="shared" ca="1" si="57"/>
        <v/>
      </c>
      <c r="BA75" s="150" t="str">
        <f t="shared" ca="1" si="58"/>
        <v/>
      </c>
      <c r="BB75" s="157" t="str">
        <f t="shared" ca="1" si="99"/>
        <v/>
      </c>
      <c r="BC75" s="157" t="str">
        <f t="shared" ca="1" si="100"/>
        <v/>
      </c>
      <c r="BD75" s="157" t="str">
        <f t="shared" ca="1" si="101"/>
        <v/>
      </c>
      <c r="BE75" s="157" t="str">
        <f t="shared" ca="1" si="102"/>
        <v/>
      </c>
      <c r="BF75" s="157" t="str">
        <f t="shared" ca="1" si="103"/>
        <v/>
      </c>
      <c r="BG75" s="157" t="str">
        <f t="shared" ca="1" si="104"/>
        <v/>
      </c>
      <c r="BH75" s="157" t="str">
        <f t="shared" ca="1" si="105"/>
        <v/>
      </c>
      <c r="BI75" s="157" t="str">
        <f t="shared" ca="1" si="106"/>
        <v/>
      </c>
      <c r="BJ75" s="150" t="b">
        <f t="shared" si="107"/>
        <v>0</v>
      </c>
      <c r="BK75" s="150" t="str">
        <f t="shared" ca="1" si="59"/>
        <v/>
      </c>
      <c r="BL75" s="150" t="str">
        <f t="shared" ca="1" si="60"/>
        <v/>
      </c>
      <c r="BM75" s="150" t="str">
        <f t="shared" ca="1" si="61"/>
        <v/>
      </c>
      <c r="BN75" s="150" t="str">
        <f t="shared" ca="1" si="62"/>
        <v/>
      </c>
      <c r="BO75" s="150" t="str">
        <f t="shared" ca="1" si="63"/>
        <v/>
      </c>
      <c r="BP75" s="150" t="str">
        <f t="shared" ca="1" si="64"/>
        <v/>
      </c>
      <c r="BQ75" s="157" t="str">
        <f t="shared" ca="1" si="108"/>
        <v/>
      </c>
      <c r="BR75" s="157" t="str">
        <f t="shared" ca="1" si="109"/>
        <v/>
      </c>
      <c r="BS75" s="157" t="str">
        <f t="shared" ca="1" si="110"/>
        <v/>
      </c>
      <c r="BT75" s="157" t="str">
        <f t="shared" ca="1" si="111"/>
        <v/>
      </c>
      <c r="BU75" s="157" t="str">
        <f t="shared" ca="1" si="112"/>
        <v/>
      </c>
      <c r="BV75" s="157" t="str">
        <f t="shared" ca="1" si="113"/>
        <v/>
      </c>
      <c r="BW75" s="157" t="str">
        <f t="shared" ca="1" si="114"/>
        <v/>
      </c>
      <c r="BX75" s="157" t="str">
        <f t="shared" ca="1" si="115"/>
        <v/>
      </c>
      <c r="BY75" s="150" t="b">
        <f t="shared" si="116"/>
        <v>0</v>
      </c>
      <c r="BZ75" s="150" t="str">
        <f t="shared" ca="1" si="65"/>
        <v/>
      </c>
      <c r="CA75" s="150" t="str">
        <f t="shared" ca="1" si="66"/>
        <v/>
      </c>
      <c r="CB75" s="150" t="str">
        <f t="shared" ca="1" si="67"/>
        <v/>
      </c>
      <c r="CC75" s="150" t="str">
        <f t="shared" ca="1" si="68"/>
        <v/>
      </c>
      <c r="CD75" s="150" t="str">
        <f t="shared" ca="1" si="69"/>
        <v/>
      </c>
      <c r="CE75" s="150" t="str">
        <f t="shared" ca="1" si="70"/>
        <v/>
      </c>
      <c r="CF75" s="157" t="str">
        <f t="shared" ca="1" si="117"/>
        <v/>
      </c>
      <c r="CG75" s="157" t="str">
        <f t="shared" ca="1" si="118"/>
        <v/>
      </c>
      <c r="CH75" s="157" t="str">
        <f t="shared" ca="1" si="119"/>
        <v/>
      </c>
      <c r="CI75" s="157" t="str">
        <f t="shared" ca="1" si="120"/>
        <v/>
      </c>
      <c r="CJ75" s="157" t="str">
        <f t="shared" ca="1" si="121"/>
        <v/>
      </c>
      <c r="CK75" s="157" t="str">
        <f t="shared" ca="1" si="122"/>
        <v/>
      </c>
      <c r="CL75" s="157" t="str">
        <f t="shared" ca="1" si="123"/>
        <v/>
      </c>
      <c r="CM75" s="157" t="str">
        <f t="shared" ca="1" si="124"/>
        <v/>
      </c>
      <c r="CN75" s="150" t="b">
        <f t="shared" si="125"/>
        <v>0</v>
      </c>
      <c r="CO75" s="150" t="str">
        <f t="shared" ca="1" si="71"/>
        <v/>
      </c>
      <c r="CP75" s="150" t="str">
        <f t="shared" ca="1" si="72"/>
        <v/>
      </c>
      <c r="CQ75" s="150" t="str">
        <f t="shared" ca="1" si="73"/>
        <v/>
      </c>
      <c r="CR75" s="150" t="str">
        <f t="shared" ca="1" si="74"/>
        <v/>
      </c>
      <c r="CS75" s="150" t="str">
        <f t="shared" ca="1" si="75"/>
        <v/>
      </c>
      <c r="CT75" s="150" t="str">
        <f t="shared" ca="1" si="76"/>
        <v/>
      </c>
      <c r="CU75" s="157" t="str">
        <f t="shared" ca="1" si="126"/>
        <v/>
      </c>
      <c r="CV75" s="157" t="str">
        <f t="shared" ca="1" si="127"/>
        <v/>
      </c>
      <c r="CW75" s="157" t="str">
        <f t="shared" ca="1" si="128"/>
        <v/>
      </c>
      <c r="CX75" s="157" t="str">
        <f t="shared" ca="1" si="129"/>
        <v/>
      </c>
      <c r="CY75" s="157" t="str">
        <f t="shared" ca="1" si="130"/>
        <v/>
      </c>
      <c r="CZ75" s="157" t="str">
        <f t="shared" ca="1" si="131"/>
        <v/>
      </c>
      <c r="DA75" s="157" t="str">
        <f t="shared" ca="1" si="132"/>
        <v/>
      </c>
      <c r="DB75" s="157" t="str">
        <f t="shared" ca="1" si="133"/>
        <v/>
      </c>
    </row>
    <row r="76" spans="1:106" ht="15" customHeight="1">
      <c r="A76" s="113"/>
      <c r="B76" s="150" t="e">
        <f t="shared" ca="1" si="36"/>
        <v>#N/A</v>
      </c>
      <c r="C76" s="150" t="e">
        <f t="shared" ca="1" si="37"/>
        <v>#N/A</v>
      </c>
      <c r="D76" s="150" t="e">
        <f t="shared" ca="1" si="77"/>
        <v>#N/A</v>
      </c>
      <c r="E76" s="150" t="e">
        <f ca="1">IF(Length_12!L13&lt;0,ROUNDUP(Length_12!L13,B76),ROUNDDOWN(Length_12!L13,B76))</f>
        <v>#N/A</v>
      </c>
      <c r="F76" s="150" t="e">
        <f ca="1">IF(Length_12!M13&lt;0,ROUNDDOWN(Length_12!M13,B76),ROUNDUP(Length_12!M13,B76))</f>
        <v>#N/A</v>
      </c>
      <c r="G76" s="150" t="e">
        <f t="shared" ca="1" si="38"/>
        <v>#N/A</v>
      </c>
      <c r="H76" s="150" t="e">
        <f t="shared" ca="1" si="39"/>
        <v>#N/A</v>
      </c>
      <c r="I76" s="150" t="e">
        <f t="shared" ca="1" si="39"/>
        <v>#N/A</v>
      </c>
      <c r="J76" s="150" t="e">
        <f t="shared" ca="1" si="39"/>
        <v>#N/A</v>
      </c>
      <c r="K76" s="150" t="e">
        <f t="shared" ca="1" si="39"/>
        <v>#N/A</v>
      </c>
      <c r="L76" s="150" t="e">
        <f t="shared" ca="1" si="40"/>
        <v>#N/A</v>
      </c>
      <c r="M76" s="268" t="str">
        <f t="shared" si="78"/>
        <v/>
      </c>
      <c r="N76" s="268" t="str">
        <f t="shared" si="79"/>
        <v/>
      </c>
      <c r="O76" s="116"/>
      <c r="P76" s="194">
        <v>10</v>
      </c>
      <c r="Q76" s="150" t="b">
        <f t="shared" si="80"/>
        <v>0</v>
      </c>
      <c r="R76" s="150" t="str">
        <f t="shared" ca="1" si="41"/>
        <v/>
      </c>
      <c r="S76" s="150" t="str">
        <f t="shared" ca="1" si="42"/>
        <v/>
      </c>
      <c r="T76" s="150" t="str">
        <f t="shared" ca="1" si="43"/>
        <v/>
      </c>
      <c r="U76" s="150" t="str">
        <f t="shared" ca="1" si="44"/>
        <v/>
      </c>
      <c r="V76" s="150" t="str">
        <f t="shared" ca="1" si="45"/>
        <v/>
      </c>
      <c r="W76" s="150" t="str">
        <f t="shared" ca="1" si="46"/>
        <v/>
      </c>
      <c r="X76" s="157" t="str">
        <f t="shared" ca="1" si="81"/>
        <v/>
      </c>
      <c r="Y76" s="157" t="str">
        <f t="shared" ca="1" si="82"/>
        <v/>
      </c>
      <c r="Z76" s="157" t="str">
        <f t="shared" ca="1" si="83"/>
        <v/>
      </c>
      <c r="AA76" s="157" t="str">
        <f t="shared" ca="1" si="84"/>
        <v/>
      </c>
      <c r="AB76" s="157" t="str">
        <f t="shared" ca="1" si="85"/>
        <v/>
      </c>
      <c r="AC76" s="157" t="str">
        <f t="shared" ca="1" si="86"/>
        <v/>
      </c>
      <c r="AD76" s="157" t="str">
        <f t="shared" ca="1" si="87"/>
        <v/>
      </c>
      <c r="AE76" s="157" t="str">
        <f t="shared" ca="1" si="88"/>
        <v/>
      </c>
      <c r="AF76" s="150" t="b">
        <f t="shared" si="89"/>
        <v>0</v>
      </c>
      <c r="AG76" s="150" t="str">
        <f t="shared" ca="1" si="47"/>
        <v/>
      </c>
      <c r="AH76" s="150" t="str">
        <f t="shared" ca="1" si="48"/>
        <v/>
      </c>
      <c r="AI76" s="150" t="str">
        <f t="shared" ca="1" si="49"/>
        <v/>
      </c>
      <c r="AJ76" s="150" t="str">
        <f t="shared" ca="1" si="50"/>
        <v/>
      </c>
      <c r="AK76" s="150" t="str">
        <f t="shared" ca="1" si="51"/>
        <v/>
      </c>
      <c r="AL76" s="150" t="str">
        <f t="shared" ca="1" si="52"/>
        <v/>
      </c>
      <c r="AM76" s="157" t="str">
        <f t="shared" ca="1" si="90"/>
        <v/>
      </c>
      <c r="AN76" s="157" t="str">
        <f t="shared" ca="1" si="91"/>
        <v/>
      </c>
      <c r="AO76" s="157" t="str">
        <f t="shared" ca="1" si="92"/>
        <v/>
      </c>
      <c r="AP76" s="157" t="str">
        <f t="shared" ca="1" si="93"/>
        <v/>
      </c>
      <c r="AQ76" s="157" t="str">
        <f t="shared" ca="1" si="94"/>
        <v/>
      </c>
      <c r="AR76" s="157" t="str">
        <f t="shared" ca="1" si="95"/>
        <v/>
      </c>
      <c r="AS76" s="157" t="str">
        <f t="shared" ca="1" si="96"/>
        <v/>
      </c>
      <c r="AT76" s="157" t="str">
        <f t="shared" ca="1" si="97"/>
        <v/>
      </c>
      <c r="AU76" s="150" t="b">
        <f t="shared" si="98"/>
        <v>0</v>
      </c>
      <c r="AV76" s="150" t="str">
        <f t="shared" ca="1" si="53"/>
        <v/>
      </c>
      <c r="AW76" s="150" t="str">
        <f t="shared" ca="1" si="54"/>
        <v/>
      </c>
      <c r="AX76" s="150" t="str">
        <f t="shared" ca="1" si="55"/>
        <v/>
      </c>
      <c r="AY76" s="150" t="str">
        <f t="shared" ca="1" si="56"/>
        <v/>
      </c>
      <c r="AZ76" s="150" t="str">
        <f t="shared" ca="1" si="57"/>
        <v/>
      </c>
      <c r="BA76" s="150" t="str">
        <f t="shared" ca="1" si="58"/>
        <v/>
      </c>
      <c r="BB76" s="157" t="str">
        <f t="shared" ca="1" si="99"/>
        <v/>
      </c>
      <c r="BC76" s="157" t="str">
        <f t="shared" ca="1" si="100"/>
        <v/>
      </c>
      <c r="BD76" s="157" t="str">
        <f t="shared" ca="1" si="101"/>
        <v/>
      </c>
      <c r="BE76" s="157" t="str">
        <f t="shared" ca="1" si="102"/>
        <v/>
      </c>
      <c r="BF76" s="157" t="str">
        <f t="shared" ca="1" si="103"/>
        <v/>
      </c>
      <c r="BG76" s="157" t="str">
        <f t="shared" ca="1" si="104"/>
        <v/>
      </c>
      <c r="BH76" s="157" t="str">
        <f t="shared" ca="1" si="105"/>
        <v/>
      </c>
      <c r="BI76" s="157" t="str">
        <f t="shared" ca="1" si="106"/>
        <v/>
      </c>
      <c r="BJ76" s="150" t="b">
        <f t="shared" si="107"/>
        <v>0</v>
      </c>
      <c r="BK76" s="150" t="str">
        <f t="shared" ca="1" si="59"/>
        <v/>
      </c>
      <c r="BL76" s="150" t="str">
        <f t="shared" ca="1" si="60"/>
        <v/>
      </c>
      <c r="BM76" s="150" t="str">
        <f t="shared" ca="1" si="61"/>
        <v/>
      </c>
      <c r="BN76" s="150" t="str">
        <f t="shared" ca="1" si="62"/>
        <v/>
      </c>
      <c r="BO76" s="150" t="str">
        <f t="shared" ca="1" si="63"/>
        <v/>
      </c>
      <c r="BP76" s="150" t="str">
        <f t="shared" ca="1" si="64"/>
        <v/>
      </c>
      <c r="BQ76" s="157" t="str">
        <f t="shared" ca="1" si="108"/>
        <v/>
      </c>
      <c r="BR76" s="157" t="str">
        <f t="shared" ca="1" si="109"/>
        <v/>
      </c>
      <c r="BS76" s="157" t="str">
        <f t="shared" ca="1" si="110"/>
        <v/>
      </c>
      <c r="BT76" s="157" t="str">
        <f t="shared" ca="1" si="111"/>
        <v/>
      </c>
      <c r="BU76" s="157" t="str">
        <f t="shared" ca="1" si="112"/>
        <v/>
      </c>
      <c r="BV76" s="157" t="str">
        <f t="shared" ca="1" si="113"/>
        <v/>
      </c>
      <c r="BW76" s="157" t="str">
        <f t="shared" ca="1" si="114"/>
        <v/>
      </c>
      <c r="BX76" s="157" t="str">
        <f t="shared" ca="1" si="115"/>
        <v/>
      </c>
      <c r="BY76" s="150" t="b">
        <f t="shared" si="116"/>
        <v>0</v>
      </c>
      <c r="BZ76" s="150" t="str">
        <f t="shared" ca="1" si="65"/>
        <v/>
      </c>
      <c r="CA76" s="150" t="str">
        <f t="shared" ca="1" si="66"/>
        <v/>
      </c>
      <c r="CB76" s="150" t="str">
        <f t="shared" ca="1" si="67"/>
        <v/>
      </c>
      <c r="CC76" s="150" t="str">
        <f t="shared" ca="1" si="68"/>
        <v/>
      </c>
      <c r="CD76" s="150" t="str">
        <f t="shared" ca="1" si="69"/>
        <v/>
      </c>
      <c r="CE76" s="150" t="str">
        <f t="shared" ca="1" si="70"/>
        <v/>
      </c>
      <c r="CF76" s="157" t="str">
        <f t="shared" ca="1" si="117"/>
        <v/>
      </c>
      <c r="CG76" s="157" t="str">
        <f t="shared" ca="1" si="118"/>
        <v/>
      </c>
      <c r="CH76" s="157" t="str">
        <f t="shared" ca="1" si="119"/>
        <v/>
      </c>
      <c r="CI76" s="157" t="str">
        <f t="shared" ca="1" si="120"/>
        <v/>
      </c>
      <c r="CJ76" s="157" t="str">
        <f t="shared" ca="1" si="121"/>
        <v/>
      </c>
      <c r="CK76" s="157" t="str">
        <f t="shared" ca="1" si="122"/>
        <v/>
      </c>
      <c r="CL76" s="157" t="str">
        <f t="shared" ca="1" si="123"/>
        <v/>
      </c>
      <c r="CM76" s="157" t="str">
        <f t="shared" ca="1" si="124"/>
        <v/>
      </c>
      <c r="CN76" s="150" t="b">
        <f t="shared" si="125"/>
        <v>0</v>
      </c>
      <c r="CO76" s="150" t="str">
        <f t="shared" ca="1" si="71"/>
        <v/>
      </c>
      <c r="CP76" s="150" t="str">
        <f t="shared" ca="1" si="72"/>
        <v/>
      </c>
      <c r="CQ76" s="150" t="str">
        <f t="shared" ca="1" si="73"/>
        <v/>
      </c>
      <c r="CR76" s="150" t="str">
        <f t="shared" ca="1" si="74"/>
        <v/>
      </c>
      <c r="CS76" s="150" t="str">
        <f t="shared" ca="1" si="75"/>
        <v/>
      </c>
      <c r="CT76" s="150" t="str">
        <f t="shared" ca="1" si="76"/>
        <v/>
      </c>
      <c r="CU76" s="157" t="str">
        <f t="shared" ca="1" si="126"/>
        <v/>
      </c>
      <c r="CV76" s="157" t="str">
        <f t="shared" ca="1" si="127"/>
        <v/>
      </c>
      <c r="CW76" s="157" t="str">
        <f t="shared" ca="1" si="128"/>
        <v/>
      </c>
      <c r="CX76" s="157" t="str">
        <f t="shared" ca="1" si="129"/>
        <v/>
      </c>
      <c r="CY76" s="157" t="str">
        <f t="shared" ca="1" si="130"/>
        <v/>
      </c>
      <c r="CZ76" s="157" t="str">
        <f t="shared" ca="1" si="131"/>
        <v/>
      </c>
      <c r="DA76" s="157" t="str">
        <f t="shared" ca="1" si="132"/>
        <v/>
      </c>
      <c r="DB76" s="157" t="str">
        <f t="shared" ca="1" si="133"/>
        <v/>
      </c>
    </row>
    <row r="77" spans="1:106" ht="15" customHeight="1">
      <c r="A77" s="113"/>
      <c r="B77" s="150" t="e">
        <f t="shared" ca="1" si="36"/>
        <v>#N/A</v>
      </c>
      <c r="C77" s="150" t="e">
        <f t="shared" ca="1" si="37"/>
        <v>#N/A</v>
      </c>
      <c r="D77" s="150" t="e">
        <f t="shared" ca="1" si="77"/>
        <v>#N/A</v>
      </c>
      <c r="E77" s="150" t="e">
        <f ca="1">IF(Length_12!L14&lt;0,ROUNDUP(Length_12!L14,B77),ROUNDDOWN(Length_12!L14,B77))</f>
        <v>#N/A</v>
      </c>
      <c r="F77" s="150" t="e">
        <f ca="1">IF(Length_12!M14&lt;0,ROUNDDOWN(Length_12!M14,B77),ROUNDUP(Length_12!M14,B77))</f>
        <v>#N/A</v>
      </c>
      <c r="G77" s="150" t="e">
        <f t="shared" ca="1" si="38"/>
        <v>#N/A</v>
      </c>
      <c r="H77" s="150" t="e">
        <f t="shared" ca="1" si="39"/>
        <v>#N/A</v>
      </c>
      <c r="I77" s="150" t="e">
        <f t="shared" ca="1" si="39"/>
        <v>#N/A</v>
      </c>
      <c r="J77" s="150" t="e">
        <f t="shared" ca="1" si="39"/>
        <v>#N/A</v>
      </c>
      <c r="K77" s="150" t="e">
        <f t="shared" ca="1" si="39"/>
        <v>#N/A</v>
      </c>
      <c r="L77" s="150" t="e">
        <f t="shared" ca="1" si="40"/>
        <v>#N/A</v>
      </c>
      <c r="M77" s="268" t="str">
        <f t="shared" si="78"/>
        <v/>
      </c>
      <c r="N77" s="268" t="str">
        <f t="shared" si="79"/>
        <v/>
      </c>
      <c r="O77" s="116"/>
      <c r="P77" s="194">
        <v>11</v>
      </c>
      <c r="Q77" s="150" t="b">
        <f t="shared" si="80"/>
        <v>0</v>
      </c>
      <c r="R77" s="150" t="str">
        <f t="shared" ca="1" si="41"/>
        <v/>
      </c>
      <c r="S77" s="150" t="str">
        <f t="shared" ca="1" si="42"/>
        <v/>
      </c>
      <c r="T77" s="150" t="str">
        <f t="shared" ca="1" si="43"/>
        <v/>
      </c>
      <c r="U77" s="150" t="str">
        <f t="shared" ca="1" si="44"/>
        <v/>
      </c>
      <c r="V77" s="150" t="str">
        <f t="shared" ca="1" si="45"/>
        <v/>
      </c>
      <c r="W77" s="150" t="str">
        <f t="shared" ca="1" si="46"/>
        <v/>
      </c>
      <c r="X77" s="157" t="str">
        <f t="shared" ca="1" si="81"/>
        <v/>
      </c>
      <c r="Y77" s="157" t="str">
        <f t="shared" ca="1" si="82"/>
        <v/>
      </c>
      <c r="Z77" s="157" t="str">
        <f t="shared" ca="1" si="83"/>
        <v/>
      </c>
      <c r="AA77" s="157" t="str">
        <f t="shared" ca="1" si="84"/>
        <v/>
      </c>
      <c r="AB77" s="157" t="str">
        <f t="shared" ca="1" si="85"/>
        <v/>
      </c>
      <c r="AC77" s="157" t="str">
        <f t="shared" ca="1" si="86"/>
        <v/>
      </c>
      <c r="AD77" s="157" t="str">
        <f t="shared" ca="1" si="87"/>
        <v/>
      </c>
      <c r="AE77" s="157" t="str">
        <f t="shared" ca="1" si="88"/>
        <v/>
      </c>
      <c r="AF77" s="150" t="b">
        <f t="shared" si="89"/>
        <v>0</v>
      </c>
      <c r="AG77" s="150" t="str">
        <f t="shared" ca="1" si="47"/>
        <v/>
      </c>
      <c r="AH77" s="150" t="str">
        <f t="shared" ca="1" si="48"/>
        <v/>
      </c>
      <c r="AI77" s="150" t="str">
        <f t="shared" ca="1" si="49"/>
        <v/>
      </c>
      <c r="AJ77" s="150" t="str">
        <f t="shared" ca="1" si="50"/>
        <v/>
      </c>
      <c r="AK77" s="150" t="str">
        <f t="shared" ca="1" si="51"/>
        <v/>
      </c>
      <c r="AL77" s="150" t="str">
        <f t="shared" ca="1" si="52"/>
        <v/>
      </c>
      <c r="AM77" s="157" t="str">
        <f t="shared" ca="1" si="90"/>
        <v/>
      </c>
      <c r="AN77" s="157" t="str">
        <f t="shared" ca="1" si="91"/>
        <v/>
      </c>
      <c r="AO77" s="157" t="str">
        <f t="shared" ca="1" si="92"/>
        <v/>
      </c>
      <c r="AP77" s="157" t="str">
        <f t="shared" ca="1" si="93"/>
        <v/>
      </c>
      <c r="AQ77" s="157" t="str">
        <f t="shared" ca="1" si="94"/>
        <v/>
      </c>
      <c r="AR77" s="157" t="str">
        <f t="shared" ca="1" si="95"/>
        <v/>
      </c>
      <c r="AS77" s="157" t="str">
        <f t="shared" ca="1" si="96"/>
        <v/>
      </c>
      <c r="AT77" s="157" t="str">
        <f t="shared" ca="1" si="97"/>
        <v/>
      </c>
      <c r="AU77" s="150" t="b">
        <f t="shared" si="98"/>
        <v>0</v>
      </c>
      <c r="AV77" s="150" t="str">
        <f t="shared" ca="1" si="53"/>
        <v/>
      </c>
      <c r="AW77" s="150" t="str">
        <f t="shared" ca="1" si="54"/>
        <v/>
      </c>
      <c r="AX77" s="150" t="str">
        <f t="shared" ca="1" si="55"/>
        <v/>
      </c>
      <c r="AY77" s="150" t="str">
        <f t="shared" ca="1" si="56"/>
        <v/>
      </c>
      <c r="AZ77" s="150" t="str">
        <f t="shared" ca="1" si="57"/>
        <v/>
      </c>
      <c r="BA77" s="150" t="str">
        <f t="shared" ca="1" si="58"/>
        <v/>
      </c>
      <c r="BB77" s="157" t="str">
        <f t="shared" ca="1" si="99"/>
        <v/>
      </c>
      <c r="BC77" s="157" t="str">
        <f t="shared" ca="1" si="100"/>
        <v/>
      </c>
      <c r="BD77" s="157" t="str">
        <f t="shared" ca="1" si="101"/>
        <v/>
      </c>
      <c r="BE77" s="157" t="str">
        <f t="shared" ca="1" si="102"/>
        <v/>
      </c>
      <c r="BF77" s="157" t="str">
        <f t="shared" ca="1" si="103"/>
        <v/>
      </c>
      <c r="BG77" s="157" t="str">
        <f t="shared" ca="1" si="104"/>
        <v/>
      </c>
      <c r="BH77" s="157" t="str">
        <f t="shared" ca="1" si="105"/>
        <v/>
      </c>
      <c r="BI77" s="157" t="str">
        <f t="shared" ca="1" si="106"/>
        <v/>
      </c>
      <c r="BJ77" s="150" t="b">
        <f t="shared" si="107"/>
        <v>0</v>
      </c>
      <c r="BK77" s="150" t="str">
        <f t="shared" ca="1" si="59"/>
        <v/>
      </c>
      <c r="BL77" s="150" t="str">
        <f t="shared" ca="1" si="60"/>
        <v/>
      </c>
      <c r="BM77" s="150" t="str">
        <f t="shared" ca="1" si="61"/>
        <v/>
      </c>
      <c r="BN77" s="150" t="str">
        <f t="shared" ca="1" si="62"/>
        <v/>
      </c>
      <c r="BO77" s="150" t="str">
        <f t="shared" ca="1" si="63"/>
        <v/>
      </c>
      <c r="BP77" s="150" t="str">
        <f t="shared" ca="1" si="64"/>
        <v/>
      </c>
      <c r="BQ77" s="157" t="str">
        <f t="shared" ca="1" si="108"/>
        <v/>
      </c>
      <c r="BR77" s="157" t="str">
        <f t="shared" ca="1" si="109"/>
        <v/>
      </c>
      <c r="BS77" s="157" t="str">
        <f t="shared" ca="1" si="110"/>
        <v/>
      </c>
      <c r="BT77" s="157" t="str">
        <f t="shared" ca="1" si="111"/>
        <v/>
      </c>
      <c r="BU77" s="157" t="str">
        <f t="shared" ca="1" si="112"/>
        <v/>
      </c>
      <c r="BV77" s="157" t="str">
        <f t="shared" ca="1" si="113"/>
        <v/>
      </c>
      <c r="BW77" s="157" t="str">
        <f t="shared" ca="1" si="114"/>
        <v/>
      </c>
      <c r="BX77" s="157" t="str">
        <f t="shared" ca="1" si="115"/>
        <v/>
      </c>
      <c r="BY77" s="150" t="b">
        <f t="shared" si="116"/>
        <v>0</v>
      </c>
      <c r="BZ77" s="150" t="str">
        <f t="shared" ca="1" si="65"/>
        <v/>
      </c>
      <c r="CA77" s="150" t="str">
        <f t="shared" ca="1" si="66"/>
        <v/>
      </c>
      <c r="CB77" s="150" t="str">
        <f t="shared" ca="1" si="67"/>
        <v/>
      </c>
      <c r="CC77" s="150" t="str">
        <f t="shared" ca="1" si="68"/>
        <v/>
      </c>
      <c r="CD77" s="150" t="str">
        <f t="shared" ca="1" si="69"/>
        <v/>
      </c>
      <c r="CE77" s="150" t="str">
        <f t="shared" ca="1" si="70"/>
        <v/>
      </c>
      <c r="CF77" s="157" t="str">
        <f t="shared" ca="1" si="117"/>
        <v/>
      </c>
      <c r="CG77" s="157" t="str">
        <f t="shared" ca="1" si="118"/>
        <v/>
      </c>
      <c r="CH77" s="157" t="str">
        <f t="shared" ca="1" si="119"/>
        <v/>
      </c>
      <c r="CI77" s="157" t="str">
        <f t="shared" ca="1" si="120"/>
        <v/>
      </c>
      <c r="CJ77" s="157" t="str">
        <f t="shared" ca="1" si="121"/>
        <v/>
      </c>
      <c r="CK77" s="157" t="str">
        <f t="shared" ca="1" si="122"/>
        <v/>
      </c>
      <c r="CL77" s="157" t="str">
        <f t="shared" ca="1" si="123"/>
        <v/>
      </c>
      <c r="CM77" s="157" t="str">
        <f t="shared" ca="1" si="124"/>
        <v/>
      </c>
      <c r="CN77" s="150" t="b">
        <f t="shared" si="125"/>
        <v>0</v>
      </c>
      <c r="CO77" s="150" t="str">
        <f t="shared" ca="1" si="71"/>
        <v/>
      </c>
      <c r="CP77" s="150" t="str">
        <f t="shared" ca="1" si="72"/>
        <v/>
      </c>
      <c r="CQ77" s="150" t="str">
        <f t="shared" ca="1" si="73"/>
        <v/>
      </c>
      <c r="CR77" s="150" t="str">
        <f t="shared" ca="1" si="74"/>
        <v/>
      </c>
      <c r="CS77" s="150" t="str">
        <f t="shared" ca="1" si="75"/>
        <v/>
      </c>
      <c r="CT77" s="150" t="str">
        <f t="shared" ca="1" si="76"/>
        <v/>
      </c>
      <c r="CU77" s="157" t="str">
        <f t="shared" ca="1" si="126"/>
        <v/>
      </c>
      <c r="CV77" s="157" t="str">
        <f t="shared" ca="1" si="127"/>
        <v/>
      </c>
      <c r="CW77" s="157" t="str">
        <f t="shared" ca="1" si="128"/>
        <v/>
      </c>
      <c r="CX77" s="157" t="str">
        <f t="shared" ca="1" si="129"/>
        <v/>
      </c>
      <c r="CY77" s="157" t="str">
        <f t="shared" ca="1" si="130"/>
        <v/>
      </c>
      <c r="CZ77" s="157" t="str">
        <f t="shared" ca="1" si="131"/>
        <v/>
      </c>
      <c r="DA77" s="157" t="str">
        <f t="shared" ca="1" si="132"/>
        <v/>
      </c>
      <c r="DB77" s="157" t="str">
        <f t="shared" ca="1" si="133"/>
        <v/>
      </c>
    </row>
    <row r="78" spans="1:106" ht="15" customHeight="1">
      <c r="A78" s="113"/>
      <c r="B78" s="150" t="e">
        <f t="shared" ca="1" si="36"/>
        <v>#N/A</v>
      </c>
      <c r="C78" s="150" t="e">
        <f t="shared" ca="1" si="37"/>
        <v>#N/A</v>
      </c>
      <c r="D78" s="150" t="e">
        <f t="shared" ca="1" si="77"/>
        <v>#N/A</v>
      </c>
      <c r="E78" s="150" t="e">
        <f ca="1">IF(Length_12!L15&lt;0,ROUNDUP(Length_12!L15,B78),ROUNDDOWN(Length_12!L15,B78))</f>
        <v>#N/A</v>
      </c>
      <c r="F78" s="150" t="e">
        <f ca="1">IF(Length_12!M15&lt;0,ROUNDDOWN(Length_12!M15,B78),ROUNDUP(Length_12!M15,B78))</f>
        <v>#N/A</v>
      </c>
      <c r="G78" s="150" t="e">
        <f t="shared" ca="1" si="38"/>
        <v>#N/A</v>
      </c>
      <c r="H78" s="150" t="e">
        <f t="shared" ca="1" si="39"/>
        <v>#N/A</v>
      </c>
      <c r="I78" s="150" t="e">
        <f t="shared" ca="1" si="39"/>
        <v>#N/A</v>
      </c>
      <c r="J78" s="150" t="e">
        <f t="shared" ca="1" si="39"/>
        <v>#N/A</v>
      </c>
      <c r="K78" s="150" t="e">
        <f t="shared" ca="1" si="39"/>
        <v>#N/A</v>
      </c>
      <c r="L78" s="150" t="e">
        <f t="shared" ca="1" si="40"/>
        <v>#N/A</v>
      </c>
      <c r="M78" s="268" t="str">
        <f t="shared" si="78"/>
        <v/>
      </c>
      <c r="N78" s="268" t="str">
        <f t="shared" si="79"/>
        <v/>
      </c>
      <c r="O78" s="116"/>
      <c r="P78" s="194">
        <v>12</v>
      </c>
      <c r="Q78" s="150" t="b">
        <f t="shared" si="80"/>
        <v>0</v>
      </c>
      <c r="R78" s="150" t="str">
        <f t="shared" ca="1" si="41"/>
        <v/>
      </c>
      <c r="S78" s="150" t="str">
        <f t="shared" ca="1" si="42"/>
        <v/>
      </c>
      <c r="T78" s="150" t="str">
        <f t="shared" ca="1" si="43"/>
        <v/>
      </c>
      <c r="U78" s="150" t="str">
        <f t="shared" ca="1" si="44"/>
        <v/>
      </c>
      <c r="V78" s="150" t="str">
        <f t="shared" ca="1" si="45"/>
        <v/>
      </c>
      <c r="W78" s="150" t="str">
        <f t="shared" ca="1" si="46"/>
        <v/>
      </c>
      <c r="X78" s="157" t="str">
        <f t="shared" ca="1" si="81"/>
        <v/>
      </c>
      <c r="Y78" s="157" t="str">
        <f t="shared" ca="1" si="82"/>
        <v/>
      </c>
      <c r="Z78" s="157" t="str">
        <f t="shared" ca="1" si="83"/>
        <v/>
      </c>
      <c r="AA78" s="157" t="str">
        <f t="shared" ca="1" si="84"/>
        <v/>
      </c>
      <c r="AB78" s="157" t="str">
        <f t="shared" ca="1" si="85"/>
        <v/>
      </c>
      <c r="AC78" s="157" t="str">
        <f t="shared" ca="1" si="86"/>
        <v/>
      </c>
      <c r="AD78" s="157" t="str">
        <f t="shared" ca="1" si="87"/>
        <v/>
      </c>
      <c r="AE78" s="157" t="str">
        <f t="shared" ca="1" si="88"/>
        <v/>
      </c>
      <c r="AF78" s="150" t="b">
        <f t="shared" si="89"/>
        <v>0</v>
      </c>
      <c r="AG78" s="150" t="str">
        <f t="shared" ca="1" si="47"/>
        <v/>
      </c>
      <c r="AH78" s="150" t="str">
        <f t="shared" ca="1" si="48"/>
        <v/>
      </c>
      <c r="AI78" s="150" t="str">
        <f t="shared" ca="1" si="49"/>
        <v/>
      </c>
      <c r="AJ78" s="150" t="str">
        <f t="shared" ca="1" si="50"/>
        <v/>
      </c>
      <c r="AK78" s="150" t="str">
        <f t="shared" ca="1" si="51"/>
        <v/>
      </c>
      <c r="AL78" s="150" t="str">
        <f t="shared" ca="1" si="52"/>
        <v/>
      </c>
      <c r="AM78" s="157" t="str">
        <f t="shared" ca="1" si="90"/>
        <v/>
      </c>
      <c r="AN78" s="157" t="str">
        <f t="shared" ca="1" si="91"/>
        <v/>
      </c>
      <c r="AO78" s="157" t="str">
        <f t="shared" ca="1" si="92"/>
        <v/>
      </c>
      <c r="AP78" s="157" t="str">
        <f t="shared" ca="1" si="93"/>
        <v/>
      </c>
      <c r="AQ78" s="157" t="str">
        <f t="shared" ca="1" si="94"/>
        <v/>
      </c>
      <c r="AR78" s="157" t="str">
        <f t="shared" ca="1" si="95"/>
        <v/>
      </c>
      <c r="AS78" s="157" t="str">
        <f t="shared" ca="1" si="96"/>
        <v/>
      </c>
      <c r="AT78" s="157" t="str">
        <f t="shared" ca="1" si="97"/>
        <v/>
      </c>
      <c r="AU78" s="150" t="b">
        <f t="shared" si="98"/>
        <v>0</v>
      </c>
      <c r="AV78" s="150" t="str">
        <f t="shared" ca="1" si="53"/>
        <v/>
      </c>
      <c r="AW78" s="150" t="str">
        <f t="shared" ca="1" si="54"/>
        <v/>
      </c>
      <c r="AX78" s="150" t="str">
        <f t="shared" ca="1" si="55"/>
        <v/>
      </c>
      <c r="AY78" s="150" t="str">
        <f t="shared" ca="1" si="56"/>
        <v/>
      </c>
      <c r="AZ78" s="150" t="str">
        <f t="shared" ca="1" si="57"/>
        <v/>
      </c>
      <c r="BA78" s="150" t="str">
        <f t="shared" ca="1" si="58"/>
        <v/>
      </c>
      <c r="BB78" s="157" t="str">
        <f t="shared" ca="1" si="99"/>
        <v/>
      </c>
      <c r="BC78" s="157" t="str">
        <f t="shared" ca="1" si="100"/>
        <v/>
      </c>
      <c r="BD78" s="157" t="str">
        <f t="shared" ca="1" si="101"/>
        <v/>
      </c>
      <c r="BE78" s="157" t="str">
        <f t="shared" ca="1" si="102"/>
        <v/>
      </c>
      <c r="BF78" s="157" t="str">
        <f t="shared" ca="1" si="103"/>
        <v/>
      </c>
      <c r="BG78" s="157" t="str">
        <f t="shared" ca="1" si="104"/>
        <v/>
      </c>
      <c r="BH78" s="157" t="str">
        <f t="shared" ca="1" si="105"/>
        <v/>
      </c>
      <c r="BI78" s="157" t="str">
        <f t="shared" ca="1" si="106"/>
        <v/>
      </c>
      <c r="BJ78" s="150" t="b">
        <f t="shared" si="107"/>
        <v>0</v>
      </c>
      <c r="BK78" s="150" t="str">
        <f t="shared" ca="1" si="59"/>
        <v/>
      </c>
      <c r="BL78" s="150" t="str">
        <f t="shared" ca="1" si="60"/>
        <v/>
      </c>
      <c r="BM78" s="150" t="str">
        <f t="shared" ca="1" si="61"/>
        <v/>
      </c>
      <c r="BN78" s="150" t="str">
        <f t="shared" ca="1" si="62"/>
        <v/>
      </c>
      <c r="BO78" s="150" t="str">
        <f t="shared" ca="1" si="63"/>
        <v/>
      </c>
      <c r="BP78" s="150" t="str">
        <f t="shared" ca="1" si="64"/>
        <v/>
      </c>
      <c r="BQ78" s="157" t="str">
        <f t="shared" ca="1" si="108"/>
        <v/>
      </c>
      <c r="BR78" s="157" t="str">
        <f t="shared" ca="1" si="109"/>
        <v/>
      </c>
      <c r="BS78" s="157" t="str">
        <f t="shared" ca="1" si="110"/>
        <v/>
      </c>
      <c r="BT78" s="157" t="str">
        <f t="shared" ca="1" si="111"/>
        <v/>
      </c>
      <c r="BU78" s="157" t="str">
        <f t="shared" ca="1" si="112"/>
        <v/>
      </c>
      <c r="BV78" s="157" t="str">
        <f t="shared" ca="1" si="113"/>
        <v/>
      </c>
      <c r="BW78" s="157" t="str">
        <f t="shared" ca="1" si="114"/>
        <v/>
      </c>
      <c r="BX78" s="157" t="str">
        <f t="shared" ca="1" si="115"/>
        <v/>
      </c>
      <c r="BY78" s="150" t="b">
        <f t="shared" si="116"/>
        <v>0</v>
      </c>
      <c r="BZ78" s="150" t="str">
        <f t="shared" ca="1" si="65"/>
        <v/>
      </c>
      <c r="CA78" s="150" t="str">
        <f t="shared" ca="1" si="66"/>
        <v/>
      </c>
      <c r="CB78" s="150" t="str">
        <f t="shared" ca="1" si="67"/>
        <v/>
      </c>
      <c r="CC78" s="150" t="str">
        <f t="shared" ca="1" si="68"/>
        <v/>
      </c>
      <c r="CD78" s="150" t="str">
        <f t="shared" ca="1" si="69"/>
        <v/>
      </c>
      <c r="CE78" s="150" t="str">
        <f t="shared" ca="1" si="70"/>
        <v/>
      </c>
      <c r="CF78" s="157" t="str">
        <f t="shared" ca="1" si="117"/>
        <v/>
      </c>
      <c r="CG78" s="157" t="str">
        <f t="shared" ca="1" si="118"/>
        <v/>
      </c>
      <c r="CH78" s="157" t="str">
        <f t="shared" ca="1" si="119"/>
        <v/>
      </c>
      <c r="CI78" s="157" t="str">
        <f t="shared" ca="1" si="120"/>
        <v/>
      </c>
      <c r="CJ78" s="157" t="str">
        <f t="shared" ca="1" si="121"/>
        <v/>
      </c>
      <c r="CK78" s="157" t="str">
        <f t="shared" ca="1" si="122"/>
        <v/>
      </c>
      <c r="CL78" s="157" t="str">
        <f t="shared" ca="1" si="123"/>
        <v/>
      </c>
      <c r="CM78" s="157" t="str">
        <f t="shared" ca="1" si="124"/>
        <v/>
      </c>
      <c r="CN78" s="150" t="b">
        <f t="shared" si="125"/>
        <v>0</v>
      </c>
      <c r="CO78" s="150" t="str">
        <f t="shared" ca="1" si="71"/>
        <v/>
      </c>
      <c r="CP78" s="150" t="str">
        <f t="shared" ca="1" si="72"/>
        <v/>
      </c>
      <c r="CQ78" s="150" t="str">
        <f t="shared" ca="1" si="73"/>
        <v/>
      </c>
      <c r="CR78" s="150" t="str">
        <f t="shared" ca="1" si="74"/>
        <v/>
      </c>
      <c r="CS78" s="150" t="str">
        <f t="shared" ca="1" si="75"/>
        <v/>
      </c>
      <c r="CT78" s="150" t="str">
        <f t="shared" ca="1" si="76"/>
        <v/>
      </c>
      <c r="CU78" s="157" t="str">
        <f t="shared" ca="1" si="126"/>
        <v/>
      </c>
      <c r="CV78" s="157" t="str">
        <f t="shared" ca="1" si="127"/>
        <v/>
      </c>
      <c r="CW78" s="157" t="str">
        <f t="shared" ca="1" si="128"/>
        <v/>
      </c>
      <c r="CX78" s="157" t="str">
        <f t="shared" ca="1" si="129"/>
        <v/>
      </c>
      <c r="CY78" s="157" t="str">
        <f t="shared" ca="1" si="130"/>
        <v/>
      </c>
      <c r="CZ78" s="157" t="str">
        <f t="shared" ca="1" si="131"/>
        <v/>
      </c>
      <c r="DA78" s="157" t="str">
        <f t="shared" ca="1" si="132"/>
        <v/>
      </c>
      <c r="DB78" s="157" t="str">
        <f t="shared" ca="1" si="133"/>
        <v/>
      </c>
    </row>
    <row r="79" spans="1:106" ht="15" customHeight="1">
      <c r="A79" s="113"/>
      <c r="B79" s="150" t="e">
        <f t="shared" ca="1" si="36"/>
        <v>#N/A</v>
      </c>
      <c r="C79" s="150" t="e">
        <f t="shared" ca="1" si="37"/>
        <v>#N/A</v>
      </c>
      <c r="D79" s="150" t="e">
        <f t="shared" ca="1" si="77"/>
        <v>#N/A</v>
      </c>
      <c r="E79" s="150" t="e">
        <f ca="1">IF(Length_12!L16&lt;0,ROUNDUP(Length_12!L16,B79),ROUNDDOWN(Length_12!L16,B79))</f>
        <v>#N/A</v>
      </c>
      <c r="F79" s="150" t="e">
        <f ca="1">IF(Length_12!M16&lt;0,ROUNDDOWN(Length_12!M16,B79),ROUNDUP(Length_12!M16,B79))</f>
        <v>#N/A</v>
      </c>
      <c r="G79" s="150" t="e">
        <f t="shared" ca="1" si="38"/>
        <v>#N/A</v>
      </c>
      <c r="H79" s="150" t="e">
        <f t="shared" ca="1" si="39"/>
        <v>#N/A</v>
      </c>
      <c r="I79" s="150" t="e">
        <f t="shared" ca="1" si="39"/>
        <v>#N/A</v>
      </c>
      <c r="J79" s="150" t="e">
        <f t="shared" ca="1" si="39"/>
        <v>#N/A</v>
      </c>
      <c r="K79" s="150" t="e">
        <f t="shared" ca="1" si="39"/>
        <v>#N/A</v>
      </c>
      <c r="L79" s="150" t="e">
        <f t="shared" ca="1" si="40"/>
        <v>#N/A</v>
      </c>
      <c r="M79" s="268" t="str">
        <f t="shared" si="78"/>
        <v/>
      </c>
      <c r="N79" s="268" t="str">
        <f t="shared" si="79"/>
        <v/>
      </c>
      <c r="O79" s="116"/>
      <c r="P79" s="194">
        <v>13</v>
      </c>
      <c r="Q79" s="150" t="b">
        <f t="shared" si="80"/>
        <v>0</v>
      </c>
      <c r="R79" s="150" t="str">
        <f t="shared" ca="1" si="41"/>
        <v/>
      </c>
      <c r="S79" s="150" t="str">
        <f t="shared" ca="1" si="42"/>
        <v/>
      </c>
      <c r="T79" s="150" t="str">
        <f t="shared" ca="1" si="43"/>
        <v/>
      </c>
      <c r="U79" s="150" t="str">
        <f t="shared" ca="1" si="44"/>
        <v/>
      </c>
      <c r="V79" s="150" t="str">
        <f t="shared" ca="1" si="45"/>
        <v/>
      </c>
      <c r="W79" s="150" t="str">
        <f t="shared" ca="1" si="46"/>
        <v/>
      </c>
      <c r="X79" s="157" t="str">
        <f t="shared" ca="1" si="81"/>
        <v/>
      </c>
      <c r="Y79" s="157" t="str">
        <f t="shared" ca="1" si="82"/>
        <v/>
      </c>
      <c r="Z79" s="157" t="str">
        <f t="shared" ca="1" si="83"/>
        <v/>
      </c>
      <c r="AA79" s="157" t="str">
        <f t="shared" ca="1" si="84"/>
        <v/>
      </c>
      <c r="AB79" s="157" t="str">
        <f t="shared" ca="1" si="85"/>
        <v/>
      </c>
      <c r="AC79" s="157" t="str">
        <f t="shared" ca="1" si="86"/>
        <v/>
      </c>
      <c r="AD79" s="157" t="str">
        <f t="shared" ca="1" si="87"/>
        <v/>
      </c>
      <c r="AE79" s="157" t="str">
        <f t="shared" ca="1" si="88"/>
        <v/>
      </c>
      <c r="AF79" s="150" t="b">
        <f t="shared" si="89"/>
        <v>0</v>
      </c>
      <c r="AG79" s="150" t="str">
        <f t="shared" ca="1" si="47"/>
        <v/>
      </c>
      <c r="AH79" s="150" t="str">
        <f t="shared" ca="1" si="48"/>
        <v/>
      </c>
      <c r="AI79" s="150" t="str">
        <f t="shared" ca="1" si="49"/>
        <v/>
      </c>
      <c r="AJ79" s="150" t="str">
        <f t="shared" ca="1" si="50"/>
        <v/>
      </c>
      <c r="AK79" s="150" t="str">
        <f t="shared" ca="1" si="51"/>
        <v/>
      </c>
      <c r="AL79" s="150" t="str">
        <f t="shared" ca="1" si="52"/>
        <v/>
      </c>
      <c r="AM79" s="157" t="str">
        <f t="shared" ca="1" si="90"/>
        <v/>
      </c>
      <c r="AN79" s="157" t="str">
        <f t="shared" ca="1" si="91"/>
        <v/>
      </c>
      <c r="AO79" s="157" t="str">
        <f t="shared" ca="1" si="92"/>
        <v/>
      </c>
      <c r="AP79" s="157" t="str">
        <f t="shared" ca="1" si="93"/>
        <v/>
      </c>
      <c r="AQ79" s="157" t="str">
        <f t="shared" ca="1" si="94"/>
        <v/>
      </c>
      <c r="AR79" s="157" t="str">
        <f t="shared" ca="1" si="95"/>
        <v/>
      </c>
      <c r="AS79" s="157" t="str">
        <f t="shared" ca="1" si="96"/>
        <v/>
      </c>
      <c r="AT79" s="157" t="str">
        <f t="shared" ca="1" si="97"/>
        <v/>
      </c>
      <c r="AU79" s="150" t="b">
        <f t="shared" si="98"/>
        <v>0</v>
      </c>
      <c r="AV79" s="150" t="str">
        <f t="shared" ca="1" si="53"/>
        <v/>
      </c>
      <c r="AW79" s="150" t="str">
        <f t="shared" ca="1" si="54"/>
        <v/>
      </c>
      <c r="AX79" s="150" t="str">
        <f t="shared" ca="1" si="55"/>
        <v/>
      </c>
      <c r="AY79" s="150" t="str">
        <f t="shared" ca="1" si="56"/>
        <v/>
      </c>
      <c r="AZ79" s="150" t="str">
        <f t="shared" ca="1" si="57"/>
        <v/>
      </c>
      <c r="BA79" s="150" t="str">
        <f t="shared" ca="1" si="58"/>
        <v/>
      </c>
      <c r="BB79" s="157" t="str">
        <f t="shared" ca="1" si="99"/>
        <v/>
      </c>
      <c r="BC79" s="157" t="str">
        <f t="shared" ca="1" si="100"/>
        <v/>
      </c>
      <c r="BD79" s="157" t="str">
        <f t="shared" ca="1" si="101"/>
        <v/>
      </c>
      <c r="BE79" s="157" t="str">
        <f t="shared" ca="1" si="102"/>
        <v/>
      </c>
      <c r="BF79" s="157" t="str">
        <f t="shared" ca="1" si="103"/>
        <v/>
      </c>
      <c r="BG79" s="157" t="str">
        <f t="shared" ca="1" si="104"/>
        <v/>
      </c>
      <c r="BH79" s="157" t="str">
        <f t="shared" ca="1" si="105"/>
        <v/>
      </c>
      <c r="BI79" s="157" t="str">
        <f t="shared" ca="1" si="106"/>
        <v/>
      </c>
      <c r="BJ79" s="150" t="b">
        <f t="shared" si="107"/>
        <v>0</v>
      </c>
      <c r="BK79" s="150" t="str">
        <f t="shared" ca="1" si="59"/>
        <v/>
      </c>
      <c r="BL79" s="150" t="str">
        <f t="shared" ca="1" si="60"/>
        <v/>
      </c>
      <c r="BM79" s="150" t="str">
        <f t="shared" ca="1" si="61"/>
        <v/>
      </c>
      <c r="BN79" s="150" t="str">
        <f t="shared" ca="1" si="62"/>
        <v/>
      </c>
      <c r="BO79" s="150" t="str">
        <f t="shared" ca="1" si="63"/>
        <v/>
      </c>
      <c r="BP79" s="150" t="str">
        <f t="shared" ca="1" si="64"/>
        <v/>
      </c>
      <c r="BQ79" s="157" t="str">
        <f t="shared" ca="1" si="108"/>
        <v/>
      </c>
      <c r="BR79" s="157" t="str">
        <f t="shared" ca="1" si="109"/>
        <v/>
      </c>
      <c r="BS79" s="157" t="str">
        <f t="shared" ca="1" si="110"/>
        <v/>
      </c>
      <c r="BT79" s="157" t="str">
        <f t="shared" ca="1" si="111"/>
        <v/>
      </c>
      <c r="BU79" s="157" t="str">
        <f t="shared" ca="1" si="112"/>
        <v/>
      </c>
      <c r="BV79" s="157" t="str">
        <f t="shared" ca="1" si="113"/>
        <v/>
      </c>
      <c r="BW79" s="157" t="str">
        <f t="shared" ca="1" si="114"/>
        <v/>
      </c>
      <c r="BX79" s="157" t="str">
        <f t="shared" ca="1" si="115"/>
        <v/>
      </c>
      <c r="BY79" s="150" t="b">
        <f t="shared" si="116"/>
        <v>0</v>
      </c>
      <c r="BZ79" s="150" t="str">
        <f t="shared" ca="1" si="65"/>
        <v/>
      </c>
      <c r="CA79" s="150" t="str">
        <f t="shared" ca="1" si="66"/>
        <v/>
      </c>
      <c r="CB79" s="150" t="str">
        <f t="shared" ca="1" si="67"/>
        <v/>
      </c>
      <c r="CC79" s="150" t="str">
        <f t="shared" ca="1" si="68"/>
        <v/>
      </c>
      <c r="CD79" s="150" t="str">
        <f t="shared" ca="1" si="69"/>
        <v/>
      </c>
      <c r="CE79" s="150" t="str">
        <f t="shared" ca="1" si="70"/>
        <v/>
      </c>
      <c r="CF79" s="157" t="str">
        <f t="shared" ca="1" si="117"/>
        <v/>
      </c>
      <c r="CG79" s="157" t="str">
        <f t="shared" ca="1" si="118"/>
        <v/>
      </c>
      <c r="CH79" s="157" t="str">
        <f t="shared" ca="1" si="119"/>
        <v/>
      </c>
      <c r="CI79" s="157" t="str">
        <f t="shared" ca="1" si="120"/>
        <v/>
      </c>
      <c r="CJ79" s="157" t="str">
        <f t="shared" ca="1" si="121"/>
        <v/>
      </c>
      <c r="CK79" s="157" t="str">
        <f t="shared" ca="1" si="122"/>
        <v/>
      </c>
      <c r="CL79" s="157" t="str">
        <f t="shared" ca="1" si="123"/>
        <v/>
      </c>
      <c r="CM79" s="157" t="str">
        <f t="shared" ca="1" si="124"/>
        <v/>
      </c>
      <c r="CN79" s="150" t="b">
        <f t="shared" si="125"/>
        <v>0</v>
      </c>
      <c r="CO79" s="150" t="str">
        <f t="shared" ca="1" si="71"/>
        <v/>
      </c>
      <c r="CP79" s="150" t="str">
        <f t="shared" ca="1" si="72"/>
        <v/>
      </c>
      <c r="CQ79" s="150" t="str">
        <f t="shared" ca="1" si="73"/>
        <v/>
      </c>
      <c r="CR79" s="150" t="str">
        <f t="shared" ca="1" si="74"/>
        <v/>
      </c>
      <c r="CS79" s="150" t="str">
        <f t="shared" ca="1" si="75"/>
        <v/>
      </c>
      <c r="CT79" s="150" t="str">
        <f t="shared" ca="1" si="76"/>
        <v/>
      </c>
      <c r="CU79" s="157" t="str">
        <f t="shared" ca="1" si="126"/>
        <v/>
      </c>
      <c r="CV79" s="157" t="str">
        <f t="shared" ca="1" si="127"/>
        <v/>
      </c>
      <c r="CW79" s="157" t="str">
        <f t="shared" ca="1" si="128"/>
        <v/>
      </c>
      <c r="CX79" s="157" t="str">
        <f t="shared" ca="1" si="129"/>
        <v/>
      </c>
      <c r="CY79" s="157" t="str">
        <f t="shared" ca="1" si="130"/>
        <v/>
      </c>
      <c r="CZ79" s="157" t="str">
        <f t="shared" ca="1" si="131"/>
        <v/>
      </c>
      <c r="DA79" s="157" t="str">
        <f t="shared" ca="1" si="132"/>
        <v/>
      </c>
      <c r="DB79" s="157" t="str">
        <f t="shared" ca="1" si="133"/>
        <v/>
      </c>
    </row>
    <row r="80" spans="1:106" ht="15" customHeight="1">
      <c r="A80" s="113"/>
      <c r="B80" s="150" t="e">
        <f t="shared" ca="1" si="36"/>
        <v>#N/A</v>
      </c>
      <c r="C80" s="150" t="e">
        <f t="shared" ca="1" si="37"/>
        <v>#N/A</v>
      </c>
      <c r="D80" s="150" t="e">
        <f t="shared" ca="1" si="77"/>
        <v>#N/A</v>
      </c>
      <c r="E80" s="150" t="e">
        <f ca="1">IF(Length_12!L17&lt;0,ROUNDUP(Length_12!L17,B80),ROUNDDOWN(Length_12!L17,B80))</f>
        <v>#N/A</v>
      </c>
      <c r="F80" s="150" t="e">
        <f ca="1">IF(Length_12!M17&lt;0,ROUNDDOWN(Length_12!M17,B80),ROUNDUP(Length_12!M17,B80))</f>
        <v>#N/A</v>
      </c>
      <c r="G80" s="150" t="e">
        <f t="shared" ca="1" si="38"/>
        <v>#N/A</v>
      </c>
      <c r="H80" s="150" t="e">
        <f t="shared" ca="1" si="39"/>
        <v>#N/A</v>
      </c>
      <c r="I80" s="150" t="e">
        <f t="shared" ca="1" si="39"/>
        <v>#N/A</v>
      </c>
      <c r="J80" s="150" t="e">
        <f t="shared" ca="1" si="39"/>
        <v>#N/A</v>
      </c>
      <c r="K80" s="150" t="e">
        <f t="shared" ca="1" si="39"/>
        <v>#N/A</v>
      </c>
      <c r="L80" s="150" t="e">
        <f t="shared" ca="1" si="40"/>
        <v>#N/A</v>
      </c>
      <c r="M80" s="268" t="str">
        <f t="shared" si="78"/>
        <v/>
      </c>
      <c r="N80" s="268" t="str">
        <f t="shared" si="79"/>
        <v/>
      </c>
      <c r="O80" s="116"/>
      <c r="P80" s="194">
        <v>14</v>
      </c>
      <c r="Q80" s="150" t="b">
        <f t="shared" si="80"/>
        <v>0</v>
      </c>
      <c r="R80" s="150" t="str">
        <f t="shared" ca="1" si="41"/>
        <v/>
      </c>
      <c r="S80" s="150" t="str">
        <f t="shared" ca="1" si="42"/>
        <v/>
      </c>
      <c r="T80" s="150" t="str">
        <f t="shared" ca="1" si="43"/>
        <v/>
      </c>
      <c r="U80" s="150" t="str">
        <f t="shared" ca="1" si="44"/>
        <v/>
      </c>
      <c r="V80" s="150" t="str">
        <f t="shared" ca="1" si="45"/>
        <v/>
      </c>
      <c r="W80" s="150" t="str">
        <f t="shared" ca="1" si="46"/>
        <v/>
      </c>
      <c r="X80" s="157" t="str">
        <f t="shared" ca="1" si="81"/>
        <v/>
      </c>
      <c r="Y80" s="157" t="str">
        <f t="shared" ca="1" si="82"/>
        <v/>
      </c>
      <c r="Z80" s="157" t="str">
        <f t="shared" ca="1" si="83"/>
        <v/>
      </c>
      <c r="AA80" s="157" t="str">
        <f t="shared" ca="1" si="84"/>
        <v/>
      </c>
      <c r="AB80" s="157" t="str">
        <f t="shared" ca="1" si="85"/>
        <v/>
      </c>
      <c r="AC80" s="157" t="str">
        <f t="shared" ca="1" si="86"/>
        <v/>
      </c>
      <c r="AD80" s="157" t="str">
        <f t="shared" ca="1" si="87"/>
        <v/>
      </c>
      <c r="AE80" s="157" t="str">
        <f t="shared" ca="1" si="88"/>
        <v/>
      </c>
      <c r="AF80" s="150" t="b">
        <f t="shared" si="89"/>
        <v>0</v>
      </c>
      <c r="AG80" s="150" t="str">
        <f t="shared" ca="1" si="47"/>
        <v/>
      </c>
      <c r="AH80" s="150" t="str">
        <f t="shared" ca="1" si="48"/>
        <v/>
      </c>
      <c r="AI80" s="150" t="str">
        <f t="shared" ca="1" si="49"/>
        <v/>
      </c>
      <c r="AJ80" s="150" t="str">
        <f t="shared" ca="1" si="50"/>
        <v/>
      </c>
      <c r="AK80" s="150" t="str">
        <f t="shared" ca="1" si="51"/>
        <v/>
      </c>
      <c r="AL80" s="150" t="str">
        <f t="shared" ca="1" si="52"/>
        <v/>
      </c>
      <c r="AM80" s="157" t="str">
        <f t="shared" ca="1" si="90"/>
        <v/>
      </c>
      <c r="AN80" s="157" t="str">
        <f t="shared" ca="1" si="91"/>
        <v/>
      </c>
      <c r="AO80" s="157" t="str">
        <f t="shared" ca="1" si="92"/>
        <v/>
      </c>
      <c r="AP80" s="157" t="str">
        <f t="shared" ca="1" si="93"/>
        <v/>
      </c>
      <c r="AQ80" s="157" t="str">
        <f t="shared" ca="1" si="94"/>
        <v/>
      </c>
      <c r="AR80" s="157" t="str">
        <f t="shared" ca="1" si="95"/>
        <v/>
      </c>
      <c r="AS80" s="157" t="str">
        <f t="shared" ca="1" si="96"/>
        <v/>
      </c>
      <c r="AT80" s="157" t="str">
        <f t="shared" ca="1" si="97"/>
        <v/>
      </c>
      <c r="AU80" s="150" t="b">
        <f t="shared" si="98"/>
        <v>0</v>
      </c>
      <c r="AV80" s="150" t="str">
        <f t="shared" ca="1" si="53"/>
        <v/>
      </c>
      <c r="AW80" s="150" t="str">
        <f t="shared" ca="1" si="54"/>
        <v/>
      </c>
      <c r="AX80" s="150" t="str">
        <f t="shared" ca="1" si="55"/>
        <v/>
      </c>
      <c r="AY80" s="150" t="str">
        <f t="shared" ca="1" si="56"/>
        <v/>
      </c>
      <c r="AZ80" s="150" t="str">
        <f t="shared" ca="1" si="57"/>
        <v/>
      </c>
      <c r="BA80" s="150" t="str">
        <f t="shared" ca="1" si="58"/>
        <v/>
      </c>
      <c r="BB80" s="157" t="str">
        <f t="shared" ca="1" si="99"/>
        <v/>
      </c>
      <c r="BC80" s="157" t="str">
        <f t="shared" ca="1" si="100"/>
        <v/>
      </c>
      <c r="BD80" s="157" t="str">
        <f t="shared" ca="1" si="101"/>
        <v/>
      </c>
      <c r="BE80" s="157" t="str">
        <f t="shared" ca="1" si="102"/>
        <v/>
      </c>
      <c r="BF80" s="157" t="str">
        <f t="shared" ca="1" si="103"/>
        <v/>
      </c>
      <c r="BG80" s="157" t="str">
        <f t="shared" ca="1" si="104"/>
        <v/>
      </c>
      <c r="BH80" s="157" t="str">
        <f t="shared" ca="1" si="105"/>
        <v/>
      </c>
      <c r="BI80" s="157" t="str">
        <f t="shared" ca="1" si="106"/>
        <v/>
      </c>
      <c r="BJ80" s="150" t="b">
        <f t="shared" si="107"/>
        <v>0</v>
      </c>
      <c r="BK80" s="150" t="str">
        <f t="shared" ca="1" si="59"/>
        <v/>
      </c>
      <c r="BL80" s="150" t="str">
        <f t="shared" ca="1" si="60"/>
        <v/>
      </c>
      <c r="BM80" s="150" t="str">
        <f t="shared" ca="1" si="61"/>
        <v/>
      </c>
      <c r="BN80" s="150" t="str">
        <f t="shared" ca="1" si="62"/>
        <v/>
      </c>
      <c r="BO80" s="150" t="str">
        <f t="shared" ca="1" si="63"/>
        <v/>
      </c>
      <c r="BP80" s="150" t="str">
        <f t="shared" ca="1" si="64"/>
        <v/>
      </c>
      <c r="BQ80" s="157" t="str">
        <f t="shared" ca="1" si="108"/>
        <v/>
      </c>
      <c r="BR80" s="157" t="str">
        <f t="shared" ca="1" si="109"/>
        <v/>
      </c>
      <c r="BS80" s="157" t="str">
        <f t="shared" ca="1" si="110"/>
        <v/>
      </c>
      <c r="BT80" s="157" t="str">
        <f t="shared" ca="1" si="111"/>
        <v/>
      </c>
      <c r="BU80" s="157" t="str">
        <f t="shared" ca="1" si="112"/>
        <v/>
      </c>
      <c r="BV80" s="157" t="str">
        <f t="shared" ca="1" si="113"/>
        <v/>
      </c>
      <c r="BW80" s="157" t="str">
        <f t="shared" ca="1" si="114"/>
        <v/>
      </c>
      <c r="BX80" s="157" t="str">
        <f t="shared" ca="1" si="115"/>
        <v/>
      </c>
      <c r="BY80" s="150" t="b">
        <f t="shared" si="116"/>
        <v>0</v>
      </c>
      <c r="BZ80" s="150" t="str">
        <f t="shared" ca="1" si="65"/>
        <v/>
      </c>
      <c r="CA80" s="150" t="str">
        <f t="shared" ca="1" si="66"/>
        <v/>
      </c>
      <c r="CB80" s="150" t="str">
        <f t="shared" ca="1" si="67"/>
        <v/>
      </c>
      <c r="CC80" s="150" t="str">
        <f t="shared" ca="1" si="68"/>
        <v/>
      </c>
      <c r="CD80" s="150" t="str">
        <f t="shared" ca="1" si="69"/>
        <v/>
      </c>
      <c r="CE80" s="150" t="str">
        <f t="shared" ca="1" si="70"/>
        <v/>
      </c>
      <c r="CF80" s="157" t="str">
        <f t="shared" ca="1" si="117"/>
        <v/>
      </c>
      <c r="CG80" s="157" t="str">
        <f t="shared" ca="1" si="118"/>
        <v/>
      </c>
      <c r="CH80" s="157" t="str">
        <f t="shared" ca="1" si="119"/>
        <v/>
      </c>
      <c r="CI80" s="157" t="str">
        <f t="shared" ca="1" si="120"/>
        <v/>
      </c>
      <c r="CJ80" s="157" t="str">
        <f t="shared" ca="1" si="121"/>
        <v/>
      </c>
      <c r="CK80" s="157" t="str">
        <f t="shared" ca="1" si="122"/>
        <v/>
      </c>
      <c r="CL80" s="157" t="str">
        <f t="shared" ca="1" si="123"/>
        <v/>
      </c>
      <c r="CM80" s="157" t="str">
        <f t="shared" ca="1" si="124"/>
        <v/>
      </c>
      <c r="CN80" s="150" t="b">
        <f t="shared" si="125"/>
        <v>0</v>
      </c>
      <c r="CO80" s="150" t="str">
        <f t="shared" ca="1" si="71"/>
        <v/>
      </c>
      <c r="CP80" s="150" t="str">
        <f t="shared" ca="1" si="72"/>
        <v/>
      </c>
      <c r="CQ80" s="150" t="str">
        <f t="shared" ca="1" si="73"/>
        <v/>
      </c>
      <c r="CR80" s="150" t="str">
        <f t="shared" ca="1" si="74"/>
        <v/>
      </c>
      <c r="CS80" s="150" t="str">
        <f t="shared" ca="1" si="75"/>
        <v/>
      </c>
      <c r="CT80" s="150" t="str">
        <f t="shared" ca="1" si="76"/>
        <v/>
      </c>
      <c r="CU80" s="157" t="str">
        <f t="shared" ca="1" si="126"/>
        <v/>
      </c>
      <c r="CV80" s="157" t="str">
        <f t="shared" ca="1" si="127"/>
        <v/>
      </c>
      <c r="CW80" s="157" t="str">
        <f t="shared" ca="1" si="128"/>
        <v/>
      </c>
      <c r="CX80" s="157" t="str">
        <f t="shared" ca="1" si="129"/>
        <v/>
      </c>
      <c r="CY80" s="157" t="str">
        <f t="shared" ca="1" si="130"/>
        <v/>
      </c>
      <c r="CZ80" s="157" t="str">
        <f t="shared" ca="1" si="131"/>
        <v/>
      </c>
      <c r="DA80" s="157" t="str">
        <f t="shared" ca="1" si="132"/>
        <v/>
      </c>
      <c r="DB80" s="157" t="str">
        <f t="shared" ca="1" si="133"/>
        <v/>
      </c>
    </row>
    <row r="81" spans="1:106" ht="15" customHeight="1">
      <c r="A81" s="113"/>
      <c r="B81" s="150" t="e">
        <f t="shared" ca="1" si="36"/>
        <v>#N/A</v>
      </c>
      <c r="C81" s="150" t="e">
        <f t="shared" ca="1" si="37"/>
        <v>#N/A</v>
      </c>
      <c r="D81" s="150" t="e">
        <f t="shared" ca="1" si="77"/>
        <v>#N/A</v>
      </c>
      <c r="E81" s="150" t="e">
        <f ca="1">IF(Length_12!L18&lt;0,ROUNDUP(Length_12!L18,B81),ROUNDDOWN(Length_12!L18,B81))</f>
        <v>#N/A</v>
      </c>
      <c r="F81" s="150" t="e">
        <f ca="1">IF(Length_12!M18&lt;0,ROUNDDOWN(Length_12!M18,B81),ROUNDUP(Length_12!M18,B81))</f>
        <v>#N/A</v>
      </c>
      <c r="G81" s="150" t="e">
        <f t="shared" ca="1" si="38"/>
        <v>#N/A</v>
      </c>
      <c r="H81" s="150" t="e">
        <f t="shared" ca="1" si="39"/>
        <v>#N/A</v>
      </c>
      <c r="I81" s="150" t="e">
        <f t="shared" ca="1" si="39"/>
        <v>#N/A</v>
      </c>
      <c r="J81" s="150" t="e">
        <f t="shared" ca="1" si="39"/>
        <v>#N/A</v>
      </c>
      <c r="K81" s="150" t="e">
        <f t="shared" ca="1" si="39"/>
        <v>#N/A</v>
      </c>
      <c r="L81" s="150" t="e">
        <f t="shared" ca="1" si="40"/>
        <v>#N/A</v>
      </c>
      <c r="M81" s="268" t="str">
        <f t="shared" si="78"/>
        <v/>
      </c>
      <c r="N81" s="268" t="str">
        <f t="shared" si="79"/>
        <v/>
      </c>
      <c r="O81" s="116"/>
      <c r="P81" s="194">
        <v>15</v>
      </c>
      <c r="Q81" s="150" t="b">
        <f t="shared" si="80"/>
        <v>0</v>
      </c>
      <c r="R81" s="150" t="str">
        <f t="shared" ca="1" si="41"/>
        <v/>
      </c>
      <c r="S81" s="150" t="str">
        <f t="shared" ca="1" si="42"/>
        <v/>
      </c>
      <c r="T81" s="150" t="str">
        <f t="shared" ca="1" si="43"/>
        <v/>
      </c>
      <c r="U81" s="150" t="str">
        <f t="shared" ca="1" si="44"/>
        <v/>
      </c>
      <c r="V81" s="150" t="str">
        <f t="shared" ca="1" si="45"/>
        <v/>
      </c>
      <c r="W81" s="150" t="str">
        <f t="shared" ca="1" si="46"/>
        <v/>
      </c>
      <c r="X81" s="157" t="str">
        <f t="shared" ca="1" si="81"/>
        <v/>
      </c>
      <c r="Y81" s="157" t="str">
        <f t="shared" ca="1" si="82"/>
        <v/>
      </c>
      <c r="Z81" s="157" t="str">
        <f t="shared" ca="1" si="83"/>
        <v/>
      </c>
      <c r="AA81" s="157" t="str">
        <f t="shared" ca="1" si="84"/>
        <v/>
      </c>
      <c r="AB81" s="157" t="str">
        <f t="shared" ca="1" si="85"/>
        <v/>
      </c>
      <c r="AC81" s="157" t="str">
        <f t="shared" ca="1" si="86"/>
        <v/>
      </c>
      <c r="AD81" s="157" t="str">
        <f t="shared" ca="1" si="87"/>
        <v/>
      </c>
      <c r="AE81" s="157" t="str">
        <f t="shared" ca="1" si="88"/>
        <v/>
      </c>
      <c r="AF81" s="150" t="b">
        <f t="shared" si="89"/>
        <v>0</v>
      </c>
      <c r="AG81" s="150" t="str">
        <f t="shared" ca="1" si="47"/>
        <v/>
      </c>
      <c r="AH81" s="150" t="str">
        <f t="shared" ca="1" si="48"/>
        <v/>
      </c>
      <c r="AI81" s="150" t="str">
        <f t="shared" ca="1" si="49"/>
        <v/>
      </c>
      <c r="AJ81" s="150" t="str">
        <f t="shared" ca="1" si="50"/>
        <v/>
      </c>
      <c r="AK81" s="150" t="str">
        <f t="shared" ca="1" si="51"/>
        <v/>
      </c>
      <c r="AL81" s="150" t="str">
        <f t="shared" ca="1" si="52"/>
        <v/>
      </c>
      <c r="AM81" s="157" t="str">
        <f t="shared" ca="1" si="90"/>
        <v/>
      </c>
      <c r="AN81" s="157" t="str">
        <f t="shared" ca="1" si="91"/>
        <v/>
      </c>
      <c r="AO81" s="157" t="str">
        <f t="shared" ca="1" si="92"/>
        <v/>
      </c>
      <c r="AP81" s="157" t="str">
        <f t="shared" ca="1" si="93"/>
        <v/>
      </c>
      <c r="AQ81" s="157" t="str">
        <f t="shared" ca="1" si="94"/>
        <v/>
      </c>
      <c r="AR81" s="157" t="str">
        <f t="shared" ca="1" si="95"/>
        <v/>
      </c>
      <c r="AS81" s="157" t="str">
        <f t="shared" ca="1" si="96"/>
        <v/>
      </c>
      <c r="AT81" s="157" t="str">
        <f t="shared" ca="1" si="97"/>
        <v/>
      </c>
      <c r="AU81" s="150" t="b">
        <f t="shared" si="98"/>
        <v>0</v>
      </c>
      <c r="AV81" s="150" t="str">
        <f t="shared" ca="1" si="53"/>
        <v/>
      </c>
      <c r="AW81" s="150" t="str">
        <f t="shared" ca="1" si="54"/>
        <v/>
      </c>
      <c r="AX81" s="150" t="str">
        <f t="shared" ca="1" si="55"/>
        <v/>
      </c>
      <c r="AY81" s="150" t="str">
        <f t="shared" ca="1" si="56"/>
        <v/>
      </c>
      <c r="AZ81" s="150" t="str">
        <f t="shared" ca="1" si="57"/>
        <v/>
      </c>
      <c r="BA81" s="150" t="str">
        <f t="shared" ca="1" si="58"/>
        <v/>
      </c>
      <c r="BB81" s="157" t="str">
        <f t="shared" ca="1" si="99"/>
        <v/>
      </c>
      <c r="BC81" s="157" t="str">
        <f t="shared" ca="1" si="100"/>
        <v/>
      </c>
      <c r="BD81" s="157" t="str">
        <f t="shared" ca="1" si="101"/>
        <v/>
      </c>
      <c r="BE81" s="157" t="str">
        <f t="shared" ca="1" si="102"/>
        <v/>
      </c>
      <c r="BF81" s="157" t="str">
        <f t="shared" ca="1" si="103"/>
        <v/>
      </c>
      <c r="BG81" s="157" t="str">
        <f t="shared" ca="1" si="104"/>
        <v/>
      </c>
      <c r="BH81" s="157" t="str">
        <f t="shared" ca="1" si="105"/>
        <v/>
      </c>
      <c r="BI81" s="157" t="str">
        <f t="shared" ca="1" si="106"/>
        <v/>
      </c>
      <c r="BJ81" s="150" t="b">
        <f t="shared" si="107"/>
        <v>0</v>
      </c>
      <c r="BK81" s="150" t="str">
        <f t="shared" ca="1" si="59"/>
        <v/>
      </c>
      <c r="BL81" s="150" t="str">
        <f t="shared" ca="1" si="60"/>
        <v/>
      </c>
      <c r="BM81" s="150" t="str">
        <f t="shared" ca="1" si="61"/>
        <v/>
      </c>
      <c r="BN81" s="150" t="str">
        <f t="shared" ca="1" si="62"/>
        <v/>
      </c>
      <c r="BO81" s="150" t="str">
        <f t="shared" ca="1" si="63"/>
        <v/>
      </c>
      <c r="BP81" s="150" t="str">
        <f t="shared" ca="1" si="64"/>
        <v/>
      </c>
      <c r="BQ81" s="157" t="str">
        <f t="shared" ca="1" si="108"/>
        <v/>
      </c>
      <c r="BR81" s="157" t="str">
        <f t="shared" ca="1" si="109"/>
        <v/>
      </c>
      <c r="BS81" s="157" t="str">
        <f t="shared" ca="1" si="110"/>
        <v/>
      </c>
      <c r="BT81" s="157" t="str">
        <f t="shared" ca="1" si="111"/>
        <v/>
      </c>
      <c r="BU81" s="157" t="str">
        <f t="shared" ca="1" si="112"/>
        <v/>
      </c>
      <c r="BV81" s="157" t="str">
        <f t="shared" ca="1" si="113"/>
        <v/>
      </c>
      <c r="BW81" s="157" t="str">
        <f t="shared" ca="1" si="114"/>
        <v/>
      </c>
      <c r="BX81" s="157" t="str">
        <f t="shared" ca="1" si="115"/>
        <v/>
      </c>
      <c r="BY81" s="150" t="b">
        <f t="shared" si="116"/>
        <v>0</v>
      </c>
      <c r="BZ81" s="150" t="str">
        <f t="shared" ca="1" si="65"/>
        <v/>
      </c>
      <c r="CA81" s="150" t="str">
        <f t="shared" ca="1" si="66"/>
        <v/>
      </c>
      <c r="CB81" s="150" t="str">
        <f t="shared" ca="1" si="67"/>
        <v/>
      </c>
      <c r="CC81" s="150" t="str">
        <f t="shared" ca="1" si="68"/>
        <v/>
      </c>
      <c r="CD81" s="150" t="str">
        <f t="shared" ca="1" si="69"/>
        <v/>
      </c>
      <c r="CE81" s="150" t="str">
        <f t="shared" ca="1" si="70"/>
        <v/>
      </c>
      <c r="CF81" s="157" t="str">
        <f t="shared" ca="1" si="117"/>
        <v/>
      </c>
      <c r="CG81" s="157" t="str">
        <f t="shared" ca="1" si="118"/>
        <v/>
      </c>
      <c r="CH81" s="157" t="str">
        <f t="shared" ca="1" si="119"/>
        <v/>
      </c>
      <c r="CI81" s="157" t="str">
        <f t="shared" ca="1" si="120"/>
        <v/>
      </c>
      <c r="CJ81" s="157" t="str">
        <f t="shared" ca="1" si="121"/>
        <v/>
      </c>
      <c r="CK81" s="157" t="str">
        <f t="shared" ca="1" si="122"/>
        <v/>
      </c>
      <c r="CL81" s="157" t="str">
        <f t="shared" ca="1" si="123"/>
        <v/>
      </c>
      <c r="CM81" s="157" t="str">
        <f t="shared" ca="1" si="124"/>
        <v/>
      </c>
      <c r="CN81" s="150" t="b">
        <f t="shared" si="125"/>
        <v>0</v>
      </c>
      <c r="CO81" s="150" t="str">
        <f t="shared" ca="1" si="71"/>
        <v/>
      </c>
      <c r="CP81" s="150" t="str">
        <f t="shared" ca="1" si="72"/>
        <v/>
      </c>
      <c r="CQ81" s="150" t="str">
        <f t="shared" ca="1" si="73"/>
        <v/>
      </c>
      <c r="CR81" s="150" t="str">
        <f t="shared" ca="1" si="74"/>
        <v/>
      </c>
      <c r="CS81" s="150" t="str">
        <f t="shared" ca="1" si="75"/>
        <v/>
      </c>
      <c r="CT81" s="150" t="str">
        <f t="shared" ca="1" si="76"/>
        <v/>
      </c>
      <c r="CU81" s="157" t="str">
        <f t="shared" ca="1" si="126"/>
        <v/>
      </c>
      <c r="CV81" s="157" t="str">
        <f t="shared" ca="1" si="127"/>
        <v/>
      </c>
      <c r="CW81" s="157" t="str">
        <f t="shared" ca="1" si="128"/>
        <v/>
      </c>
      <c r="CX81" s="157" t="str">
        <f t="shared" ca="1" si="129"/>
        <v/>
      </c>
      <c r="CY81" s="157" t="str">
        <f t="shared" ca="1" si="130"/>
        <v/>
      </c>
      <c r="CZ81" s="157" t="str">
        <f t="shared" ca="1" si="131"/>
        <v/>
      </c>
      <c r="DA81" s="157" t="str">
        <f t="shared" ca="1" si="132"/>
        <v/>
      </c>
      <c r="DB81" s="157" t="str">
        <f t="shared" ca="1" si="133"/>
        <v/>
      </c>
    </row>
    <row r="82" spans="1:106" ht="15" customHeight="1">
      <c r="A82" s="113"/>
      <c r="B82" s="150" t="e">
        <f t="shared" ca="1" si="36"/>
        <v>#N/A</v>
      </c>
      <c r="C82" s="150" t="e">
        <f t="shared" ca="1" si="37"/>
        <v>#N/A</v>
      </c>
      <c r="D82" s="150" t="e">
        <f t="shared" ca="1" si="77"/>
        <v>#N/A</v>
      </c>
      <c r="E82" s="150" t="e">
        <f ca="1">IF(Length_12!L19&lt;0,ROUNDUP(Length_12!L19,B82),ROUNDDOWN(Length_12!L19,B82))</f>
        <v>#N/A</v>
      </c>
      <c r="F82" s="150" t="e">
        <f ca="1">IF(Length_12!M19&lt;0,ROUNDDOWN(Length_12!M19,B82),ROUNDUP(Length_12!M19,B82))</f>
        <v>#N/A</v>
      </c>
      <c r="G82" s="150" t="e">
        <f t="shared" ca="1" si="38"/>
        <v>#N/A</v>
      </c>
      <c r="H82" s="150" t="e">
        <f t="shared" ca="1" si="39"/>
        <v>#N/A</v>
      </c>
      <c r="I82" s="150" t="e">
        <f t="shared" ca="1" si="39"/>
        <v>#N/A</v>
      </c>
      <c r="J82" s="150" t="e">
        <f t="shared" ca="1" si="39"/>
        <v>#N/A</v>
      </c>
      <c r="K82" s="150" t="e">
        <f t="shared" ca="1" si="39"/>
        <v>#N/A</v>
      </c>
      <c r="L82" s="150" t="e">
        <f t="shared" ca="1" si="40"/>
        <v>#N/A</v>
      </c>
      <c r="M82" s="268" t="str">
        <f t="shared" si="78"/>
        <v/>
      </c>
      <c r="N82" s="268" t="str">
        <f t="shared" si="79"/>
        <v/>
      </c>
      <c r="O82" s="116"/>
      <c r="P82" s="194">
        <v>16</v>
      </c>
      <c r="Q82" s="150" t="b">
        <f t="shared" si="80"/>
        <v>0</v>
      </c>
      <c r="R82" s="150" t="str">
        <f t="shared" ca="1" si="41"/>
        <v/>
      </c>
      <c r="S82" s="150" t="str">
        <f t="shared" ca="1" si="42"/>
        <v/>
      </c>
      <c r="T82" s="150" t="str">
        <f t="shared" ca="1" si="43"/>
        <v/>
      </c>
      <c r="U82" s="150" t="str">
        <f t="shared" ca="1" si="44"/>
        <v/>
      </c>
      <c r="V82" s="150" t="str">
        <f t="shared" ca="1" si="45"/>
        <v/>
      </c>
      <c r="W82" s="150" t="str">
        <f t="shared" ca="1" si="46"/>
        <v/>
      </c>
      <c r="X82" s="157" t="str">
        <f t="shared" ca="1" si="81"/>
        <v/>
      </c>
      <c r="Y82" s="157" t="str">
        <f t="shared" ca="1" si="82"/>
        <v/>
      </c>
      <c r="Z82" s="157" t="str">
        <f t="shared" ca="1" si="83"/>
        <v/>
      </c>
      <c r="AA82" s="157" t="str">
        <f t="shared" ca="1" si="84"/>
        <v/>
      </c>
      <c r="AB82" s="157" t="str">
        <f t="shared" ca="1" si="85"/>
        <v/>
      </c>
      <c r="AC82" s="157" t="str">
        <f t="shared" ca="1" si="86"/>
        <v/>
      </c>
      <c r="AD82" s="157" t="str">
        <f t="shared" ca="1" si="87"/>
        <v/>
      </c>
      <c r="AE82" s="157" t="str">
        <f t="shared" ca="1" si="88"/>
        <v/>
      </c>
      <c r="AF82" s="150" t="b">
        <f t="shared" si="89"/>
        <v>0</v>
      </c>
      <c r="AG82" s="150" t="str">
        <f t="shared" ca="1" si="47"/>
        <v/>
      </c>
      <c r="AH82" s="150" t="str">
        <f t="shared" ca="1" si="48"/>
        <v/>
      </c>
      <c r="AI82" s="150" t="str">
        <f t="shared" ca="1" si="49"/>
        <v/>
      </c>
      <c r="AJ82" s="150" t="str">
        <f t="shared" ca="1" si="50"/>
        <v/>
      </c>
      <c r="AK82" s="150" t="str">
        <f t="shared" ca="1" si="51"/>
        <v/>
      </c>
      <c r="AL82" s="150" t="str">
        <f t="shared" ca="1" si="52"/>
        <v/>
      </c>
      <c r="AM82" s="157" t="str">
        <f t="shared" ca="1" si="90"/>
        <v/>
      </c>
      <c r="AN82" s="157" t="str">
        <f t="shared" ca="1" si="91"/>
        <v/>
      </c>
      <c r="AO82" s="157" t="str">
        <f t="shared" ca="1" si="92"/>
        <v/>
      </c>
      <c r="AP82" s="157" t="str">
        <f t="shared" ca="1" si="93"/>
        <v/>
      </c>
      <c r="AQ82" s="157" t="str">
        <f t="shared" ca="1" si="94"/>
        <v/>
      </c>
      <c r="AR82" s="157" t="str">
        <f t="shared" ca="1" si="95"/>
        <v/>
      </c>
      <c r="AS82" s="157" t="str">
        <f t="shared" ca="1" si="96"/>
        <v/>
      </c>
      <c r="AT82" s="157" t="str">
        <f t="shared" ca="1" si="97"/>
        <v/>
      </c>
      <c r="AU82" s="150" t="b">
        <f t="shared" si="98"/>
        <v>0</v>
      </c>
      <c r="AV82" s="150" t="str">
        <f t="shared" ca="1" si="53"/>
        <v/>
      </c>
      <c r="AW82" s="150" t="str">
        <f t="shared" ca="1" si="54"/>
        <v/>
      </c>
      <c r="AX82" s="150" t="str">
        <f t="shared" ca="1" si="55"/>
        <v/>
      </c>
      <c r="AY82" s="150" t="str">
        <f t="shared" ca="1" si="56"/>
        <v/>
      </c>
      <c r="AZ82" s="150" t="str">
        <f t="shared" ca="1" si="57"/>
        <v/>
      </c>
      <c r="BA82" s="150" t="str">
        <f t="shared" ca="1" si="58"/>
        <v/>
      </c>
      <c r="BB82" s="157" t="str">
        <f t="shared" ca="1" si="99"/>
        <v/>
      </c>
      <c r="BC82" s="157" t="str">
        <f t="shared" ca="1" si="100"/>
        <v/>
      </c>
      <c r="BD82" s="157" t="str">
        <f t="shared" ca="1" si="101"/>
        <v/>
      </c>
      <c r="BE82" s="157" t="str">
        <f t="shared" ca="1" si="102"/>
        <v/>
      </c>
      <c r="BF82" s="157" t="str">
        <f t="shared" ca="1" si="103"/>
        <v/>
      </c>
      <c r="BG82" s="157" t="str">
        <f t="shared" ca="1" si="104"/>
        <v/>
      </c>
      <c r="BH82" s="157" t="str">
        <f t="shared" ca="1" si="105"/>
        <v/>
      </c>
      <c r="BI82" s="157" t="str">
        <f t="shared" ca="1" si="106"/>
        <v/>
      </c>
      <c r="BJ82" s="150" t="b">
        <f t="shared" si="107"/>
        <v>0</v>
      </c>
      <c r="BK82" s="150" t="str">
        <f t="shared" ca="1" si="59"/>
        <v/>
      </c>
      <c r="BL82" s="150" t="str">
        <f t="shared" ca="1" si="60"/>
        <v/>
      </c>
      <c r="BM82" s="150" t="str">
        <f t="shared" ca="1" si="61"/>
        <v/>
      </c>
      <c r="BN82" s="150" t="str">
        <f t="shared" ca="1" si="62"/>
        <v/>
      </c>
      <c r="BO82" s="150" t="str">
        <f t="shared" ca="1" si="63"/>
        <v/>
      </c>
      <c r="BP82" s="150" t="str">
        <f t="shared" ca="1" si="64"/>
        <v/>
      </c>
      <c r="BQ82" s="157" t="str">
        <f t="shared" ca="1" si="108"/>
        <v/>
      </c>
      <c r="BR82" s="157" t="str">
        <f t="shared" ca="1" si="109"/>
        <v/>
      </c>
      <c r="BS82" s="157" t="str">
        <f t="shared" ca="1" si="110"/>
        <v/>
      </c>
      <c r="BT82" s="157" t="str">
        <f t="shared" ca="1" si="111"/>
        <v/>
      </c>
      <c r="BU82" s="157" t="str">
        <f t="shared" ca="1" si="112"/>
        <v/>
      </c>
      <c r="BV82" s="157" t="str">
        <f t="shared" ca="1" si="113"/>
        <v/>
      </c>
      <c r="BW82" s="157" t="str">
        <f t="shared" ca="1" si="114"/>
        <v/>
      </c>
      <c r="BX82" s="157" t="str">
        <f t="shared" ca="1" si="115"/>
        <v/>
      </c>
      <c r="BY82" s="150" t="b">
        <f t="shared" si="116"/>
        <v>0</v>
      </c>
      <c r="BZ82" s="150" t="str">
        <f t="shared" ca="1" si="65"/>
        <v/>
      </c>
      <c r="CA82" s="150" t="str">
        <f t="shared" ca="1" si="66"/>
        <v/>
      </c>
      <c r="CB82" s="150" t="str">
        <f t="shared" ca="1" si="67"/>
        <v/>
      </c>
      <c r="CC82" s="150" t="str">
        <f t="shared" ca="1" si="68"/>
        <v/>
      </c>
      <c r="CD82" s="150" t="str">
        <f t="shared" ca="1" si="69"/>
        <v/>
      </c>
      <c r="CE82" s="150" t="str">
        <f t="shared" ca="1" si="70"/>
        <v/>
      </c>
      <c r="CF82" s="157" t="str">
        <f t="shared" ca="1" si="117"/>
        <v/>
      </c>
      <c r="CG82" s="157" t="str">
        <f t="shared" ca="1" si="118"/>
        <v/>
      </c>
      <c r="CH82" s="157" t="str">
        <f t="shared" ca="1" si="119"/>
        <v/>
      </c>
      <c r="CI82" s="157" t="str">
        <f t="shared" ca="1" si="120"/>
        <v/>
      </c>
      <c r="CJ82" s="157" t="str">
        <f t="shared" ca="1" si="121"/>
        <v/>
      </c>
      <c r="CK82" s="157" t="str">
        <f t="shared" ca="1" si="122"/>
        <v/>
      </c>
      <c r="CL82" s="157" t="str">
        <f t="shared" ca="1" si="123"/>
        <v/>
      </c>
      <c r="CM82" s="157" t="str">
        <f t="shared" ca="1" si="124"/>
        <v/>
      </c>
      <c r="CN82" s="150" t="b">
        <f t="shared" si="125"/>
        <v>0</v>
      </c>
      <c r="CO82" s="150" t="str">
        <f t="shared" ca="1" si="71"/>
        <v/>
      </c>
      <c r="CP82" s="150" t="str">
        <f t="shared" ca="1" si="72"/>
        <v/>
      </c>
      <c r="CQ82" s="150" t="str">
        <f t="shared" ca="1" si="73"/>
        <v/>
      </c>
      <c r="CR82" s="150" t="str">
        <f t="shared" ca="1" si="74"/>
        <v/>
      </c>
      <c r="CS82" s="150" t="str">
        <f t="shared" ca="1" si="75"/>
        <v/>
      </c>
      <c r="CT82" s="150" t="str">
        <f t="shared" ca="1" si="76"/>
        <v/>
      </c>
      <c r="CU82" s="157" t="str">
        <f t="shared" ca="1" si="126"/>
        <v/>
      </c>
      <c r="CV82" s="157" t="str">
        <f t="shared" ca="1" si="127"/>
        <v/>
      </c>
      <c r="CW82" s="157" t="str">
        <f t="shared" ca="1" si="128"/>
        <v/>
      </c>
      <c r="CX82" s="157" t="str">
        <f t="shared" ca="1" si="129"/>
        <v/>
      </c>
      <c r="CY82" s="157" t="str">
        <f t="shared" ca="1" si="130"/>
        <v/>
      </c>
      <c r="CZ82" s="157" t="str">
        <f t="shared" ca="1" si="131"/>
        <v/>
      </c>
      <c r="DA82" s="157" t="str">
        <f t="shared" ca="1" si="132"/>
        <v/>
      </c>
      <c r="DB82" s="157" t="str">
        <f t="shared" ca="1" si="133"/>
        <v/>
      </c>
    </row>
    <row r="83" spans="1:106" ht="15" customHeight="1">
      <c r="A83" s="113"/>
      <c r="B83" s="150" t="e">
        <f t="shared" ca="1" si="36"/>
        <v>#N/A</v>
      </c>
      <c r="C83" s="150" t="e">
        <f t="shared" ca="1" si="37"/>
        <v>#N/A</v>
      </c>
      <c r="D83" s="150" t="e">
        <f t="shared" ca="1" si="77"/>
        <v>#N/A</v>
      </c>
      <c r="E83" s="150" t="e">
        <f ca="1">IF(Length_12!L20&lt;0,ROUNDUP(Length_12!L20,B83),ROUNDDOWN(Length_12!L20,B83))</f>
        <v>#N/A</v>
      </c>
      <c r="F83" s="150" t="e">
        <f ca="1">IF(Length_12!M20&lt;0,ROUNDDOWN(Length_12!M20,B83),ROUNDUP(Length_12!M20,B83))</f>
        <v>#N/A</v>
      </c>
      <c r="G83" s="150" t="e">
        <f t="shared" ca="1" si="38"/>
        <v>#N/A</v>
      </c>
      <c r="H83" s="150" t="e">
        <f t="shared" ca="1" si="39"/>
        <v>#N/A</v>
      </c>
      <c r="I83" s="150" t="e">
        <f t="shared" ca="1" si="39"/>
        <v>#N/A</v>
      </c>
      <c r="J83" s="150" t="e">
        <f t="shared" ca="1" si="39"/>
        <v>#N/A</v>
      </c>
      <c r="K83" s="150" t="e">
        <f t="shared" ca="1" si="39"/>
        <v>#N/A</v>
      </c>
      <c r="L83" s="150" t="e">
        <f t="shared" ca="1" si="40"/>
        <v>#N/A</v>
      </c>
      <c r="M83" s="268" t="str">
        <f t="shared" si="78"/>
        <v/>
      </c>
      <c r="N83" s="268" t="str">
        <f t="shared" si="79"/>
        <v/>
      </c>
      <c r="O83" s="116"/>
      <c r="P83" s="194">
        <v>17</v>
      </c>
      <c r="Q83" s="150" t="b">
        <f t="shared" si="80"/>
        <v>0</v>
      </c>
      <c r="R83" s="150" t="str">
        <f t="shared" ca="1" si="41"/>
        <v/>
      </c>
      <c r="S83" s="150" t="str">
        <f t="shared" ca="1" si="42"/>
        <v/>
      </c>
      <c r="T83" s="150" t="str">
        <f t="shared" ca="1" si="43"/>
        <v/>
      </c>
      <c r="U83" s="150" t="str">
        <f t="shared" ca="1" si="44"/>
        <v/>
      </c>
      <c r="V83" s="150" t="str">
        <f t="shared" ca="1" si="45"/>
        <v/>
      </c>
      <c r="W83" s="150" t="str">
        <f t="shared" ca="1" si="46"/>
        <v/>
      </c>
      <c r="X83" s="157" t="str">
        <f t="shared" ca="1" si="81"/>
        <v/>
      </c>
      <c r="Y83" s="157" t="str">
        <f t="shared" ca="1" si="82"/>
        <v/>
      </c>
      <c r="Z83" s="157" t="str">
        <f t="shared" ca="1" si="83"/>
        <v/>
      </c>
      <c r="AA83" s="157" t="str">
        <f t="shared" ca="1" si="84"/>
        <v/>
      </c>
      <c r="AB83" s="157" t="str">
        <f t="shared" ca="1" si="85"/>
        <v/>
      </c>
      <c r="AC83" s="157" t="str">
        <f t="shared" ca="1" si="86"/>
        <v/>
      </c>
      <c r="AD83" s="157" t="str">
        <f t="shared" ca="1" si="87"/>
        <v/>
      </c>
      <c r="AE83" s="157" t="str">
        <f t="shared" ca="1" si="88"/>
        <v/>
      </c>
      <c r="AF83" s="150" t="b">
        <f t="shared" si="89"/>
        <v>0</v>
      </c>
      <c r="AG83" s="150" t="str">
        <f t="shared" ca="1" si="47"/>
        <v/>
      </c>
      <c r="AH83" s="150" t="str">
        <f t="shared" ca="1" si="48"/>
        <v/>
      </c>
      <c r="AI83" s="150" t="str">
        <f t="shared" ca="1" si="49"/>
        <v/>
      </c>
      <c r="AJ83" s="150" t="str">
        <f t="shared" ca="1" si="50"/>
        <v/>
      </c>
      <c r="AK83" s="150" t="str">
        <f t="shared" ca="1" si="51"/>
        <v/>
      </c>
      <c r="AL83" s="150" t="str">
        <f t="shared" ca="1" si="52"/>
        <v/>
      </c>
      <c r="AM83" s="157" t="str">
        <f t="shared" ca="1" si="90"/>
        <v/>
      </c>
      <c r="AN83" s="157" t="str">
        <f t="shared" ca="1" si="91"/>
        <v/>
      </c>
      <c r="AO83" s="157" t="str">
        <f t="shared" ca="1" si="92"/>
        <v/>
      </c>
      <c r="AP83" s="157" t="str">
        <f t="shared" ca="1" si="93"/>
        <v/>
      </c>
      <c r="AQ83" s="157" t="str">
        <f t="shared" ca="1" si="94"/>
        <v/>
      </c>
      <c r="AR83" s="157" t="str">
        <f t="shared" ca="1" si="95"/>
        <v/>
      </c>
      <c r="AS83" s="157" t="str">
        <f t="shared" ca="1" si="96"/>
        <v/>
      </c>
      <c r="AT83" s="157" t="str">
        <f t="shared" ca="1" si="97"/>
        <v/>
      </c>
      <c r="AU83" s="150" t="b">
        <f t="shared" si="98"/>
        <v>0</v>
      </c>
      <c r="AV83" s="150" t="str">
        <f t="shared" ca="1" si="53"/>
        <v/>
      </c>
      <c r="AW83" s="150" t="str">
        <f t="shared" ca="1" si="54"/>
        <v/>
      </c>
      <c r="AX83" s="150" t="str">
        <f t="shared" ca="1" si="55"/>
        <v/>
      </c>
      <c r="AY83" s="150" t="str">
        <f t="shared" ca="1" si="56"/>
        <v/>
      </c>
      <c r="AZ83" s="150" t="str">
        <f t="shared" ca="1" si="57"/>
        <v/>
      </c>
      <c r="BA83" s="150" t="str">
        <f t="shared" ca="1" si="58"/>
        <v/>
      </c>
      <c r="BB83" s="157" t="str">
        <f t="shared" ca="1" si="99"/>
        <v/>
      </c>
      <c r="BC83" s="157" t="str">
        <f t="shared" ca="1" si="100"/>
        <v/>
      </c>
      <c r="BD83" s="157" t="str">
        <f t="shared" ca="1" si="101"/>
        <v/>
      </c>
      <c r="BE83" s="157" t="str">
        <f t="shared" ca="1" si="102"/>
        <v/>
      </c>
      <c r="BF83" s="157" t="str">
        <f t="shared" ca="1" si="103"/>
        <v/>
      </c>
      <c r="BG83" s="157" t="str">
        <f t="shared" ca="1" si="104"/>
        <v/>
      </c>
      <c r="BH83" s="157" t="str">
        <f t="shared" ca="1" si="105"/>
        <v/>
      </c>
      <c r="BI83" s="157" t="str">
        <f t="shared" ca="1" si="106"/>
        <v/>
      </c>
      <c r="BJ83" s="150" t="b">
        <f t="shared" si="107"/>
        <v>0</v>
      </c>
      <c r="BK83" s="150" t="str">
        <f t="shared" ca="1" si="59"/>
        <v/>
      </c>
      <c r="BL83" s="150" t="str">
        <f t="shared" ca="1" si="60"/>
        <v/>
      </c>
      <c r="BM83" s="150" t="str">
        <f t="shared" ca="1" si="61"/>
        <v/>
      </c>
      <c r="BN83" s="150" t="str">
        <f t="shared" ca="1" si="62"/>
        <v/>
      </c>
      <c r="BO83" s="150" t="str">
        <f t="shared" ca="1" si="63"/>
        <v/>
      </c>
      <c r="BP83" s="150" t="str">
        <f t="shared" ca="1" si="64"/>
        <v/>
      </c>
      <c r="BQ83" s="157" t="str">
        <f t="shared" ca="1" si="108"/>
        <v/>
      </c>
      <c r="BR83" s="157" t="str">
        <f t="shared" ca="1" si="109"/>
        <v/>
      </c>
      <c r="BS83" s="157" t="str">
        <f t="shared" ca="1" si="110"/>
        <v/>
      </c>
      <c r="BT83" s="157" t="str">
        <f t="shared" ca="1" si="111"/>
        <v/>
      </c>
      <c r="BU83" s="157" t="str">
        <f t="shared" ca="1" si="112"/>
        <v/>
      </c>
      <c r="BV83" s="157" t="str">
        <f t="shared" ca="1" si="113"/>
        <v/>
      </c>
      <c r="BW83" s="157" t="str">
        <f t="shared" ca="1" si="114"/>
        <v/>
      </c>
      <c r="BX83" s="157" t="str">
        <f t="shared" ca="1" si="115"/>
        <v/>
      </c>
      <c r="BY83" s="150" t="b">
        <f t="shared" si="116"/>
        <v>0</v>
      </c>
      <c r="BZ83" s="150" t="str">
        <f t="shared" ca="1" si="65"/>
        <v/>
      </c>
      <c r="CA83" s="150" t="str">
        <f t="shared" ca="1" si="66"/>
        <v/>
      </c>
      <c r="CB83" s="150" t="str">
        <f t="shared" ca="1" si="67"/>
        <v/>
      </c>
      <c r="CC83" s="150" t="str">
        <f t="shared" ca="1" si="68"/>
        <v/>
      </c>
      <c r="CD83" s="150" t="str">
        <f t="shared" ca="1" si="69"/>
        <v/>
      </c>
      <c r="CE83" s="150" t="str">
        <f t="shared" ca="1" si="70"/>
        <v/>
      </c>
      <c r="CF83" s="157" t="str">
        <f t="shared" ca="1" si="117"/>
        <v/>
      </c>
      <c r="CG83" s="157" t="str">
        <f t="shared" ca="1" si="118"/>
        <v/>
      </c>
      <c r="CH83" s="157" t="str">
        <f t="shared" ca="1" si="119"/>
        <v/>
      </c>
      <c r="CI83" s="157" t="str">
        <f t="shared" ca="1" si="120"/>
        <v/>
      </c>
      <c r="CJ83" s="157" t="str">
        <f t="shared" ca="1" si="121"/>
        <v/>
      </c>
      <c r="CK83" s="157" t="str">
        <f t="shared" ca="1" si="122"/>
        <v/>
      </c>
      <c r="CL83" s="157" t="str">
        <f t="shared" ca="1" si="123"/>
        <v/>
      </c>
      <c r="CM83" s="157" t="str">
        <f t="shared" ca="1" si="124"/>
        <v/>
      </c>
      <c r="CN83" s="150" t="b">
        <f t="shared" si="125"/>
        <v>0</v>
      </c>
      <c r="CO83" s="150" t="str">
        <f t="shared" ca="1" si="71"/>
        <v/>
      </c>
      <c r="CP83" s="150" t="str">
        <f t="shared" ca="1" si="72"/>
        <v/>
      </c>
      <c r="CQ83" s="150" t="str">
        <f t="shared" ca="1" si="73"/>
        <v/>
      </c>
      <c r="CR83" s="150" t="str">
        <f t="shared" ca="1" si="74"/>
        <v/>
      </c>
      <c r="CS83" s="150" t="str">
        <f t="shared" ca="1" si="75"/>
        <v/>
      </c>
      <c r="CT83" s="150" t="str">
        <f t="shared" ca="1" si="76"/>
        <v/>
      </c>
      <c r="CU83" s="157" t="str">
        <f t="shared" ca="1" si="126"/>
        <v/>
      </c>
      <c r="CV83" s="157" t="str">
        <f t="shared" ca="1" si="127"/>
        <v/>
      </c>
      <c r="CW83" s="157" t="str">
        <f t="shared" ca="1" si="128"/>
        <v/>
      </c>
      <c r="CX83" s="157" t="str">
        <f t="shared" ca="1" si="129"/>
        <v/>
      </c>
      <c r="CY83" s="157" t="str">
        <f t="shared" ca="1" si="130"/>
        <v/>
      </c>
      <c r="CZ83" s="157" t="str">
        <f t="shared" ca="1" si="131"/>
        <v/>
      </c>
      <c r="DA83" s="157" t="str">
        <f t="shared" ca="1" si="132"/>
        <v/>
      </c>
      <c r="DB83" s="157" t="str">
        <f t="shared" ca="1" si="133"/>
        <v/>
      </c>
    </row>
    <row r="84" spans="1:106" ht="15" customHeight="1">
      <c r="A84" s="113"/>
      <c r="B84" s="150" t="e">
        <f t="shared" ca="1" si="36"/>
        <v>#N/A</v>
      </c>
      <c r="C84" s="150" t="e">
        <f t="shared" ca="1" si="37"/>
        <v>#N/A</v>
      </c>
      <c r="D84" s="150" t="e">
        <f t="shared" ca="1" si="77"/>
        <v>#N/A</v>
      </c>
      <c r="E84" s="150" t="e">
        <f ca="1">IF(Length_12!L21&lt;0,ROUNDUP(Length_12!L21,B84),ROUNDDOWN(Length_12!L21,B84))</f>
        <v>#N/A</v>
      </c>
      <c r="F84" s="150" t="e">
        <f ca="1">IF(Length_12!M21&lt;0,ROUNDDOWN(Length_12!M21,B84),ROUNDUP(Length_12!M21,B84))</f>
        <v>#N/A</v>
      </c>
      <c r="G84" s="150" t="e">
        <f t="shared" ca="1" si="38"/>
        <v>#N/A</v>
      </c>
      <c r="H84" s="150" t="e">
        <f t="shared" ca="1" si="39"/>
        <v>#N/A</v>
      </c>
      <c r="I84" s="150" t="e">
        <f t="shared" ca="1" si="39"/>
        <v>#N/A</v>
      </c>
      <c r="J84" s="150" t="e">
        <f t="shared" ca="1" si="39"/>
        <v>#N/A</v>
      </c>
      <c r="K84" s="150" t="e">
        <f t="shared" ca="1" si="39"/>
        <v>#N/A</v>
      </c>
      <c r="L84" s="150" t="e">
        <f t="shared" ca="1" si="40"/>
        <v>#N/A</v>
      </c>
      <c r="M84" s="268" t="str">
        <f t="shared" si="78"/>
        <v/>
      </c>
      <c r="N84" s="268" t="str">
        <f t="shared" si="79"/>
        <v/>
      </c>
      <c r="O84" s="116"/>
      <c r="P84" s="194">
        <v>18</v>
      </c>
      <c r="Q84" s="150" t="b">
        <f t="shared" si="80"/>
        <v>0</v>
      </c>
      <c r="R84" s="150" t="str">
        <f t="shared" ca="1" si="41"/>
        <v/>
      </c>
      <c r="S84" s="150" t="str">
        <f t="shared" ca="1" si="42"/>
        <v/>
      </c>
      <c r="T84" s="150" t="str">
        <f t="shared" ca="1" si="43"/>
        <v/>
      </c>
      <c r="U84" s="150" t="str">
        <f t="shared" ca="1" si="44"/>
        <v/>
      </c>
      <c r="V84" s="150" t="str">
        <f t="shared" ca="1" si="45"/>
        <v/>
      </c>
      <c r="W84" s="150" t="str">
        <f t="shared" ca="1" si="46"/>
        <v/>
      </c>
      <c r="X84" s="157" t="str">
        <f t="shared" ca="1" si="81"/>
        <v/>
      </c>
      <c r="Y84" s="157" t="str">
        <f t="shared" ca="1" si="82"/>
        <v/>
      </c>
      <c r="Z84" s="157" t="str">
        <f t="shared" ca="1" si="83"/>
        <v/>
      </c>
      <c r="AA84" s="157" t="str">
        <f t="shared" ca="1" si="84"/>
        <v/>
      </c>
      <c r="AB84" s="157" t="str">
        <f t="shared" ca="1" si="85"/>
        <v/>
      </c>
      <c r="AC84" s="157" t="str">
        <f t="shared" ca="1" si="86"/>
        <v/>
      </c>
      <c r="AD84" s="157" t="str">
        <f t="shared" ca="1" si="87"/>
        <v/>
      </c>
      <c r="AE84" s="157" t="str">
        <f t="shared" ca="1" si="88"/>
        <v/>
      </c>
      <c r="AF84" s="150" t="b">
        <f t="shared" si="89"/>
        <v>0</v>
      </c>
      <c r="AG84" s="150" t="str">
        <f t="shared" ca="1" si="47"/>
        <v/>
      </c>
      <c r="AH84" s="150" t="str">
        <f t="shared" ca="1" si="48"/>
        <v/>
      </c>
      <c r="AI84" s="150" t="str">
        <f t="shared" ca="1" si="49"/>
        <v/>
      </c>
      <c r="AJ84" s="150" t="str">
        <f t="shared" ca="1" si="50"/>
        <v/>
      </c>
      <c r="AK84" s="150" t="str">
        <f t="shared" ca="1" si="51"/>
        <v/>
      </c>
      <c r="AL84" s="150" t="str">
        <f t="shared" ca="1" si="52"/>
        <v/>
      </c>
      <c r="AM84" s="157" t="str">
        <f t="shared" ca="1" si="90"/>
        <v/>
      </c>
      <c r="AN84" s="157" t="str">
        <f t="shared" ca="1" si="91"/>
        <v/>
      </c>
      <c r="AO84" s="157" t="str">
        <f t="shared" ca="1" si="92"/>
        <v/>
      </c>
      <c r="AP84" s="157" t="str">
        <f t="shared" ca="1" si="93"/>
        <v/>
      </c>
      <c r="AQ84" s="157" t="str">
        <f t="shared" ca="1" si="94"/>
        <v/>
      </c>
      <c r="AR84" s="157" t="str">
        <f t="shared" ca="1" si="95"/>
        <v/>
      </c>
      <c r="AS84" s="157" t="str">
        <f t="shared" ca="1" si="96"/>
        <v/>
      </c>
      <c r="AT84" s="157" t="str">
        <f t="shared" ca="1" si="97"/>
        <v/>
      </c>
      <c r="AU84" s="150" t="b">
        <f t="shared" si="98"/>
        <v>0</v>
      </c>
      <c r="AV84" s="150" t="str">
        <f t="shared" ca="1" si="53"/>
        <v/>
      </c>
      <c r="AW84" s="150" t="str">
        <f t="shared" ca="1" si="54"/>
        <v/>
      </c>
      <c r="AX84" s="150" t="str">
        <f t="shared" ca="1" si="55"/>
        <v/>
      </c>
      <c r="AY84" s="150" t="str">
        <f t="shared" ca="1" si="56"/>
        <v/>
      </c>
      <c r="AZ84" s="150" t="str">
        <f t="shared" ca="1" si="57"/>
        <v/>
      </c>
      <c r="BA84" s="150" t="str">
        <f t="shared" ca="1" si="58"/>
        <v/>
      </c>
      <c r="BB84" s="157" t="str">
        <f t="shared" ca="1" si="99"/>
        <v/>
      </c>
      <c r="BC84" s="157" t="str">
        <f t="shared" ca="1" si="100"/>
        <v/>
      </c>
      <c r="BD84" s="157" t="str">
        <f t="shared" ca="1" si="101"/>
        <v/>
      </c>
      <c r="BE84" s="157" t="str">
        <f t="shared" ca="1" si="102"/>
        <v/>
      </c>
      <c r="BF84" s="157" t="str">
        <f t="shared" ca="1" si="103"/>
        <v/>
      </c>
      <c r="BG84" s="157" t="str">
        <f t="shared" ca="1" si="104"/>
        <v/>
      </c>
      <c r="BH84" s="157" t="str">
        <f t="shared" ca="1" si="105"/>
        <v/>
      </c>
      <c r="BI84" s="157" t="str">
        <f t="shared" ca="1" si="106"/>
        <v/>
      </c>
      <c r="BJ84" s="150" t="b">
        <f t="shared" si="107"/>
        <v>0</v>
      </c>
      <c r="BK84" s="150" t="str">
        <f t="shared" ca="1" si="59"/>
        <v/>
      </c>
      <c r="BL84" s="150" t="str">
        <f t="shared" ca="1" si="60"/>
        <v/>
      </c>
      <c r="BM84" s="150" t="str">
        <f t="shared" ca="1" si="61"/>
        <v/>
      </c>
      <c r="BN84" s="150" t="str">
        <f t="shared" ca="1" si="62"/>
        <v/>
      </c>
      <c r="BO84" s="150" t="str">
        <f t="shared" ca="1" si="63"/>
        <v/>
      </c>
      <c r="BP84" s="150" t="str">
        <f t="shared" ca="1" si="64"/>
        <v/>
      </c>
      <c r="BQ84" s="157" t="str">
        <f t="shared" ca="1" si="108"/>
        <v/>
      </c>
      <c r="BR84" s="157" t="str">
        <f t="shared" ca="1" si="109"/>
        <v/>
      </c>
      <c r="BS84" s="157" t="str">
        <f t="shared" ca="1" si="110"/>
        <v/>
      </c>
      <c r="BT84" s="157" t="str">
        <f t="shared" ca="1" si="111"/>
        <v/>
      </c>
      <c r="BU84" s="157" t="str">
        <f t="shared" ca="1" si="112"/>
        <v/>
      </c>
      <c r="BV84" s="157" t="str">
        <f t="shared" ca="1" si="113"/>
        <v/>
      </c>
      <c r="BW84" s="157" t="str">
        <f t="shared" ca="1" si="114"/>
        <v/>
      </c>
      <c r="BX84" s="157" t="str">
        <f t="shared" ca="1" si="115"/>
        <v/>
      </c>
      <c r="BY84" s="150" t="b">
        <f t="shared" si="116"/>
        <v>0</v>
      </c>
      <c r="BZ84" s="150" t="str">
        <f t="shared" ca="1" si="65"/>
        <v/>
      </c>
      <c r="CA84" s="150" t="str">
        <f t="shared" ca="1" si="66"/>
        <v/>
      </c>
      <c r="CB84" s="150" t="str">
        <f t="shared" ca="1" si="67"/>
        <v/>
      </c>
      <c r="CC84" s="150" t="str">
        <f t="shared" ca="1" si="68"/>
        <v/>
      </c>
      <c r="CD84" s="150" t="str">
        <f t="shared" ca="1" si="69"/>
        <v/>
      </c>
      <c r="CE84" s="150" t="str">
        <f t="shared" ca="1" si="70"/>
        <v/>
      </c>
      <c r="CF84" s="157" t="str">
        <f t="shared" ca="1" si="117"/>
        <v/>
      </c>
      <c r="CG84" s="157" t="str">
        <f t="shared" ca="1" si="118"/>
        <v/>
      </c>
      <c r="CH84" s="157" t="str">
        <f t="shared" ca="1" si="119"/>
        <v/>
      </c>
      <c r="CI84" s="157" t="str">
        <f t="shared" ca="1" si="120"/>
        <v/>
      </c>
      <c r="CJ84" s="157" t="str">
        <f t="shared" ca="1" si="121"/>
        <v/>
      </c>
      <c r="CK84" s="157" t="str">
        <f t="shared" ca="1" si="122"/>
        <v/>
      </c>
      <c r="CL84" s="157" t="str">
        <f t="shared" ca="1" si="123"/>
        <v/>
      </c>
      <c r="CM84" s="157" t="str">
        <f t="shared" ca="1" si="124"/>
        <v/>
      </c>
      <c r="CN84" s="150" t="b">
        <f t="shared" si="125"/>
        <v>0</v>
      </c>
      <c r="CO84" s="150" t="str">
        <f t="shared" ca="1" si="71"/>
        <v/>
      </c>
      <c r="CP84" s="150" t="str">
        <f t="shared" ca="1" si="72"/>
        <v/>
      </c>
      <c r="CQ84" s="150" t="str">
        <f t="shared" ca="1" si="73"/>
        <v/>
      </c>
      <c r="CR84" s="150" t="str">
        <f t="shared" ca="1" si="74"/>
        <v/>
      </c>
      <c r="CS84" s="150" t="str">
        <f t="shared" ca="1" si="75"/>
        <v/>
      </c>
      <c r="CT84" s="150" t="str">
        <f t="shared" ca="1" si="76"/>
        <v/>
      </c>
      <c r="CU84" s="157" t="str">
        <f t="shared" ca="1" si="126"/>
        <v/>
      </c>
      <c r="CV84" s="157" t="str">
        <f t="shared" ca="1" si="127"/>
        <v/>
      </c>
      <c r="CW84" s="157" t="str">
        <f t="shared" ca="1" si="128"/>
        <v/>
      </c>
      <c r="CX84" s="157" t="str">
        <f t="shared" ca="1" si="129"/>
        <v/>
      </c>
      <c r="CY84" s="157" t="str">
        <f t="shared" ca="1" si="130"/>
        <v/>
      </c>
      <c r="CZ84" s="157" t="str">
        <f t="shared" ca="1" si="131"/>
        <v/>
      </c>
      <c r="DA84" s="157" t="str">
        <f t="shared" ca="1" si="132"/>
        <v/>
      </c>
      <c r="DB84" s="157" t="str">
        <f t="shared" ca="1" si="133"/>
        <v/>
      </c>
    </row>
    <row r="85" spans="1:106" ht="15" customHeight="1">
      <c r="A85" s="113"/>
      <c r="B85" s="150" t="e">
        <f t="shared" ca="1" si="36"/>
        <v>#N/A</v>
      </c>
      <c r="C85" s="150" t="e">
        <f t="shared" ca="1" si="37"/>
        <v>#N/A</v>
      </c>
      <c r="D85" s="150" t="e">
        <f t="shared" ca="1" si="77"/>
        <v>#N/A</v>
      </c>
      <c r="E85" s="150" t="e">
        <f ca="1">IF(Length_12!L22&lt;0,ROUNDUP(Length_12!L22,B85),ROUNDDOWN(Length_12!L22,B85))</f>
        <v>#N/A</v>
      </c>
      <c r="F85" s="150" t="e">
        <f ca="1">IF(Length_12!M22&lt;0,ROUNDDOWN(Length_12!M22,B85),ROUNDUP(Length_12!M22,B85))</f>
        <v>#N/A</v>
      </c>
      <c r="G85" s="150" t="e">
        <f t="shared" ca="1" si="38"/>
        <v>#N/A</v>
      </c>
      <c r="H85" s="150" t="e">
        <f t="shared" ca="1" si="39"/>
        <v>#N/A</v>
      </c>
      <c r="I85" s="150" t="e">
        <f t="shared" ca="1" si="39"/>
        <v>#N/A</v>
      </c>
      <c r="J85" s="150" t="e">
        <f t="shared" ca="1" si="39"/>
        <v>#N/A</v>
      </c>
      <c r="K85" s="150" t="e">
        <f t="shared" ca="1" si="39"/>
        <v>#N/A</v>
      </c>
      <c r="L85" s="150" t="e">
        <f t="shared" ca="1" si="40"/>
        <v>#N/A</v>
      </c>
      <c r="M85" s="268" t="str">
        <f t="shared" si="78"/>
        <v/>
      </c>
      <c r="N85" s="268" t="str">
        <f t="shared" si="79"/>
        <v/>
      </c>
      <c r="O85" s="116"/>
      <c r="P85" s="194">
        <v>19</v>
      </c>
      <c r="Q85" s="150" t="b">
        <f t="shared" si="80"/>
        <v>0</v>
      </c>
      <c r="R85" s="150" t="str">
        <f t="shared" ca="1" si="41"/>
        <v/>
      </c>
      <c r="S85" s="150" t="str">
        <f t="shared" ca="1" si="42"/>
        <v/>
      </c>
      <c r="T85" s="150" t="str">
        <f t="shared" ca="1" si="43"/>
        <v/>
      </c>
      <c r="U85" s="150" t="str">
        <f t="shared" ca="1" si="44"/>
        <v/>
      </c>
      <c r="V85" s="150" t="str">
        <f t="shared" ca="1" si="45"/>
        <v/>
      </c>
      <c r="W85" s="150" t="str">
        <f t="shared" ca="1" si="46"/>
        <v/>
      </c>
      <c r="X85" s="157" t="str">
        <f t="shared" ca="1" si="81"/>
        <v/>
      </c>
      <c r="Y85" s="157" t="str">
        <f t="shared" ca="1" si="82"/>
        <v/>
      </c>
      <c r="Z85" s="157" t="str">
        <f t="shared" ca="1" si="83"/>
        <v/>
      </c>
      <c r="AA85" s="157" t="str">
        <f t="shared" ca="1" si="84"/>
        <v/>
      </c>
      <c r="AB85" s="157" t="str">
        <f t="shared" ca="1" si="85"/>
        <v/>
      </c>
      <c r="AC85" s="157" t="str">
        <f t="shared" ca="1" si="86"/>
        <v/>
      </c>
      <c r="AD85" s="157" t="str">
        <f t="shared" ca="1" si="87"/>
        <v/>
      </c>
      <c r="AE85" s="157" t="str">
        <f t="shared" ca="1" si="88"/>
        <v/>
      </c>
      <c r="AF85" s="150" t="b">
        <f t="shared" si="89"/>
        <v>0</v>
      </c>
      <c r="AG85" s="150" t="str">
        <f t="shared" ca="1" si="47"/>
        <v/>
      </c>
      <c r="AH85" s="150" t="str">
        <f t="shared" ca="1" si="48"/>
        <v/>
      </c>
      <c r="AI85" s="150" t="str">
        <f t="shared" ca="1" si="49"/>
        <v/>
      </c>
      <c r="AJ85" s="150" t="str">
        <f t="shared" ca="1" si="50"/>
        <v/>
      </c>
      <c r="AK85" s="150" t="str">
        <f t="shared" ca="1" si="51"/>
        <v/>
      </c>
      <c r="AL85" s="150" t="str">
        <f t="shared" ca="1" si="52"/>
        <v/>
      </c>
      <c r="AM85" s="157" t="str">
        <f t="shared" ca="1" si="90"/>
        <v/>
      </c>
      <c r="AN85" s="157" t="str">
        <f t="shared" ca="1" si="91"/>
        <v/>
      </c>
      <c r="AO85" s="157" t="str">
        <f t="shared" ca="1" si="92"/>
        <v/>
      </c>
      <c r="AP85" s="157" t="str">
        <f t="shared" ca="1" si="93"/>
        <v/>
      </c>
      <c r="AQ85" s="157" t="str">
        <f t="shared" ca="1" si="94"/>
        <v/>
      </c>
      <c r="AR85" s="157" t="str">
        <f t="shared" ca="1" si="95"/>
        <v/>
      </c>
      <c r="AS85" s="157" t="str">
        <f t="shared" ca="1" si="96"/>
        <v/>
      </c>
      <c r="AT85" s="157" t="str">
        <f t="shared" ca="1" si="97"/>
        <v/>
      </c>
      <c r="AU85" s="150" t="b">
        <f t="shared" si="98"/>
        <v>0</v>
      </c>
      <c r="AV85" s="150" t="str">
        <f t="shared" ca="1" si="53"/>
        <v/>
      </c>
      <c r="AW85" s="150" t="str">
        <f t="shared" ca="1" si="54"/>
        <v/>
      </c>
      <c r="AX85" s="150" t="str">
        <f t="shared" ca="1" si="55"/>
        <v/>
      </c>
      <c r="AY85" s="150" t="str">
        <f t="shared" ca="1" si="56"/>
        <v/>
      </c>
      <c r="AZ85" s="150" t="str">
        <f t="shared" ca="1" si="57"/>
        <v/>
      </c>
      <c r="BA85" s="150" t="str">
        <f t="shared" ca="1" si="58"/>
        <v/>
      </c>
      <c r="BB85" s="157" t="str">
        <f t="shared" ca="1" si="99"/>
        <v/>
      </c>
      <c r="BC85" s="157" t="str">
        <f t="shared" ca="1" si="100"/>
        <v/>
      </c>
      <c r="BD85" s="157" t="str">
        <f t="shared" ca="1" si="101"/>
        <v/>
      </c>
      <c r="BE85" s="157" t="str">
        <f t="shared" ca="1" si="102"/>
        <v/>
      </c>
      <c r="BF85" s="157" t="str">
        <f t="shared" ca="1" si="103"/>
        <v/>
      </c>
      <c r="BG85" s="157" t="str">
        <f t="shared" ca="1" si="104"/>
        <v/>
      </c>
      <c r="BH85" s="157" t="str">
        <f t="shared" ca="1" si="105"/>
        <v/>
      </c>
      <c r="BI85" s="157" t="str">
        <f t="shared" ca="1" si="106"/>
        <v/>
      </c>
      <c r="BJ85" s="150" t="b">
        <f t="shared" si="107"/>
        <v>0</v>
      </c>
      <c r="BK85" s="150" t="str">
        <f t="shared" ca="1" si="59"/>
        <v/>
      </c>
      <c r="BL85" s="150" t="str">
        <f t="shared" ca="1" si="60"/>
        <v/>
      </c>
      <c r="BM85" s="150" t="str">
        <f t="shared" ca="1" si="61"/>
        <v/>
      </c>
      <c r="BN85" s="150" t="str">
        <f t="shared" ca="1" si="62"/>
        <v/>
      </c>
      <c r="BO85" s="150" t="str">
        <f t="shared" ca="1" si="63"/>
        <v/>
      </c>
      <c r="BP85" s="150" t="str">
        <f t="shared" ca="1" si="64"/>
        <v/>
      </c>
      <c r="BQ85" s="157" t="str">
        <f t="shared" ca="1" si="108"/>
        <v/>
      </c>
      <c r="BR85" s="157" t="str">
        <f t="shared" ca="1" si="109"/>
        <v/>
      </c>
      <c r="BS85" s="157" t="str">
        <f t="shared" ca="1" si="110"/>
        <v/>
      </c>
      <c r="BT85" s="157" t="str">
        <f t="shared" ca="1" si="111"/>
        <v/>
      </c>
      <c r="BU85" s="157" t="str">
        <f t="shared" ca="1" si="112"/>
        <v/>
      </c>
      <c r="BV85" s="157" t="str">
        <f t="shared" ca="1" si="113"/>
        <v/>
      </c>
      <c r="BW85" s="157" t="str">
        <f t="shared" ca="1" si="114"/>
        <v/>
      </c>
      <c r="BX85" s="157" t="str">
        <f t="shared" ca="1" si="115"/>
        <v/>
      </c>
      <c r="BY85" s="150" t="b">
        <f t="shared" si="116"/>
        <v>0</v>
      </c>
      <c r="BZ85" s="150" t="str">
        <f t="shared" ca="1" si="65"/>
        <v/>
      </c>
      <c r="CA85" s="150" t="str">
        <f t="shared" ca="1" si="66"/>
        <v/>
      </c>
      <c r="CB85" s="150" t="str">
        <f t="shared" ca="1" si="67"/>
        <v/>
      </c>
      <c r="CC85" s="150" t="str">
        <f t="shared" ca="1" si="68"/>
        <v/>
      </c>
      <c r="CD85" s="150" t="str">
        <f t="shared" ca="1" si="69"/>
        <v/>
      </c>
      <c r="CE85" s="150" t="str">
        <f t="shared" ca="1" si="70"/>
        <v/>
      </c>
      <c r="CF85" s="157" t="str">
        <f t="shared" ca="1" si="117"/>
        <v/>
      </c>
      <c r="CG85" s="157" t="str">
        <f t="shared" ca="1" si="118"/>
        <v/>
      </c>
      <c r="CH85" s="157" t="str">
        <f t="shared" ca="1" si="119"/>
        <v/>
      </c>
      <c r="CI85" s="157" t="str">
        <f t="shared" ca="1" si="120"/>
        <v/>
      </c>
      <c r="CJ85" s="157" t="str">
        <f t="shared" ca="1" si="121"/>
        <v/>
      </c>
      <c r="CK85" s="157" t="str">
        <f t="shared" ca="1" si="122"/>
        <v/>
      </c>
      <c r="CL85" s="157" t="str">
        <f t="shared" ca="1" si="123"/>
        <v/>
      </c>
      <c r="CM85" s="157" t="str">
        <f t="shared" ca="1" si="124"/>
        <v/>
      </c>
      <c r="CN85" s="150" t="b">
        <f t="shared" si="125"/>
        <v>0</v>
      </c>
      <c r="CO85" s="150" t="str">
        <f t="shared" ca="1" si="71"/>
        <v/>
      </c>
      <c r="CP85" s="150" t="str">
        <f t="shared" ca="1" si="72"/>
        <v/>
      </c>
      <c r="CQ85" s="150" t="str">
        <f t="shared" ca="1" si="73"/>
        <v/>
      </c>
      <c r="CR85" s="150" t="str">
        <f t="shared" ca="1" si="74"/>
        <v/>
      </c>
      <c r="CS85" s="150" t="str">
        <f t="shared" ca="1" si="75"/>
        <v/>
      </c>
      <c r="CT85" s="150" t="str">
        <f t="shared" ca="1" si="76"/>
        <v/>
      </c>
      <c r="CU85" s="157" t="str">
        <f t="shared" ca="1" si="126"/>
        <v/>
      </c>
      <c r="CV85" s="157" t="str">
        <f t="shared" ca="1" si="127"/>
        <v/>
      </c>
      <c r="CW85" s="157" t="str">
        <f t="shared" ca="1" si="128"/>
        <v/>
      </c>
      <c r="CX85" s="157" t="str">
        <f t="shared" ca="1" si="129"/>
        <v/>
      </c>
      <c r="CY85" s="157" t="str">
        <f t="shared" ca="1" si="130"/>
        <v/>
      </c>
      <c r="CZ85" s="157" t="str">
        <f t="shared" ca="1" si="131"/>
        <v/>
      </c>
      <c r="DA85" s="157" t="str">
        <f t="shared" ca="1" si="132"/>
        <v/>
      </c>
      <c r="DB85" s="157" t="str">
        <f t="shared" ca="1" si="133"/>
        <v/>
      </c>
    </row>
    <row r="86" spans="1:106" ht="15" customHeight="1">
      <c r="A86" s="113"/>
      <c r="B86" s="150" t="e">
        <f t="shared" ca="1" si="36"/>
        <v>#N/A</v>
      </c>
      <c r="C86" s="150" t="e">
        <f t="shared" ca="1" si="37"/>
        <v>#N/A</v>
      </c>
      <c r="D86" s="150" t="e">
        <f t="shared" ca="1" si="77"/>
        <v>#N/A</v>
      </c>
      <c r="E86" s="150" t="e">
        <f ca="1">IF(Length_12!L23&lt;0,ROUNDUP(Length_12!L23,B86),ROUNDDOWN(Length_12!L23,B86))</f>
        <v>#N/A</v>
      </c>
      <c r="F86" s="150" t="e">
        <f ca="1">IF(Length_12!M23&lt;0,ROUNDDOWN(Length_12!M23,B86),ROUNDUP(Length_12!M23,B86))</f>
        <v>#N/A</v>
      </c>
      <c r="G86" s="150" t="e">
        <f t="shared" ca="1" si="38"/>
        <v>#N/A</v>
      </c>
      <c r="H86" s="150" t="e">
        <f t="shared" ca="1" si="39"/>
        <v>#N/A</v>
      </c>
      <c r="I86" s="150" t="e">
        <f t="shared" ca="1" si="39"/>
        <v>#N/A</v>
      </c>
      <c r="J86" s="150" t="e">
        <f t="shared" ca="1" si="39"/>
        <v>#N/A</v>
      </c>
      <c r="K86" s="150" t="e">
        <f t="shared" ca="1" si="39"/>
        <v>#N/A</v>
      </c>
      <c r="L86" s="150" t="e">
        <f t="shared" ca="1" si="40"/>
        <v>#N/A</v>
      </c>
      <c r="M86" s="268" t="str">
        <f t="shared" si="78"/>
        <v/>
      </c>
      <c r="N86" s="268" t="str">
        <f t="shared" si="79"/>
        <v/>
      </c>
      <c r="O86" s="116"/>
      <c r="P86" s="194">
        <v>20</v>
      </c>
      <c r="Q86" s="150" t="b">
        <f t="shared" si="80"/>
        <v>0</v>
      </c>
      <c r="R86" s="150" t="str">
        <f t="shared" ca="1" si="41"/>
        <v/>
      </c>
      <c r="S86" s="150" t="str">
        <f t="shared" ca="1" si="42"/>
        <v/>
      </c>
      <c r="T86" s="150" t="str">
        <f t="shared" ca="1" si="43"/>
        <v/>
      </c>
      <c r="U86" s="150" t="str">
        <f t="shared" ca="1" si="44"/>
        <v/>
      </c>
      <c r="V86" s="150" t="str">
        <f t="shared" ca="1" si="45"/>
        <v/>
      </c>
      <c r="W86" s="150" t="str">
        <f t="shared" ca="1" si="46"/>
        <v/>
      </c>
      <c r="X86" s="157" t="str">
        <f t="shared" ca="1" si="81"/>
        <v/>
      </c>
      <c r="Y86" s="157" t="str">
        <f t="shared" ca="1" si="82"/>
        <v/>
      </c>
      <c r="Z86" s="157" t="str">
        <f t="shared" ca="1" si="83"/>
        <v/>
      </c>
      <c r="AA86" s="157" t="str">
        <f t="shared" ca="1" si="84"/>
        <v/>
      </c>
      <c r="AB86" s="157" t="str">
        <f t="shared" ca="1" si="85"/>
        <v/>
      </c>
      <c r="AC86" s="157" t="str">
        <f t="shared" ca="1" si="86"/>
        <v/>
      </c>
      <c r="AD86" s="157" t="str">
        <f t="shared" ca="1" si="87"/>
        <v/>
      </c>
      <c r="AE86" s="157" t="str">
        <f t="shared" ca="1" si="88"/>
        <v/>
      </c>
      <c r="AF86" s="150" t="b">
        <f t="shared" si="89"/>
        <v>0</v>
      </c>
      <c r="AG86" s="150" t="str">
        <f t="shared" ca="1" si="47"/>
        <v/>
      </c>
      <c r="AH86" s="150" t="str">
        <f t="shared" ca="1" si="48"/>
        <v/>
      </c>
      <c r="AI86" s="150" t="str">
        <f t="shared" ca="1" si="49"/>
        <v/>
      </c>
      <c r="AJ86" s="150" t="str">
        <f t="shared" ca="1" si="50"/>
        <v/>
      </c>
      <c r="AK86" s="150" t="str">
        <f t="shared" ca="1" si="51"/>
        <v/>
      </c>
      <c r="AL86" s="150" t="str">
        <f t="shared" ca="1" si="52"/>
        <v/>
      </c>
      <c r="AM86" s="157" t="str">
        <f t="shared" ca="1" si="90"/>
        <v/>
      </c>
      <c r="AN86" s="157" t="str">
        <f t="shared" ca="1" si="91"/>
        <v/>
      </c>
      <c r="AO86" s="157" t="str">
        <f t="shared" ca="1" si="92"/>
        <v/>
      </c>
      <c r="AP86" s="157" t="str">
        <f t="shared" ca="1" si="93"/>
        <v/>
      </c>
      <c r="AQ86" s="157" t="str">
        <f t="shared" ca="1" si="94"/>
        <v/>
      </c>
      <c r="AR86" s="157" t="str">
        <f t="shared" ca="1" si="95"/>
        <v/>
      </c>
      <c r="AS86" s="157" t="str">
        <f t="shared" ca="1" si="96"/>
        <v/>
      </c>
      <c r="AT86" s="157" t="str">
        <f t="shared" ca="1" si="97"/>
        <v/>
      </c>
      <c r="AU86" s="150" t="b">
        <f t="shared" si="98"/>
        <v>0</v>
      </c>
      <c r="AV86" s="150" t="str">
        <f t="shared" ca="1" si="53"/>
        <v/>
      </c>
      <c r="AW86" s="150" t="str">
        <f t="shared" ca="1" si="54"/>
        <v/>
      </c>
      <c r="AX86" s="150" t="str">
        <f t="shared" ca="1" si="55"/>
        <v/>
      </c>
      <c r="AY86" s="150" t="str">
        <f t="shared" ca="1" si="56"/>
        <v/>
      </c>
      <c r="AZ86" s="150" t="str">
        <f t="shared" ca="1" si="57"/>
        <v/>
      </c>
      <c r="BA86" s="150" t="str">
        <f t="shared" ca="1" si="58"/>
        <v/>
      </c>
      <c r="BB86" s="157" t="str">
        <f t="shared" ca="1" si="99"/>
        <v/>
      </c>
      <c r="BC86" s="157" t="str">
        <f t="shared" ca="1" si="100"/>
        <v/>
      </c>
      <c r="BD86" s="157" t="str">
        <f t="shared" ca="1" si="101"/>
        <v/>
      </c>
      <c r="BE86" s="157" t="str">
        <f t="shared" ca="1" si="102"/>
        <v/>
      </c>
      <c r="BF86" s="157" t="str">
        <f t="shared" ca="1" si="103"/>
        <v/>
      </c>
      <c r="BG86" s="157" t="str">
        <f t="shared" ca="1" si="104"/>
        <v/>
      </c>
      <c r="BH86" s="157" t="str">
        <f t="shared" ca="1" si="105"/>
        <v/>
      </c>
      <c r="BI86" s="157" t="str">
        <f t="shared" ca="1" si="106"/>
        <v/>
      </c>
      <c r="BJ86" s="150" t="b">
        <f t="shared" si="107"/>
        <v>0</v>
      </c>
      <c r="BK86" s="150" t="str">
        <f t="shared" ca="1" si="59"/>
        <v/>
      </c>
      <c r="BL86" s="150" t="str">
        <f t="shared" ca="1" si="60"/>
        <v/>
      </c>
      <c r="BM86" s="150" t="str">
        <f t="shared" ca="1" si="61"/>
        <v/>
      </c>
      <c r="BN86" s="150" t="str">
        <f t="shared" ca="1" si="62"/>
        <v/>
      </c>
      <c r="BO86" s="150" t="str">
        <f t="shared" ca="1" si="63"/>
        <v/>
      </c>
      <c r="BP86" s="150" t="str">
        <f t="shared" ca="1" si="64"/>
        <v/>
      </c>
      <c r="BQ86" s="157" t="str">
        <f t="shared" ca="1" si="108"/>
        <v/>
      </c>
      <c r="BR86" s="157" t="str">
        <f t="shared" ca="1" si="109"/>
        <v/>
      </c>
      <c r="BS86" s="157" t="str">
        <f t="shared" ca="1" si="110"/>
        <v/>
      </c>
      <c r="BT86" s="157" t="str">
        <f t="shared" ca="1" si="111"/>
        <v/>
      </c>
      <c r="BU86" s="157" t="str">
        <f t="shared" ca="1" si="112"/>
        <v/>
      </c>
      <c r="BV86" s="157" t="str">
        <f t="shared" ca="1" si="113"/>
        <v/>
      </c>
      <c r="BW86" s="157" t="str">
        <f t="shared" ca="1" si="114"/>
        <v/>
      </c>
      <c r="BX86" s="157" t="str">
        <f t="shared" ca="1" si="115"/>
        <v/>
      </c>
      <c r="BY86" s="150" t="b">
        <f t="shared" si="116"/>
        <v>0</v>
      </c>
      <c r="BZ86" s="150" t="str">
        <f t="shared" ca="1" si="65"/>
        <v/>
      </c>
      <c r="CA86" s="150" t="str">
        <f t="shared" ca="1" si="66"/>
        <v/>
      </c>
      <c r="CB86" s="150" t="str">
        <f t="shared" ca="1" si="67"/>
        <v/>
      </c>
      <c r="CC86" s="150" t="str">
        <f t="shared" ca="1" si="68"/>
        <v/>
      </c>
      <c r="CD86" s="150" t="str">
        <f t="shared" ca="1" si="69"/>
        <v/>
      </c>
      <c r="CE86" s="150" t="str">
        <f t="shared" ca="1" si="70"/>
        <v/>
      </c>
      <c r="CF86" s="157" t="str">
        <f t="shared" ca="1" si="117"/>
        <v/>
      </c>
      <c r="CG86" s="157" t="str">
        <f t="shared" ca="1" si="118"/>
        <v/>
      </c>
      <c r="CH86" s="157" t="str">
        <f t="shared" ca="1" si="119"/>
        <v/>
      </c>
      <c r="CI86" s="157" t="str">
        <f t="shared" ca="1" si="120"/>
        <v/>
      </c>
      <c r="CJ86" s="157" t="str">
        <f t="shared" ca="1" si="121"/>
        <v/>
      </c>
      <c r="CK86" s="157" t="str">
        <f t="shared" ca="1" si="122"/>
        <v/>
      </c>
      <c r="CL86" s="157" t="str">
        <f t="shared" ca="1" si="123"/>
        <v/>
      </c>
      <c r="CM86" s="157" t="str">
        <f t="shared" ca="1" si="124"/>
        <v/>
      </c>
      <c r="CN86" s="150" t="b">
        <f t="shared" si="125"/>
        <v>0</v>
      </c>
      <c r="CO86" s="150" t="str">
        <f t="shared" ca="1" si="71"/>
        <v/>
      </c>
      <c r="CP86" s="150" t="str">
        <f t="shared" ca="1" si="72"/>
        <v/>
      </c>
      <c r="CQ86" s="150" t="str">
        <f t="shared" ca="1" si="73"/>
        <v/>
      </c>
      <c r="CR86" s="150" t="str">
        <f t="shared" ca="1" si="74"/>
        <v/>
      </c>
      <c r="CS86" s="150" t="str">
        <f t="shared" ca="1" si="75"/>
        <v/>
      </c>
      <c r="CT86" s="150" t="str">
        <f t="shared" ca="1" si="76"/>
        <v/>
      </c>
      <c r="CU86" s="157" t="str">
        <f t="shared" ca="1" si="126"/>
        <v/>
      </c>
      <c r="CV86" s="157" t="str">
        <f t="shared" ca="1" si="127"/>
        <v/>
      </c>
      <c r="CW86" s="157" t="str">
        <f t="shared" ca="1" si="128"/>
        <v/>
      </c>
      <c r="CX86" s="157" t="str">
        <f t="shared" ca="1" si="129"/>
        <v/>
      </c>
      <c r="CY86" s="157" t="str">
        <f t="shared" ca="1" si="130"/>
        <v/>
      </c>
      <c r="CZ86" s="157" t="str">
        <f t="shared" ca="1" si="131"/>
        <v/>
      </c>
      <c r="DA86" s="157" t="str">
        <f t="shared" ca="1" si="132"/>
        <v/>
      </c>
      <c r="DB86" s="157" t="str">
        <f t="shared" ca="1" si="133"/>
        <v/>
      </c>
    </row>
    <row r="87" spans="1:106" ht="15" customHeight="1">
      <c r="A87" s="113"/>
      <c r="B87" s="150" t="e">
        <f t="shared" ca="1" si="36"/>
        <v>#N/A</v>
      </c>
      <c r="C87" s="150" t="e">
        <f t="shared" ca="1" si="37"/>
        <v>#N/A</v>
      </c>
      <c r="D87" s="150" t="e">
        <f t="shared" ca="1" si="77"/>
        <v>#N/A</v>
      </c>
      <c r="E87" s="150" t="e">
        <f ca="1">IF(Length_12!L24&lt;0,ROUNDUP(Length_12!L24,B87),ROUNDDOWN(Length_12!L24,B87))</f>
        <v>#N/A</v>
      </c>
      <c r="F87" s="150" t="e">
        <f ca="1">IF(Length_12!M24&lt;0,ROUNDDOWN(Length_12!M24,B87),ROUNDUP(Length_12!M24,B87))</f>
        <v>#N/A</v>
      </c>
      <c r="G87" s="150" t="e">
        <f t="shared" ca="1" si="38"/>
        <v>#N/A</v>
      </c>
      <c r="H87" s="150" t="e">
        <f t="shared" ca="1" si="39"/>
        <v>#N/A</v>
      </c>
      <c r="I87" s="150" t="e">
        <f t="shared" ca="1" si="39"/>
        <v>#N/A</v>
      </c>
      <c r="J87" s="150" t="e">
        <f t="shared" ca="1" si="39"/>
        <v>#N/A</v>
      </c>
      <c r="K87" s="150" t="e">
        <f t="shared" ca="1" si="39"/>
        <v>#N/A</v>
      </c>
      <c r="L87" s="150" t="e">
        <f t="shared" ca="1" si="40"/>
        <v>#N/A</v>
      </c>
      <c r="M87" s="268" t="str">
        <f t="shared" si="78"/>
        <v/>
      </c>
      <c r="N87" s="268" t="str">
        <f t="shared" si="79"/>
        <v/>
      </c>
      <c r="O87" s="116"/>
      <c r="P87" s="194">
        <v>21</v>
      </c>
      <c r="Q87" s="150" t="b">
        <f t="shared" si="80"/>
        <v>0</v>
      </c>
      <c r="R87" s="150" t="str">
        <f t="shared" ca="1" si="41"/>
        <v/>
      </c>
      <c r="S87" s="150" t="str">
        <f t="shared" ca="1" si="42"/>
        <v/>
      </c>
      <c r="T87" s="150" t="str">
        <f t="shared" ca="1" si="43"/>
        <v/>
      </c>
      <c r="U87" s="150" t="str">
        <f t="shared" ca="1" si="44"/>
        <v/>
      </c>
      <c r="V87" s="150" t="str">
        <f t="shared" ca="1" si="45"/>
        <v/>
      </c>
      <c r="W87" s="150" t="str">
        <f t="shared" ca="1" si="46"/>
        <v/>
      </c>
      <c r="X87" s="157" t="str">
        <f t="shared" ca="1" si="81"/>
        <v/>
      </c>
      <c r="Y87" s="157" t="str">
        <f t="shared" ca="1" si="82"/>
        <v/>
      </c>
      <c r="Z87" s="157" t="str">
        <f t="shared" ca="1" si="83"/>
        <v/>
      </c>
      <c r="AA87" s="157" t="str">
        <f t="shared" ca="1" si="84"/>
        <v/>
      </c>
      <c r="AB87" s="157" t="str">
        <f t="shared" ca="1" si="85"/>
        <v/>
      </c>
      <c r="AC87" s="157" t="str">
        <f t="shared" ca="1" si="86"/>
        <v/>
      </c>
      <c r="AD87" s="157" t="str">
        <f t="shared" ca="1" si="87"/>
        <v/>
      </c>
      <c r="AE87" s="157" t="str">
        <f t="shared" ca="1" si="88"/>
        <v/>
      </c>
      <c r="AF87" s="150" t="b">
        <f t="shared" si="89"/>
        <v>0</v>
      </c>
      <c r="AG87" s="150" t="str">
        <f t="shared" ca="1" si="47"/>
        <v/>
      </c>
      <c r="AH87" s="150" t="str">
        <f t="shared" ca="1" si="48"/>
        <v/>
      </c>
      <c r="AI87" s="150" t="str">
        <f t="shared" ca="1" si="49"/>
        <v/>
      </c>
      <c r="AJ87" s="150" t="str">
        <f t="shared" ca="1" si="50"/>
        <v/>
      </c>
      <c r="AK87" s="150" t="str">
        <f t="shared" ca="1" si="51"/>
        <v/>
      </c>
      <c r="AL87" s="150" t="str">
        <f t="shared" ca="1" si="52"/>
        <v/>
      </c>
      <c r="AM87" s="157" t="str">
        <f t="shared" ca="1" si="90"/>
        <v/>
      </c>
      <c r="AN87" s="157" t="str">
        <f t="shared" ca="1" si="91"/>
        <v/>
      </c>
      <c r="AO87" s="157" t="str">
        <f t="shared" ca="1" si="92"/>
        <v/>
      </c>
      <c r="AP87" s="157" t="str">
        <f t="shared" ca="1" si="93"/>
        <v/>
      </c>
      <c r="AQ87" s="157" t="str">
        <f t="shared" ca="1" si="94"/>
        <v/>
      </c>
      <c r="AR87" s="157" t="str">
        <f t="shared" ca="1" si="95"/>
        <v/>
      </c>
      <c r="AS87" s="157" t="str">
        <f t="shared" ca="1" si="96"/>
        <v/>
      </c>
      <c r="AT87" s="157" t="str">
        <f t="shared" ca="1" si="97"/>
        <v/>
      </c>
      <c r="AU87" s="150" t="b">
        <f t="shared" si="98"/>
        <v>0</v>
      </c>
      <c r="AV87" s="150" t="str">
        <f t="shared" ca="1" si="53"/>
        <v/>
      </c>
      <c r="AW87" s="150" t="str">
        <f t="shared" ca="1" si="54"/>
        <v/>
      </c>
      <c r="AX87" s="150" t="str">
        <f t="shared" ca="1" si="55"/>
        <v/>
      </c>
      <c r="AY87" s="150" t="str">
        <f t="shared" ca="1" si="56"/>
        <v/>
      </c>
      <c r="AZ87" s="150" t="str">
        <f t="shared" ca="1" si="57"/>
        <v/>
      </c>
      <c r="BA87" s="150" t="str">
        <f t="shared" ca="1" si="58"/>
        <v/>
      </c>
      <c r="BB87" s="157" t="str">
        <f t="shared" ca="1" si="99"/>
        <v/>
      </c>
      <c r="BC87" s="157" t="str">
        <f t="shared" ca="1" si="100"/>
        <v/>
      </c>
      <c r="BD87" s="157" t="str">
        <f t="shared" ca="1" si="101"/>
        <v/>
      </c>
      <c r="BE87" s="157" t="str">
        <f t="shared" ca="1" si="102"/>
        <v/>
      </c>
      <c r="BF87" s="157" t="str">
        <f t="shared" ca="1" si="103"/>
        <v/>
      </c>
      <c r="BG87" s="157" t="str">
        <f t="shared" ca="1" si="104"/>
        <v/>
      </c>
      <c r="BH87" s="157" t="str">
        <f t="shared" ca="1" si="105"/>
        <v/>
      </c>
      <c r="BI87" s="157" t="str">
        <f t="shared" ca="1" si="106"/>
        <v/>
      </c>
      <c r="BJ87" s="150" t="b">
        <f t="shared" si="107"/>
        <v>0</v>
      </c>
      <c r="BK87" s="150" t="str">
        <f t="shared" ca="1" si="59"/>
        <v/>
      </c>
      <c r="BL87" s="150" t="str">
        <f t="shared" ca="1" si="60"/>
        <v/>
      </c>
      <c r="BM87" s="150" t="str">
        <f t="shared" ca="1" si="61"/>
        <v/>
      </c>
      <c r="BN87" s="150" t="str">
        <f t="shared" ca="1" si="62"/>
        <v/>
      </c>
      <c r="BO87" s="150" t="str">
        <f t="shared" ca="1" si="63"/>
        <v/>
      </c>
      <c r="BP87" s="150" t="str">
        <f t="shared" ca="1" si="64"/>
        <v/>
      </c>
      <c r="BQ87" s="157" t="str">
        <f t="shared" ca="1" si="108"/>
        <v/>
      </c>
      <c r="BR87" s="157" t="str">
        <f t="shared" ca="1" si="109"/>
        <v/>
      </c>
      <c r="BS87" s="157" t="str">
        <f t="shared" ca="1" si="110"/>
        <v/>
      </c>
      <c r="BT87" s="157" t="str">
        <f t="shared" ca="1" si="111"/>
        <v/>
      </c>
      <c r="BU87" s="157" t="str">
        <f t="shared" ca="1" si="112"/>
        <v/>
      </c>
      <c r="BV87" s="157" t="str">
        <f t="shared" ca="1" si="113"/>
        <v/>
      </c>
      <c r="BW87" s="157" t="str">
        <f t="shared" ca="1" si="114"/>
        <v/>
      </c>
      <c r="BX87" s="157" t="str">
        <f t="shared" ca="1" si="115"/>
        <v/>
      </c>
      <c r="BY87" s="150" t="b">
        <f t="shared" si="116"/>
        <v>0</v>
      </c>
      <c r="BZ87" s="150" t="str">
        <f t="shared" ca="1" si="65"/>
        <v/>
      </c>
      <c r="CA87" s="150" t="str">
        <f t="shared" ca="1" si="66"/>
        <v/>
      </c>
      <c r="CB87" s="150" t="str">
        <f t="shared" ca="1" si="67"/>
        <v/>
      </c>
      <c r="CC87" s="150" t="str">
        <f t="shared" ca="1" si="68"/>
        <v/>
      </c>
      <c r="CD87" s="150" t="str">
        <f t="shared" ca="1" si="69"/>
        <v/>
      </c>
      <c r="CE87" s="150" t="str">
        <f t="shared" ca="1" si="70"/>
        <v/>
      </c>
      <c r="CF87" s="157" t="str">
        <f t="shared" ca="1" si="117"/>
        <v/>
      </c>
      <c r="CG87" s="157" t="str">
        <f t="shared" ca="1" si="118"/>
        <v/>
      </c>
      <c r="CH87" s="157" t="str">
        <f t="shared" ca="1" si="119"/>
        <v/>
      </c>
      <c r="CI87" s="157" t="str">
        <f t="shared" ca="1" si="120"/>
        <v/>
      </c>
      <c r="CJ87" s="157" t="str">
        <f t="shared" ca="1" si="121"/>
        <v/>
      </c>
      <c r="CK87" s="157" t="str">
        <f t="shared" ca="1" si="122"/>
        <v/>
      </c>
      <c r="CL87" s="157" t="str">
        <f t="shared" ca="1" si="123"/>
        <v/>
      </c>
      <c r="CM87" s="157" t="str">
        <f t="shared" ca="1" si="124"/>
        <v/>
      </c>
      <c r="CN87" s="150" t="b">
        <f t="shared" si="125"/>
        <v>0</v>
      </c>
      <c r="CO87" s="150" t="str">
        <f t="shared" ca="1" si="71"/>
        <v/>
      </c>
      <c r="CP87" s="150" t="str">
        <f t="shared" ca="1" si="72"/>
        <v/>
      </c>
      <c r="CQ87" s="150" t="str">
        <f t="shared" ca="1" si="73"/>
        <v/>
      </c>
      <c r="CR87" s="150" t="str">
        <f t="shared" ca="1" si="74"/>
        <v/>
      </c>
      <c r="CS87" s="150" t="str">
        <f t="shared" ca="1" si="75"/>
        <v/>
      </c>
      <c r="CT87" s="150" t="str">
        <f t="shared" ca="1" si="76"/>
        <v/>
      </c>
      <c r="CU87" s="157" t="str">
        <f t="shared" ca="1" si="126"/>
        <v/>
      </c>
      <c r="CV87" s="157" t="str">
        <f t="shared" ca="1" si="127"/>
        <v/>
      </c>
      <c r="CW87" s="157" t="str">
        <f t="shared" ca="1" si="128"/>
        <v/>
      </c>
      <c r="CX87" s="157" t="str">
        <f t="shared" ca="1" si="129"/>
        <v/>
      </c>
      <c r="CY87" s="157" t="str">
        <f t="shared" ca="1" si="130"/>
        <v/>
      </c>
      <c r="CZ87" s="157" t="str">
        <f t="shared" ca="1" si="131"/>
        <v/>
      </c>
      <c r="DA87" s="157" t="str">
        <f t="shared" ca="1" si="132"/>
        <v/>
      </c>
      <c r="DB87" s="157" t="str">
        <f t="shared" ca="1" si="133"/>
        <v/>
      </c>
    </row>
    <row r="88" spans="1:106" ht="15" customHeight="1">
      <c r="A88" s="113"/>
      <c r="B88" s="150" t="e">
        <f t="shared" ca="1" si="36"/>
        <v>#N/A</v>
      </c>
      <c r="C88" s="150" t="e">
        <f t="shared" ca="1" si="37"/>
        <v>#N/A</v>
      </c>
      <c r="D88" s="150" t="e">
        <f t="shared" ca="1" si="77"/>
        <v>#N/A</v>
      </c>
      <c r="E88" s="150" t="e">
        <f ca="1">IF(Length_12!L25&lt;0,ROUNDUP(Length_12!L25,B88),ROUNDDOWN(Length_12!L25,B88))</f>
        <v>#N/A</v>
      </c>
      <c r="F88" s="150" t="e">
        <f ca="1">IF(Length_12!M25&lt;0,ROUNDDOWN(Length_12!M25,B88),ROUNDUP(Length_12!M25,B88))</f>
        <v>#N/A</v>
      </c>
      <c r="G88" s="150" t="e">
        <f t="shared" ca="1" si="38"/>
        <v>#N/A</v>
      </c>
      <c r="H88" s="150" t="e">
        <f t="shared" ca="1" si="39"/>
        <v>#N/A</v>
      </c>
      <c r="I88" s="150" t="e">
        <f t="shared" ca="1" si="39"/>
        <v>#N/A</v>
      </c>
      <c r="J88" s="150" t="e">
        <f t="shared" ca="1" si="39"/>
        <v>#N/A</v>
      </c>
      <c r="K88" s="150" t="e">
        <f t="shared" ca="1" si="39"/>
        <v>#N/A</v>
      </c>
      <c r="L88" s="150" t="e">
        <f t="shared" ca="1" si="40"/>
        <v>#N/A</v>
      </c>
      <c r="M88" s="268" t="str">
        <f t="shared" si="78"/>
        <v/>
      </c>
      <c r="N88" s="268" t="str">
        <f t="shared" si="79"/>
        <v/>
      </c>
      <c r="O88" s="116"/>
      <c r="P88" s="194">
        <v>22</v>
      </c>
      <c r="Q88" s="150" t="b">
        <f t="shared" si="80"/>
        <v>0</v>
      </c>
      <c r="R88" s="150" t="str">
        <f t="shared" ca="1" si="41"/>
        <v/>
      </c>
      <c r="S88" s="150" t="str">
        <f t="shared" ca="1" si="42"/>
        <v/>
      </c>
      <c r="T88" s="150" t="str">
        <f t="shared" ca="1" si="43"/>
        <v/>
      </c>
      <c r="U88" s="150" t="str">
        <f t="shared" ca="1" si="44"/>
        <v/>
      </c>
      <c r="V88" s="150" t="str">
        <f t="shared" ca="1" si="45"/>
        <v/>
      </c>
      <c r="W88" s="150" t="str">
        <f t="shared" ca="1" si="46"/>
        <v/>
      </c>
      <c r="X88" s="157" t="str">
        <f t="shared" ca="1" si="81"/>
        <v/>
      </c>
      <c r="Y88" s="157" t="str">
        <f t="shared" ca="1" si="82"/>
        <v/>
      </c>
      <c r="Z88" s="157" t="str">
        <f t="shared" ca="1" si="83"/>
        <v/>
      </c>
      <c r="AA88" s="157" t="str">
        <f t="shared" ca="1" si="84"/>
        <v/>
      </c>
      <c r="AB88" s="157" t="str">
        <f t="shared" ca="1" si="85"/>
        <v/>
      </c>
      <c r="AC88" s="157" t="str">
        <f t="shared" ca="1" si="86"/>
        <v/>
      </c>
      <c r="AD88" s="157" t="str">
        <f t="shared" ca="1" si="87"/>
        <v/>
      </c>
      <c r="AE88" s="157" t="str">
        <f t="shared" ca="1" si="88"/>
        <v/>
      </c>
      <c r="AF88" s="150" t="b">
        <f t="shared" si="89"/>
        <v>0</v>
      </c>
      <c r="AG88" s="150" t="str">
        <f t="shared" ca="1" si="47"/>
        <v/>
      </c>
      <c r="AH88" s="150" t="str">
        <f t="shared" ca="1" si="48"/>
        <v/>
      </c>
      <c r="AI88" s="150" t="str">
        <f t="shared" ca="1" si="49"/>
        <v/>
      </c>
      <c r="AJ88" s="150" t="str">
        <f t="shared" ca="1" si="50"/>
        <v/>
      </c>
      <c r="AK88" s="150" t="str">
        <f t="shared" ca="1" si="51"/>
        <v/>
      </c>
      <c r="AL88" s="150" t="str">
        <f t="shared" ca="1" si="52"/>
        <v/>
      </c>
      <c r="AM88" s="157" t="str">
        <f t="shared" ca="1" si="90"/>
        <v/>
      </c>
      <c r="AN88" s="157" t="str">
        <f t="shared" ca="1" si="91"/>
        <v/>
      </c>
      <c r="AO88" s="157" t="str">
        <f t="shared" ca="1" si="92"/>
        <v/>
      </c>
      <c r="AP88" s="157" t="str">
        <f t="shared" ca="1" si="93"/>
        <v/>
      </c>
      <c r="AQ88" s="157" t="str">
        <f t="shared" ca="1" si="94"/>
        <v/>
      </c>
      <c r="AR88" s="157" t="str">
        <f t="shared" ca="1" si="95"/>
        <v/>
      </c>
      <c r="AS88" s="157" t="str">
        <f t="shared" ca="1" si="96"/>
        <v/>
      </c>
      <c r="AT88" s="157" t="str">
        <f t="shared" ca="1" si="97"/>
        <v/>
      </c>
      <c r="AU88" s="150" t="b">
        <f t="shared" si="98"/>
        <v>0</v>
      </c>
      <c r="AV88" s="150" t="str">
        <f t="shared" ca="1" si="53"/>
        <v/>
      </c>
      <c r="AW88" s="150" t="str">
        <f t="shared" ca="1" si="54"/>
        <v/>
      </c>
      <c r="AX88" s="150" t="str">
        <f t="shared" ca="1" si="55"/>
        <v/>
      </c>
      <c r="AY88" s="150" t="str">
        <f t="shared" ca="1" si="56"/>
        <v/>
      </c>
      <c r="AZ88" s="150" t="str">
        <f t="shared" ca="1" si="57"/>
        <v/>
      </c>
      <c r="BA88" s="150" t="str">
        <f t="shared" ca="1" si="58"/>
        <v/>
      </c>
      <c r="BB88" s="157" t="str">
        <f t="shared" ca="1" si="99"/>
        <v/>
      </c>
      <c r="BC88" s="157" t="str">
        <f t="shared" ca="1" si="100"/>
        <v/>
      </c>
      <c r="BD88" s="157" t="str">
        <f t="shared" ca="1" si="101"/>
        <v/>
      </c>
      <c r="BE88" s="157" t="str">
        <f t="shared" ca="1" si="102"/>
        <v/>
      </c>
      <c r="BF88" s="157" t="str">
        <f t="shared" ca="1" si="103"/>
        <v/>
      </c>
      <c r="BG88" s="157" t="str">
        <f t="shared" ca="1" si="104"/>
        <v/>
      </c>
      <c r="BH88" s="157" t="str">
        <f t="shared" ca="1" si="105"/>
        <v/>
      </c>
      <c r="BI88" s="157" t="str">
        <f t="shared" ca="1" si="106"/>
        <v/>
      </c>
      <c r="BJ88" s="150" t="b">
        <f t="shared" si="107"/>
        <v>0</v>
      </c>
      <c r="BK88" s="150" t="str">
        <f t="shared" ca="1" si="59"/>
        <v/>
      </c>
      <c r="BL88" s="150" t="str">
        <f t="shared" ca="1" si="60"/>
        <v/>
      </c>
      <c r="BM88" s="150" t="str">
        <f t="shared" ca="1" si="61"/>
        <v/>
      </c>
      <c r="BN88" s="150" t="str">
        <f t="shared" ca="1" si="62"/>
        <v/>
      </c>
      <c r="BO88" s="150" t="str">
        <f t="shared" ca="1" si="63"/>
        <v/>
      </c>
      <c r="BP88" s="150" t="str">
        <f t="shared" ca="1" si="64"/>
        <v/>
      </c>
      <c r="BQ88" s="157" t="str">
        <f t="shared" ca="1" si="108"/>
        <v/>
      </c>
      <c r="BR88" s="157" t="str">
        <f t="shared" ca="1" si="109"/>
        <v/>
      </c>
      <c r="BS88" s="157" t="str">
        <f t="shared" ca="1" si="110"/>
        <v/>
      </c>
      <c r="BT88" s="157" t="str">
        <f t="shared" ca="1" si="111"/>
        <v/>
      </c>
      <c r="BU88" s="157" t="str">
        <f t="shared" ca="1" si="112"/>
        <v/>
      </c>
      <c r="BV88" s="157" t="str">
        <f t="shared" ca="1" si="113"/>
        <v/>
      </c>
      <c r="BW88" s="157" t="str">
        <f t="shared" ca="1" si="114"/>
        <v/>
      </c>
      <c r="BX88" s="157" t="str">
        <f t="shared" ca="1" si="115"/>
        <v/>
      </c>
      <c r="BY88" s="150" t="b">
        <f t="shared" si="116"/>
        <v>0</v>
      </c>
      <c r="BZ88" s="150" t="str">
        <f t="shared" ca="1" si="65"/>
        <v/>
      </c>
      <c r="CA88" s="150" t="str">
        <f t="shared" ca="1" si="66"/>
        <v/>
      </c>
      <c r="CB88" s="150" t="str">
        <f t="shared" ca="1" si="67"/>
        <v/>
      </c>
      <c r="CC88" s="150" t="str">
        <f t="shared" ca="1" si="68"/>
        <v/>
      </c>
      <c r="CD88" s="150" t="str">
        <f t="shared" ca="1" si="69"/>
        <v/>
      </c>
      <c r="CE88" s="150" t="str">
        <f t="shared" ca="1" si="70"/>
        <v/>
      </c>
      <c r="CF88" s="157" t="str">
        <f t="shared" ca="1" si="117"/>
        <v/>
      </c>
      <c r="CG88" s="157" t="str">
        <f t="shared" ca="1" si="118"/>
        <v/>
      </c>
      <c r="CH88" s="157" t="str">
        <f t="shared" ca="1" si="119"/>
        <v/>
      </c>
      <c r="CI88" s="157" t="str">
        <f t="shared" ca="1" si="120"/>
        <v/>
      </c>
      <c r="CJ88" s="157" t="str">
        <f t="shared" ca="1" si="121"/>
        <v/>
      </c>
      <c r="CK88" s="157" t="str">
        <f t="shared" ca="1" si="122"/>
        <v/>
      </c>
      <c r="CL88" s="157" t="str">
        <f t="shared" ca="1" si="123"/>
        <v/>
      </c>
      <c r="CM88" s="157" t="str">
        <f t="shared" ca="1" si="124"/>
        <v/>
      </c>
      <c r="CN88" s="150" t="b">
        <f t="shared" si="125"/>
        <v>0</v>
      </c>
      <c r="CO88" s="150" t="str">
        <f t="shared" ca="1" si="71"/>
        <v/>
      </c>
      <c r="CP88" s="150" t="str">
        <f t="shared" ca="1" si="72"/>
        <v/>
      </c>
      <c r="CQ88" s="150" t="str">
        <f t="shared" ca="1" si="73"/>
        <v/>
      </c>
      <c r="CR88" s="150" t="str">
        <f t="shared" ca="1" si="74"/>
        <v/>
      </c>
      <c r="CS88" s="150" t="str">
        <f t="shared" ca="1" si="75"/>
        <v/>
      </c>
      <c r="CT88" s="150" t="str">
        <f t="shared" ca="1" si="76"/>
        <v/>
      </c>
      <c r="CU88" s="157" t="str">
        <f t="shared" ca="1" si="126"/>
        <v/>
      </c>
      <c r="CV88" s="157" t="str">
        <f t="shared" ca="1" si="127"/>
        <v/>
      </c>
      <c r="CW88" s="157" t="str">
        <f t="shared" ca="1" si="128"/>
        <v/>
      </c>
      <c r="CX88" s="157" t="str">
        <f t="shared" ca="1" si="129"/>
        <v/>
      </c>
      <c r="CY88" s="157" t="str">
        <f t="shared" ca="1" si="130"/>
        <v/>
      </c>
      <c r="CZ88" s="157" t="str">
        <f t="shared" ca="1" si="131"/>
        <v/>
      </c>
      <c r="DA88" s="157" t="str">
        <f t="shared" ca="1" si="132"/>
        <v/>
      </c>
      <c r="DB88" s="157" t="str">
        <f t="shared" ca="1" si="133"/>
        <v/>
      </c>
    </row>
    <row r="89" spans="1:106" ht="15" customHeight="1">
      <c r="A89" s="113"/>
      <c r="B89" s="150" t="e">
        <f t="shared" ca="1" si="36"/>
        <v>#N/A</v>
      </c>
      <c r="C89" s="150" t="e">
        <f t="shared" ca="1" si="37"/>
        <v>#N/A</v>
      </c>
      <c r="D89" s="150" t="e">
        <f t="shared" ca="1" si="77"/>
        <v>#N/A</v>
      </c>
      <c r="E89" s="150" t="e">
        <f ca="1">IF(Length_12!L26&lt;0,ROUNDUP(Length_12!L26,B89),ROUNDDOWN(Length_12!L26,B89))</f>
        <v>#N/A</v>
      </c>
      <c r="F89" s="150" t="e">
        <f ca="1">IF(Length_12!M26&lt;0,ROUNDDOWN(Length_12!M26,B89),ROUNDUP(Length_12!M26,B89))</f>
        <v>#N/A</v>
      </c>
      <c r="G89" s="150" t="e">
        <f t="shared" ca="1" si="38"/>
        <v>#N/A</v>
      </c>
      <c r="H89" s="150" t="e">
        <f t="shared" ca="1" si="39"/>
        <v>#N/A</v>
      </c>
      <c r="I89" s="150" t="e">
        <f t="shared" ca="1" si="39"/>
        <v>#N/A</v>
      </c>
      <c r="J89" s="150" t="e">
        <f t="shared" ca="1" si="39"/>
        <v>#N/A</v>
      </c>
      <c r="K89" s="150" t="e">
        <f t="shared" ca="1" si="39"/>
        <v>#N/A</v>
      </c>
      <c r="L89" s="150" t="e">
        <f t="shared" ca="1" si="40"/>
        <v>#N/A</v>
      </c>
      <c r="M89" s="268" t="str">
        <f t="shared" si="78"/>
        <v/>
      </c>
      <c r="N89" s="268" t="str">
        <f t="shared" si="79"/>
        <v/>
      </c>
      <c r="O89" s="116"/>
      <c r="P89" s="194">
        <v>23</v>
      </c>
      <c r="Q89" s="150" t="b">
        <f t="shared" si="80"/>
        <v>0</v>
      </c>
      <c r="R89" s="150" t="str">
        <f t="shared" ca="1" si="41"/>
        <v/>
      </c>
      <c r="S89" s="150" t="str">
        <f t="shared" ca="1" si="42"/>
        <v/>
      </c>
      <c r="T89" s="150" t="str">
        <f t="shared" ca="1" si="43"/>
        <v/>
      </c>
      <c r="U89" s="150" t="str">
        <f t="shared" ca="1" si="44"/>
        <v/>
      </c>
      <c r="V89" s="150" t="str">
        <f t="shared" ca="1" si="45"/>
        <v/>
      </c>
      <c r="W89" s="150" t="str">
        <f t="shared" ca="1" si="46"/>
        <v/>
      </c>
      <c r="X89" s="157" t="str">
        <f t="shared" ca="1" si="81"/>
        <v/>
      </c>
      <c r="Y89" s="157" t="str">
        <f t="shared" ca="1" si="82"/>
        <v/>
      </c>
      <c r="Z89" s="157" t="str">
        <f t="shared" ca="1" si="83"/>
        <v/>
      </c>
      <c r="AA89" s="157" t="str">
        <f t="shared" ca="1" si="84"/>
        <v/>
      </c>
      <c r="AB89" s="157" t="str">
        <f t="shared" ca="1" si="85"/>
        <v/>
      </c>
      <c r="AC89" s="157" t="str">
        <f t="shared" ca="1" si="86"/>
        <v/>
      </c>
      <c r="AD89" s="157" t="str">
        <f t="shared" ca="1" si="87"/>
        <v/>
      </c>
      <c r="AE89" s="157" t="str">
        <f t="shared" ca="1" si="88"/>
        <v/>
      </c>
      <c r="AF89" s="150" t="b">
        <f t="shared" si="89"/>
        <v>0</v>
      </c>
      <c r="AG89" s="150" t="str">
        <f t="shared" ca="1" si="47"/>
        <v/>
      </c>
      <c r="AH89" s="150" t="str">
        <f t="shared" ca="1" si="48"/>
        <v/>
      </c>
      <c r="AI89" s="150" t="str">
        <f t="shared" ca="1" si="49"/>
        <v/>
      </c>
      <c r="AJ89" s="150" t="str">
        <f t="shared" ca="1" si="50"/>
        <v/>
      </c>
      <c r="AK89" s="150" t="str">
        <f t="shared" ca="1" si="51"/>
        <v/>
      </c>
      <c r="AL89" s="150" t="str">
        <f t="shared" ca="1" si="52"/>
        <v/>
      </c>
      <c r="AM89" s="157" t="str">
        <f t="shared" ca="1" si="90"/>
        <v/>
      </c>
      <c r="AN89" s="157" t="str">
        <f t="shared" ca="1" si="91"/>
        <v/>
      </c>
      <c r="AO89" s="157" t="str">
        <f t="shared" ca="1" si="92"/>
        <v/>
      </c>
      <c r="AP89" s="157" t="str">
        <f t="shared" ca="1" si="93"/>
        <v/>
      </c>
      <c r="AQ89" s="157" t="str">
        <f t="shared" ca="1" si="94"/>
        <v/>
      </c>
      <c r="AR89" s="157" t="str">
        <f t="shared" ca="1" si="95"/>
        <v/>
      </c>
      <c r="AS89" s="157" t="str">
        <f t="shared" ca="1" si="96"/>
        <v/>
      </c>
      <c r="AT89" s="157" t="str">
        <f t="shared" ca="1" si="97"/>
        <v/>
      </c>
      <c r="AU89" s="150" t="b">
        <f t="shared" si="98"/>
        <v>0</v>
      </c>
      <c r="AV89" s="150" t="str">
        <f t="shared" ca="1" si="53"/>
        <v/>
      </c>
      <c r="AW89" s="150" t="str">
        <f t="shared" ca="1" si="54"/>
        <v/>
      </c>
      <c r="AX89" s="150" t="str">
        <f t="shared" ca="1" si="55"/>
        <v/>
      </c>
      <c r="AY89" s="150" t="str">
        <f t="shared" ca="1" si="56"/>
        <v/>
      </c>
      <c r="AZ89" s="150" t="str">
        <f t="shared" ca="1" si="57"/>
        <v/>
      </c>
      <c r="BA89" s="150" t="str">
        <f t="shared" ca="1" si="58"/>
        <v/>
      </c>
      <c r="BB89" s="157" t="str">
        <f t="shared" ca="1" si="99"/>
        <v/>
      </c>
      <c r="BC89" s="157" t="str">
        <f t="shared" ca="1" si="100"/>
        <v/>
      </c>
      <c r="BD89" s="157" t="str">
        <f t="shared" ca="1" si="101"/>
        <v/>
      </c>
      <c r="BE89" s="157" t="str">
        <f t="shared" ca="1" si="102"/>
        <v/>
      </c>
      <c r="BF89" s="157" t="str">
        <f t="shared" ca="1" si="103"/>
        <v/>
      </c>
      <c r="BG89" s="157" t="str">
        <f t="shared" ca="1" si="104"/>
        <v/>
      </c>
      <c r="BH89" s="157" t="str">
        <f t="shared" ca="1" si="105"/>
        <v/>
      </c>
      <c r="BI89" s="157" t="str">
        <f t="shared" ca="1" si="106"/>
        <v/>
      </c>
      <c r="BJ89" s="150" t="b">
        <f t="shared" si="107"/>
        <v>0</v>
      </c>
      <c r="BK89" s="150" t="str">
        <f t="shared" ca="1" si="59"/>
        <v/>
      </c>
      <c r="BL89" s="150" t="str">
        <f t="shared" ca="1" si="60"/>
        <v/>
      </c>
      <c r="BM89" s="150" t="str">
        <f t="shared" ca="1" si="61"/>
        <v/>
      </c>
      <c r="BN89" s="150" t="str">
        <f t="shared" ca="1" si="62"/>
        <v/>
      </c>
      <c r="BO89" s="150" t="str">
        <f t="shared" ca="1" si="63"/>
        <v/>
      </c>
      <c r="BP89" s="150" t="str">
        <f t="shared" ca="1" si="64"/>
        <v/>
      </c>
      <c r="BQ89" s="157" t="str">
        <f t="shared" ca="1" si="108"/>
        <v/>
      </c>
      <c r="BR89" s="157" t="str">
        <f t="shared" ca="1" si="109"/>
        <v/>
      </c>
      <c r="BS89" s="157" t="str">
        <f t="shared" ca="1" si="110"/>
        <v/>
      </c>
      <c r="BT89" s="157" t="str">
        <f t="shared" ca="1" si="111"/>
        <v/>
      </c>
      <c r="BU89" s="157" t="str">
        <f t="shared" ca="1" si="112"/>
        <v/>
      </c>
      <c r="BV89" s="157" t="str">
        <f t="shared" ca="1" si="113"/>
        <v/>
      </c>
      <c r="BW89" s="157" t="str">
        <f t="shared" ca="1" si="114"/>
        <v/>
      </c>
      <c r="BX89" s="157" t="str">
        <f t="shared" ca="1" si="115"/>
        <v/>
      </c>
      <c r="BY89" s="150" t="b">
        <f t="shared" si="116"/>
        <v>0</v>
      </c>
      <c r="BZ89" s="150" t="str">
        <f t="shared" ca="1" si="65"/>
        <v/>
      </c>
      <c r="CA89" s="150" t="str">
        <f t="shared" ca="1" si="66"/>
        <v/>
      </c>
      <c r="CB89" s="150" t="str">
        <f t="shared" ca="1" si="67"/>
        <v/>
      </c>
      <c r="CC89" s="150" t="str">
        <f t="shared" ca="1" si="68"/>
        <v/>
      </c>
      <c r="CD89" s="150" t="str">
        <f t="shared" ca="1" si="69"/>
        <v/>
      </c>
      <c r="CE89" s="150" t="str">
        <f t="shared" ca="1" si="70"/>
        <v/>
      </c>
      <c r="CF89" s="157" t="str">
        <f t="shared" ca="1" si="117"/>
        <v/>
      </c>
      <c r="CG89" s="157" t="str">
        <f t="shared" ca="1" si="118"/>
        <v/>
      </c>
      <c r="CH89" s="157" t="str">
        <f t="shared" ca="1" si="119"/>
        <v/>
      </c>
      <c r="CI89" s="157" t="str">
        <f t="shared" ca="1" si="120"/>
        <v/>
      </c>
      <c r="CJ89" s="157" t="str">
        <f t="shared" ca="1" si="121"/>
        <v/>
      </c>
      <c r="CK89" s="157" t="str">
        <f t="shared" ca="1" si="122"/>
        <v/>
      </c>
      <c r="CL89" s="157" t="str">
        <f t="shared" ca="1" si="123"/>
        <v/>
      </c>
      <c r="CM89" s="157" t="str">
        <f t="shared" ca="1" si="124"/>
        <v/>
      </c>
      <c r="CN89" s="150" t="b">
        <f t="shared" si="125"/>
        <v>0</v>
      </c>
      <c r="CO89" s="150" t="str">
        <f t="shared" ca="1" si="71"/>
        <v/>
      </c>
      <c r="CP89" s="150" t="str">
        <f t="shared" ca="1" si="72"/>
        <v/>
      </c>
      <c r="CQ89" s="150" t="str">
        <f t="shared" ca="1" si="73"/>
        <v/>
      </c>
      <c r="CR89" s="150" t="str">
        <f t="shared" ca="1" si="74"/>
        <v/>
      </c>
      <c r="CS89" s="150" t="str">
        <f t="shared" ca="1" si="75"/>
        <v/>
      </c>
      <c r="CT89" s="150" t="str">
        <f t="shared" ca="1" si="76"/>
        <v/>
      </c>
      <c r="CU89" s="157" t="str">
        <f t="shared" ca="1" si="126"/>
        <v/>
      </c>
      <c r="CV89" s="157" t="str">
        <f t="shared" ca="1" si="127"/>
        <v/>
      </c>
      <c r="CW89" s="157" t="str">
        <f t="shared" ca="1" si="128"/>
        <v/>
      </c>
      <c r="CX89" s="157" t="str">
        <f t="shared" ca="1" si="129"/>
        <v/>
      </c>
      <c r="CY89" s="157" t="str">
        <f t="shared" ca="1" si="130"/>
        <v/>
      </c>
      <c r="CZ89" s="157" t="str">
        <f t="shared" ca="1" si="131"/>
        <v/>
      </c>
      <c r="DA89" s="157" t="str">
        <f t="shared" ca="1" si="132"/>
        <v/>
      </c>
      <c r="DB89" s="157" t="str">
        <f t="shared" ca="1" si="133"/>
        <v/>
      </c>
    </row>
    <row r="90" spans="1:106" ht="15" customHeight="1">
      <c r="A90" s="113"/>
      <c r="B90" s="150" t="e">
        <f t="shared" ca="1" si="36"/>
        <v>#N/A</v>
      </c>
      <c r="C90" s="150" t="e">
        <f t="shared" ca="1" si="37"/>
        <v>#N/A</v>
      </c>
      <c r="D90" s="150" t="e">
        <f t="shared" ca="1" si="77"/>
        <v>#N/A</v>
      </c>
      <c r="E90" s="150" t="e">
        <f ca="1">IF(Length_12!L27&lt;0,ROUNDUP(Length_12!L27,B90),ROUNDDOWN(Length_12!L27,B90))</f>
        <v>#N/A</v>
      </c>
      <c r="F90" s="150" t="e">
        <f ca="1">IF(Length_12!M27&lt;0,ROUNDDOWN(Length_12!M27,B90),ROUNDUP(Length_12!M27,B90))</f>
        <v>#N/A</v>
      </c>
      <c r="G90" s="150" t="e">
        <f t="shared" ca="1" si="38"/>
        <v>#N/A</v>
      </c>
      <c r="H90" s="150" t="e">
        <f t="shared" ca="1" si="39"/>
        <v>#N/A</v>
      </c>
      <c r="I90" s="150" t="e">
        <f t="shared" ca="1" si="39"/>
        <v>#N/A</v>
      </c>
      <c r="J90" s="150" t="e">
        <f t="shared" ca="1" si="39"/>
        <v>#N/A</v>
      </c>
      <c r="K90" s="150" t="e">
        <f t="shared" ca="1" si="39"/>
        <v>#N/A</v>
      </c>
      <c r="L90" s="150" t="e">
        <f t="shared" ca="1" si="40"/>
        <v>#N/A</v>
      </c>
      <c r="M90" s="268" t="str">
        <f t="shared" si="78"/>
        <v/>
      </c>
      <c r="N90" s="268" t="str">
        <f t="shared" si="79"/>
        <v/>
      </c>
      <c r="O90" s="116"/>
      <c r="P90" s="194">
        <v>24</v>
      </c>
      <c r="Q90" s="150" t="b">
        <f t="shared" si="80"/>
        <v>0</v>
      </c>
      <c r="R90" s="150" t="str">
        <f t="shared" ca="1" si="41"/>
        <v/>
      </c>
      <c r="S90" s="150" t="str">
        <f t="shared" ca="1" si="42"/>
        <v/>
      </c>
      <c r="T90" s="150" t="str">
        <f t="shared" ca="1" si="43"/>
        <v/>
      </c>
      <c r="U90" s="150" t="str">
        <f t="shared" ca="1" si="44"/>
        <v/>
      </c>
      <c r="V90" s="150" t="str">
        <f t="shared" ca="1" si="45"/>
        <v/>
      </c>
      <c r="W90" s="150" t="str">
        <f t="shared" ca="1" si="46"/>
        <v/>
      </c>
      <c r="X90" s="157" t="str">
        <f t="shared" ca="1" si="81"/>
        <v/>
      </c>
      <c r="Y90" s="157" t="str">
        <f t="shared" ca="1" si="82"/>
        <v/>
      </c>
      <c r="Z90" s="157" t="str">
        <f t="shared" ca="1" si="83"/>
        <v/>
      </c>
      <c r="AA90" s="157" t="str">
        <f t="shared" ca="1" si="84"/>
        <v/>
      </c>
      <c r="AB90" s="157" t="str">
        <f t="shared" ca="1" si="85"/>
        <v/>
      </c>
      <c r="AC90" s="157" t="str">
        <f t="shared" ca="1" si="86"/>
        <v/>
      </c>
      <c r="AD90" s="157" t="str">
        <f t="shared" ca="1" si="87"/>
        <v/>
      </c>
      <c r="AE90" s="157" t="str">
        <f t="shared" ca="1" si="88"/>
        <v/>
      </c>
      <c r="AF90" s="150" t="b">
        <f t="shared" si="89"/>
        <v>0</v>
      </c>
      <c r="AG90" s="150" t="str">
        <f t="shared" ca="1" si="47"/>
        <v/>
      </c>
      <c r="AH90" s="150" t="str">
        <f t="shared" ca="1" si="48"/>
        <v/>
      </c>
      <c r="AI90" s="150" t="str">
        <f t="shared" ca="1" si="49"/>
        <v/>
      </c>
      <c r="AJ90" s="150" t="str">
        <f t="shared" ca="1" si="50"/>
        <v/>
      </c>
      <c r="AK90" s="150" t="str">
        <f t="shared" ca="1" si="51"/>
        <v/>
      </c>
      <c r="AL90" s="150" t="str">
        <f t="shared" ca="1" si="52"/>
        <v/>
      </c>
      <c r="AM90" s="157" t="str">
        <f t="shared" ca="1" si="90"/>
        <v/>
      </c>
      <c r="AN90" s="157" t="str">
        <f t="shared" ca="1" si="91"/>
        <v/>
      </c>
      <c r="AO90" s="157" t="str">
        <f t="shared" ca="1" si="92"/>
        <v/>
      </c>
      <c r="AP90" s="157" t="str">
        <f t="shared" ca="1" si="93"/>
        <v/>
      </c>
      <c r="AQ90" s="157" t="str">
        <f t="shared" ca="1" si="94"/>
        <v/>
      </c>
      <c r="AR90" s="157" t="str">
        <f t="shared" ca="1" si="95"/>
        <v/>
      </c>
      <c r="AS90" s="157" t="str">
        <f t="shared" ca="1" si="96"/>
        <v/>
      </c>
      <c r="AT90" s="157" t="str">
        <f t="shared" ca="1" si="97"/>
        <v/>
      </c>
      <c r="AU90" s="150" t="b">
        <f t="shared" si="98"/>
        <v>0</v>
      </c>
      <c r="AV90" s="150" t="str">
        <f t="shared" ca="1" si="53"/>
        <v/>
      </c>
      <c r="AW90" s="150" t="str">
        <f t="shared" ca="1" si="54"/>
        <v/>
      </c>
      <c r="AX90" s="150" t="str">
        <f t="shared" ca="1" si="55"/>
        <v/>
      </c>
      <c r="AY90" s="150" t="str">
        <f t="shared" ca="1" si="56"/>
        <v/>
      </c>
      <c r="AZ90" s="150" t="str">
        <f t="shared" ca="1" si="57"/>
        <v/>
      </c>
      <c r="BA90" s="150" t="str">
        <f t="shared" ca="1" si="58"/>
        <v/>
      </c>
      <c r="BB90" s="157" t="str">
        <f t="shared" ca="1" si="99"/>
        <v/>
      </c>
      <c r="BC90" s="157" t="str">
        <f t="shared" ca="1" si="100"/>
        <v/>
      </c>
      <c r="BD90" s="157" t="str">
        <f t="shared" ca="1" si="101"/>
        <v/>
      </c>
      <c r="BE90" s="157" t="str">
        <f t="shared" ca="1" si="102"/>
        <v/>
      </c>
      <c r="BF90" s="157" t="str">
        <f t="shared" ca="1" si="103"/>
        <v/>
      </c>
      <c r="BG90" s="157" t="str">
        <f t="shared" ca="1" si="104"/>
        <v/>
      </c>
      <c r="BH90" s="157" t="str">
        <f t="shared" ca="1" si="105"/>
        <v/>
      </c>
      <c r="BI90" s="157" t="str">
        <f t="shared" ca="1" si="106"/>
        <v/>
      </c>
      <c r="BJ90" s="150" t="b">
        <f t="shared" si="107"/>
        <v>0</v>
      </c>
      <c r="BK90" s="150" t="str">
        <f t="shared" ca="1" si="59"/>
        <v/>
      </c>
      <c r="BL90" s="150" t="str">
        <f t="shared" ca="1" si="60"/>
        <v/>
      </c>
      <c r="BM90" s="150" t="str">
        <f t="shared" ca="1" si="61"/>
        <v/>
      </c>
      <c r="BN90" s="150" t="str">
        <f t="shared" ca="1" si="62"/>
        <v/>
      </c>
      <c r="BO90" s="150" t="str">
        <f t="shared" ca="1" si="63"/>
        <v/>
      </c>
      <c r="BP90" s="150" t="str">
        <f t="shared" ca="1" si="64"/>
        <v/>
      </c>
      <c r="BQ90" s="157" t="str">
        <f t="shared" ca="1" si="108"/>
        <v/>
      </c>
      <c r="BR90" s="157" t="str">
        <f t="shared" ca="1" si="109"/>
        <v/>
      </c>
      <c r="BS90" s="157" t="str">
        <f t="shared" ca="1" si="110"/>
        <v/>
      </c>
      <c r="BT90" s="157" t="str">
        <f t="shared" ca="1" si="111"/>
        <v/>
      </c>
      <c r="BU90" s="157" t="str">
        <f t="shared" ca="1" si="112"/>
        <v/>
      </c>
      <c r="BV90" s="157" t="str">
        <f t="shared" ca="1" si="113"/>
        <v/>
      </c>
      <c r="BW90" s="157" t="str">
        <f t="shared" ca="1" si="114"/>
        <v/>
      </c>
      <c r="BX90" s="157" t="str">
        <f t="shared" ca="1" si="115"/>
        <v/>
      </c>
      <c r="BY90" s="150" t="b">
        <f t="shared" si="116"/>
        <v>0</v>
      </c>
      <c r="BZ90" s="150" t="str">
        <f t="shared" ca="1" si="65"/>
        <v/>
      </c>
      <c r="CA90" s="150" t="str">
        <f t="shared" ca="1" si="66"/>
        <v/>
      </c>
      <c r="CB90" s="150" t="str">
        <f t="shared" ca="1" si="67"/>
        <v/>
      </c>
      <c r="CC90" s="150" t="str">
        <f t="shared" ca="1" si="68"/>
        <v/>
      </c>
      <c r="CD90" s="150" t="str">
        <f t="shared" ca="1" si="69"/>
        <v/>
      </c>
      <c r="CE90" s="150" t="str">
        <f t="shared" ca="1" si="70"/>
        <v/>
      </c>
      <c r="CF90" s="157" t="str">
        <f t="shared" ca="1" si="117"/>
        <v/>
      </c>
      <c r="CG90" s="157" t="str">
        <f t="shared" ca="1" si="118"/>
        <v/>
      </c>
      <c r="CH90" s="157" t="str">
        <f t="shared" ca="1" si="119"/>
        <v/>
      </c>
      <c r="CI90" s="157" t="str">
        <f t="shared" ca="1" si="120"/>
        <v/>
      </c>
      <c r="CJ90" s="157" t="str">
        <f t="shared" ca="1" si="121"/>
        <v/>
      </c>
      <c r="CK90" s="157" t="str">
        <f t="shared" ca="1" si="122"/>
        <v/>
      </c>
      <c r="CL90" s="157" t="str">
        <f t="shared" ca="1" si="123"/>
        <v/>
      </c>
      <c r="CM90" s="157" t="str">
        <f t="shared" ca="1" si="124"/>
        <v/>
      </c>
      <c r="CN90" s="150" t="b">
        <f t="shared" si="125"/>
        <v>0</v>
      </c>
      <c r="CO90" s="150" t="str">
        <f t="shared" ca="1" si="71"/>
        <v/>
      </c>
      <c r="CP90" s="150" t="str">
        <f t="shared" ca="1" si="72"/>
        <v/>
      </c>
      <c r="CQ90" s="150" t="str">
        <f t="shared" ca="1" si="73"/>
        <v/>
      </c>
      <c r="CR90" s="150" t="str">
        <f t="shared" ca="1" si="74"/>
        <v/>
      </c>
      <c r="CS90" s="150" t="str">
        <f t="shared" ca="1" si="75"/>
        <v/>
      </c>
      <c r="CT90" s="150" t="str">
        <f t="shared" ca="1" si="76"/>
        <v/>
      </c>
      <c r="CU90" s="157" t="str">
        <f t="shared" ca="1" si="126"/>
        <v/>
      </c>
      <c r="CV90" s="157" t="str">
        <f t="shared" ca="1" si="127"/>
        <v/>
      </c>
      <c r="CW90" s="157" t="str">
        <f t="shared" ca="1" si="128"/>
        <v/>
      </c>
      <c r="CX90" s="157" t="str">
        <f t="shared" ca="1" si="129"/>
        <v/>
      </c>
      <c r="CY90" s="157" t="str">
        <f t="shared" ca="1" si="130"/>
        <v/>
      </c>
      <c r="CZ90" s="157" t="str">
        <f t="shared" ca="1" si="131"/>
        <v/>
      </c>
      <c r="DA90" s="157" t="str">
        <f t="shared" ca="1" si="132"/>
        <v/>
      </c>
      <c r="DB90" s="157" t="str">
        <f t="shared" ca="1" si="133"/>
        <v/>
      </c>
    </row>
    <row r="91" spans="1:106" ht="15" customHeight="1">
      <c r="A91" s="113"/>
      <c r="B91" s="150" t="e">
        <f t="shared" ca="1" si="36"/>
        <v>#N/A</v>
      </c>
      <c r="C91" s="150" t="e">
        <f t="shared" ca="1" si="37"/>
        <v>#N/A</v>
      </c>
      <c r="D91" s="150" t="e">
        <f t="shared" ca="1" si="77"/>
        <v>#N/A</v>
      </c>
      <c r="E91" s="150" t="e">
        <f ca="1">IF(Length_12!L28&lt;0,ROUNDUP(Length_12!L28,B91),ROUNDDOWN(Length_12!L28,B91))</f>
        <v>#N/A</v>
      </c>
      <c r="F91" s="150" t="e">
        <f ca="1">IF(Length_12!M28&lt;0,ROUNDDOWN(Length_12!M28,B91),ROUNDUP(Length_12!M28,B91))</f>
        <v>#N/A</v>
      </c>
      <c r="G91" s="150" t="e">
        <f t="shared" ca="1" si="38"/>
        <v>#N/A</v>
      </c>
      <c r="H91" s="150" t="e">
        <f t="shared" ca="1" si="39"/>
        <v>#N/A</v>
      </c>
      <c r="I91" s="150" t="e">
        <f t="shared" ca="1" si="39"/>
        <v>#N/A</v>
      </c>
      <c r="J91" s="150" t="e">
        <f t="shared" ca="1" si="39"/>
        <v>#N/A</v>
      </c>
      <c r="K91" s="150" t="e">
        <f t="shared" ca="1" si="39"/>
        <v>#N/A</v>
      </c>
      <c r="L91" s="150" t="e">
        <f t="shared" ca="1" si="40"/>
        <v>#N/A</v>
      </c>
      <c r="M91" s="268" t="str">
        <f t="shared" si="78"/>
        <v/>
      </c>
      <c r="N91" s="268" t="str">
        <f t="shared" si="79"/>
        <v/>
      </c>
      <c r="O91" s="116"/>
      <c r="P91" s="194">
        <v>25</v>
      </c>
      <c r="Q91" s="150" t="b">
        <f t="shared" si="80"/>
        <v>0</v>
      </c>
      <c r="R91" s="150" t="str">
        <f t="shared" ca="1" si="41"/>
        <v/>
      </c>
      <c r="S91" s="150" t="str">
        <f t="shared" ca="1" si="42"/>
        <v/>
      </c>
      <c r="T91" s="150" t="str">
        <f t="shared" ca="1" si="43"/>
        <v/>
      </c>
      <c r="U91" s="150" t="str">
        <f t="shared" ca="1" si="44"/>
        <v/>
      </c>
      <c r="V91" s="150" t="str">
        <f t="shared" ca="1" si="45"/>
        <v/>
      </c>
      <c r="W91" s="150" t="str">
        <f t="shared" ca="1" si="46"/>
        <v/>
      </c>
      <c r="X91" s="157" t="str">
        <f t="shared" ca="1" si="81"/>
        <v/>
      </c>
      <c r="Y91" s="157" t="str">
        <f t="shared" ca="1" si="82"/>
        <v/>
      </c>
      <c r="Z91" s="157" t="str">
        <f t="shared" ca="1" si="83"/>
        <v/>
      </c>
      <c r="AA91" s="157" t="str">
        <f t="shared" ca="1" si="84"/>
        <v/>
      </c>
      <c r="AB91" s="157" t="str">
        <f t="shared" ca="1" si="85"/>
        <v/>
      </c>
      <c r="AC91" s="157" t="str">
        <f t="shared" ca="1" si="86"/>
        <v/>
      </c>
      <c r="AD91" s="157" t="str">
        <f t="shared" ca="1" si="87"/>
        <v/>
      </c>
      <c r="AE91" s="157" t="str">
        <f t="shared" ca="1" si="88"/>
        <v/>
      </c>
      <c r="AF91" s="150" t="b">
        <f t="shared" si="89"/>
        <v>0</v>
      </c>
      <c r="AG91" s="150" t="str">
        <f t="shared" ca="1" si="47"/>
        <v/>
      </c>
      <c r="AH91" s="150" t="str">
        <f t="shared" ca="1" si="48"/>
        <v/>
      </c>
      <c r="AI91" s="150" t="str">
        <f t="shared" ca="1" si="49"/>
        <v/>
      </c>
      <c r="AJ91" s="150" t="str">
        <f t="shared" ca="1" si="50"/>
        <v/>
      </c>
      <c r="AK91" s="150" t="str">
        <f t="shared" ca="1" si="51"/>
        <v/>
      </c>
      <c r="AL91" s="150" t="str">
        <f t="shared" ca="1" si="52"/>
        <v/>
      </c>
      <c r="AM91" s="157" t="str">
        <f t="shared" ca="1" si="90"/>
        <v/>
      </c>
      <c r="AN91" s="157" t="str">
        <f t="shared" ca="1" si="91"/>
        <v/>
      </c>
      <c r="AO91" s="157" t="str">
        <f t="shared" ca="1" si="92"/>
        <v/>
      </c>
      <c r="AP91" s="157" t="str">
        <f t="shared" ca="1" si="93"/>
        <v/>
      </c>
      <c r="AQ91" s="157" t="str">
        <f t="shared" ca="1" si="94"/>
        <v/>
      </c>
      <c r="AR91" s="157" t="str">
        <f t="shared" ca="1" si="95"/>
        <v/>
      </c>
      <c r="AS91" s="157" t="str">
        <f t="shared" ca="1" si="96"/>
        <v/>
      </c>
      <c r="AT91" s="157" t="str">
        <f t="shared" ca="1" si="97"/>
        <v/>
      </c>
      <c r="AU91" s="150" t="b">
        <f t="shared" si="98"/>
        <v>0</v>
      </c>
      <c r="AV91" s="150" t="str">
        <f t="shared" ca="1" si="53"/>
        <v/>
      </c>
      <c r="AW91" s="150" t="str">
        <f t="shared" ca="1" si="54"/>
        <v/>
      </c>
      <c r="AX91" s="150" t="str">
        <f t="shared" ca="1" si="55"/>
        <v/>
      </c>
      <c r="AY91" s="150" t="str">
        <f t="shared" ca="1" si="56"/>
        <v/>
      </c>
      <c r="AZ91" s="150" t="str">
        <f t="shared" ca="1" si="57"/>
        <v/>
      </c>
      <c r="BA91" s="150" t="str">
        <f t="shared" ca="1" si="58"/>
        <v/>
      </c>
      <c r="BB91" s="157" t="str">
        <f t="shared" ca="1" si="99"/>
        <v/>
      </c>
      <c r="BC91" s="157" t="str">
        <f t="shared" ca="1" si="100"/>
        <v/>
      </c>
      <c r="BD91" s="157" t="str">
        <f t="shared" ca="1" si="101"/>
        <v/>
      </c>
      <c r="BE91" s="157" t="str">
        <f t="shared" ca="1" si="102"/>
        <v/>
      </c>
      <c r="BF91" s="157" t="str">
        <f t="shared" ca="1" si="103"/>
        <v/>
      </c>
      <c r="BG91" s="157" t="str">
        <f t="shared" ca="1" si="104"/>
        <v/>
      </c>
      <c r="BH91" s="157" t="str">
        <f t="shared" ca="1" si="105"/>
        <v/>
      </c>
      <c r="BI91" s="157" t="str">
        <f t="shared" ca="1" si="106"/>
        <v/>
      </c>
      <c r="BJ91" s="150" t="b">
        <f t="shared" si="107"/>
        <v>0</v>
      </c>
      <c r="BK91" s="150" t="str">
        <f t="shared" ca="1" si="59"/>
        <v/>
      </c>
      <c r="BL91" s="150" t="str">
        <f t="shared" ca="1" si="60"/>
        <v/>
      </c>
      <c r="BM91" s="150" t="str">
        <f t="shared" ca="1" si="61"/>
        <v/>
      </c>
      <c r="BN91" s="150" t="str">
        <f t="shared" ca="1" si="62"/>
        <v/>
      </c>
      <c r="BO91" s="150" t="str">
        <f t="shared" ca="1" si="63"/>
        <v/>
      </c>
      <c r="BP91" s="150" t="str">
        <f t="shared" ca="1" si="64"/>
        <v/>
      </c>
      <c r="BQ91" s="157" t="str">
        <f t="shared" ca="1" si="108"/>
        <v/>
      </c>
      <c r="BR91" s="157" t="str">
        <f t="shared" ca="1" si="109"/>
        <v/>
      </c>
      <c r="BS91" s="157" t="str">
        <f t="shared" ca="1" si="110"/>
        <v/>
      </c>
      <c r="BT91" s="157" t="str">
        <f t="shared" ca="1" si="111"/>
        <v/>
      </c>
      <c r="BU91" s="157" t="str">
        <f t="shared" ca="1" si="112"/>
        <v/>
      </c>
      <c r="BV91" s="157" t="str">
        <f t="shared" ca="1" si="113"/>
        <v/>
      </c>
      <c r="BW91" s="157" t="str">
        <f t="shared" ca="1" si="114"/>
        <v/>
      </c>
      <c r="BX91" s="157" t="str">
        <f t="shared" ca="1" si="115"/>
        <v/>
      </c>
      <c r="BY91" s="150" t="b">
        <f t="shared" si="116"/>
        <v>0</v>
      </c>
      <c r="BZ91" s="150" t="str">
        <f t="shared" ca="1" si="65"/>
        <v/>
      </c>
      <c r="CA91" s="150" t="str">
        <f t="shared" ca="1" si="66"/>
        <v/>
      </c>
      <c r="CB91" s="150" t="str">
        <f t="shared" ca="1" si="67"/>
        <v/>
      </c>
      <c r="CC91" s="150" t="str">
        <f t="shared" ca="1" si="68"/>
        <v/>
      </c>
      <c r="CD91" s="150" t="str">
        <f t="shared" ca="1" si="69"/>
        <v/>
      </c>
      <c r="CE91" s="150" t="str">
        <f t="shared" ca="1" si="70"/>
        <v/>
      </c>
      <c r="CF91" s="157" t="str">
        <f t="shared" ca="1" si="117"/>
        <v/>
      </c>
      <c r="CG91" s="157" t="str">
        <f t="shared" ca="1" si="118"/>
        <v/>
      </c>
      <c r="CH91" s="157" t="str">
        <f t="shared" ca="1" si="119"/>
        <v/>
      </c>
      <c r="CI91" s="157" t="str">
        <f t="shared" ca="1" si="120"/>
        <v/>
      </c>
      <c r="CJ91" s="157" t="str">
        <f t="shared" ca="1" si="121"/>
        <v/>
      </c>
      <c r="CK91" s="157" t="str">
        <f t="shared" ca="1" si="122"/>
        <v/>
      </c>
      <c r="CL91" s="157" t="str">
        <f t="shared" ca="1" si="123"/>
        <v/>
      </c>
      <c r="CM91" s="157" t="str">
        <f t="shared" ca="1" si="124"/>
        <v/>
      </c>
      <c r="CN91" s="150" t="b">
        <f t="shared" si="125"/>
        <v>0</v>
      </c>
      <c r="CO91" s="150" t="str">
        <f t="shared" ca="1" si="71"/>
        <v/>
      </c>
      <c r="CP91" s="150" t="str">
        <f t="shared" ca="1" si="72"/>
        <v/>
      </c>
      <c r="CQ91" s="150" t="str">
        <f t="shared" ca="1" si="73"/>
        <v/>
      </c>
      <c r="CR91" s="150" t="str">
        <f t="shared" ca="1" si="74"/>
        <v/>
      </c>
      <c r="CS91" s="150" t="str">
        <f t="shared" ca="1" si="75"/>
        <v/>
      </c>
      <c r="CT91" s="150" t="str">
        <f t="shared" ca="1" si="76"/>
        <v/>
      </c>
      <c r="CU91" s="157" t="str">
        <f t="shared" ca="1" si="126"/>
        <v/>
      </c>
      <c r="CV91" s="157" t="str">
        <f t="shared" ca="1" si="127"/>
        <v/>
      </c>
      <c r="CW91" s="157" t="str">
        <f t="shared" ca="1" si="128"/>
        <v/>
      </c>
      <c r="CX91" s="157" t="str">
        <f t="shared" ca="1" si="129"/>
        <v/>
      </c>
      <c r="CY91" s="157" t="str">
        <f t="shared" ca="1" si="130"/>
        <v/>
      </c>
      <c r="CZ91" s="157" t="str">
        <f t="shared" ca="1" si="131"/>
        <v/>
      </c>
      <c r="DA91" s="157" t="str">
        <f t="shared" ca="1" si="132"/>
        <v/>
      </c>
      <c r="DB91" s="157" t="str">
        <f t="shared" ca="1" si="133"/>
        <v/>
      </c>
    </row>
    <row r="92" spans="1:106" ht="15" customHeight="1">
      <c r="A92" s="113"/>
      <c r="B92" s="150" t="e">
        <f t="shared" ca="1" si="36"/>
        <v>#N/A</v>
      </c>
      <c r="C92" s="150" t="e">
        <f t="shared" ca="1" si="37"/>
        <v>#N/A</v>
      </c>
      <c r="D92" s="150" t="e">
        <f t="shared" ca="1" si="77"/>
        <v>#N/A</v>
      </c>
      <c r="E92" s="150" t="e">
        <f ca="1">IF(Length_12!L29&lt;0,ROUNDUP(Length_12!L29,B92),ROUNDDOWN(Length_12!L29,B92))</f>
        <v>#N/A</v>
      </c>
      <c r="F92" s="150" t="e">
        <f ca="1">IF(Length_12!M29&lt;0,ROUNDDOWN(Length_12!M29,B92),ROUNDUP(Length_12!M29,B92))</f>
        <v>#N/A</v>
      </c>
      <c r="G92" s="150" t="e">
        <f t="shared" ca="1" si="38"/>
        <v>#N/A</v>
      </c>
      <c r="H92" s="150" t="e">
        <f t="shared" ca="1" si="39"/>
        <v>#N/A</v>
      </c>
      <c r="I92" s="150" t="e">
        <f t="shared" ca="1" si="39"/>
        <v>#N/A</v>
      </c>
      <c r="J92" s="150" t="e">
        <f t="shared" ca="1" si="39"/>
        <v>#N/A</v>
      </c>
      <c r="K92" s="150" t="e">
        <f t="shared" ca="1" si="39"/>
        <v>#N/A</v>
      </c>
      <c r="L92" s="150" t="e">
        <f t="shared" ca="1" si="40"/>
        <v>#N/A</v>
      </c>
      <c r="M92" s="268" t="str">
        <f t="shared" si="78"/>
        <v/>
      </c>
      <c r="N92" s="268" t="str">
        <f t="shared" si="79"/>
        <v/>
      </c>
      <c r="O92" s="116"/>
      <c r="P92" s="194">
        <v>26</v>
      </c>
      <c r="Q92" s="150" t="b">
        <f t="shared" si="80"/>
        <v>0</v>
      </c>
      <c r="R92" s="150" t="str">
        <f t="shared" ca="1" si="41"/>
        <v/>
      </c>
      <c r="S92" s="150" t="str">
        <f t="shared" ca="1" si="42"/>
        <v/>
      </c>
      <c r="T92" s="150" t="str">
        <f t="shared" ca="1" si="43"/>
        <v/>
      </c>
      <c r="U92" s="150" t="str">
        <f t="shared" ca="1" si="44"/>
        <v/>
      </c>
      <c r="V92" s="150" t="str">
        <f t="shared" ca="1" si="45"/>
        <v/>
      </c>
      <c r="W92" s="150" t="str">
        <f t="shared" ca="1" si="46"/>
        <v/>
      </c>
      <c r="X92" s="157" t="str">
        <f t="shared" ca="1" si="81"/>
        <v/>
      </c>
      <c r="Y92" s="157" t="str">
        <f t="shared" ca="1" si="82"/>
        <v/>
      </c>
      <c r="Z92" s="157" t="str">
        <f t="shared" ca="1" si="83"/>
        <v/>
      </c>
      <c r="AA92" s="157" t="str">
        <f t="shared" ca="1" si="84"/>
        <v/>
      </c>
      <c r="AB92" s="157" t="str">
        <f t="shared" ca="1" si="85"/>
        <v/>
      </c>
      <c r="AC92" s="157" t="str">
        <f t="shared" ca="1" si="86"/>
        <v/>
      </c>
      <c r="AD92" s="157" t="str">
        <f t="shared" ca="1" si="87"/>
        <v/>
      </c>
      <c r="AE92" s="157" t="str">
        <f t="shared" ca="1" si="88"/>
        <v/>
      </c>
      <c r="AF92" s="150" t="b">
        <f t="shared" si="89"/>
        <v>0</v>
      </c>
      <c r="AG92" s="150" t="str">
        <f t="shared" ca="1" si="47"/>
        <v/>
      </c>
      <c r="AH92" s="150" t="str">
        <f t="shared" ca="1" si="48"/>
        <v/>
      </c>
      <c r="AI92" s="150" t="str">
        <f t="shared" ca="1" si="49"/>
        <v/>
      </c>
      <c r="AJ92" s="150" t="str">
        <f t="shared" ca="1" si="50"/>
        <v/>
      </c>
      <c r="AK92" s="150" t="str">
        <f t="shared" ca="1" si="51"/>
        <v/>
      </c>
      <c r="AL92" s="150" t="str">
        <f t="shared" ca="1" si="52"/>
        <v/>
      </c>
      <c r="AM92" s="157" t="str">
        <f t="shared" ca="1" si="90"/>
        <v/>
      </c>
      <c r="AN92" s="157" t="str">
        <f t="shared" ca="1" si="91"/>
        <v/>
      </c>
      <c r="AO92" s="157" t="str">
        <f t="shared" ca="1" si="92"/>
        <v/>
      </c>
      <c r="AP92" s="157" t="str">
        <f t="shared" ca="1" si="93"/>
        <v/>
      </c>
      <c r="AQ92" s="157" t="str">
        <f t="shared" ca="1" si="94"/>
        <v/>
      </c>
      <c r="AR92" s="157" t="str">
        <f t="shared" ca="1" si="95"/>
        <v/>
      </c>
      <c r="AS92" s="157" t="str">
        <f t="shared" ca="1" si="96"/>
        <v/>
      </c>
      <c r="AT92" s="157" t="str">
        <f t="shared" ca="1" si="97"/>
        <v/>
      </c>
      <c r="AU92" s="150" t="b">
        <f t="shared" si="98"/>
        <v>0</v>
      </c>
      <c r="AV92" s="150" t="str">
        <f t="shared" ca="1" si="53"/>
        <v/>
      </c>
      <c r="AW92" s="150" t="str">
        <f t="shared" ca="1" si="54"/>
        <v/>
      </c>
      <c r="AX92" s="150" t="str">
        <f t="shared" ca="1" si="55"/>
        <v/>
      </c>
      <c r="AY92" s="150" t="str">
        <f t="shared" ca="1" si="56"/>
        <v/>
      </c>
      <c r="AZ92" s="150" t="str">
        <f t="shared" ca="1" si="57"/>
        <v/>
      </c>
      <c r="BA92" s="150" t="str">
        <f t="shared" ca="1" si="58"/>
        <v/>
      </c>
      <c r="BB92" s="157" t="str">
        <f t="shared" ca="1" si="99"/>
        <v/>
      </c>
      <c r="BC92" s="157" t="str">
        <f t="shared" ca="1" si="100"/>
        <v/>
      </c>
      <c r="BD92" s="157" t="str">
        <f t="shared" ca="1" si="101"/>
        <v/>
      </c>
      <c r="BE92" s="157" t="str">
        <f t="shared" ca="1" si="102"/>
        <v/>
      </c>
      <c r="BF92" s="157" t="str">
        <f t="shared" ca="1" si="103"/>
        <v/>
      </c>
      <c r="BG92" s="157" t="str">
        <f t="shared" ca="1" si="104"/>
        <v/>
      </c>
      <c r="BH92" s="157" t="str">
        <f t="shared" ca="1" si="105"/>
        <v/>
      </c>
      <c r="BI92" s="157" t="str">
        <f t="shared" ca="1" si="106"/>
        <v/>
      </c>
      <c r="BJ92" s="150" t="b">
        <f t="shared" si="107"/>
        <v>0</v>
      </c>
      <c r="BK92" s="150" t="str">
        <f t="shared" ca="1" si="59"/>
        <v/>
      </c>
      <c r="BL92" s="150" t="str">
        <f t="shared" ca="1" si="60"/>
        <v/>
      </c>
      <c r="BM92" s="150" t="str">
        <f t="shared" ca="1" si="61"/>
        <v/>
      </c>
      <c r="BN92" s="150" t="str">
        <f t="shared" ca="1" si="62"/>
        <v/>
      </c>
      <c r="BO92" s="150" t="str">
        <f t="shared" ca="1" si="63"/>
        <v/>
      </c>
      <c r="BP92" s="150" t="str">
        <f t="shared" ca="1" si="64"/>
        <v/>
      </c>
      <c r="BQ92" s="157" t="str">
        <f t="shared" ca="1" si="108"/>
        <v/>
      </c>
      <c r="BR92" s="157" t="str">
        <f t="shared" ca="1" si="109"/>
        <v/>
      </c>
      <c r="BS92" s="157" t="str">
        <f t="shared" ca="1" si="110"/>
        <v/>
      </c>
      <c r="BT92" s="157" t="str">
        <f t="shared" ca="1" si="111"/>
        <v/>
      </c>
      <c r="BU92" s="157" t="str">
        <f t="shared" ca="1" si="112"/>
        <v/>
      </c>
      <c r="BV92" s="157" t="str">
        <f t="shared" ca="1" si="113"/>
        <v/>
      </c>
      <c r="BW92" s="157" t="str">
        <f t="shared" ca="1" si="114"/>
        <v/>
      </c>
      <c r="BX92" s="157" t="str">
        <f t="shared" ca="1" si="115"/>
        <v/>
      </c>
      <c r="BY92" s="150" t="b">
        <f t="shared" si="116"/>
        <v>0</v>
      </c>
      <c r="BZ92" s="150" t="str">
        <f t="shared" ca="1" si="65"/>
        <v/>
      </c>
      <c r="CA92" s="150" t="str">
        <f t="shared" ca="1" si="66"/>
        <v/>
      </c>
      <c r="CB92" s="150" t="str">
        <f t="shared" ca="1" si="67"/>
        <v/>
      </c>
      <c r="CC92" s="150" t="str">
        <f t="shared" ca="1" si="68"/>
        <v/>
      </c>
      <c r="CD92" s="150" t="str">
        <f t="shared" ca="1" si="69"/>
        <v/>
      </c>
      <c r="CE92" s="150" t="str">
        <f t="shared" ca="1" si="70"/>
        <v/>
      </c>
      <c r="CF92" s="157" t="str">
        <f t="shared" ca="1" si="117"/>
        <v/>
      </c>
      <c r="CG92" s="157" t="str">
        <f t="shared" ca="1" si="118"/>
        <v/>
      </c>
      <c r="CH92" s="157" t="str">
        <f t="shared" ca="1" si="119"/>
        <v/>
      </c>
      <c r="CI92" s="157" t="str">
        <f t="shared" ca="1" si="120"/>
        <v/>
      </c>
      <c r="CJ92" s="157" t="str">
        <f t="shared" ca="1" si="121"/>
        <v/>
      </c>
      <c r="CK92" s="157" t="str">
        <f t="shared" ca="1" si="122"/>
        <v/>
      </c>
      <c r="CL92" s="157" t="str">
        <f t="shared" ca="1" si="123"/>
        <v/>
      </c>
      <c r="CM92" s="157" t="str">
        <f t="shared" ca="1" si="124"/>
        <v/>
      </c>
      <c r="CN92" s="150" t="b">
        <f t="shared" si="125"/>
        <v>0</v>
      </c>
      <c r="CO92" s="150" t="str">
        <f t="shared" ca="1" si="71"/>
        <v/>
      </c>
      <c r="CP92" s="150" t="str">
        <f t="shared" ca="1" si="72"/>
        <v/>
      </c>
      <c r="CQ92" s="150" t="str">
        <f t="shared" ca="1" si="73"/>
        <v/>
      </c>
      <c r="CR92" s="150" t="str">
        <f t="shared" ca="1" si="74"/>
        <v/>
      </c>
      <c r="CS92" s="150" t="str">
        <f t="shared" ca="1" si="75"/>
        <v/>
      </c>
      <c r="CT92" s="150" t="str">
        <f t="shared" ca="1" si="76"/>
        <v/>
      </c>
      <c r="CU92" s="157" t="str">
        <f t="shared" ca="1" si="126"/>
        <v/>
      </c>
      <c r="CV92" s="157" t="str">
        <f t="shared" ca="1" si="127"/>
        <v/>
      </c>
      <c r="CW92" s="157" t="str">
        <f t="shared" ca="1" si="128"/>
        <v/>
      </c>
      <c r="CX92" s="157" t="str">
        <f t="shared" ca="1" si="129"/>
        <v/>
      </c>
      <c r="CY92" s="157" t="str">
        <f t="shared" ca="1" si="130"/>
        <v/>
      </c>
      <c r="CZ92" s="157" t="str">
        <f t="shared" ca="1" si="131"/>
        <v/>
      </c>
      <c r="DA92" s="157" t="str">
        <f t="shared" ca="1" si="132"/>
        <v/>
      </c>
      <c r="DB92" s="157" t="str">
        <f t="shared" ca="1" si="133"/>
        <v/>
      </c>
    </row>
    <row r="93" spans="1:106" ht="15" customHeight="1">
      <c r="A93" s="113"/>
      <c r="B93" s="150" t="e">
        <f t="shared" ca="1" si="36"/>
        <v>#N/A</v>
      </c>
      <c r="C93" s="150" t="e">
        <f t="shared" ca="1" si="37"/>
        <v>#N/A</v>
      </c>
      <c r="D93" s="150" t="e">
        <f t="shared" ca="1" si="77"/>
        <v>#N/A</v>
      </c>
      <c r="E93" s="150" t="e">
        <f ca="1">IF(Length_12!L30&lt;0,ROUNDUP(Length_12!L30,B93),ROUNDDOWN(Length_12!L30,B93))</f>
        <v>#N/A</v>
      </c>
      <c r="F93" s="150" t="e">
        <f ca="1">IF(Length_12!M30&lt;0,ROUNDDOWN(Length_12!M30,B93),ROUNDUP(Length_12!M30,B93))</f>
        <v>#N/A</v>
      </c>
      <c r="G93" s="150" t="e">
        <f t="shared" ca="1" si="38"/>
        <v>#N/A</v>
      </c>
      <c r="H93" s="150" t="e">
        <f t="shared" ca="1" si="39"/>
        <v>#N/A</v>
      </c>
      <c r="I93" s="150" t="e">
        <f t="shared" ca="1" si="39"/>
        <v>#N/A</v>
      </c>
      <c r="J93" s="150" t="e">
        <f t="shared" ca="1" si="39"/>
        <v>#N/A</v>
      </c>
      <c r="K93" s="150" t="e">
        <f t="shared" ca="1" si="39"/>
        <v>#N/A</v>
      </c>
      <c r="L93" s="150" t="e">
        <f t="shared" ca="1" si="40"/>
        <v>#N/A</v>
      </c>
      <c r="M93" s="268" t="str">
        <f t="shared" si="78"/>
        <v/>
      </c>
      <c r="N93" s="268" t="str">
        <f t="shared" si="79"/>
        <v/>
      </c>
      <c r="O93" s="116"/>
      <c r="P93" s="194">
        <v>27</v>
      </c>
      <c r="Q93" s="150" t="b">
        <f t="shared" si="80"/>
        <v>0</v>
      </c>
      <c r="R93" s="150" t="str">
        <f t="shared" ca="1" si="41"/>
        <v/>
      </c>
      <c r="S93" s="150" t="str">
        <f t="shared" ca="1" si="42"/>
        <v/>
      </c>
      <c r="T93" s="150" t="str">
        <f t="shared" ca="1" si="43"/>
        <v/>
      </c>
      <c r="U93" s="150" t="str">
        <f t="shared" ca="1" si="44"/>
        <v/>
      </c>
      <c r="V93" s="150" t="str">
        <f t="shared" ca="1" si="45"/>
        <v/>
      </c>
      <c r="W93" s="150" t="str">
        <f t="shared" ca="1" si="46"/>
        <v/>
      </c>
      <c r="X93" s="157" t="str">
        <f t="shared" ca="1" si="81"/>
        <v/>
      </c>
      <c r="Y93" s="157" t="str">
        <f t="shared" ca="1" si="82"/>
        <v/>
      </c>
      <c r="Z93" s="157" t="str">
        <f t="shared" ca="1" si="83"/>
        <v/>
      </c>
      <c r="AA93" s="157" t="str">
        <f t="shared" ca="1" si="84"/>
        <v/>
      </c>
      <c r="AB93" s="157" t="str">
        <f t="shared" ca="1" si="85"/>
        <v/>
      </c>
      <c r="AC93" s="157" t="str">
        <f t="shared" ca="1" si="86"/>
        <v/>
      </c>
      <c r="AD93" s="157" t="str">
        <f t="shared" ca="1" si="87"/>
        <v/>
      </c>
      <c r="AE93" s="157" t="str">
        <f t="shared" ca="1" si="88"/>
        <v/>
      </c>
      <c r="AF93" s="150" t="b">
        <f t="shared" si="89"/>
        <v>0</v>
      </c>
      <c r="AG93" s="150" t="str">
        <f t="shared" ca="1" si="47"/>
        <v/>
      </c>
      <c r="AH93" s="150" t="str">
        <f t="shared" ca="1" si="48"/>
        <v/>
      </c>
      <c r="AI93" s="150" t="str">
        <f t="shared" ca="1" si="49"/>
        <v/>
      </c>
      <c r="AJ93" s="150" t="str">
        <f t="shared" ca="1" si="50"/>
        <v/>
      </c>
      <c r="AK93" s="150" t="str">
        <f t="shared" ca="1" si="51"/>
        <v/>
      </c>
      <c r="AL93" s="150" t="str">
        <f t="shared" ca="1" si="52"/>
        <v/>
      </c>
      <c r="AM93" s="157" t="str">
        <f t="shared" ca="1" si="90"/>
        <v/>
      </c>
      <c r="AN93" s="157" t="str">
        <f t="shared" ca="1" si="91"/>
        <v/>
      </c>
      <c r="AO93" s="157" t="str">
        <f t="shared" ca="1" si="92"/>
        <v/>
      </c>
      <c r="AP93" s="157" t="str">
        <f t="shared" ca="1" si="93"/>
        <v/>
      </c>
      <c r="AQ93" s="157" t="str">
        <f t="shared" ca="1" si="94"/>
        <v/>
      </c>
      <c r="AR93" s="157" t="str">
        <f t="shared" ca="1" si="95"/>
        <v/>
      </c>
      <c r="AS93" s="157" t="str">
        <f t="shared" ca="1" si="96"/>
        <v/>
      </c>
      <c r="AT93" s="157" t="str">
        <f t="shared" ca="1" si="97"/>
        <v/>
      </c>
      <c r="AU93" s="150" t="b">
        <f t="shared" si="98"/>
        <v>0</v>
      </c>
      <c r="AV93" s="150" t="str">
        <f t="shared" ca="1" si="53"/>
        <v/>
      </c>
      <c r="AW93" s="150" t="str">
        <f t="shared" ca="1" si="54"/>
        <v/>
      </c>
      <c r="AX93" s="150" t="str">
        <f t="shared" ca="1" si="55"/>
        <v/>
      </c>
      <c r="AY93" s="150" t="str">
        <f t="shared" ca="1" si="56"/>
        <v/>
      </c>
      <c r="AZ93" s="150" t="str">
        <f t="shared" ca="1" si="57"/>
        <v/>
      </c>
      <c r="BA93" s="150" t="str">
        <f t="shared" ca="1" si="58"/>
        <v/>
      </c>
      <c r="BB93" s="157" t="str">
        <f t="shared" ca="1" si="99"/>
        <v/>
      </c>
      <c r="BC93" s="157" t="str">
        <f t="shared" ca="1" si="100"/>
        <v/>
      </c>
      <c r="BD93" s="157" t="str">
        <f t="shared" ca="1" si="101"/>
        <v/>
      </c>
      <c r="BE93" s="157" t="str">
        <f t="shared" ca="1" si="102"/>
        <v/>
      </c>
      <c r="BF93" s="157" t="str">
        <f t="shared" ca="1" si="103"/>
        <v/>
      </c>
      <c r="BG93" s="157" t="str">
        <f t="shared" ca="1" si="104"/>
        <v/>
      </c>
      <c r="BH93" s="157" t="str">
        <f t="shared" ca="1" si="105"/>
        <v/>
      </c>
      <c r="BI93" s="157" t="str">
        <f t="shared" ca="1" si="106"/>
        <v/>
      </c>
      <c r="BJ93" s="150" t="b">
        <f t="shared" si="107"/>
        <v>0</v>
      </c>
      <c r="BK93" s="150" t="str">
        <f t="shared" ca="1" si="59"/>
        <v/>
      </c>
      <c r="BL93" s="150" t="str">
        <f t="shared" ca="1" si="60"/>
        <v/>
      </c>
      <c r="BM93" s="150" t="str">
        <f t="shared" ca="1" si="61"/>
        <v/>
      </c>
      <c r="BN93" s="150" t="str">
        <f t="shared" ca="1" si="62"/>
        <v/>
      </c>
      <c r="BO93" s="150" t="str">
        <f t="shared" ca="1" si="63"/>
        <v/>
      </c>
      <c r="BP93" s="150" t="str">
        <f t="shared" ca="1" si="64"/>
        <v/>
      </c>
      <c r="BQ93" s="157" t="str">
        <f t="shared" ca="1" si="108"/>
        <v/>
      </c>
      <c r="BR93" s="157" t="str">
        <f t="shared" ca="1" si="109"/>
        <v/>
      </c>
      <c r="BS93" s="157" t="str">
        <f t="shared" ca="1" si="110"/>
        <v/>
      </c>
      <c r="BT93" s="157" t="str">
        <f t="shared" ca="1" si="111"/>
        <v/>
      </c>
      <c r="BU93" s="157" t="str">
        <f t="shared" ca="1" si="112"/>
        <v/>
      </c>
      <c r="BV93" s="157" t="str">
        <f t="shared" ca="1" si="113"/>
        <v/>
      </c>
      <c r="BW93" s="157" t="str">
        <f t="shared" ca="1" si="114"/>
        <v/>
      </c>
      <c r="BX93" s="157" t="str">
        <f t="shared" ca="1" si="115"/>
        <v/>
      </c>
      <c r="BY93" s="150" t="b">
        <f t="shared" si="116"/>
        <v>0</v>
      </c>
      <c r="BZ93" s="150" t="str">
        <f t="shared" ca="1" si="65"/>
        <v/>
      </c>
      <c r="CA93" s="150" t="str">
        <f t="shared" ca="1" si="66"/>
        <v/>
      </c>
      <c r="CB93" s="150" t="str">
        <f t="shared" ca="1" si="67"/>
        <v/>
      </c>
      <c r="CC93" s="150" t="str">
        <f t="shared" ca="1" si="68"/>
        <v/>
      </c>
      <c r="CD93" s="150" t="str">
        <f t="shared" ca="1" si="69"/>
        <v/>
      </c>
      <c r="CE93" s="150" t="str">
        <f t="shared" ca="1" si="70"/>
        <v/>
      </c>
      <c r="CF93" s="157" t="str">
        <f t="shared" ca="1" si="117"/>
        <v/>
      </c>
      <c r="CG93" s="157" t="str">
        <f t="shared" ca="1" si="118"/>
        <v/>
      </c>
      <c r="CH93" s="157" t="str">
        <f t="shared" ca="1" si="119"/>
        <v/>
      </c>
      <c r="CI93" s="157" t="str">
        <f t="shared" ca="1" si="120"/>
        <v/>
      </c>
      <c r="CJ93" s="157" t="str">
        <f t="shared" ca="1" si="121"/>
        <v/>
      </c>
      <c r="CK93" s="157" t="str">
        <f t="shared" ca="1" si="122"/>
        <v/>
      </c>
      <c r="CL93" s="157" t="str">
        <f t="shared" ca="1" si="123"/>
        <v/>
      </c>
      <c r="CM93" s="157" t="str">
        <f t="shared" ca="1" si="124"/>
        <v/>
      </c>
      <c r="CN93" s="150" t="b">
        <f t="shared" si="125"/>
        <v>0</v>
      </c>
      <c r="CO93" s="150" t="str">
        <f t="shared" ca="1" si="71"/>
        <v/>
      </c>
      <c r="CP93" s="150" t="str">
        <f t="shared" ca="1" si="72"/>
        <v/>
      </c>
      <c r="CQ93" s="150" t="str">
        <f t="shared" ca="1" si="73"/>
        <v/>
      </c>
      <c r="CR93" s="150" t="str">
        <f t="shared" ca="1" si="74"/>
        <v/>
      </c>
      <c r="CS93" s="150" t="str">
        <f t="shared" ca="1" si="75"/>
        <v/>
      </c>
      <c r="CT93" s="150" t="str">
        <f t="shared" ca="1" si="76"/>
        <v/>
      </c>
      <c r="CU93" s="157" t="str">
        <f t="shared" ca="1" si="126"/>
        <v/>
      </c>
      <c r="CV93" s="157" t="str">
        <f t="shared" ca="1" si="127"/>
        <v/>
      </c>
      <c r="CW93" s="157" t="str">
        <f t="shared" ca="1" si="128"/>
        <v/>
      </c>
      <c r="CX93" s="157" t="str">
        <f t="shared" ca="1" si="129"/>
        <v/>
      </c>
      <c r="CY93" s="157" t="str">
        <f t="shared" ca="1" si="130"/>
        <v/>
      </c>
      <c r="CZ93" s="157" t="str">
        <f t="shared" ca="1" si="131"/>
        <v/>
      </c>
      <c r="DA93" s="157" t="str">
        <f t="shared" ca="1" si="132"/>
        <v/>
      </c>
      <c r="DB93" s="157" t="str">
        <f t="shared" ca="1" si="133"/>
        <v/>
      </c>
    </row>
    <row r="94" spans="1:106" ht="15" customHeight="1">
      <c r="A94" s="113"/>
      <c r="B94" s="150" t="e">
        <f t="shared" ca="1" si="36"/>
        <v>#N/A</v>
      </c>
      <c r="C94" s="150" t="e">
        <f t="shared" ca="1" si="37"/>
        <v>#N/A</v>
      </c>
      <c r="D94" s="150" t="e">
        <f t="shared" ca="1" si="77"/>
        <v>#N/A</v>
      </c>
      <c r="E94" s="150" t="e">
        <f ca="1">IF(Length_12!L31&lt;0,ROUNDUP(Length_12!L31,B94),ROUNDDOWN(Length_12!L31,B94))</f>
        <v>#N/A</v>
      </c>
      <c r="F94" s="150" t="e">
        <f ca="1">IF(Length_12!M31&lt;0,ROUNDDOWN(Length_12!M31,B94),ROUNDUP(Length_12!M31,B94))</f>
        <v>#N/A</v>
      </c>
      <c r="G94" s="150" t="e">
        <f t="shared" ca="1" si="38"/>
        <v>#N/A</v>
      </c>
      <c r="H94" s="150" t="e">
        <f t="shared" ca="1" si="39"/>
        <v>#N/A</v>
      </c>
      <c r="I94" s="150" t="e">
        <f t="shared" ca="1" si="39"/>
        <v>#N/A</v>
      </c>
      <c r="J94" s="150" t="e">
        <f t="shared" ca="1" si="39"/>
        <v>#N/A</v>
      </c>
      <c r="K94" s="150" t="e">
        <f t="shared" ca="1" si="39"/>
        <v>#N/A</v>
      </c>
      <c r="L94" s="150" t="e">
        <f t="shared" ca="1" si="40"/>
        <v>#N/A</v>
      </c>
      <c r="M94" s="268" t="str">
        <f t="shared" si="78"/>
        <v/>
      </c>
      <c r="N94" s="268" t="str">
        <f t="shared" si="79"/>
        <v/>
      </c>
      <c r="O94" s="116"/>
      <c r="P94" s="194">
        <v>28</v>
      </c>
      <c r="Q94" s="150" t="b">
        <f t="shared" si="80"/>
        <v>0</v>
      </c>
      <c r="R94" s="150" t="str">
        <f t="shared" ca="1" si="41"/>
        <v/>
      </c>
      <c r="S94" s="150" t="str">
        <f t="shared" ca="1" si="42"/>
        <v/>
      </c>
      <c r="T94" s="150" t="str">
        <f t="shared" ca="1" si="43"/>
        <v/>
      </c>
      <c r="U94" s="150" t="str">
        <f t="shared" ca="1" si="44"/>
        <v/>
      </c>
      <c r="V94" s="150" t="str">
        <f t="shared" ca="1" si="45"/>
        <v/>
      </c>
      <c r="W94" s="150" t="str">
        <f t="shared" ca="1" si="46"/>
        <v/>
      </c>
      <c r="X94" s="157" t="str">
        <f t="shared" ca="1" si="81"/>
        <v/>
      </c>
      <c r="Y94" s="157" t="str">
        <f t="shared" ca="1" si="82"/>
        <v/>
      </c>
      <c r="Z94" s="157" t="str">
        <f t="shared" ca="1" si="83"/>
        <v/>
      </c>
      <c r="AA94" s="157" t="str">
        <f t="shared" ca="1" si="84"/>
        <v/>
      </c>
      <c r="AB94" s="157" t="str">
        <f t="shared" ca="1" si="85"/>
        <v/>
      </c>
      <c r="AC94" s="157" t="str">
        <f t="shared" ca="1" si="86"/>
        <v/>
      </c>
      <c r="AD94" s="157" t="str">
        <f t="shared" ca="1" si="87"/>
        <v/>
      </c>
      <c r="AE94" s="157" t="str">
        <f t="shared" ca="1" si="88"/>
        <v/>
      </c>
      <c r="AF94" s="150" t="b">
        <f t="shared" si="89"/>
        <v>0</v>
      </c>
      <c r="AG94" s="150" t="str">
        <f t="shared" ca="1" si="47"/>
        <v/>
      </c>
      <c r="AH94" s="150" t="str">
        <f t="shared" ca="1" si="48"/>
        <v/>
      </c>
      <c r="AI94" s="150" t="str">
        <f t="shared" ca="1" si="49"/>
        <v/>
      </c>
      <c r="AJ94" s="150" t="str">
        <f t="shared" ca="1" si="50"/>
        <v/>
      </c>
      <c r="AK94" s="150" t="str">
        <f t="shared" ca="1" si="51"/>
        <v/>
      </c>
      <c r="AL94" s="150" t="str">
        <f t="shared" ca="1" si="52"/>
        <v/>
      </c>
      <c r="AM94" s="157" t="str">
        <f t="shared" ca="1" si="90"/>
        <v/>
      </c>
      <c r="AN94" s="157" t="str">
        <f t="shared" ca="1" si="91"/>
        <v/>
      </c>
      <c r="AO94" s="157" t="str">
        <f t="shared" ca="1" si="92"/>
        <v/>
      </c>
      <c r="AP94" s="157" t="str">
        <f t="shared" ca="1" si="93"/>
        <v/>
      </c>
      <c r="AQ94" s="157" t="str">
        <f t="shared" ca="1" si="94"/>
        <v/>
      </c>
      <c r="AR94" s="157" t="str">
        <f t="shared" ca="1" si="95"/>
        <v/>
      </c>
      <c r="AS94" s="157" t="str">
        <f t="shared" ca="1" si="96"/>
        <v/>
      </c>
      <c r="AT94" s="157" t="str">
        <f t="shared" ca="1" si="97"/>
        <v/>
      </c>
      <c r="AU94" s="150" t="b">
        <f t="shared" si="98"/>
        <v>0</v>
      </c>
      <c r="AV94" s="150" t="str">
        <f t="shared" ca="1" si="53"/>
        <v/>
      </c>
      <c r="AW94" s="150" t="str">
        <f t="shared" ca="1" si="54"/>
        <v/>
      </c>
      <c r="AX94" s="150" t="str">
        <f t="shared" ca="1" si="55"/>
        <v/>
      </c>
      <c r="AY94" s="150" t="str">
        <f t="shared" ca="1" si="56"/>
        <v/>
      </c>
      <c r="AZ94" s="150" t="str">
        <f t="shared" ca="1" si="57"/>
        <v/>
      </c>
      <c r="BA94" s="150" t="str">
        <f t="shared" ca="1" si="58"/>
        <v/>
      </c>
      <c r="BB94" s="157" t="str">
        <f t="shared" ca="1" si="99"/>
        <v/>
      </c>
      <c r="BC94" s="157" t="str">
        <f t="shared" ca="1" si="100"/>
        <v/>
      </c>
      <c r="BD94" s="157" t="str">
        <f t="shared" ca="1" si="101"/>
        <v/>
      </c>
      <c r="BE94" s="157" t="str">
        <f t="shared" ca="1" si="102"/>
        <v/>
      </c>
      <c r="BF94" s="157" t="str">
        <f t="shared" ca="1" si="103"/>
        <v/>
      </c>
      <c r="BG94" s="157" t="str">
        <f t="shared" ca="1" si="104"/>
        <v/>
      </c>
      <c r="BH94" s="157" t="str">
        <f t="shared" ca="1" si="105"/>
        <v/>
      </c>
      <c r="BI94" s="157" t="str">
        <f t="shared" ca="1" si="106"/>
        <v/>
      </c>
      <c r="BJ94" s="150" t="b">
        <f t="shared" si="107"/>
        <v>0</v>
      </c>
      <c r="BK94" s="150" t="str">
        <f t="shared" ca="1" si="59"/>
        <v/>
      </c>
      <c r="BL94" s="150" t="str">
        <f t="shared" ca="1" si="60"/>
        <v/>
      </c>
      <c r="BM94" s="150" t="str">
        <f t="shared" ca="1" si="61"/>
        <v/>
      </c>
      <c r="BN94" s="150" t="str">
        <f t="shared" ca="1" si="62"/>
        <v/>
      </c>
      <c r="BO94" s="150" t="str">
        <f t="shared" ca="1" si="63"/>
        <v/>
      </c>
      <c r="BP94" s="150" t="str">
        <f t="shared" ca="1" si="64"/>
        <v/>
      </c>
      <c r="BQ94" s="157" t="str">
        <f t="shared" ca="1" si="108"/>
        <v/>
      </c>
      <c r="BR94" s="157" t="str">
        <f t="shared" ca="1" si="109"/>
        <v/>
      </c>
      <c r="BS94" s="157" t="str">
        <f t="shared" ca="1" si="110"/>
        <v/>
      </c>
      <c r="BT94" s="157" t="str">
        <f t="shared" ca="1" si="111"/>
        <v/>
      </c>
      <c r="BU94" s="157" t="str">
        <f t="shared" ca="1" si="112"/>
        <v/>
      </c>
      <c r="BV94" s="157" t="str">
        <f t="shared" ca="1" si="113"/>
        <v/>
      </c>
      <c r="BW94" s="157" t="str">
        <f t="shared" ca="1" si="114"/>
        <v/>
      </c>
      <c r="BX94" s="157" t="str">
        <f t="shared" ca="1" si="115"/>
        <v/>
      </c>
      <c r="BY94" s="150" t="b">
        <f t="shared" si="116"/>
        <v>0</v>
      </c>
      <c r="BZ94" s="150" t="str">
        <f t="shared" ca="1" si="65"/>
        <v/>
      </c>
      <c r="CA94" s="150" t="str">
        <f t="shared" ca="1" si="66"/>
        <v/>
      </c>
      <c r="CB94" s="150" t="str">
        <f t="shared" ca="1" si="67"/>
        <v/>
      </c>
      <c r="CC94" s="150" t="str">
        <f t="shared" ca="1" si="68"/>
        <v/>
      </c>
      <c r="CD94" s="150" t="str">
        <f t="shared" ca="1" si="69"/>
        <v/>
      </c>
      <c r="CE94" s="150" t="str">
        <f t="shared" ca="1" si="70"/>
        <v/>
      </c>
      <c r="CF94" s="157" t="str">
        <f t="shared" ca="1" si="117"/>
        <v/>
      </c>
      <c r="CG94" s="157" t="str">
        <f t="shared" ca="1" si="118"/>
        <v/>
      </c>
      <c r="CH94" s="157" t="str">
        <f t="shared" ca="1" si="119"/>
        <v/>
      </c>
      <c r="CI94" s="157" t="str">
        <f t="shared" ca="1" si="120"/>
        <v/>
      </c>
      <c r="CJ94" s="157" t="str">
        <f t="shared" ca="1" si="121"/>
        <v/>
      </c>
      <c r="CK94" s="157" t="str">
        <f t="shared" ca="1" si="122"/>
        <v/>
      </c>
      <c r="CL94" s="157" t="str">
        <f t="shared" ca="1" si="123"/>
        <v/>
      </c>
      <c r="CM94" s="157" t="str">
        <f t="shared" ca="1" si="124"/>
        <v/>
      </c>
      <c r="CN94" s="150" t="b">
        <f t="shared" si="125"/>
        <v>0</v>
      </c>
      <c r="CO94" s="150" t="str">
        <f t="shared" ca="1" si="71"/>
        <v/>
      </c>
      <c r="CP94" s="150" t="str">
        <f t="shared" ca="1" si="72"/>
        <v/>
      </c>
      <c r="CQ94" s="150" t="str">
        <f t="shared" ca="1" si="73"/>
        <v/>
      </c>
      <c r="CR94" s="150" t="str">
        <f t="shared" ca="1" si="74"/>
        <v/>
      </c>
      <c r="CS94" s="150" t="str">
        <f t="shared" ca="1" si="75"/>
        <v/>
      </c>
      <c r="CT94" s="150" t="str">
        <f t="shared" ca="1" si="76"/>
        <v/>
      </c>
      <c r="CU94" s="157" t="str">
        <f t="shared" ca="1" si="126"/>
        <v/>
      </c>
      <c r="CV94" s="157" t="str">
        <f t="shared" ca="1" si="127"/>
        <v/>
      </c>
      <c r="CW94" s="157" t="str">
        <f t="shared" ca="1" si="128"/>
        <v/>
      </c>
      <c r="CX94" s="157" t="str">
        <f t="shared" ca="1" si="129"/>
        <v/>
      </c>
      <c r="CY94" s="157" t="str">
        <f t="shared" ca="1" si="130"/>
        <v/>
      </c>
      <c r="CZ94" s="157" t="str">
        <f t="shared" ca="1" si="131"/>
        <v/>
      </c>
      <c r="DA94" s="157" t="str">
        <f t="shared" ca="1" si="132"/>
        <v/>
      </c>
      <c r="DB94" s="157" t="str">
        <f t="shared" ca="1" si="133"/>
        <v/>
      </c>
    </row>
    <row r="95" spans="1:106" ht="15" customHeight="1">
      <c r="A95" s="113"/>
      <c r="B95" s="150" t="e">
        <f t="shared" ca="1" si="36"/>
        <v>#N/A</v>
      </c>
      <c r="C95" s="150" t="e">
        <f t="shared" ca="1" si="37"/>
        <v>#N/A</v>
      </c>
      <c r="D95" s="150" t="e">
        <f t="shared" ca="1" si="77"/>
        <v>#N/A</v>
      </c>
      <c r="E95" s="150" t="e">
        <f ca="1">IF(Length_12!L32&lt;0,ROUNDUP(Length_12!L32,B95),ROUNDDOWN(Length_12!L32,B95))</f>
        <v>#N/A</v>
      </c>
      <c r="F95" s="150" t="e">
        <f ca="1">IF(Length_12!M32&lt;0,ROUNDDOWN(Length_12!M32,B95),ROUNDUP(Length_12!M32,B95))</f>
        <v>#N/A</v>
      </c>
      <c r="G95" s="150" t="e">
        <f t="shared" ca="1" si="38"/>
        <v>#N/A</v>
      </c>
      <c r="H95" s="150" t="e">
        <f t="shared" ca="1" si="39"/>
        <v>#N/A</v>
      </c>
      <c r="I95" s="150" t="e">
        <f t="shared" ca="1" si="39"/>
        <v>#N/A</v>
      </c>
      <c r="J95" s="150" t="e">
        <f t="shared" ca="1" si="39"/>
        <v>#N/A</v>
      </c>
      <c r="K95" s="150" t="e">
        <f t="shared" ca="1" si="39"/>
        <v>#N/A</v>
      </c>
      <c r="L95" s="150" t="e">
        <f t="shared" ca="1" si="40"/>
        <v>#N/A</v>
      </c>
      <c r="M95" s="268" t="str">
        <f t="shared" si="78"/>
        <v/>
      </c>
      <c r="N95" s="268" t="str">
        <f t="shared" si="79"/>
        <v/>
      </c>
      <c r="O95" s="116"/>
      <c r="P95" s="194">
        <v>29</v>
      </c>
      <c r="Q95" s="150" t="b">
        <f t="shared" si="80"/>
        <v>0</v>
      </c>
      <c r="R95" s="150" t="str">
        <f t="shared" ca="1" si="41"/>
        <v/>
      </c>
      <c r="S95" s="150" t="str">
        <f t="shared" ca="1" si="42"/>
        <v/>
      </c>
      <c r="T95" s="150" t="str">
        <f t="shared" ca="1" si="43"/>
        <v/>
      </c>
      <c r="U95" s="150" t="str">
        <f t="shared" ca="1" si="44"/>
        <v/>
      </c>
      <c r="V95" s="150" t="str">
        <f t="shared" ca="1" si="45"/>
        <v/>
      </c>
      <c r="W95" s="150" t="str">
        <f t="shared" ca="1" si="46"/>
        <v/>
      </c>
      <c r="X95" s="157" t="str">
        <f t="shared" ca="1" si="81"/>
        <v/>
      </c>
      <c r="Y95" s="157" t="str">
        <f t="shared" ca="1" si="82"/>
        <v/>
      </c>
      <c r="Z95" s="157" t="str">
        <f t="shared" ca="1" si="83"/>
        <v/>
      </c>
      <c r="AA95" s="157" t="str">
        <f t="shared" ca="1" si="84"/>
        <v/>
      </c>
      <c r="AB95" s="157" t="str">
        <f t="shared" ca="1" si="85"/>
        <v/>
      </c>
      <c r="AC95" s="157" t="str">
        <f t="shared" ca="1" si="86"/>
        <v/>
      </c>
      <c r="AD95" s="157" t="str">
        <f t="shared" ca="1" si="87"/>
        <v/>
      </c>
      <c r="AE95" s="157" t="str">
        <f t="shared" ca="1" si="88"/>
        <v/>
      </c>
      <c r="AF95" s="150" t="b">
        <f t="shared" si="89"/>
        <v>0</v>
      </c>
      <c r="AG95" s="150" t="str">
        <f t="shared" ca="1" si="47"/>
        <v/>
      </c>
      <c r="AH95" s="150" t="str">
        <f t="shared" ca="1" si="48"/>
        <v/>
      </c>
      <c r="AI95" s="150" t="str">
        <f t="shared" ca="1" si="49"/>
        <v/>
      </c>
      <c r="AJ95" s="150" t="str">
        <f t="shared" ca="1" si="50"/>
        <v/>
      </c>
      <c r="AK95" s="150" t="str">
        <f t="shared" ca="1" si="51"/>
        <v/>
      </c>
      <c r="AL95" s="150" t="str">
        <f t="shared" ca="1" si="52"/>
        <v/>
      </c>
      <c r="AM95" s="157" t="str">
        <f t="shared" ca="1" si="90"/>
        <v/>
      </c>
      <c r="AN95" s="157" t="str">
        <f t="shared" ca="1" si="91"/>
        <v/>
      </c>
      <c r="AO95" s="157" t="str">
        <f t="shared" ca="1" si="92"/>
        <v/>
      </c>
      <c r="AP95" s="157" t="str">
        <f t="shared" ca="1" si="93"/>
        <v/>
      </c>
      <c r="AQ95" s="157" t="str">
        <f t="shared" ca="1" si="94"/>
        <v/>
      </c>
      <c r="AR95" s="157" t="str">
        <f t="shared" ca="1" si="95"/>
        <v/>
      </c>
      <c r="AS95" s="157" t="str">
        <f t="shared" ca="1" si="96"/>
        <v/>
      </c>
      <c r="AT95" s="157" t="str">
        <f t="shared" ca="1" si="97"/>
        <v/>
      </c>
      <c r="AU95" s="150" t="b">
        <f t="shared" si="98"/>
        <v>0</v>
      </c>
      <c r="AV95" s="150" t="str">
        <f t="shared" ca="1" si="53"/>
        <v/>
      </c>
      <c r="AW95" s="150" t="str">
        <f t="shared" ca="1" si="54"/>
        <v/>
      </c>
      <c r="AX95" s="150" t="str">
        <f t="shared" ca="1" si="55"/>
        <v/>
      </c>
      <c r="AY95" s="150" t="str">
        <f t="shared" ca="1" si="56"/>
        <v/>
      </c>
      <c r="AZ95" s="150" t="str">
        <f t="shared" ca="1" si="57"/>
        <v/>
      </c>
      <c r="BA95" s="150" t="str">
        <f t="shared" ca="1" si="58"/>
        <v/>
      </c>
      <c r="BB95" s="157" t="str">
        <f t="shared" ca="1" si="99"/>
        <v/>
      </c>
      <c r="BC95" s="157" t="str">
        <f t="shared" ca="1" si="100"/>
        <v/>
      </c>
      <c r="BD95" s="157" t="str">
        <f t="shared" ca="1" si="101"/>
        <v/>
      </c>
      <c r="BE95" s="157" t="str">
        <f t="shared" ca="1" si="102"/>
        <v/>
      </c>
      <c r="BF95" s="157" t="str">
        <f t="shared" ca="1" si="103"/>
        <v/>
      </c>
      <c r="BG95" s="157" t="str">
        <f t="shared" ca="1" si="104"/>
        <v/>
      </c>
      <c r="BH95" s="157" t="str">
        <f t="shared" ca="1" si="105"/>
        <v/>
      </c>
      <c r="BI95" s="157" t="str">
        <f t="shared" ca="1" si="106"/>
        <v/>
      </c>
      <c r="BJ95" s="150" t="b">
        <f t="shared" si="107"/>
        <v>0</v>
      </c>
      <c r="BK95" s="150" t="str">
        <f t="shared" ca="1" si="59"/>
        <v/>
      </c>
      <c r="BL95" s="150" t="str">
        <f t="shared" ca="1" si="60"/>
        <v/>
      </c>
      <c r="BM95" s="150" t="str">
        <f t="shared" ca="1" si="61"/>
        <v/>
      </c>
      <c r="BN95" s="150" t="str">
        <f t="shared" ca="1" si="62"/>
        <v/>
      </c>
      <c r="BO95" s="150" t="str">
        <f t="shared" ca="1" si="63"/>
        <v/>
      </c>
      <c r="BP95" s="150" t="str">
        <f t="shared" ca="1" si="64"/>
        <v/>
      </c>
      <c r="BQ95" s="157" t="str">
        <f t="shared" ca="1" si="108"/>
        <v/>
      </c>
      <c r="BR95" s="157" t="str">
        <f t="shared" ca="1" si="109"/>
        <v/>
      </c>
      <c r="BS95" s="157" t="str">
        <f t="shared" ca="1" si="110"/>
        <v/>
      </c>
      <c r="BT95" s="157" t="str">
        <f t="shared" ca="1" si="111"/>
        <v/>
      </c>
      <c r="BU95" s="157" t="str">
        <f t="shared" ca="1" si="112"/>
        <v/>
      </c>
      <c r="BV95" s="157" t="str">
        <f t="shared" ca="1" si="113"/>
        <v/>
      </c>
      <c r="BW95" s="157" t="str">
        <f t="shared" ca="1" si="114"/>
        <v/>
      </c>
      <c r="BX95" s="157" t="str">
        <f t="shared" ca="1" si="115"/>
        <v/>
      </c>
      <c r="BY95" s="150" t="b">
        <f t="shared" si="116"/>
        <v>0</v>
      </c>
      <c r="BZ95" s="150" t="str">
        <f t="shared" ca="1" si="65"/>
        <v/>
      </c>
      <c r="CA95" s="150" t="str">
        <f t="shared" ca="1" si="66"/>
        <v/>
      </c>
      <c r="CB95" s="150" t="str">
        <f t="shared" ca="1" si="67"/>
        <v/>
      </c>
      <c r="CC95" s="150" t="str">
        <f t="shared" ca="1" si="68"/>
        <v/>
      </c>
      <c r="CD95" s="150" t="str">
        <f t="shared" ca="1" si="69"/>
        <v/>
      </c>
      <c r="CE95" s="150" t="str">
        <f t="shared" ca="1" si="70"/>
        <v/>
      </c>
      <c r="CF95" s="157" t="str">
        <f t="shared" ca="1" si="117"/>
        <v/>
      </c>
      <c r="CG95" s="157" t="str">
        <f t="shared" ca="1" si="118"/>
        <v/>
      </c>
      <c r="CH95" s="157" t="str">
        <f t="shared" ca="1" si="119"/>
        <v/>
      </c>
      <c r="CI95" s="157" t="str">
        <f t="shared" ca="1" si="120"/>
        <v/>
      </c>
      <c r="CJ95" s="157" t="str">
        <f t="shared" ca="1" si="121"/>
        <v/>
      </c>
      <c r="CK95" s="157" t="str">
        <f t="shared" ca="1" si="122"/>
        <v/>
      </c>
      <c r="CL95" s="157" t="str">
        <f t="shared" ca="1" si="123"/>
        <v/>
      </c>
      <c r="CM95" s="157" t="str">
        <f t="shared" ca="1" si="124"/>
        <v/>
      </c>
      <c r="CN95" s="150" t="b">
        <f t="shared" si="125"/>
        <v>0</v>
      </c>
      <c r="CO95" s="150" t="str">
        <f t="shared" ca="1" si="71"/>
        <v/>
      </c>
      <c r="CP95" s="150" t="str">
        <f t="shared" ca="1" si="72"/>
        <v/>
      </c>
      <c r="CQ95" s="150" t="str">
        <f t="shared" ca="1" si="73"/>
        <v/>
      </c>
      <c r="CR95" s="150" t="str">
        <f t="shared" ca="1" si="74"/>
        <v/>
      </c>
      <c r="CS95" s="150" t="str">
        <f t="shared" ca="1" si="75"/>
        <v/>
      </c>
      <c r="CT95" s="150" t="str">
        <f t="shared" ca="1" si="76"/>
        <v/>
      </c>
      <c r="CU95" s="157" t="str">
        <f t="shared" ca="1" si="126"/>
        <v/>
      </c>
      <c r="CV95" s="157" t="str">
        <f t="shared" ca="1" si="127"/>
        <v/>
      </c>
      <c r="CW95" s="157" t="str">
        <f t="shared" ca="1" si="128"/>
        <v/>
      </c>
      <c r="CX95" s="157" t="str">
        <f t="shared" ca="1" si="129"/>
        <v/>
      </c>
      <c r="CY95" s="157" t="str">
        <f t="shared" ca="1" si="130"/>
        <v/>
      </c>
      <c r="CZ95" s="157" t="str">
        <f t="shared" ca="1" si="131"/>
        <v/>
      </c>
      <c r="DA95" s="157" t="str">
        <f t="shared" ca="1" si="132"/>
        <v/>
      </c>
      <c r="DB95" s="157" t="str">
        <f t="shared" ca="1" si="133"/>
        <v/>
      </c>
    </row>
    <row r="96" spans="1:106" ht="15" customHeight="1">
      <c r="A96" s="113"/>
      <c r="B96" s="150" t="e">
        <f t="shared" ca="1" si="36"/>
        <v>#N/A</v>
      </c>
      <c r="C96" s="150" t="e">
        <f t="shared" ca="1" si="37"/>
        <v>#N/A</v>
      </c>
      <c r="D96" s="150" t="e">
        <f t="shared" ca="1" si="77"/>
        <v>#N/A</v>
      </c>
      <c r="E96" s="150" t="e">
        <f ca="1">IF(Length_12!L33&lt;0,ROUNDUP(Length_12!L33,B96),ROUNDDOWN(Length_12!L33,B96))</f>
        <v>#N/A</v>
      </c>
      <c r="F96" s="150" t="e">
        <f ca="1">IF(Length_12!M33&lt;0,ROUNDDOWN(Length_12!M33,B96),ROUNDUP(Length_12!M33,B96))</f>
        <v>#N/A</v>
      </c>
      <c r="G96" s="150" t="e">
        <f t="shared" ca="1" si="38"/>
        <v>#N/A</v>
      </c>
      <c r="H96" s="150" t="e">
        <f t="shared" ca="1" si="39"/>
        <v>#N/A</v>
      </c>
      <c r="I96" s="150" t="e">
        <f t="shared" ca="1" si="39"/>
        <v>#N/A</v>
      </c>
      <c r="J96" s="150" t="e">
        <f t="shared" ca="1" si="39"/>
        <v>#N/A</v>
      </c>
      <c r="K96" s="150" t="e">
        <f t="shared" ca="1" si="39"/>
        <v>#N/A</v>
      </c>
      <c r="L96" s="150" t="e">
        <f t="shared" ca="1" si="40"/>
        <v>#N/A</v>
      </c>
      <c r="M96" s="268" t="str">
        <f t="shared" si="78"/>
        <v/>
      </c>
      <c r="N96" s="268" t="str">
        <f t="shared" si="79"/>
        <v/>
      </c>
      <c r="O96" s="116"/>
      <c r="P96" s="194">
        <v>30</v>
      </c>
      <c r="Q96" s="150" t="b">
        <f t="shared" si="80"/>
        <v>0</v>
      </c>
      <c r="R96" s="150" t="str">
        <f t="shared" ca="1" si="41"/>
        <v/>
      </c>
      <c r="S96" s="150" t="str">
        <f t="shared" ca="1" si="42"/>
        <v/>
      </c>
      <c r="T96" s="150" t="str">
        <f t="shared" ca="1" si="43"/>
        <v/>
      </c>
      <c r="U96" s="150" t="str">
        <f t="shared" ca="1" si="44"/>
        <v/>
      </c>
      <c r="V96" s="150" t="str">
        <f t="shared" ca="1" si="45"/>
        <v/>
      </c>
      <c r="W96" s="150" t="str">
        <f t="shared" ca="1" si="46"/>
        <v/>
      </c>
      <c r="X96" s="157" t="str">
        <f t="shared" ca="1" si="81"/>
        <v/>
      </c>
      <c r="Y96" s="157" t="str">
        <f t="shared" ca="1" si="82"/>
        <v/>
      </c>
      <c r="Z96" s="157" t="str">
        <f t="shared" ca="1" si="83"/>
        <v/>
      </c>
      <c r="AA96" s="157" t="str">
        <f t="shared" ca="1" si="84"/>
        <v/>
      </c>
      <c r="AB96" s="157" t="str">
        <f t="shared" ca="1" si="85"/>
        <v/>
      </c>
      <c r="AC96" s="157" t="str">
        <f t="shared" ca="1" si="86"/>
        <v/>
      </c>
      <c r="AD96" s="157" t="str">
        <f t="shared" ca="1" si="87"/>
        <v/>
      </c>
      <c r="AE96" s="157" t="str">
        <f t="shared" ca="1" si="88"/>
        <v/>
      </c>
      <c r="AF96" s="150" t="b">
        <f t="shared" si="89"/>
        <v>0</v>
      </c>
      <c r="AG96" s="150" t="str">
        <f t="shared" ca="1" si="47"/>
        <v/>
      </c>
      <c r="AH96" s="150" t="str">
        <f t="shared" ca="1" si="48"/>
        <v/>
      </c>
      <c r="AI96" s="150" t="str">
        <f t="shared" ca="1" si="49"/>
        <v/>
      </c>
      <c r="AJ96" s="150" t="str">
        <f t="shared" ca="1" si="50"/>
        <v/>
      </c>
      <c r="AK96" s="150" t="str">
        <f t="shared" ca="1" si="51"/>
        <v/>
      </c>
      <c r="AL96" s="150" t="str">
        <f t="shared" ca="1" si="52"/>
        <v/>
      </c>
      <c r="AM96" s="157" t="str">
        <f t="shared" ca="1" si="90"/>
        <v/>
      </c>
      <c r="AN96" s="157" t="str">
        <f t="shared" ca="1" si="91"/>
        <v/>
      </c>
      <c r="AO96" s="157" t="str">
        <f t="shared" ca="1" si="92"/>
        <v/>
      </c>
      <c r="AP96" s="157" t="str">
        <f t="shared" ca="1" si="93"/>
        <v/>
      </c>
      <c r="AQ96" s="157" t="str">
        <f t="shared" ca="1" si="94"/>
        <v/>
      </c>
      <c r="AR96" s="157" t="str">
        <f t="shared" ca="1" si="95"/>
        <v/>
      </c>
      <c r="AS96" s="157" t="str">
        <f t="shared" ca="1" si="96"/>
        <v/>
      </c>
      <c r="AT96" s="157" t="str">
        <f t="shared" ca="1" si="97"/>
        <v/>
      </c>
      <c r="AU96" s="150" t="b">
        <f t="shared" si="98"/>
        <v>0</v>
      </c>
      <c r="AV96" s="150" t="str">
        <f t="shared" ca="1" si="53"/>
        <v/>
      </c>
      <c r="AW96" s="150" t="str">
        <f t="shared" ca="1" si="54"/>
        <v/>
      </c>
      <c r="AX96" s="150" t="str">
        <f t="shared" ca="1" si="55"/>
        <v/>
      </c>
      <c r="AY96" s="150" t="str">
        <f t="shared" ca="1" si="56"/>
        <v/>
      </c>
      <c r="AZ96" s="150" t="str">
        <f t="shared" ca="1" si="57"/>
        <v/>
      </c>
      <c r="BA96" s="150" t="str">
        <f t="shared" ca="1" si="58"/>
        <v/>
      </c>
      <c r="BB96" s="157" t="str">
        <f t="shared" ca="1" si="99"/>
        <v/>
      </c>
      <c r="BC96" s="157" t="str">
        <f t="shared" ca="1" si="100"/>
        <v/>
      </c>
      <c r="BD96" s="157" t="str">
        <f t="shared" ca="1" si="101"/>
        <v/>
      </c>
      <c r="BE96" s="157" t="str">
        <f t="shared" ca="1" si="102"/>
        <v/>
      </c>
      <c r="BF96" s="157" t="str">
        <f t="shared" ca="1" si="103"/>
        <v/>
      </c>
      <c r="BG96" s="157" t="str">
        <f t="shared" ca="1" si="104"/>
        <v/>
      </c>
      <c r="BH96" s="157" t="str">
        <f t="shared" ca="1" si="105"/>
        <v/>
      </c>
      <c r="BI96" s="157" t="str">
        <f t="shared" ca="1" si="106"/>
        <v/>
      </c>
      <c r="BJ96" s="150" t="b">
        <f t="shared" si="107"/>
        <v>0</v>
      </c>
      <c r="BK96" s="150" t="str">
        <f t="shared" ca="1" si="59"/>
        <v/>
      </c>
      <c r="BL96" s="150" t="str">
        <f t="shared" ca="1" si="60"/>
        <v/>
      </c>
      <c r="BM96" s="150" t="str">
        <f t="shared" ca="1" si="61"/>
        <v/>
      </c>
      <c r="BN96" s="150" t="str">
        <f t="shared" ca="1" si="62"/>
        <v/>
      </c>
      <c r="BO96" s="150" t="str">
        <f t="shared" ca="1" si="63"/>
        <v/>
      </c>
      <c r="BP96" s="150" t="str">
        <f t="shared" ca="1" si="64"/>
        <v/>
      </c>
      <c r="BQ96" s="157" t="str">
        <f t="shared" ca="1" si="108"/>
        <v/>
      </c>
      <c r="BR96" s="157" t="str">
        <f t="shared" ca="1" si="109"/>
        <v/>
      </c>
      <c r="BS96" s="157" t="str">
        <f t="shared" ca="1" si="110"/>
        <v/>
      </c>
      <c r="BT96" s="157" t="str">
        <f t="shared" ca="1" si="111"/>
        <v/>
      </c>
      <c r="BU96" s="157" t="str">
        <f t="shared" ca="1" si="112"/>
        <v/>
      </c>
      <c r="BV96" s="157" t="str">
        <f t="shared" ca="1" si="113"/>
        <v/>
      </c>
      <c r="BW96" s="157" t="str">
        <f t="shared" ca="1" si="114"/>
        <v/>
      </c>
      <c r="BX96" s="157" t="str">
        <f t="shared" ca="1" si="115"/>
        <v/>
      </c>
      <c r="BY96" s="150" t="b">
        <f t="shared" si="116"/>
        <v>0</v>
      </c>
      <c r="BZ96" s="150" t="str">
        <f t="shared" ca="1" si="65"/>
        <v/>
      </c>
      <c r="CA96" s="150" t="str">
        <f t="shared" ca="1" si="66"/>
        <v/>
      </c>
      <c r="CB96" s="150" t="str">
        <f t="shared" ca="1" si="67"/>
        <v/>
      </c>
      <c r="CC96" s="150" t="str">
        <f t="shared" ca="1" si="68"/>
        <v/>
      </c>
      <c r="CD96" s="150" t="str">
        <f t="shared" ca="1" si="69"/>
        <v/>
      </c>
      <c r="CE96" s="150" t="str">
        <f t="shared" ca="1" si="70"/>
        <v/>
      </c>
      <c r="CF96" s="157" t="str">
        <f t="shared" ca="1" si="117"/>
        <v/>
      </c>
      <c r="CG96" s="157" t="str">
        <f t="shared" ca="1" si="118"/>
        <v/>
      </c>
      <c r="CH96" s="157" t="str">
        <f t="shared" ca="1" si="119"/>
        <v/>
      </c>
      <c r="CI96" s="157" t="str">
        <f t="shared" ca="1" si="120"/>
        <v/>
      </c>
      <c r="CJ96" s="157" t="str">
        <f t="shared" ca="1" si="121"/>
        <v/>
      </c>
      <c r="CK96" s="157" t="str">
        <f t="shared" ca="1" si="122"/>
        <v/>
      </c>
      <c r="CL96" s="157" t="str">
        <f t="shared" ca="1" si="123"/>
        <v/>
      </c>
      <c r="CM96" s="157" t="str">
        <f t="shared" ca="1" si="124"/>
        <v/>
      </c>
      <c r="CN96" s="150" t="b">
        <f t="shared" si="125"/>
        <v>0</v>
      </c>
      <c r="CO96" s="150" t="str">
        <f t="shared" ca="1" si="71"/>
        <v/>
      </c>
      <c r="CP96" s="150" t="str">
        <f t="shared" ca="1" si="72"/>
        <v/>
      </c>
      <c r="CQ96" s="150" t="str">
        <f t="shared" ca="1" si="73"/>
        <v/>
      </c>
      <c r="CR96" s="150" t="str">
        <f t="shared" ca="1" si="74"/>
        <v/>
      </c>
      <c r="CS96" s="150" t="str">
        <f t="shared" ca="1" si="75"/>
        <v/>
      </c>
      <c r="CT96" s="150" t="str">
        <f t="shared" ca="1" si="76"/>
        <v/>
      </c>
      <c r="CU96" s="157" t="str">
        <f t="shared" ca="1" si="126"/>
        <v/>
      </c>
      <c r="CV96" s="157" t="str">
        <f t="shared" ca="1" si="127"/>
        <v/>
      </c>
      <c r="CW96" s="157" t="str">
        <f t="shared" ca="1" si="128"/>
        <v/>
      </c>
      <c r="CX96" s="157" t="str">
        <f t="shared" ca="1" si="129"/>
        <v/>
      </c>
      <c r="CY96" s="157" t="str">
        <f t="shared" ca="1" si="130"/>
        <v/>
      </c>
      <c r="CZ96" s="157" t="str">
        <f t="shared" ca="1" si="131"/>
        <v/>
      </c>
      <c r="DA96" s="157" t="str">
        <f t="shared" ca="1" si="132"/>
        <v/>
      </c>
      <c r="DB96" s="157" t="str">
        <f t="shared" ca="1" si="133"/>
        <v/>
      </c>
    </row>
    <row r="97" spans="1:106" ht="15" customHeight="1">
      <c r="A97" s="113"/>
      <c r="B97" s="150" t="e">
        <f t="shared" ca="1" si="36"/>
        <v>#N/A</v>
      </c>
      <c r="C97" s="150" t="e">
        <f t="shared" ca="1" si="37"/>
        <v>#N/A</v>
      </c>
      <c r="D97" s="150" t="e">
        <f t="shared" ca="1" si="77"/>
        <v>#N/A</v>
      </c>
      <c r="E97" s="150" t="e">
        <f ca="1">IF(Length_12!L34&lt;0,ROUNDUP(Length_12!L34,B97),ROUNDDOWN(Length_12!L34,B97))</f>
        <v>#N/A</v>
      </c>
      <c r="F97" s="150" t="e">
        <f ca="1">IF(Length_12!M34&lt;0,ROUNDDOWN(Length_12!M34,B97),ROUNDUP(Length_12!M34,B97))</f>
        <v>#N/A</v>
      </c>
      <c r="G97" s="150" t="e">
        <f t="shared" ca="1" si="38"/>
        <v>#N/A</v>
      </c>
      <c r="H97" s="150" t="e">
        <f t="shared" ca="1" si="39"/>
        <v>#N/A</v>
      </c>
      <c r="I97" s="150" t="e">
        <f t="shared" ca="1" si="39"/>
        <v>#N/A</v>
      </c>
      <c r="J97" s="150" t="e">
        <f t="shared" ca="1" si="39"/>
        <v>#N/A</v>
      </c>
      <c r="K97" s="150" t="e">
        <f t="shared" ca="1" si="39"/>
        <v>#N/A</v>
      </c>
      <c r="L97" s="150" t="e">
        <f t="shared" ca="1" si="40"/>
        <v>#N/A</v>
      </c>
      <c r="M97" s="268" t="str">
        <f t="shared" si="78"/>
        <v/>
      </c>
      <c r="N97" s="268" t="str">
        <f t="shared" si="79"/>
        <v/>
      </c>
      <c r="O97" s="116"/>
      <c r="P97" s="194">
        <v>31</v>
      </c>
      <c r="Q97" s="150" t="b">
        <f t="shared" si="80"/>
        <v>0</v>
      </c>
      <c r="R97" s="150" t="str">
        <f t="shared" ca="1" si="41"/>
        <v/>
      </c>
      <c r="S97" s="150" t="str">
        <f t="shared" ca="1" si="42"/>
        <v/>
      </c>
      <c r="T97" s="150" t="str">
        <f t="shared" ca="1" si="43"/>
        <v/>
      </c>
      <c r="U97" s="150" t="str">
        <f t="shared" ca="1" si="44"/>
        <v/>
      </c>
      <c r="V97" s="150" t="str">
        <f t="shared" ca="1" si="45"/>
        <v/>
      </c>
      <c r="W97" s="150" t="str">
        <f t="shared" ca="1" si="46"/>
        <v/>
      </c>
      <c r="X97" s="157" t="str">
        <f t="shared" ca="1" si="81"/>
        <v/>
      </c>
      <c r="Y97" s="157" t="str">
        <f t="shared" ca="1" si="82"/>
        <v/>
      </c>
      <c r="Z97" s="157" t="str">
        <f t="shared" ca="1" si="83"/>
        <v/>
      </c>
      <c r="AA97" s="157" t="str">
        <f t="shared" ca="1" si="84"/>
        <v/>
      </c>
      <c r="AB97" s="157" t="str">
        <f t="shared" ca="1" si="85"/>
        <v/>
      </c>
      <c r="AC97" s="157" t="str">
        <f t="shared" ca="1" si="86"/>
        <v/>
      </c>
      <c r="AD97" s="157" t="str">
        <f t="shared" ca="1" si="87"/>
        <v/>
      </c>
      <c r="AE97" s="157" t="str">
        <f t="shared" ca="1" si="88"/>
        <v/>
      </c>
      <c r="AF97" s="150" t="b">
        <f t="shared" si="89"/>
        <v>0</v>
      </c>
      <c r="AG97" s="150" t="str">
        <f t="shared" ca="1" si="47"/>
        <v/>
      </c>
      <c r="AH97" s="150" t="str">
        <f t="shared" ca="1" si="48"/>
        <v/>
      </c>
      <c r="AI97" s="150" t="str">
        <f t="shared" ca="1" si="49"/>
        <v/>
      </c>
      <c r="AJ97" s="150" t="str">
        <f t="shared" ca="1" si="50"/>
        <v/>
      </c>
      <c r="AK97" s="150" t="str">
        <f t="shared" ca="1" si="51"/>
        <v/>
      </c>
      <c r="AL97" s="150" t="str">
        <f t="shared" ca="1" si="52"/>
        <v/>
      </c>
      <c r="AM97" s="157" t="str">
        <f t="shared" ca="1" si="90"/>
        <v/>
      </c>
      <c r="AN97" s="157" t="str">
        <f t="shared" ca="1" si="91"/>
        <v/>
      </c>
      <c r="AO97" s="157" t="str">
        <f t="shared" ca="1" si="92"/>
        <v/>
      </c>
      <c r="AP97" s="157" t="str">
        <f t="shared" ca="1" si="93"/>
        <v/>
      </c>
      <c r="AQ97" s="157" t="str">
        <f t="shared" ca="1" si="94"/>
        <v/>
      </c>
      <c r="AR97" s="157" t="str">
        <f t="shared" ca="1" si="95"/>
        <v/>
      </c>
      <c r="AS97" s="157" t="str">
        <f t="shared" ca="1" si="96"/>
        <v/>
      </c>
      <c r="AT97" s="157" t="str">
        <f t="shared" ca="1" si="97"/>
        <v/>
      </c>
      <c r="AU97" s="150" t="b">
        <f t="shared" si="98"/>
        <v>0</v>
      </c>
      <c r="AV97" s="150" t="str">
        <f t="shared" ca="1" si="53"/>
        <v/>
      </c>
      <c r="AW97" s="150" t="str">
        <f t="shared" ca="1" si="54"/>
        <v/>
      </c>
      <c r="AX97" s="150" t="str">
        <f t="shared" ca="1" si="55"/>
        <v/>
      </c>
      <c r="AY97" s="150" t="str">
        <f t="shared" ca="1" si="56"/>
        <v/>
      </c>
      <c r="AZ97" s="150" t="str">
        <f t="shared" ca="1" si="57"/>
        <v/>
      </c>
      <c r="BA97" s="150" t="str">
        <f t="shared" ca="1" si="58"/>
        <v/>
      </c>
      <c r="BB97" s="157" t="str">
        <f t="shared" ca="1" si="99"/>
        <v/>
      </c>
      <c r="BC97" s="157" t="str">
        <f t="shared" ca="1" si="100"/>
        <v/>
      </c>
      <c r="BD97" s="157" t="str">
        <f t="shared" ca="1" si="101"/>
        <v/>
      </c>
      <c r="BE97" s="157" t="str">
        <f t="shared" ca="1" si="102"/>
        <v/>
      </c>
      <c r="BF97" s="157" t="str">
        <f t="shared" ca="1" si="103"/>
        <v/>
      </c>
      <c r="BG97" s="157" t="str">
        <f t="shared" ca="1" si="104"/>
        <v/>
      </c>
      <c r="BH97" s="157" t="str">
        <f t="shared" ca="1" si="105"/>
        <v/>
      </c>
      <c r="BI97" s="157" t="str">
        <f t="shared" ca="1" si="106"/>
        <v/>
      </c>
      <c r="BJ97" s="150" t="b">
        <f t="shared" si="107"/>
        <v>0</v>
      </c>
      <c r="BK97" s="150" t="str">
        <f t="shared" ca="1" si="59"/>
        <v/>
      </c>
      <c r="BL97" s="150" t="str">
        <f t="shared" ca="1" si="60"/>
        <v/>
      </c>
      <c r="BM97" s="150" t="str">
        <f t="shared" ca="1" si="61"/>
        <v/>
      </c>
      <c r="BN97" s="150" t="str">
        <f t="shared" ca="1" si="62"/>
        <v/>
      </c>
      <c r="BO97" s="150" t="str">
        <f t="shared" ca="1" si="63"/>
        <v/>
      </c>
      <c r="BP97" s="150" t="str">
        <f t="shared" ca="1" si="64"/>
        <v/>
      </c>
      <c r="BQ97" s="157" t="str">
        <f t="shared" ca="1" si="108"/>
        <v/>
      </c>
      <c r="BR97" s="157" t="str">
        <f t="shared" ca="1" si="109"/>
        <v/>
      </c>
      <c r="BS97" s="157" t="str">
        <f t="shared" ca="1" si="110"/>
        <v/>
      </c>
      <c r="BT97" s="157" t="str">
        <f t="shared" ca="1" si="111"/>
        <v/>
      </c>
      <c r="BU97" s="157" t="str">
        <f t="shared" ca="1" si="112"/>
        <v/>
      </c>
      <c r="BV97" s="157" t="str">
        <f t="shared" ca="1" si="113"/>
        <v/>
      </c>
      <c r="BW97" s="157" t="str">
        <f t="shared" ca="1" si="114"/>
        <v/>
      </c>
      <c r="BX97" s="157" t="str">
        <f t="shared" ca="1" si="115"/>
        <v/>
      </c>
      <c r="BY97" s="150" t="b">
        <f t="shared" si="116"/>
        <v>0</v>
      </c>
      <c r="BZ97" s="150" t="str">
        <f t="shared" ca="1" si="65"/>
        <v/>
      </c>
      <c r="CA97" s="150" t="str">
        <f t="shared" ca="1" si="66"/>
        <v/>
      </c>
      <c r="CB97" s="150" t="str">
        <f t="shared" ca="1" si="67"/>
        <v/>
      </c>
      <c r="CC97" s="150" t="str">
        <f t="shared" ca="1" si="68"/>
        <v/>
      </c>
      <c r="CD97" s="150" t="str">
        <f t="shared" ca="1" si="69"/>
        <v/>
      </c>
      <c r="CE97" s="150" t="str">
        <f t="shared" ca="1" si="70"/>
        <v/>
      </c>
      <c r="CF97" s="157" t="str">
        <f t="shared" ca="1" si="117"/>
        <v/>
      </c>
      <c r="CG97" s="157" t="str">
        <f t="shared" ca="1" si="118"/>
        <v/>
      </c>
      <c r="CH97" s="157" t="str">
        <f t="shared" ca="1" si="119"/>
        <v/>
      </c>
      <c r="CI97" s="157" t="str">
        <f t="shared" ca="1" si="120"/>
        <v/>
      </c>
      <c r="CJ97" s="157" t="str">
        <f t="shared" ca="1" si="121"/>
        <v/>
      </c>
      <c r="CK97" s="157" t="str">
        <f t="shared" ca="1" si="122"/>
        <v/>
      </c>
      <c r="CL97" s="157" t="str">
        <f t="shared" ca="1" si="123"/>
        <v/>
      </c>
      <c r="CM97" s="157" t="str">
        <f t="shared" ca="1" si="124"/>
        <v/>
      </c>
      <c r="CN97" s="150" t="b">
        <f t="shared" si="125"/>
        <v>0</v>
      </c>
      <c r="CO97" s="150" t="str">
        <f t="shared" ca="1" si="71"/>
        <v/>
      </c>
      <c r="CP97" s="150" t="str">
        <f t="shared" ca="1" si="72"/>
        <v/>
      </c>
      <c r="CQ97" s="150" t="str">
        <f t="shared" ca="1" si="73"/>
        <v/>
      </c>
      <c r="CR97" s="150" t="str">
        <f t="shared" ca="1" si="74"/>
        <v/>
      </c>
      <c r="CS97" s="150" t="str">
        <f t="shared" ca="1" si="75"/>
        <v/>
      </c>
      <c r="CT97" s="150" t="str">
        <f t="shared" ca="1" si="76"/>
        <v/>
      </c>
      <c r="CU97" s="157" t="str">
        <f t="shared" ca="1" si="126"/>
        <v/>
      </c>
      <c r="CV97" s="157" t="str">
        <f t="shared" ca="1" si="127"/>
        <v/>
      </c>
      <c r="CW97" s="157" t="str">
        <f t="shared" ca="1" si="128"/>
        <v/>
      </c>
      <c r="CX97" s="157" t="str">
        <f t="shared" ca="1" si="129"/>
        <v/>
      </c>
      <c r="CY97" s="157" t="str">
        <f t="shared" ca="1" si="130"/>
        <v/>
      </c>
      <c r="CZ97" s="157" t="str">
        <f t="shared" ca="1" si="131"/>
        <v/>
      </c>
      <c r="DA97" s="157" t="str">
        <f t="shared" ca="1" si="132"/>
        <v/>
      </c>
      <c r="DB97" s="157" t="str">
        <f t="shared" ca="1" si="133"/>
        <v/>
      </c>
    </row>
    <row r="98" spans="1:106" ht="15" customHeight="1">
      <c r="A98" s="113"/>
      <c r="B98" s="150" t="e">
        <f t="shared" ca="1" si="36"/>
        <v>#N/A</v>
      </c>
      <c r="C98" s="150" t="e">
        <f t="shared" ca="1" si="37"/>
        <v>#N/A</v>
      </c>
      <c r="D98" s="150" t="e">
        <f t="shared" ca="1" si="77"/>
        <v>#N/A</v>
      </c>
      <c r="E98" s="150" t="e">
        <f ca="1">IF(Length_12!L35&lt;0,ROUNDUP(Length_12!L35,B98),ROUNDDOWN(Length_12!L35,B98))</f>
        <v>#N/A</v>
      </c>
      <c r="F98" s="150" t="e">
        <f ca="1">IF(Length_12!M35&lt;0,ROUNDDOWN(Length_12!M35,B98),ROUNDUP(Length_12!M35,B98))</f>
        <v>#N/A</v>
      </c>
      <c r="G98" s="150" t="e">
        <f t="shared" ca="1" si="38"/>
        <v>#N/A</v>
      </c>
      <c r="H98" s="150" t="e">
        <f t="shared" ca="1" si="39"/>
        <v>#N/A</v>
      </c>
      <c r="I98" s="150" t="e">
        <f t="shared" ca="1" si="39"/>
        <v>#N/A</v>
      </c>
      <c r="J98" s="150" t="e">
        <f t="shared" ca="1" si="39"/>
        <v>#N/A</v>
      </c>
      <c r="K98" s="150" t="e">
        <f t="shared" ca="1" si="39"/>
        <v>#N/A</v>
      </c>
      <c r="L98" s="150" t="e">
        <f t="shared" ca="1" si="40"/>
        <v>#N/A</v>
      </c>
      <c r="M98" s="268" t="str">
        <f t="shared" si="78"/>
        <v/>
      </c>
      <c r="N98" s="268" t="str">
        <f t="shared" si="79"/>
        <v/>
      </c>
      <c r="O98" s="116"/>
      <c r="P98" s="194">
        <v>32</v>
      </c>
      <c r="Q98" s="150" t="b">
        <f t="shared" si="80"/>
        <v>0</v>
      </c>
      <c r="R98" s="150" t="str">
        <f t="shared" ca="1" si="41"/>
        <v/>
      </c>
      <c r="S98" s="150" t="str">
        <f t="shared" ca="1" si="42"/>
        <v/>
      </c>
      <c r="T98" s="150" t="str">
        <f t="shared" ca="1" si="43"/>
        <v/>
      </c>
      <c r="U98" s="150" t="str">
        <f t="shared" ca="1" si="44"/>
        <v/>
      </c>
      <c r="V98" s="150" t="str">
        <f t="shared" ca="1" si="45"/>
        <v/>
      </c>
      <c r="W98" s="150" t="str">
        <f t="shared" ca="1" si="46"/>
        <v/>
      </c>
      <c r="X98" s="157" t="str">
        <f t="shared" ca="1" si="81"/>
        <v/>
      </c>
      <c r="Y98" s="157" t="str">
        <f t="shared" ca="1" si="82"/>
        <v/>
      </c>
      <c r="Z98" s="157" t="str">
        <f t="shared" ca="1" si="83"/>
        <v/>
      </c>
      <c r="AA98" s="157" t="str">
        <f t="shared" ca="1" si="84"/>
        <v/>
      </c>
      <c r="AB98" s="157" t="str">
        <f t="shared" ca="1" si="85"/>
        <v/>
      </c>
      <c r="AC98" s="157" t="str">
        <f t="shared" ca="1" si="86"/>
        <v/>
      </c>
      <c r="AD98" s="157" t="str">
        <f t="shared" ca="1" si="87"/>
        <v/>
      </c>
      <c r="AE98" s="157" t="str">
        <f t="shared" ca="1" si="88"/>
        <v/>
      </c>
      <c r="AF98" s="150" t="b">
        <f t="shared" si="89"/>
        <v>0</v>
      </c>
      <c r="AG98" s="150" t="str">
        <f t="shared" ca="1" si="47"/>
        <v/>
      </c>
      <c r="AH98" s="150" t="str">
        <f t="shared" ca="1" si="48"/>
        <v/>
      </c>
      <c r="AI98" s="150" t="str">
        <f t="shared" ca="1" si="49"/>
        <v/>
      </c>
      <c r="AJ98" s="150" t="str">
        <f t="shared" ca="1" si="50"/>
        <v/>
      </c>
      <c r="AK98" s="150" t="str">
        <f t="shared" ca="1" si="51"/>
        <v/>
      </c>
      <c r="AL98" s="150" t="str">
        <f t="shared" ca="1" si="52"/>
        <v/>
      </c>
      <c r="AM98" s="157" t="str">
        <f t="shared" ca="1" si="90"/>
        <v/>
      </c>
      <c r="AN98" s="157" t="str">
        <f t="shared" ca="1" si="91"/>
        <v/>
      </c>
      <c r="AO98" s="157" t="str">
        <f t="shared" ca="1" si="92"/>
        <v/>
      </c>
      <c r="AP98" s="157" t="str">
        <f t="shared" ca="1" si="93"/>
        <v/>
      </c>
      <c r="AQ98" s="157" t="str">
        <f t="shared" ca="1" si="94"/>
        <v/>
      </c>
      <c r="AR98" s="157" t="str">
        <f t="shared" ca="1" si="95"/>
        <v/>
      </c>
      <c r="AS98" s="157" t="str">
        <f t="shared" ca="1" si="96"/>
        <v/>
      </c>
      <c r="AT98" s="157" t="str">
        <f t="shared" ca="1" si="97"/>
        <v/>
      </c>
      <c r="AU98" s="150" t="b">
        <f t="shared" si="98"/>
        <v>0</v>
      </c>
      <c r="AV98" s="150" t="str">
        <f t="shared" ca="1" si="53"/>
        <v/>
      </c>
      <c r="AW98" s="150" t="str">
        <f t="shared" ca="1" si="54"/>
        <v/>
      </c>
      <c r="AX98" s="150" t="str">
        <f t="shared" ca="1" si="55"/>
        <v/>
      </c>
      <c r="AY98" s="150" t="str">
        <f t="shared" ca="1" si="56"/>
        <v/>
      </c>
      <c r="AZ98" s="150" t="str">
        <f t="shared" ca="1" si="57"/>
        <v/>
      </c>
      <c r="BA98" s="150" t="str">
        <f t="shared" ca="1" si="58"/>
        <v/>
      </c>
      <c r="BB98" s="157" t="str">
        <f t="shared" ca="1" si="99"/>
        <v/>
      </c>
      <c r="BC98" s="157" t="str">
        <f t="shared" ca="1" si="100"/>
        <v/>
      </c>
      <c r="BD98" s="157" t="str">
        <f t="shared" ca="1" si="101"/>
        <v/>
      </c>
      <c r="BE98" s="157" t="str">
        <f t="shared" ca="1" si="102"/>
        <v/>
      </c>
      <c r="BF98" s="157" t="str">
        <f t="shared" ca="1" si="103"/>
        <v/>
      </c>
      <c r="BG98" s="157" t="str">
        <f t="shared" ca="1" si="104"/>
        <v/>
      </c>
      <c r="BH98" s="157" t="str">
        <f t="shared" ca="1" si="105"/>
        <v/>
      </c>
      <c r="BI98" s="157" t="str">
        <f t="shared" ca="1" si="106"/>
        <v/>
      </c>
      <c r="BJ98" s="150" t="b">
        <f t="shared" si="107"/>
        <v>0</v>
      </c>
      <c r="BK98" s="150" t="str">
        <f t="shared" ca="1" si="59"/>
        <v/>
      </c>
      <c r="BL98" s="150" t="str">
        <f t="shared" ca="1" si="60"/>
        <v/>
      </c>
      <c r="BM98" s="150" t="str">
        <f t="shared" ca="1" si="61"/>
        <v/>
      </c>
      <c r="BN98" s="150" t="str">
        <f t="shared" ca="1" si="62"/>
        <v/>
      </c>
      <c r="BO98" s="150" t="str">
        <f t="shared" ca="1" si="63"/>
        <v/>
      </c>
      <c r="BP98" s="150" t="str">
        <f t="shared" ca="1" si="64"/>
        <v/>
      </c>
      <c r="BQ98" s="157" t="str">
        <f t="shared" ca="1" si="108"/>
        <v/>
      </c>
      <c r="BR98" s="157" t="str">
        <f t="shared" ca="1" si="109"/>
        <v/>
      </c>
      <c r="BS98" s="157" t="str">
        <f t="shared" ca="1" si="110"/>
        <v/>
      </c>
      <c r="BT98" s="157" t="str">
        <f t="shared" ca="1" si="111"/>
        <v/>
      </c>
      <c r="BU98" s="157" t="str">
        <f t="shared" ca="1" si="112"/>
        <v/>
      </c>
      <c r="BV98" s="157" t="str">
        <f t="shared" ca="1" si="113"/>
        <v/>
      </c>
      <c r="BW98" s="157" t="str">
        <f t="shared" ca="1" si="114"/>
        <v/>
      </c>
      <c r="BX98" s="157" t="str">
        <f t="shared" ca="1" si="115"/>
        <v/>
      </c>
      <c r="BY98" s="150" t="b">
        <f t="shared" si="116"/>
        <v>0</v>
      </c>
      <c r="BZ98" s="150" t="str">
        <f t="shared" ca="1" si="65"/>
        <v/>
      </c>
      <c r="CA98" s="150" t="str">
        <f t="shared" ca="1" si="66"/>
        <v/>
      </c>
      <c r="CB98" s="150" t="str">
        <f t="shared" ca="1" si="67"/>
        <v/>
      </c>
      <c r="CC98" s="150" t="str">
        <f t="shared" ca="1" si="68"/>
        <v/>
      </c>
      <c r="CD98" s="150" t="str">
        <f t="shared" ca="1" si="69"/>
        <v/>
      </c>
      <c r="CE98" s="150" t="str">
        <f t="shared" ca="1" si="70"/>
        <v/>
      </c>
      <c r="CF98" s="157" t="str">
        <f t="shared" ca="1" si="117"/>
        <v/>
      </c>
      <c r="CG98" s="157" t="str">
        <f t="shared" ca="1" si="118"/>
        <v/>
      </c>
      <c r="CH98" s="157" t="str">
        <f t="shared" ca="1" si="119"/>
        <v/>
      </c>
      <c r="CI98" s="157" t="str">
        <f t="shared" ca="1" si="120"/>
        <v/>
      </c>
      <c r="CJ98" s="157" t="str">
        <f t="shared" ca="1" si="121"/>
        <v/>
      </c>
      <c r="CK98" s="157" t="str">
        <f t="shared" ca="1" si="122"/>
        <v/>
      </c>
      <c r="CL98" s="157" t="str">
        <f t="shared" ca="1" si="123"/>
        <v/>
      </c>
      <c r="CM98" s="157" t="str">
        <f t="shared" ca="1" si="124"/>
        <v/>
      </c>
      <c r="CN98" s="150" t="b">
        <f t="shared" si="125"/>
        <v>0</v>
      </c>
      <c r="CO98" s="150" t="str">
        <f t="shared" ca="1" si="71"/>
        <v/>
      </c>
      <c r="CP98" s="150" t="str">
        <f t="shared" ca="1" si="72"/>
        <v/>
      </c>
      <c r="CQ98" s="150" t="str">
        <f t="shared" ca="1" si="73"/>
        <v/>
      </c>
      <c r="CR98" s="150" t="str">
        <f t="shared" ca="1" si="74"/>
        <v/>
      </c>
      <c r="CS98" s="150" t="str">
        <f t="shared" ca="1" si="75"/>
        <v/>
      </c>
      <c r="CT98" s="150" t="str">
        <f t="shared" ca="1" si="76"/>
        <v/>
      </c>
      <c r="CU98" s="157" t="str">
        <f t="shared" ca="1" si="126"/>
        <v/>
      </c>
      <c r="CV98" s="157" t="str">
        <f t="shared" ca="1" si="127"/>
        <v/>
      </c>
      <c r="CW98" s="157" t="str">
        <f t="shared" ca="1" si="128"/>
        <v/>
      </c>
      <c r="CX98" s="157" t="str">
        <f t="shared" ca="1" si="129"/>
        <v/>
      </c>
      <c r="CY98" s="157" t="str">
        <f t="shared" ca="1" si="130"/>
        <v/>
      </c>
      <c r="CZ98" s="157" t="str">
        <f t="shared" ca="1" si="131"/>
        <v/>
      </c>
      <c r="DA98" s="157" t="str">
        <f t="shared" ca="1" si="132"/>
        <v/>
      </c>
      <c r="DB98" s="157" t="str">
        <f t="shared" ca="1" si="133"/>
        <v/>
      </c>
    </row>
    <row r="99" spans="1:106" ht="15" customHeight="1">
      <c r="A99" s="113"/>
      <c r="B99" s="150" t="e">
        <f t="shared" ca="1" si="36"/>
        <v>#N/A</v>
      </c>
      <c r="C99" s="150" t="e">
        <f t="shared" ca="1" si="37"/>
        <v>#N/A</v>
      </c>
      <c r="D99" s="150" t="e">
        <f t="shared" ca="1" si="77"/>
        <v>#N/A</v>
      </c>
      <c r="E99" s="150" t="e">
        <f ca="1">IF(Length_12!L36&lt;0,ROUNDUP(Length_12!L36,B99),ROUNDDOWN(Length_12!L36,B99))</f>
        <v>#N/A</v>
      </c>
      <c r="F99" s="150" t="e">
        <f ca="1">IF(Length_12!M36&lt;0,ROUNDDOWN(Length_12!M36,B99),ROUNDUP(Length_12!M36,B99))</f>
        <v>#N/A</v>
      </c>
      <c r="G99" s="150" t="e">
        <f t="shared" ca="1" si="38"/>
        <v>#N/A</v>
      </c>
      <c r="H99" s="150" t="e">
        <f t="shared" ca="1" si="39"/>
        <v>#N/A</v>
      </c>
      <c r="I99" s="150" t="e">
        <f t="shared" ca="1" si="39"/>
        <v>#N/A</v>
      </c>
      <c r="J99" s="150" t="e">
        <f t="shared" ca="1" si="39"/>
        <v>#N/A</v>
      </c>
      <c r="K99" s="150" t="e">
        <f t="shared" ca="1" si="39"/>
        <v>#N/A</v>
      </c>
      <c r="L99" s="150" t="e">
        <f t="shared" ca="1" si="40"/>
        <v>#N/A</v>
      </c>
      <c r="M99" s="268" t="str">
        <f t="shared" si="78"/>
        <v/>
      </c>
      <c r="N99" s="268" t="str">
        <f t="shared" si="79"/>
        <v/>
      </c>
      <c r="O99" s="116"/>
      <c r="P99" s="194">
        <v>33</v>
      </c>
      <c r="Q99" s="150" t="b">
        <f t="shared" si="80"/>
        <v>0</v>
      </c>
      <c r="R99" s="150" t="str">
        <f t="shared" ca="1" si="41"/>
        <v/>
      </c>
      <c r="S99" s="150" t="str">
        <f t="shared" ca="1" si="42"/>
        <v/>
      </c>
      <c r="T99" s="150" t="str">
        <f t="shared" ca="1" si="43"/>
        <v/>
      </c>
      <c r="U99" s="150" t="str">
        <f t="shared" ca="1" si="44"/>
        <v/>
      </c>
      <c r="V99" s="150" t="str">
        <f t="shared" ca="1" si="45"/>
        <v/>
      </c>
      <c r="W99" s="150" t="str">
        <f t="shared" ca="1" si="46"/>
        <v/>
      </c>
      <c r="X99" s="157" t="str">
        <f t="shared" ca="1" si="81"/>
        <v/>
      </c>
      <c r="Y99" s="157" t="str">
        <f t="shared" ca="1" si="82"/>
        <v/>
      </c>
      <c r="Z99" s="157" t="str">
        <f t="shared" ca="1" si="83"/>
        <v/>
      </c>
      <c r="AA99" s="157" t="str">
        <f t="shared" ca="1" si="84"/>
        <v/>
      </c>
      <c r="AB99" s="157" t="str">
        <f t="shared" ca="1" si="85"/>
        <v/>
      </c>
      <c r="AC99" s="157" t="str">
        <f t="shared" ca="1" si="86"/>
        <v/>
      </c>
      <c r="AD99" s="157" t="str">
        <f t="shared" ca="1" si="87"/>
        <v/>
      </c>
      <c r="AE99" s="157" t="str">
        <f t="shared" ca="1" si="88"/>
        <v/>
      </c>
      <c r="AF99" s="150" t="b">
        <f t="shared" si="89"/>
        <v>0</v>
      </c>
      <c r="AG99" s="150" t="str">
        <f t="shared" ca="1" si="47"/>
        <v/>
      </c>
      <c r="AH99" s="150" t="str">
        <f t="shared" ca="1" si="48"/>
        <v/>
      </c>
      <c r="AI99" s="150" t="str">
        <f t="shared" ca="1" si="49"/>
        <v/>
      </c>
      <c r="AJ99" s="150" t="str">
        <f t="shared" ca="1" si="50"/>
        <v/>
      </c>
      <c r="AK99" s="150" t="str">
        <f t="shared" ca="1" si="51"/>
        <v/>
      </c>
      <c r="AL99" s="150" t="str">
        <f t="shared" ca="1" si="52"/>
        <v/>
      </c>
      <c r="AM99" s="157" t="str">
        <f t="shared" ca="1" si="90"/>
        <v/>
      </c>
      <c r="AN99" s="157" t="str">
        <f t="shared" ca="1" si="91"/>
        <v/>
      </c>
      <c r="AO99" s="157" t="str">
        <f t="shared" ca="1" si="92"/>
        <v/>
      </c>
      <c r="AP99" s="157" t="str">
        <f t="shared" ca="1" si="93"/>
        <v/>
      </c>
      <c r="AQ99" s="157" t="str">
        <f t="shared" ca="1" si="94"/>
        <v/>
      </c>
      <c r="AR99" s="157" t="str">
        <f t="shared" ca="1" si="95"/>
        <v/>
      </c>
      <c r="AS99" s="157" t="str">
        <f t="shared" ca="1" si="96"/>
        <v/>
      </c>
      <c r="AT99" s="157" t="str">
        <f t="shared" ca="1" si="97"/>
        <v/>
      </c>
      <c r="AU99" s="150" t="b">
        <f t="shared" si="98"/>
        <v>0</v>
      </c>
      <c r="AV99" s="150" t="str">
        <f t="shared" ca="1" si="53"/>
        <v/>
      </c>
      <c r="AW99" s="150" t="str">
        <f t="shared" ca="1" si="54"/>
        <v/>
      </c>
      <c r="AX99" s="150" t="str">
        <f t="shared" ca="1" si="55"/>
        <v/>
      </c>
      <c r="AY99" s="150" t="str">
        <f t="shared" ca="1" si="56"/>
        <v/>
      </c>
      <c r="AZ99" s="150" t="str">
        <f t="shared" ca="1" si="57"/>
        <v/>
      </c>
      <c r="BA99" s="150" t="str">
        <f t="shared" ca="1" si="58"/>
        <v/>
      </c>
      <c r="BB99" s="157" t="str">
        <f t="shared" ca="1" si="99"/>
        <v/>
      </c>
      <c r="BC99" s="157" t="str">
        <f t="shared" ca="1" si="100"/>
        <v/>
      </c>
      <c r="BD99" s="157" t="str">
        <f t="shared" ca="1" si="101"/>
        <v/>
      </c>
      <c r="BE99" s="157" t="str">
        <f t="shared" ca="1" si="102"/>
        <v/>
      </c>
      <c r="BF99" s="157" t="str">
        <f t="shared" ca="1" si="103"/>
        <v/>
      </c>
      <c r="BG99" s="157" t="str">
        <f t="shared" ca="1" si="104"/>
        <v/>
      </c>
      <c r="BH99" s="157" t="str">
        <f t="shared" ca="1" si="105"/>
        <v/>
      </c>
      <c r="BI99" s="157" t="str">
        <f t="shared" ca="1" si="106"/>
        <v/>
      </c>
      <c r="BJ99" s="150" t="b">
        <f t="shared" si="107"/>
        <v>0</v>
      </c>
      <c r="BK99" s="150" t="str">
        <f t="shared" ca="1" si="59"/>
        <v/>
      </c>
      <c r="BL99" s="150" t="str">
        <f t="shared" ca="1" si="60"/>
        <v/>
      </c>
      <c r="BM99" s="150" t="str">
        <f t="shared" ca="1" si="61"/>
        <v/>
      </c>
      <c r="BN99" s="150" t="str">
        <f t="shared" ca="1" si="62"/>
        <v/>
      </c>
      <c r="BO99" s="150" t="str">
        <f t="shared" ca="1" si="63"/>
        <v/>
      </c>
      <c r="BP99" s="150" t="str">
        <f t="shared" ca="1" si="64"/>
        <v/>
      </c>
      <c r="BQ99" s="157" t="str">
        <f t="shared" ca="1" si="108"/>
        <v/>
      </c>
      <c r="BR99" s="157" t="str">
        <f t="shared" ca="1" si="109"/>
        <v/>
      </c>
      <c r="BS99" s="157" t="str">
        <f t="shared" ca="1" si="110"/>
        <v/>
      </c>
      <c r="BT99" s="157" t="str">
        <f t="shared" ca="1" si="111"/>
        <v/>
      </c>
      <c r="BU99" s="157" t="str">
        <f t="shared" ca="1" si="112"/>
        <v/>
      </c>
      <c r="BV99" s="157" t="str">
        <f t="shared" ca="1" si="113"/>
        <v/>
      </c>
      <c r="BW99" s="157" t="str">
        <f t="shared" ca="1" si="114"/>
        <v/>
      </c>
      <c r="BX99" s="157" t="str">
        <f t="shared" ca="1" si="115"/>
        <v/>
      </c>
      <c r="BY99" s="150" t="b">
        <f t="shared" si="116"/>
        <v>0</v>
      </c>
      <c r="BZ99" s="150" t="str">
        <f t="shared" ca="1" si="65"/>
        <v/>
      </c>
      <c r="CA99" s="150" t="str">
        <f t="shared" ca="1" si="66"/>
        <v/>
      </c>
      <c r="CB99" s="150" t="str">
        <f t="shared" ca="1" si="67"/>
        <v/>
      </c>
      <c r="CC99" s="150" t="str">
        <f t="shared" ca="1" si="68"/>
        <v/>
      </c>
      <c r="CD99" s="150" t="str">
        <f t="shared" ca="1" si="69"/>
        <v/>
      </c>
      <c r="CE99" s="150" t="str">
        <f t="shared" ca="1" si="70"/>
        <v/>
      </c>
      <c r="CF99" s="157" t="str">
        <f t="shared" ca="1" si="117"/>
        <v/>
      </c>
      <c r="CG99" s="157" t="str">
        <f t="shared" ca="1" si="118"/>
        <v/>
      </c>
      <c r="CH99" s="157" t="str">
        <f t="shared" ca="1" si="119"/>
        <v/>
      </c>
      <c r="CI99" s="157" t="str">
        <f t="shared" ca="1" si="120"/>
        <v/>
      </c>
      <c r="CJ99" s="157" t="str">
        <f t="shared" ca="1" si="121"/>
        <v/>
      </c>
      <c r="CK99" s="157" t="str">
        <f t="shared" ca="1" si="122"/>
        <v/>
      </c>
      <c r="CL99" s="157" t="str">
        <f t="shared" ca="1" si="123"/>
        <v/>
      </c>
      <c r="CM99" s="157" t="str">
        <f t="shared" ca="1" si="124"/>
        <v/>
      </c>
      <c r="CN99" s="150" t="b">
        <f t="shared" si="125"/>
        <v>0</v>
      </c>
      <c r="CO99" s="150" t="str">
        <f t="shared" ca="1" si="71"/>
        <v/>
      </c>
      <c r="CP99" s="150" t="str">
        <f t="shared" ca="1" si="72"/>
        <v/>
      </c>
      <c r="CQ99" s="150" t="str">
        <f t="shared" ca="1" si="73"/>
        <v/>
      </c>
      <c r="CR99" s="150" t="str">
        <f t="shared" ca="1" si="74"/>
        <v/>
      </c>
      <c r="CS99" s="150" t="str">
        <f t="shared" ca="1" si="75"/>
        <v/>
      </c>
      <c r="CT99" s="150" t="str">
        <f t="shared" ca="1" si="76"/>
        <v/>
      </c>
      <c r="CU99" s="157" t="str">
        <f t="shared" ca="1" si="126"/>
        <v/>
      </c>
      <c r="CV99" s="157" t="str">
        <f t="shared" ca="1" si="127"/>
        <v/>
      </c>
      <c r="CW99" s="157" t="str">
        <f t="shared" ca="1" si="128"/>
        <v/>
      </c>
      <c r="CX99" s="157" t="str">
        <f t="shared" ca="1" si="129"/>
        <v/>
      </c>
      <c r="CY99" s="157" t="str">
        <f t="shared" ca="1" si="130"/>
        <v/>
      </c>
      <c r="CZ99" s="157" t="str">
        <f t="shared" ca="1" si="131"/>
        <v/>
      </c>
      <c r="DA99" s="157" t="str">
        <f t="shared" ca="1" si="132"/>
        <v/>
      </c>
      <c r="DB99" s="157" t="str">
        <f t="shared" ca="1" si="133"/>
        <v/>
      </c>
    </row>
    <row r="100" spans="1:106" ht="15" customHeight="1">
      <c r="A100" s="113"/>
      <c r="B100" s="150" t="e">
        <f t="shared" ca="1" si="36"/>
        <v>#N/A</v>
      </c>
      <c r="C100" s="150" t="e">
        <f t="shared" ca="1" si="37"/>
        <v>#N/A</v>
      </c>
      <c r="D100" s="150" t="e">
        <f t="shared" ca="1" si="77"/>
        <v>#N/A</v>
      </c>
      <c r="E100" s="150" t="e">
        <f ca="1">IF(Length_12!L37&lt;0,ROUNDUP(Length_12!L37,B100),ROUNDDOWN(Length_12!L37,B100))</f>
        <v>#N/A</v>
      </c>
      <c r="F100" s="150" t="e">
        <f ca="1">IF(Length_12!M37&lt;0,ROUNDDOWN(Length_12!M37,B100),ROUNDUP(Length_12!M37,B100))</f>
        <v>#N/A</v>
      </c>
      <c r="G100" s="150" t="e">
        <f t="shared" ca="1" si="38"/>
        <v>#N/A</v>
      </c>
      <c r="H100" s="150" t="e">
        <f t="shared" ca="1" si="39"/>
        <v>#N/A</v>
      </c>
      <c r="I100" s="150" t="e">
        <f t="shared" ca="1" si="39"/>
        <v>#N/A</v>
      </c>
      <c r="J100" s="150" t="e">
        <f t="shared" ca="1" si="39"/>
        <v>#N/A</v>
      </c>
      <c r="K100" s="150" t="e">
        <f t="shared" ca="1" si="39"/>
        <v>#N/A</v>
      </c>
      <c r="L100" s="150" t="e">
        <f t="shared" ca="1" si="40"/>
        <v>#N/A</v>
      </c>
      <c r="M100" s="268" t="str">
        <f t="shared" si="78"/>
        <v/>
      </c>
      <c r="N100" s="268" t="str">
        <f t="shared" si="79"/>
        <v/>
      </c>
      <c r="O100" s="116"/>
      <c r="P100" s="194">
        <v>34</v>
      </c>
      <c r="Q100" s="150" t="b">
        <f t="shared" si="80"/>
        <v>0</v>
      </c>
      <c r="R100" s="150" t="str">
        <f t="shared" ca="1" si="41"/>
        <v/>
      </c>
      <c r="S100" s="150" t="str">
        <f t="shared" ca="1" si="42"/>
        <v/>
      </c>
      <c r="T100" s="150" t="str">
        <f t="shared" ca="1" si="43"/>
        <v/>
      </c>
      <c r="U100" s="150" t="str">
        <f t="shared" ca="1" si="44"/>
        <v/>
      </c>
      <c r="V100" s="150" t="str">
        <f t="shared" ca="1" si="45"/>
        <v/>
      </c>
      <c r="W100" s="150" t="str">
        <f t="shared" ca="1" si="46"/>
        <v/>
      </c>
      <c r="X100" s="157" t="str">
        <f t="shared" ca="1" si="81"/>
        <v/>
      </c>
      <c r="Y100" s="157" t="str">
        <f t="shared" ca="1" si="82"/>
        <v/>
      </c>
      <c r="Z100" s="157" t="str">
        <f t="shared" ca="1" si="83"/>
        <v/>
      </c>
      <c r="AA100" s="157" t="str">
        <f t="shared" ca="1" si="84"/>
        <v/>
      </c>
      <c r="AB100" s="157" t="str">
        <f t="shared" ca="1" si="85"/>
        <v/>
      </c>
      <c r="AC100" s="157" t="str">
        <f t="shared" ca="1" si="86"/>
        <v/>
      </c>
      <c r="AD100" s="157" t="str">
        <f t="shared" ca="1" si="87"/>
        <v/>
      </c>
      <c r="AE100" s="157" t="str">
        <f t="shared" ca="1" si="88"/>
        <v/>
      </c>
      <c r="AF100" s="150" t="b">
        <f t="shared" si="89"/>
        <v>0</v>
      </c>
      <c r="AG100" s="150" t="str">
        <f t="shared" ca="1" si="47"/>
        <v/>
      </c>
      <c r="AH100" s="150" t="str">
        <f t="shared" ca="1" si="48"/>
        <v/>
      </c>
      <c r="AI100" s="150" t="str">
        <f t="shared" ca="1" si="49"/>
        <v/>
      </c>
      <c r="AJ100" s="150" t="str">
        <f t="shared" ca="1" si="50"/>
        <v/>
      </c>
      <c r="AK100" s="150" t="str">
        <f t="shared" ca="1" si="51"/>
        <v/>
      </c>
      <c r="AL100" s="150" t="str">
        <f t="shared" ca="1" si="52"/>
        <v/>
      </c>
      <c r="AM100" s="157" t="str">
        <f t="shared" ca="1" si="90"/>
        <v/>
      </c>
      <c r="AN100" s="157" t="str">
        <f t="shared" ca="1" si="91"/>
        <v/>
      </c>
      <c r="AO100" s="157" t="str">
        <f t="shared" ca="1" si="92"/>
        <v/>
      </c>
      <c r="AP100" s="157" t="str">
        <f t="shared" ca="1" si="93"/>
        <v/>
      </c>
      <c r="AQ100" s="157" t="str">
        <f t="shared" ca="1" si="94"/>
        <v/>
      </c>
      <c r="AR100" s="157" t="str">
        <f t="shared" ca="1" si="95"/>
        <v/>
      </c>
      <c r="AS100" s="157" t="str">
        <f t="shared" ca="1" si="96"/>
        <v/>
      </c>
      <c r="AT100" s="157" t="str">
        <f t="shared" ca="1" si="97"/>
        <v/>
      </c>
      <c r="AU100" s="150" t="b">
        <f t="shared" si="98"/>
        <v>0</v>
      </c>
      <c r="AV100" s="150" t="str">
        <f t="shared" ca="1" si="53"/>
        <v/>
      </c>
      <c r="AW100" s="150" t="str">
        <f t="shared" ca="1" si="54"/>
        <v/>
      </c>
      <c r="AX100" s="150" t="str">
        <f t="shared" ca="1" si="55"/>
        <v/>
      </c>
      <c r="AY100" s="150" t="str">
        <f t="shared" ca="1" si="56"/>
        <v/>
      </c>
      <c r="AZ100" s="150" t="str">
        <f t="shared" ca="1" si="57"/>
        <v/>
      </c>
      <c r="BA100" s="150" t="str">
        <f t="shared" ca="1" si="58"/>
        <v/>
      </c>
      <c r="BB100" s="157" t="str">
        <f t="shared" ca="1" si="99"/>
        <v/>
      </c>
      <c r="BC100" s="157" t="str">
        <f t="shared" ca="1" si="100"/>
        <v/>
      </c>
      <c r="BD100" s="157" t="str">
        <f t="shared" ca="1" si="101"/>
        <v/>
      </c>
      <c r="BE100" s="157" t="str">
        <f t="shared" ca="1" si="102"/>
        <v/>
      </c>
      <c r="BF100" s="157" t="str">
        <f t="shared" ca="1" si="103"/>
        <v/>
      </c>
      <c r="BG100" s="157" t="str">
        <f t="shared" ca="1" si="104"/>
        <v/>
      </c>
      <c r="BH100" s="157" t="str">
        <f t="shared" ca="1" si="105"/>
        <v/>
      </c>
      <c r="BI100" s="157" t="str">
        <f t="shared" ca="1" si="106"/>
        <v/>
      </c>
      <c r="BJ100" s="150" t="b">
        <f t="shared" si="107"/>
        <v>0</v>
      </c>
      <c r="BK100" s="150" t="str">
        <f t="shared" ca="1" si="59"/>
        <v/>
      </c>
      <c r="BL100" s="150" t="str">
        <f t="shared" ca="1" si="60"/>
        <v/>
      </c>
      <c r="BM100" s="150" t="str">
        <f t="shared" ca="1" si="61"/>
        <v/>
      </c>
      <c r="BN100" s="150" t="str">
        <f t="shared" ca="1" si="62"/>
        <v/>
      </c>
      <c r="BO100" s="150" t="str">
        <f t="shared" ca="1" si="63"/>
        <v/>
      </c>
      <c r="BP100" s="150" t="str">
        <f t="shared" ca="1" si="64"/>
        <v/>
      </c>
      <c r="BQ100" s="157" t="str">
        <f t="shared" ca="1" si="108"/>
        <v/>
      </c>
      <c r="BR100" s="157" t="str">
        <f t="shared" ca="1" si="109"/>
        <v/>
      </c>
      <c r="BS100" s="157" t="str">
        <f t="shared" ca="1" si="110"/>
        <v/>
      </c>
      <c r="BT100" s="157" t="str">
        <f t="shared" ca="1" si="111"/>
        <v/>
      </c>
      <c r="BU100" s="157" t="str">
        <f t="shared" ca="1" si="112"/>
        <v/>
      </c>
      <c r="BV100" s="157" t="str">
        <f t="shared" ca="1" si="113"/>
        <v/>
      </c>
      <c r="BW100" s="157" t="str">
        <f t="shared" ca="1" si="114"/>
        <v/>
      </c>
      <c r="BX100" s="157" t="str">
        <f t="shared" ca="1" si="115"/>
        <v/>
      </c>
      <c r="BY100" s="150" t="b">
        <f t="shared" si="116"/>
        <v>0</v>
      </c>
      <c r="BZ100" s="150" t="str">
        <f t="shared" ca="1" si="65"/>
        <v/>
      </c>
      <c r="CA100" s="150" t="str">
        <f t="shared" ca="1" si="66"/>
        <v/>
      </c>
      <c r="CB100" s="150" t="str">
        <f t="shared" ca="1" si="67"/>
        <v/>
      </c>
      <c r="CC100" s="150" t="str">
        <f t="shared" ca="1" si="68"/>
        <v/>
      </c>
      <c r="CD100" s="150" t="str">
        <f t="shared" ca="1" si="69"/>
        <v/>
      </c>
      <c r="CE100" s="150" t="str">
        <f t="shared" ca="1" si="70"/>
        <v/>
      </c>
      <c r="CF100" s="157" t="str">
        <f t="shared" ca="1" si="117"/>
        <v/>
      </c>
      <c r="CG100" s="157" t="str">
        <f t="shared" ca="1" si="118"/>
        <v/>
      </c>
      <c r="CH100" s="157" t="str">
        <f t="shared" ca="1" si="119"/>
        <v/>
      </c>
      <c r="CI100" s="157" t="str">
        <f t="shared" ca="1" si="120"/>
        <v/>
      </c>
      <c r="CJ100" s="157" t="str">
        <f t="shared" ca="1" si="121"/>
        <v/>
      </c>
      <c r="CK100" s="157" t="str">
        <f t="shared" ca="1" si="122"/>
        <v/>
      </c>
      <c r="CL100" s="157" t="str">
        <f t="shared" ca="1" si="123"/>
        <v/>
      </c>
      <c r="CM100" s="157" t="str">
        <f t="shared" ca="1" si="124"/>
        <v/>
      </c>
      <c r="CN100" s="150" t="b">
        <f t="shared" si="125"/>
        <v>0</v>
      </c>
      <c r="CO100" s="150" t="str">
        <f t="shared" ca="1" si="71"/>
        <v/>
      </c>
      <c r="CP100" s="150" t="str">
        <f t="shared" ca="1" si="72"/>
        <v/>
      </c>
      <c r="CQ100" s="150" t="str">
        <f t="shared" ca="1" si="73"/>
        <v/>
      </c>
      <c r="CR100" s="150" t="str">
        <f t="shared" ca="1" si="74"/>
        <v/>
      </c>
      <c r="CS100" s="150" t="str">
        <f t="shared" ca="1" si="75"/>
        <v/>
      </c>
      <c r="CT100" s="150" t="str">
        <f t="shared" ca="1" si="76"/>
        <v/>
      </c>
      <c r="CU100" s="157" t="str">
        <f t="shared" ca="1" si="126"/>
        <v/>
      </c>
      <c r="CV100" s="157" t="str">
        <f t="shared" ca="1" si="127"/>
        <v/>
      </c>
      <c r="CW100" s="157" t="str">
        <f t="shared" ca="1" si="128"/>
        <v/>
      </c>
      <c r="CX100" s="157" t="str">
        <f t="shared" ca="1" si="129"/>
        <v/>
      </c>
      <c r="CY100" s="157" t="str">
        <f t="shared" ca="1" si="130"/>
        <v/>
      </c>
      <c r="CZ100" s="157" t="str">
        <f t="shared" ca="1" si="131"/>
        <v/>
      </c>
      <c r="DA100" s="157" t="str">
        <f t="shared" ca="1" si="132"/>
        <v/>
      </c>
      <c r="DB100" s="157" t="str">
        <f t="shared" ca="1" si="133"/>
        <v/>
      </c>
    </row>
    <row r="101" spans="1:106" ht="15" customHeight="1">
      <c r="A101" s="113"/>
      <c r="B101" s="150" t="e">
        <f t="shared" ca="1" si="36"/>
        <v>#N/A</v>
      </c>
      <c r="C101" s="150" t="e">
        <f t="shared" ca="1" si="37"/>
        <v>#N/A</v>
      </c>
      <c r="D101" s="150" t="e">
        <f t="shared" ca="1" si="77"/>
        <v>#N/A</v>
      </c>
      <c r="E101" s="150" t="e">
        <f ca="1">IF(Length_12!L38&lt;0,ROUNDUP(Length_12!L38,B101),ROUNDDOWN(Length_12!L38,B101))</f>
        <v>#N/A</v>
      </c>
      <c r="F101" s="150" t="e">
        <f ca="1">IF(Length_12!M38&lt;0,ROUNDDOWN(Length_12!M38,B101),ROUNDUP(Length_12!M38,B101))</f>
        <v>#N/A</v>
      </c>
      <c r="G101" s="150" t="e">
        <f t="shared" ca="1" si="38"/>
        <v>#N/A</v>
      </c>
      <c r="H101" s="150" t="e">
        <f t="shared" ca="1" si="39"/>
        <v>#N/A</v>
      </c>
      <c r="I101" s="150" t="e">
        <f t="shared" ca="1" si="39"/>
        <v>#N/A</v>
      </c>
      <c r="J101" s="150" t="e">
        <f t="shared" ca="1" si="39"/>
        <v>#N/A</v>
      </c>
      <c r="K101" s="150" t="e">
        <f t="shared" ca="1" si="39"/>
        <v>#N/A</v>
      </c>
      <c r="L101" s="150" t="e">
        <f t="shared" ca="1" si="40"/>
        <v>#N/A</v>
      </c>
      <c r="M101" s="268" t="str">
        <f t="shared" si="78"/>
        <v/>
      </c>
      <c r="N101" s="268" t="str">
        <f t="shared" si="79"/>
        <v/>
      </c>
      <c r="O101" s="116"/>
      <c r="P101" s="194">
        <v>35</v>
      </c>
      <c r="Q101" s="150" t="b">
        <f t="shared" si="80"/>
        <v>0</v>
      </c>
      <c r="R101" s="150" t="str">
        <f t="shared" ca="1" si="41"/>
        <v/>
      </c>
      <c r="S101" s="150" t="str">
        <f t="shared" ca="1" si="42"/>
        <v/>
      </c>
      <c r="T101" s="150" t="str">
        <f t="shared" ca="1" si="43"/>
        <v/>
      </c>
      <c r="U101" s="150" t="str">
        <f t="shared" ca="1" si="44"/>
        <v/>
      </c>
      <c r="V101" s="150" t="str">
        <f t="shared" ca="1" si="45"/>
        <v/>
      </c>
      <c r="W101" s="150" t="str">
        <f t="shared" ca="1" si="46"/>
        <v/>
      </c>
      <c r="X101" s="157" t="str">
        <f t="shared" ca="1" si="81"/>
        <v/>
      </c>
      <c r="Y101" s="157" t="str">
        <f t="shared" ca="1" si="82"/>
        <v/>
      </c>
      <c r="Z101" s="157" t="str">
        <f t="shared" ca="1" si="83"/>
        <v/>
      </c>
      <c r="AA101" s="157" t="str">
        <f t="shared" ca="1" si="84"/>
        <v/>
      </c>
      <c r="AB101" s="157" t="str">
        <f t="shared" ca="1" si="85"/>
        <v/>
      </c>
      <c r="AC101" s="157" t="str">
        <f t="shared" ca="1" si="86"/>
        <v/>
      </c>
      <c r="AD101" s="157" t="str">
        <f t="shared" ca="1" si="87"/>
        <v/>
      </c>
      <c r="AE101" s="157" t="str">
        <f t="shared" ca="1" si="88"/>
        <v/>
      </c>
      <c r="AF101" s="150" t="b">
        <f t="shared" si="89"/>
        <v>0</v>
      </c>
      <c r="AG101" s="150" t="str">
        <f t="shared" ca="1" si="47"/>
        <v/>
      </c>
      <c r="AH101" s="150" t="str">
        <f t="shared" ca="1" si="48"/>
        <v/>
      </c>
      <c r="AI101" s="150" t="str">
        <f t="shared" ca="1" si="49"/>
        <v/>
      </c>
      <c r="AJ101" s="150" t="str">
        <f t="shared" ca="1" si="50"/>
        <v/>
      </c>
      <c r="AK101" s="150" t="str">
        <f t="shared" ca="1" si="51"/>
        <v/>
      </c>
      <c r="AL101" s="150" t="str">
        <f t="shared" ca="1" si="52"/>
        <v/>
      </c>
      <c r="AM101" s="157" t="str">
        <f t="shared" ca="1" si="90"/>
        <v/>
      </c>
      <c r="AN101" s="157" t="str">
        <f t="shared" ca="1" si="91"/>
        <v/>
      </c>
      <c r="AO101" s="157" t="str">
        <f t="shared" ca="1" si="92"/>
        <v/>
      </c>
      <c r="AP101" s="157" t="str">
        <f t="shared" ca="1" si="93"/>
        <v/>
      </c>
      <c r="AQ101" s="157" t="str">
        <f t="shared" ca="1" si="94"/>
        <v/>
      </c>
      <c r="AR101" s="157" t="str">
        <f t="shared" ca="1" si="95"/>
        <v/>
      </c>
      <c r="AS101" s="157" t="str">
        <f t="shared" ca="1" si="96"/>
        <v/>
      </c>
      <c r="AT101" s="157" t="str">
        <f t="shared" ca="1" si="97"/>
        <v/>
      </c>
      <c r="AU101" s="150" t="b">
        <f t="shared" si="98"/>
        <v>0</v>
      </c>
      <c r="AV101" s="150" t="str">
        <f t="shared" ca="1" si="53"/>
        <v/>
      </c>
      <c r="AW101" s="150" t="str">
        <f t="shared" ca="1" si="54"/>
        <v/>
      </c>
      <c r="AX101" s="150" t="str">
        <f t="shared" ca="1" si="55"/>
        <v/>
      </c>
      <c r="AY101" s="150" t="str">
        <f t="shared" ca="1" si="56"/>
        <v/>
      </c>
      <c r="AZ101" s="150" t="str">
        <f t="shared" ca="1" si="57"/>
        <v/>
      </c>
      <c r="BA101" s="150" t="str">
        <f t="shared" ca="1" si="58"/>
        <v/>
      </c>
      <c r="BB101" s="157" t="str">
        <f t="shared" ca="1" si="99"/>
        <v/>
      </c>
      <c r="BC101" s="157" t="str">
        <f t="shared" ca="1" si="100"/>
        <v/>
      </c>
      <c r="BD101" s="157" t="str">
        <f t="shared" ca="1" si="101"/>
        <v/>
      </c>
      <c r="BE101" s="157" t="str">
        <f t="shared" ca="1" si="102"/>
        <v/>
      </c>
      <c r="BF101" s="157" t="str">
        <f t="shared" ca="1" si="103"/>
        <v/>
      </c>
      <c r="BG101" s="157" t="str">
        <f t="shared" ca="1" si="104"/>
        <v/>
      </c>
      <c r="BH101" s="157" t="str">
        <f t="shared" ca="1" si="105"/>
        <v/>
      </c>
      <c r="BI101" s="157" t="str">
        <f t="shared" ca="1" si="106"/>
        <v/>
      </c>
      <c r="BJ101" s="150" t="b">
        <f t="shared" si="107"/>
        <v>0</v>
      </c>
      <c r="BK101" s="150" t="str">
        <f t="shared" ca="1" si="59"/>
        <v/>
      </c>
      <c r="BL101" s="150" t="str">
        <f t="shared" ca="1" si="60"/>
        <v/>
      </c>
      <c r="BM101" s="150" t="str">
        <f t="shared" ca="1" si="61"/>
        <v/>
      </c>
      <c r="BN101" s="150" t="str">
        <f t="shared" ca="1" si="62"/>
        <v/>
      </c>
      <c r="BO101" s="150" t="str">
        <f t="shared" ca="1" si="63"/>
        <v/>
      </c>
      <c r="BP101" s="150" t="str">
        <f t="shared" ca="1" si="64"/>
        <v/>
      </c>
      <c r="BQ101" s="157" t="str">
        <f t="shared" ca="1" si="108"/>
        <v/>
      </c>
      <c r="BR101" s="157" t="str">
        <f t="shared" ca="1" si="109"/>
        <v/>
      </c>
      <c r="BS101" s="157" t="str">
        <f t="shared" ca="1" si="110"/>
        <v/>
      </c>
      <c r="BT101" s="157" t="str">
        <f t="shared" ca="1" si="111"/>
        <v/>
      </c>
      <c r="BU101" s="157" t="str">
        <f t="shared" ca="1" si="112"/>
        <v/>
      </c>
      <c r="BV101" s="157" t="str">
        <f t="shared" ca="1" si="113"/>
        <v/>
      </c>
      <c r="BW101" s="157" t="str">
        <f t="shared" ca="1" si="114"/>
        <v/>
      </c>
      <c r="BX101" s="157" t="str">
        <f t="shared" ca="1" si="115"/>
        <v/>
      </c>
      <c r="BY101" s="150" t="b">
        <f t="shared" si="116"/>
        <v>0</v>
      </c>
      <c r="BZ101" s="150" t="str">
        <f t="shared" ca="1" si="65"/>
        <v/>
      </c>
      <c r="CA101" s="150" t="str">
        <f t="shared" ca="1" si="66"/>
        <v/>
      </c>
      <c r="CB101" s="150" t="str">
        <f t="shared" ca="1" si="67"/>
        <v/>
      </c>
      <c r="CC101" s="150" t="str">
        <f t="shared" ca="1" si="68"/>
        <v/>
      </c>
      <c r="CD101" s="150" t="str">
        <f t="shared" ca="1" si="69"/>
        <v/>
      </c>
      <c r="CE101" s="150" t="str">
        <f t="shared" ca="1" si="70"/>
        <v/>
      </c>
      <c r="CF101" s="157" t="str">
        <f t="shared" ca="1" si="117"/>
        <v/>
      </c>
      <c r="CG101" s="157" t="str">
        <f t="shared" ca="1" si="118"/>
        <v/>
      </c>
      <c r="CH101" s="157" t="str">
        <f t="shared" ca="1" si="119"/>
        <v/>
      </c>
      <c r="CI101" s="157" t="str">
        <f t="shared" ca="1" si="120"/>
        <v/>
      </c>
      <c r="CJ101" s="157" t="str">
        <f t="shared" ca="1" si="121"/>
        <v/>
      </c>
      <c r="CK101" s="157" t="str">
        <f t="shared" ca="1" si="122"/>
        <v/>
      </c>
      <c r="CL101" s="157" t="str">
        <f t="shared" ca="1" si="123"/>
        <v/>
      </c>
      <c r="CM101" s="157" t="str">
        <f t="shared" ca="1" si="124"/>
        <v/>
      </c>
      <c r="CN101" s="150" t="b">
        <f t="shared" si="125"/>
        <v>0</v>
      </c>
      <c r="CO101" s="150" t="str">
        <f t="shared" ca="1" si="71"/>
        <v/>
      </c>
      <c r="CP101" s="150" t="str">
        <f t="shared" ca="1" si="72"/>
        <v/>
      </c>
      <c r="CQ101" s="150" t="str">
        <f t="shared" ca="1" si="73"/>
        <v/>
      </c>
      <c r="CR101" s="150" t="str">
        <f t="shared" ca="1" si="74"/>
        <v/>
      </c>
      <c r="CS101" s="150" t="str">
        <f t="shared" ca="1" si="75"/>
        <v/>
      </c>
      <c r="CT101" s="150" t="str">
        <f t="shared" ca="1" si="76"/>
        <v/>
      </c>
      <c r="CU101" s="157" t="str">
        <f t="shared" ca="1" si="126"/>
        <v/>
      </c>
      <c r="CV101" s="157" t="str">
        <f t="shared" ca="1" si="127"/>
        <v/>
      </c>
      <c r="CW101" s="157" t="str">
        <f t="shared" ca="1" si="128"/>
        <v/>
      </c>
      <c r="CX101" s="157" t="str">
        <f t="shared" ca="1" si="129"/>
        <v/>
      </c>
      <c r="CY101" s="157" t="str">
        <f t="shared" ca="1" si="130"/>
        <v/>
      </c>
      <c r="CZ101" s="157" t="str">
        <f t="shared" ca="1" si="131"/>
        <v/>
      </c>
      <c r="DA101" s="157" t="str">
        <f t="shared" ca="1" si="132"/>
        <v/>
      </c>
      <c r="DB101" s="157" t="str">
        <f t="shared" ca="1" si="133"/>
        <v/>
      </c>
    </row>
    <row r="102" spans="1:106" ht="15" customHeight="1">
      <c r="A102" s="113"/>
      <c r="B102" s="150" t="e">
        <f t="shared" ca="1" si="36"/>
        <v>#N/A</v>
      </c>
      <c r="C102" s="150" t="e">
        <f t="shared" ca="1" si="37"/>
        <v>#N/A</v>
      </c>
      <c r="D102" s="150" t="e">
        <f t="shared" ca="1" si="77"/>
        <v>#N/A</v>
      </c>
      <c r="E102" s="150" t="e">
        <f ca="1">IF(Length_12!L39&lt;0,ROUNDUP(Length_12!L39,B102),ROUNDDOWN(Length_12!L39,B102))</f>
        <v>#N/A</v>
      </c>
      <c r="F102" s="150" t="e">
        <f ca="1">IF(Length_12!M39&lt;0,ROUNDDOWN(Length_12!M39,B102),ROUNDUP(Length_12!M39,B102))</f>
        <v>#N/A</v>
      </c>
      <c r="G102" s="150" t="e">
        <f t="shared" ca="1" si="38"/>
        <v>#N/A</v>
      </c>
      <c r="H102" s="150" t="e">
        <f t="shared" ca="1" si="39"/>
        <v>#N/A</v>
      </c>
      <c r="I102" s="150" t="e">
        <f t="shared" ca="1" si="39"/>
        <v>#N/A</v>
      </c>
      <c r="J102" s="150" t="e">
        <f t="shared" ca="1" si="39"/>
        <v>#N/A</v>
      </c>
      <c r="K102" s="150" t="e">
        <f t="shared" ca="1" si="39"/>
        <v>#N/A</v>
      </c>
      <c r="L102" s="150" t="e">
        <f t="shared" ca="1" si="40"/>
        <v>#N/A</v>
      </c>
      <c r="M102" s="268" t="str">
        <f t="shared" si="78"/>
        <v/>
      </c>
      <c r="N102" s="268" t="str">
        <f t="shared" si="79"/>
        <v/>
      </c>
      <c r="O102" s="116"/>
      <c r="P102" s="194">
        <v>36</v>
      </c>
      <c r="Q102" s="150" t="b">
        <f t="shared" si="80"/>
        <v>0</v>
      </c>
      <c r="R102" s="150" t="str">
        <f t="shared" ca="1" si="41"/>
        <v/>
      </c>
      <c r="S102" s="150" t="str">
        <f t="shared" ca="1" si="42"/>
        <v/>
      </c>
      <c r="T102" s="150" t="str">
        <f t="shared" ca="1" si="43"/>
        <v/>
      </c>
      <c r="U102" s="150" t="str">
        <f t="shared" ca="1" si="44"/>
        <v/>
      </c>
      <c r="V102" s="150" t="str">
        <f t="shared" ca="1" si="45"/>
        <v/>
      </c>
      <c r="W102" s="150" t="str">
        <f t="shared" ca="1" si="46"/>
        <v/>
      </c>
      <c r="X102" s="157" t="str">
        <f t="shared" ca="1" si="81"/>
        <v/>
      </c>
      <c r="Y102" s="157" t="str">
        <f t="shared" ca="1" si="82"/>
        <v/>
      </c>
      <c r="Z102" s="157" t="str">
        <f t="shared" ca="1" si="83"/>
        <v/>
      </c>
      <c r="AA102" s="157" t="str">
        <f t="shared" ca="1" si="84"/>
        <v/>
      </c>
      <c r="AB102" s="157" t="str">
        <f t="shared" ca="1" si="85"/>
        <v/>
      </c>
      <c r="AC102" s="157" t="str">
        <f t="shared" ca="1" si="86"/>
        <v/>
      </c>
      <c r="AD102" s="157" t="str">
        <f t="shared" ca="1" si="87"/>
        <v/>
      </c>
      <c r="AE102" s="157" t="str">
        <f t="shared" ca="1" si="88"/>
        <v/>
      </c>
      <c r="AF102" s="150" t="b">
        <f t="shared" si="89"/>
        <v>0</v>
      </c>
      <c r="AG102" s="150" t="str">
        <f t="shared" ca="1" si="47"/>
        <v/>
      </c>
      <c r="AH102" s="150" t="str">
        <f t="shared" ca="1" si="48"/>
        <v/>
      </c>
      <c r="AI102" s="150" t="str">
        <f t="shared" ca="1" si="49"/>
        <v/>
      </c>
      <c r="AJ102" s="150" t="str">
        <f t="shared" ca="1" si="50"/>
        <v/>
      </c>
      <c r="AK102" s="150" t="str">
        <f t="shared" ca="1" si="51"/>
        <v/>
      </c>
      <c r="AL102" s="150" t="str">
        <f t="shared" ca="1" si="52"/>
        <v/>
      </c>
      <c r="AM102" s="157" t="str">
        <f t="shared" ca="1" si="90"/>
        <v/>
      </c>
      <c r="AN102" s="157" t="str">
        <f t="shared" ca="1" si="91"/>
        <v/>
      </c>
      <c r="AO102" s="157" t="str">
        <f t="shared" ca="1" si="92"/>
        <v/>
      </c>
      <c r="AP102" s="157" t="str">
        <f t="shared" ca="1" si="93"/>
        <v/>
      </c>
      <c r="AQ102" s="157" t="str">
        <f t="shared" ca="1" si="94"/>
        <v/>
      </c>
      <c r="AR102" s="157" t="str">
        <f t="shared" ca="1" si="95"/>
        <v/>
      </c>
      <c r="AS102" s="157" t="str">
        <f t="shared" ca="1" si="96"/>
        <v/>
      </c>
      <c r="AT102" s="157" t="str">
        <f t="shared" ca="1" si="97"/>
        <v/>
      </c>
      <c r="AU102" s="150" t="b">
        <f t="shared" si="98"/>
        <v>0</v>
      </c>
      <c r="AV102" s="150" t="str">
        <f t="shared" ca="1" si="53"/>
        <v/>
      </c>
      <c r="AW102" s="150" t="str">
        <f t="shared" ca="1" si="54"/>
        <v/>
      </c>
      <c r="AX102" s="150" t="str">
        <f t="shared" ca="1" si="55"/>
        <v/>
      </c>
      <c r="AY102" s="150" t="str">
        <f t="shared" ca="1" si="56"/>
        <v/>
      </c>
      <c r="AZ102" s="150" t="str">
        <f t="shared" ca="1" si="57"/>
        <v/>
      </c>
      <c r="BA102" s="150" t="str">
        <f t="shared" ca="1" si="58"/>
        <v/>
      </c>
      <c r="BB102" s="157" t="str">
        <f t="shared" ca="1" si="99"/>
        <v/>
      </c>
      <c r="BC102" s="157" t="str">
        <f t="shared" ca="1" si="100"/>
        <v/>
      </c>
      <c r="BD102" s="157" t="str">
        <f t="shared" ca="1" si="101"/>
        <v/>
      </c>
      <c r="BE102" s="157" t="str">
        <f t="shared" ca="1" si="102"/>
        <v/>
      </c>
      <c r="BF102" s="157" t="str">
        <f t="shared" ca="1" si="103"/>
        <v/>
      </c>
      <c r="BG102" s="157" t="str">
        <f t="shared" ca="1" si="104"/>
        <v/>
      </c>
      <c r="BH102" s="157" t="str">
        <f t="shared" ca="1" si="105"/>
        <v/>
      </c>
      <c r="BI102" s="157" t="str">
        <f t="shared" ca="1" si="106"/>
        <v/>
      </c>
      <c r="BJ102" s="150" t="b">
        <f t="shared" si="107"/>
        <v>0</v>
      </c>
      <c r="BK102" s="150" t="str">
        <f t="shared" ca="1" si="59"/>
        <v/>
      </c>
      <c r="BL102" s="150" t="str">
        <f t="shared" ca="1" si="60"/>
        <v/>
      </c>
      <c r="BM102" s="150" t="str">
        <f t="shared" ca="1" si="61"/>
        <v/>
      </c>
      <c r="BN102" s="150" t="str">
        <f t="shared" ca="1" si="62"/>
        <v/>
      </c>
      <c r="BO102" s="150" t="str">
        <f t="shared" ca="1" si="63"/>
        <v/>
      </c>
      <c r="BP102" s="150" t="str">
        <f t="shared" ca="1" si="64"/>
        <v/>
      </c>
      <c r="BQ102" s="157" t="str">
        <f t="shared" ca="1" si="108"/>
        <v/>
      </c>
      <c r="BR102" s="157" t="str">
        <f t="shared" ca="1" si="109"/>
        <v/>
      </c>
      <c r="BS102" s="157" t="str">
        <f t="shared" ca="1" si="110"/>
        <v/>
      </c>
      <c r="BT102" s="157" t="str">
        <f t="shared" ca="1" si="111"/>
        <v/>
      </c>
      <c r="BU102" s="157" t="str">
        <f t="shared" ca="1" si="112"/>
        <v/>
      </c>
      <c r="BV102" s="157" t="str">
        <f t="shared" ca="1" si="113"/>
        <v/>
      </c>
      <c r="BW102" s="157" t="str">
        <f t="shared" ca="1" si="114"/>
        <v/>
      </c>
      <c r="BX102" s="157" t="str">
        <f t="shared" ca="1" si="115"/>
        <v/>
      </c>
      <c r="BY102" s="150" t="b">
        <f t="shared" si="116"/>
        <v>0</v>
      </c>
      <c r="BZ102" s="150" t="str">
        <f t="shared" ca="1" si="65"/>
        <v/>
      </c>
      <c r="CA102" s="150" t="str">
        <f t="shared" ca="1" si="66"/>
        <v/>
      </c>
      <c r="CB102" s="150" t="str">
        <f t="shared" ca="1" si="67"/>
        <v/>
      </c>
      <c r="CC102" s="150" t="str">
        <f t="shared" ca="1" si="68"/>
        <v/>
      </c>
      <c r="CD102" s="150" t="str">
        <f t="shared" ca="1" si="69"/>
        <v/>
      </c>
      <c r="CE102" s="150" t="str">
        <f t="shared" ca="1" si="70"/>
        <v/>
      </c>
      <c r="CF102" s="157" t="str">
        <f t="shared" ca="1" si="117"/>
        <v/>
      </c>
      <c r="CG102" s="157" t="str">
        <f t="shared" ca="1" si="118"/>
        <v/>
      </c>
      <c r="CH102" s="157" t="str">
        <f t="shared" ca="1" si="119"/>
        <v/>
      </c>
      <c r="CI102" s="157" t="str">
        <f t="shared" ca="1" si="120"/>
        <v/>
      </c>
      <c r="CJ102" s="157" t="str">
        <f t="shared" ca="1" si="121"/>
        <v/>
      </c>
      <c r="CK102" s="157" t="str">
        <f t="shared" ca="1" si="122"/>
        <v/>
      </c>
      <c r="CL102" s="157" t="str">
        <f t="shared" ca="1" si="123"/>
        <v/>
      </c>
      <c r="CM102" s="157" t="str">
        <f t="shared" ca="1" si="124"/>
        <v/>
      </c>
      <c r="CN102" s="150" t="b">
        <f t="shared" si="125"/>
        <v>0</v>
      </c>
      <c r="CO102" s="150" t="str">
        <f t="shared" ca="1" si="71"/>
        <v/>
      </c>
      <c r="CP102" s="150" t="str">
        <f t="shared" ca="1" si="72"/>
        <v/>
      </c>
      <c r="CQ102" s="150" t="str">
        <f t="shared" ca="1" si="73"/>
        <v/>
      </c>
      <c r="CR102" s="150" t="str">
        <f t="shared" ca="1" si="74"/>
        <v/>
      </c>
      <c r="CS102" s="150" t="str">
        <f t="shared" ca="1" si="75"/>
        <v/>
      </c>
      <c r="CT102" s="150" t="str">
        <f t="shared" ca="1" si="76"/>
        <v/>
      </c>
      <c r="CU102" s="157" t="str">
        <f t="shared" ca="1" si="126"/>
        <v/>
      </c>
      <c r="CV102" s="157" t="str">
        <f t="shared" ca="1" si="127"/>
        <v/>
      </c>
      <c r="CW102" s="157" t="str">
        <f t="shared" ca="1" si="128"/>
        <v/>
      </c>
      <c r="CX102" s="157" t="str">
        <f t="shared" ca="1" si="129"/>
        <v/>
      </c>
      <c r="CY102" s="157" t="str">
        <f t="shared" ca="1" si="130"/>
        <v/>
      </c>
      <c r="CZ102" s="157" t="str">
        <f t="shared" ca="1" si="131"/>
        <v/>
      </c>
      <c r="DA102" s="157" t="str">
        <f t="shared" ca="1" si="132"/>
        <v/>
      </c>
      <c r="DB102" s="157" t="str">
        <f t="shared" ca="1" si="133"/>
        <v/>
      </c>
    </row>
    <row r="103" spans="1:106" ht="15" customHeight="1">
      <c r="A103" s="113"/>
      <c r="B103" s="150" t="e">
        <f t="shared" ca="1" si="36"/>
        <v>#N/A</v>
      </c>
      <c r="C103" s="150" t="e">
        <f t="shared" ca="1" si="37"/>
        <v>#N/A</v>
      </c>
      <c r="D103" s="150" t="e">
        <f t="shared" ca="1" si="77"/>
        <v>#N/A</v>
      </c>
      <c r="E103" s="150" t="e">
        <f ca="1">IF(Length_12!L40&lt;0,ROUNDUP(Length_12!L40,B103),ROUNDDOWN(Length_12!L40,B103))</f>
        <v>#N/A</v>
      </c>
      <c r="F103" s="150" t="e">
        <f ca="1">IF(Length_12!M40&lt;0,ROUNDDOWN(Length_12!M40,B103),ROUNDUP(Length_12!M40,B103))</f>
        <v>#N/A</v>
      </c>
      <c r="G103" s="150" t="e">
        <f t="shared" ca="1" si="38"/>
        <v>#N/A</v>
      </c>
      <c r="H103" s="150" t="e">
        <f t="shared" ca="1" si="39"/>
        <v>#N/A</v>
      </c>
      <c r="I103" s="150" t="e">
        <f t="shared" ca="1" si="39"/>
        <v>#N/A</v>
      </c>
      <c r="J103" s="150" t="e">
        <f t="shared" ca="1" si="39"/>
        <v>#N/A</v>
      </c>
      <c r="K103" s="150" t="e">
        <f t="shared" ca="1" si="39"/>
        <v>#N/A</v>
      </c>
      <c r="L103" s="150" t="e">
        <f t="shared" ca="1" si="40"/>
        <v>#N/A</v>
      </c>
      <c r="M103" s="268" t="str">
        <f t="shared" si="78"/>
        <v/>
      </c>
      <c r="N103" s="268" t="str">
        <f t="shared" si="79"/>
        <v/>
      </c>
      <c r="O103" s="116"/>
      <c r="P103" s="194">
        <v>37</v>
      </c>
      <c r="Q103" s="150" t="b">
        <f t="shared" si="80"/>
        <v>0</v>
      </c>
      <c r="R103" s="150" t="str">
        <f t="shared" ca="1" si="41"/>
        <v/>
      </c>
      <c r="S103" s="150" t="str">
        <f t="shared" ca="1" si="42"/>
        <v/>
      </c>
      <c r="T103" s="150" t="str">
        <f t="shared" ca="1" si="43"/>
        <v/>
      </c>
      <c r="U103" s="150" t="str">
        <f t="shared" ca="1" si="44"/>
        <v/>
      </c>
      <c r="V103" s="150" t="str">
        <f t="shared" ca="1" si="45"/>
        <v/>
      </c>
      <c r="W103" s="150" t="str">
        <f t="shared" ca="1" si="46"/>
        <v/>
      </c>
      <c r="X103" s="157" t="str">
        <f t="shared" ca="1" si="81"/>
        <v/>
      </c>
      <c r="Y103" s="157" t="str">
        <f t="shared" ca="1" si="82"/>
        <v/>
      </c>
      <c r="Z103" s="157" t="str">
        <f t="shared" ca="1" si="83"/>
        <v/>
      </c>
      <c r="AA103" s="157" t="str">
        <f t="shared" ca="1" si="84"/>
        <v/>
      </c>
      <c r="AB103" s="157" t="str">
        <f t="shared" ca="1" si="85"/>
        <v/>
      </c>
      <c r="AC103" s="157" t="str">
        <f t="shared" ca="1" si="86"/>
        <v/>
      </c>
      <c r="AD103" s="157" t="str">
        <f t="shared" ca="1" si="87"/>
        <v/>
      </c>
      <c r="AE103" s="157" t="str">
        <f t="shared" ca="1" si="88"/>
        <v/>
      </c>
      <c r="AF103" s="150" t="b">
        <f t="shared" si="89"/>
        <v>0</v>
      </c>
      <c r="AG103" s="150" t="str">
        <f t="shared" ca="1" si="47"/>
        <v/>
      </c>
      <c r="AH103" s="150" t="str">
        <f t="shared" ca="1" si="48"/>
        <v/>
      </c>
      <c r="AI103" s="150" t="str">
        <f t="shared" ca="1" si="49"/>
        <v/>
      </c>
      <c r="AJ103" s="150" t="str">
        <f t="shared" ca="1" si="50"/>
        <v/>
      </c>
      <c r="AK103" s="150" t="str">
        <f t="shared" ca="1" si="51"/>
        <v/>
      </c>
      <c r="AL103" s="150" t="str">
        <f t="shared" ca="1" si="52"/>
        <v/>
      </c>
      <c r="AM103" s="157" t="str">
        <f t="shared" ca="1" si="90"/>
        <v/>
      </c>
      <c r="AN103" s="157" t="str">
        <f t="shared" ca="1" si="91"/>
        <v/>
      </c>
      <c r="AO103" s="157" t="str">
        <f t="shared" ca="1" si="92"/>
        <v/>
      </c>
      <c r="AP103" s="157" t="str">
        <f t="shared" ca="1" si="93"/>
        <v/>
      </c>
      <c r="AQ103" s="157" t="str">
        <f t="shared" ca="1" si="94"/>
        <v/>
      </c>
      <c r="AR103" s="157" t="str">
        <f t="shared" ca="1" si="95"/>
        <v/>
      </c>
      <c r="AS103" s="157" t="str">
        <f t="shared" ca="1" si="96"/>
        <v/>
      </c>
      <c r="AT103" s="157" t="str">
        <f t="shared" ca="1" si="97"/>
        <v/>
      </c>
      <c r="AU103" s="150" t="b">
        <f t="shared" si="98"/>
        <v>0</v>
      </c>
      <c r="AV103" s="150" t="str">
        <f t="shared" ca="1" si="53"/>
        <v/>
      </c>
      <c r="AW103" s="150" t="str">
        <f t="shared" ca="1" si="54"/>
        <v/>
      </c>
      <c r="AX103" s="150" t="str">
        <f t="shared" ca="1" si="55"/>
        <v/>
      </c>
      <c r="AY103" s="150" t="str">
        <f t="shared" ca="1" si="56"/>
        <v/>
      </c>
      <c r="AZ103" s="150" t="str">
        <f t="shared" ca="1" si="57"/>
        <v/>
      </c>
      <c r="BA103" s="150" t="str">
        <f t="shared" ca="1" si="58"/>
        <v/>
      </c>
      <c r="BB103" s="157" t="str">
        <f t="shared" ca="1" si="99"/>
        <v/>
      </c>
      <c r="BC103" s="157" t="str">
        <f t="shared" ca="1" si="100"/>
        <v/>
      </c>
      <c r="BD103" s="157" t="str">
        <f t="shared" ca="1" si="101"/>
        <v/>
      </c>
      <c r="BE103" s="157" t="str">
        <f t="shared" ca="1" si="102"/>
        <v/>
      </c>
      <c r="BF103" s="157" t="str">
        <f t="shared" ca="1" si="103"/>
        <v/>
      </c>
      <c r="BG103" s="157" t="str">
        <f t="shared" ca="1" si="104"/>
        <v/>
      </c>
      <c r="BH103" s="157" t="str">
        <f t="shared" ca="1" si="105"/>
        <v/>
      </c>
      <c r="BI103" s="157" t="str">
        <f t="shared" ca="1" si="106"/>
        <v/>
      </c>
      <c r="BJ103" s="150" t="b">
        <f t="shared" si="107"/>
        <v>0</v>
      </c>
      <c r="BK103" s="150" t="str">
        <f t="shared" ca="1" si="59"/>
        <v/>
      </c>
      <c r="BL103" s="150" t="str">
        <f t="shared" ca="1" si="60"/>
        <v/>
      </c>
      <c r="BM103" s="150" t="str">
        <f t="shared" ca="1" si="61"/>
        <v/>
      </c>
      <c r="BN103" s="150" t="str">
        <f t="shared" ca="1" si="62"/>
        <v/>
      </c>
      <c r="BO103" s="150" t="str">
        <f t="shared" ca="1" si="63"/>
        <v/>
      </c>
      <c r="BP103" s="150" t="str">
        <f t="shared" ca="1" si="64"/>
        <v/>
      </c>
      <c r="BQ103" s="157" t="str">
        <f t="shared" ca="1" si="108"/>
        <v/>
      </c>
      <c r="BR103" s="157" t="str">
        <f t="shared" ca="1" si="109"/>
        <v/>
      </c>
      <c r="BS103" s="157" t="str">
        <f t="shared" ca="1" si="110"/>
        <v/>
      </c>
      <c r="BT103" s="157" t="str">
        <f t="shared" ca="1" si="111"/>
        <v/>
      </c>
      <c r="BU103" s="157" t="str">
        <f t="shared" ca="1" si="112"/>
        <v/>
      </c>
      <c r="BV103" s="157" t="str">
        <f t="shared" ca="1" si="113"/>
        <v/>
      </c>
      <c r="BW103" s="157" t="str">
        <f t="shared" ca="1" si="114"/>
        <v/>
      </c>
      <c r="BX103" s="157" t="str">
        <f t="shared" ca="1" si="115"/>
        <v/>
      </c>
      <c r="BY103" s="150" t="b">
        <f t="shared" si="116"/>
        <v>0</v>
      </c>
      <c r="BZ103" s="150" t="str">
        <f t="shared" ca="1" si="65"/>
        <v/>
      </c>
      <c r="CA103" s="150" t="str">
        <f t="shared" ca="1" si="66"/>
        <v/>
      </c>
      <c r="CB103" s="150" t="str">
        <f t="shared" ca="1" si="67"/>
        <v/>
      </c>
      <c r="CC103" s="150" t="str">
        <f t="shared" ca="1" si="68"/>
        <v/>
      </c>
      <c r="CD103" s="150" t="str">
        <f t="shared" ca="1" si="69"/>
        <v/>
      </c>
      <c r="CE103" s="150" t="str">
        <f t="shared" ca="1" si="70"/>
        <v/>
      </c>
      <c r="CF103" s="157" t="str">
        <f t="shared" ca="1" si="117"/>
        <v/>
      </c>
      <c r="CG103" s="157" t="str">
        <f t="shared" ca="1" si="118"/>
        <v/>
      </c>
      <c r="CH103" s="157" t="str">
        <f t="shared" ca="1" si="119"/>
        <v/>
      </c>
      <c r="CI103" s="157" t="str">
        <f t="shared" ca="1" si="120"/>
        <v/>
      </c>
      <c r="CJ103" s="157" t="str">
        <f t="shared" ca="1" si="121"/>
        <v/>
      </c>
      <c r="CK103" s="157" t="str">
        <f t="shared" ca="1" si="122"/>
        <v/>
      </c>
      <c r="CL103" s="157" t="str">
        <f t="shared" ca="1" si="123"/>
        <v/>
      </c>
      <c r="CM103" s="157" t="str">
        <f t="shared" ca="1" si="124"/>
        <v/>
      </c>
      <c r="CN103" s="150" t="b">
        <f t="shared" si="125"/>
        <v>0</v>
      </c>
      <c r="CO103" s="150" t="str">
        <f t="shared" ca="1" si="71"/>
        <v/>
      </c>
      <c r="CP103" s="150" t="str">
        <f t="shared" ca="1" si="72"/>
        <v/>
      </c>
      <c r="CQ103" s="150" t="str">
        <f t="shared" ca="1" si="73"/>
        <v/>
      </c>
      <c r="CR103" s="150" t="str">
        <f t="shared" ca="1" si="74"/>
        <v/>
      </c>
      <c r="CS103" s="150" t="str">
        <f t="shared" ca="1" si="75"/>
        <v/>
      </c>
      <c r="CT103" s="150" t="str">
        <f t="shared" ca="1" si="76"/>
        <v/>
      </c>
      <c r="CU103" s="157" t="str">
        <f t="shared" ca="1" si="126"/>
        <v/>
      </c>
      <c r="CV103" s="157" t="str">
        <f t="shared" ca="1" si="127"/>
        <v/>
      </c>
      <c r="CW103" s="157" t="str">
        <f t="shared" ca="1" si="128"/>
        <v/>
      </c>
      <c r="CX103" s="157" t="str">
        <f t="shared" ca="1" si="129"/>
        <v/>
      </c>
      <c r="CY103" s="157" t="str">
        <f t="shared" ca="1" si="130"/>
        <v/>
      </c>
      <c r="CZ103" s="157" t="str">
        <f t="shared" ca="1" si="131"/>
        <v/>
      </c>
      <c r="DA103" s="157" t="str">
        <f t="shared" ca="1" si="132"/>
        <v/>
      </c>
      <c r="DB103" s="157" t="str">
        <f t="shared" ca="1" si="133"/>
        <v/>
      </c>
    </row>
    <row r="104" spans="1:106" ht="15" customHeight="1">
      <c r="A104" s="113"/>
      <c r="B104" s="150" t="e">
        <f t="shared" ca="1" si="36"/>
        <v>#N/A</v>
      </c>
      <c r="C104" s="150" t="e">
        <f t="shared" ca="1" si="37"/>
        <v>#N/A</v>
      </c>
      <c r="D104" s="150" t="e">
        <f t="shared" ca="1" si="77"/>
        <v>#N/A</v>
      </c>
      <c r="E104" s="150" t="e">
        <f ca="1">IF(Length_12!L41&lt;0,ROUNDUP(Length_12!L41,B104),ROUNDDOWN(Length_12!L41,B104))</f>
        <v>#N/A</v>
      </c>
      <c r="F104" s="150" t="e">
        <f ca="1">IF(Length_12!M41&lt;0,ROUNDDOWN(Length_12!M41,B104),ROUNDUP(Length_12!M41,B104))</f>
        <v>#N/A</v>
      </c>
      <c r="G104" s="150" t="e">
        <f t="shared" ca="1" si="38"/>
        <v>#N/A</v>
      </c>
      <c r="H104" s="150" t="e">
        <f t="shared" ca="1" si="39"/>
        <v>#N/A</v>
      </c>
      <c r="I104" s="150" t="e">
        <f t="shared" ca="1" si="39"/>
        <v>#N/A</v>
      </c>
      <c r="J104" s="150" t="e">
        <f t="shared" ca="1" si="39"/>
        <v>#N/A</v>
      </c>
      <c r="K104" s="150" t="e">
        <f t="shared" ca="1" si="39"/>
        <v>#N/A</v>
      </c>
      <c r="L104" s="150" t="e">
        <f t="shared" ca="1" si="40"/>
        <v>#N/A</v>
      </c>
      <c r="M104" s="268" t="str">
        <f t="shared" si="78"/>
        <v/>
      </c>
      <c r="N104" s="268" t="str">
        <f t="shared" si="79"/>
        <v/>
      </c>
      <c r="O104" s="116"/>
      <c r="P104" s="194">
        <v>38</v>
      </c>
      <c r="Q104" s="150" t="b">
        <f t="shared" si="80"/>
        <v>0</v>
      </c>
      <c r="R104" s="150" t="str">
        <f t="shared" ca="1" si="41"/>
        <v/>
      </c>
      <c r="S104" s="150" t="str">
        <f t="shared" ca="1" si="42"/>
        <v/>
      </c>
      <c r="T104" s="150" t="str">
        <f t="shared" ca="1" si="43"/>
        <v/>
      </c>
      <c r="U104" s="150" t="str">
        <f t="shared" ca="1" si="44"/>
        <v/>
      </c>
      <c r="V104" s="150" t="str">
        <f t="shared" ca="1" si="45"/>
        <v/>
      </c>
      <c r="W104" s="150" t="str">
        <f t="shared" ca="1" si="46"/>
        <v/>
      </c>
      <c r="X104" s="157" t="str">
        <f t="shared" ca="1" si="81"/>
        <v/>
      </c>
      <c r="Y104" s="157" t="str">
        <f t="shared" ca="1" si="82"/>
        <v/>
      </c>
      <c r="Z104" s="157" t="str">
        <f t="shared" ca="1" si="83"/>
        <v/>
      </c>
      <c r="AA104" s="157" t="str">
        <f t="shared" ca="1" si="84"/>
        <v/>
      </c>
      <c r="AB104" s="157" t="str">
        <f t="shared" ca="1" si="85"/>
        <v/>
      </c>
      <c r="AC104" s="157" t="str">
        <f t="shared" ca="1" si="86"/>
        <v/>
      </c>
      <c r="AD104" s="157" t="str">
        <f t="shared" ca="1" si="87"/>
        <v/>
      </c>
      <c r="AE104" s="157" t="str">
        <f t="shared" ca="1" si="88"/>
        <v/>
      </c>
      <c r="AF104" s="150" t="b">
        <f t="shared" si="89"/>
        <v>0</v>
      </c>
      <c r="AG104" s="150" t="str">
        <f t="shared" ca="1" si="47"/>
        <v/>
      </c>
      <c r="AH104" s="150" t="str">
        <f t="shared" ca="1" si="48"/>
        <v/>
      </c>
      <c r="AI104" s="150" t="str">
        <f t="shared" ca="1" si="49"/>
        <v/>
      </c>
      <c r="AJ104" s="150" t="str">
        <f t="shared" ca="1" si="50"/>
        <v/>
      </c>
      <c r="AK104" s="150" t="str">
        <f t="shared" ca="1" si="51"/>
        <v/>
      </c>
      <c r="AL104" s="150" t="str">
        <f t="shared" ca="1" si="52"/>
        <v/>
      </c>
      <c r="AM104" s="157" t="str">
        <f t="shared" ca="1" si="90"/>
        <v/>
      </c>
      <c r="AN104" s="157" t="str">
        <f t="shared" ca="1" si="91"/>
        <v/>
      </c>
      <c r="AO104" s="157" t="str">
        <f t="shared" ca="1" si="92"/>
        <v/>
      </c>
      <c r="AP104" s="157" t="str">
        <f t="shared" ca="1" si="93"/>
        <v/>
      </c>
      <c r="AQ104" s="157" t="str">
        <f t="shared" ca="1" si="94"/>
        <v/>
      </c>
      <c r="AR104" s="157" t="str">
        <f t="shared" ca="1" si="95"/>
        <v/>
      </c>
      <c r="AS104" s="157" t="str">
        <f t="shared" ca="1" si="96"/>
        <v/>
      </c>
      <c r="AT104" s="157" t="str">
        <f t="shared" ca="1" si="97"/>
        <v/>
      </c>
      <c r="AU104" s="150" t="b">
        <f t="shared" si="98"/>
        <v>0</v>
      </c>
      <c r="AV104" s="150" t="str">
        <f t="shared" ca="1" si="53"/>
        <v/>
      </c>
      <c r="AW104" s="150" t="str">
        <f t="shared" ca="1" si="54"/>
        <v/>
      </c>
      <c r="AX104" s="150" t="str">
        <f t="shared" ca="1" si="55"/>
        <v/>
      </c>
      <c r="AY104" s="150" t="str">
        <f t="shared" ca="1" si="56"/>
        <v/>
      </c>
      <c r="AZ104" s="150" t="str">
        <f t="shared" ca="1" si="57"/>
        <v/>
      </c>
      <c r="BA104" s="150" t="str">
        <f t="shared" ca="1" si="58"/>
        <v/>
      </c>
      <c r="BB104" s="157" t="str">
        <f t="shared" ca="1" si="99"/>
        <v/>
      </c>
      <c r="BC104" s="157" t="str">
        <f t="shared" ca="1" si="100"/>
        <v/>
      </c>
      <c r="BD104" s="157" t="str">
        <f t="shared" ca="1" si="101"/>
        <v/>
      </c>
      <c r="BE104" s="157" t="str">
        <f t="shared" ca="1" si="102"/>
        <v/>
      </c>
      <c r="BF104" s="157" t="str">
        <f t="shared" ca="1" si="103"/>
        <v/>
      </c>
      <c r="BG104" s="157" t="str">
        <f t="shared" ca="1" si="104"/>
        <v/>
      </c>
      <c r="BH104" s="157" t="str">
        <f t="shared" ca="1" si="105"/>
        <v/>
      </c>
      <c r="BI104" s="157" t="str">
        <f t="shared" ca="1" si="106"/>
        <v/>
      </c>
      <c r="BJ104" s="150" t="b">
        <f t="shared" si="107"/>
        <v>0</v>
      </c>
      <c r="BK104" s="150" t="str">
        <f t="shared" ca="1" si="59"/>
        <v/>
      </c>
      <c r="BL104" s="150" t="str">
        <f t="shared" ca="1" si="60"/>
        <v/>
      </c>
      <c r="BM104" s="150" t="str">
        <f t="shared" ca="1" si="61"/>
        <v/>
      </c>
      <c r="BN104" s="150" t="str">
        <f t="shared" ca="1" si="62"/>
        <v/>
      </c>
      <c r="BO104" s="150" t="str">
        <f t="shared" ca="1" si="63"/>
        <v/>
      </c>
      <c r="BP104" s="150" t="str">
        <f t="shared" ca="1" si="64"/>
        <v/>
      </c>
      <c r="BQ104" s="157" t="str">
        <f t="shared" ca="1" si="108"/>
        <v/>
      </c>
      <c r="BR104" s="157" t="str">
        <f t="shared" ca="1" si="109"/>
        <v/>
      </c>
      <c r="BS104" s="157" t="str">
        <f t="shared" ca="1" si="110"/>
        <v/>
      </c>
      <c r="BT104" s="157" t="str">
        <f t="shared" ca="1" si="111"/>
        <v/>
      </c>
      <c r="BU104" s="157" t="str">
        <f t="shared" ca="1" si="112"/>
        <v/>
      </c>
      <c r="BV104" s="157" t="str">
        <f t="shared" ca="1" si="113"/>
        <v/>
      </c>
      <c r="BW104" s="157" t="str">
        <f t="shared" ca="1" si="114"/>
        <v/>
      </c>
      <c r="BX104" s="157" t="str">
        <f t="shared" ca="1" si="115"/>
        <v/>
      </c>
      <c r="BY104" s="150" t="b">
        <f t="shared" si="116"/>
        <v>0</v>
      </c>
      <c r="BZ104" s="150" t="str">
        <f t="shared" ca="1" si="65"/>
        <v/>
      </c>
      <c r="CA104" s="150" t="str">
        <f t="shared" ca="1" si="66"/>
        <v/>
      </c>
      <c r="CB104" s="150" t="str">
        <f t="shared" ca="1" si="67"/>
        <v/>
      </c>
      <c r="CC104" s="150" t="str">
        <f t="shared" ca="1" si="68"/>
        <v/>
      </c>
      <c r="CD104" s="150" t="str">
        <f t="shared" ca="1" si="69"/>
        <v/>
      </c>
      <c r="CE104" s="150" t="str">
        <f t="shared" ca="1" si="70"/>
        <v/>
      </c>
      <c r="CF104" s="157" t="str">
        <f t="shared" ca="1" si="117"/>
        <v/>
      </c>
      <c r="CG104" s="157" t="str">
        <f t="shared" ca="1" si="118"/>
        <v/>
      </c>
      <c r="CH104" s="157" t="str">
        <f t="shared" ca="1" si="119"/>
        <v/>
      </c>
      <c r="CI104" s="157" t="str">
        <f t="shared" ca="1" si="120"/>
        <v/>
      </c>
      <c r="CJ104" s="157" t="str">
        <f t="shared" ca="1" si="121"/>
        <v/>
      </c>
      <c r="CK104" s="157" t="str">
        <f t="shared" ca="1" si="122"/>
        <v/>
      </c>
      <c r="CL104" s="157" t="str">
        <f t="shared" ca="1" si="123"/>
        <v/>
      </c>
      <c r="CM104" s="157" t="str">
        <f t="shared" ca="1" si="124"/>
        <v/>
      </c>
      <c r="CN104" s="150" t="b">
        <f t="shared" si="125"/>
        <v>0</v>
      </c>
      <c r="CO104" s="150" t="str">
        <f t="shared" ca="1" si="71"/>
        <v/>
      </c>
      <c r="CP104" s="150" t="str">
        <f t="shared" ca="1" si="72"/>
        <v/>
      </c>
      <c r="CQ104" s="150" t="str">
        <f t="shared" ca="1" si="73"/>
        <v/>
      </c>
      <c r="CR104" s="150" t="str">
        <f t="shared" ca="1" si="74"/>
        <v/>
      </c>
      <c r="CS104" s="150" t="str">
        <f t="shared" ca="1" si="75"/>
        <v/>
      </c>
      <c r="CT104" s="150" t="str">
        <f t="shared" ca="1" si="76"/>
        <v/>
      </c>
      <c r="CU104" s="157" t="str">
        <f t="shared" ca="1" si="126"/>
        <v/>
      </c>
      <c r="CV104" s="157" t="str">
        <f t="shared" ca="1" si="127"/>
        <v/>
      </c>
      <c r="CW104" s="157" t="str">
        <f t="shared" ca="1" si="128"/>
        <v/>
      </c>
      <c r="CX104" s="157" t="str">
        <f t="shared" ca="1" si="129"/>
        <v/>
      </c>
      <c r="CY104" s="157" t="str">
        <f t="shared" ca="1" si="130"/>
        <v/>
      </c>
      <c r="CZ104" s="157" t="str">
        <f t="shared" ca="1" si="131"/>
        <v/>
      </c>
      <c r="DA104" s="157" t="str">
        <f t="shared" ca="1" si="132"/>
        <v/>
      </c>
      <c r="DB104" s="157" t="str">
        <f t="shared" ca="1" si="133"/>
        <v/>
      </c>
    </row>
    <row r="105" spans="1:106" ht="15" customHeight="1">
      <c r="A105" s="113"/>
      <c r="B105" s="150" t="e">
        <f t="shared" ca="1" si="36"/>
        <v>#N/A</v>
      </c>
      <c r="C105" s="150" t="e">
        <f t="shared" ca="1" si="37"/>
        <v>#N/A</v>
      </c>
      <c r="D105" s="150" t="e">
        <f t="shared" ca="1" si="77"/>
        <v>#N/A</v>
      </c>
      <c r="E105" s="150" t="e">
        <f ca="1">IF(Length_12!L42&lt;0,ROUNDUP(Length_12!L42,B105),ROUNDDOWN(Length_12!L42,B105))</f>
        <v>#N/A</v>
      </c>
      <c r="F105" s="150" t="e">
        <f ca="1">IF(Length_12!M42&lt;0,ROUNDDOWN(Length_12!M42,B105),ROUNDUP(Length_12!M42,B105))</f>
        <v>#N/A</v>
      </c>
      <c r="G105" s="150" t="e">
        <f t="shared" ca="1" si="38"/>
        <v>#N/A</v>
      </c>
      <c r="H105" s="150" t="e">
        <f t="shared" ca="1" si="39"/>
        <v>#N/A</v>
      </c>
      <c r="I105" s="150" t="e">
        <f t="shared" ca="1" si="39"/>
        <v>#N/A</v>
      </c>
      <c r="J105" s="150" t="e">
        <f t="shared" ca="1" si="39"/>
        <v>#N/A</v>
      </c>
      <c r="K105" s="150" t="e">
        <f t="shared" ca="1" si="39"/>
        <v>#N/A</v>
      </c>
      <c r="L105" s="150" t="e">
        <f t="shared" ca="1" si="40"/>
        <v>#N/A</v>
      </c>
      <c r="M105" s="268" t="str">
        <f t="shared" si="78"/>
        <v/>
      </c>
      <c r="N105" s="268" t="str">
        <f t="shared" si="79"/>
        <v/>
      </c>
      <c r="O105" s="116"/>
      <c r="P105" s="194">
        <v>39</v>
      </c>
      <c r="Q105" s="150" t="b">
        <f t="shared" si="80"/>
        <v>0</v>
      </c>
      <c r="R105" s="150" t="str">
        <f t="shared" ca="1" si="41"/>
        <v/>
      </c>
      <c r="S105" s="150" t="str">
        <f t="shared" ca="1" si="42"/>
        <v/>
      </c>
      <c r="T105" s="150" t="str">
        <f t="shared" ca="1" si="43"/>
        <v/>
      </c>
      <c r="U105" s="150" t="str">
        <f t="shared" ca="1" si="44"/>
        <v/>
      </c>
      <c r="V105" s="150" t="str">
        <f t="shared" ca="1" si="45"/>
        <v/>
      </c>
      <c r="W105" s="150" t="str">
        <f t="shared" ca="1" si="46"/>
        <v/>
      </c>
      <c r="X105" s="157" t="str">
        <f t="shared" ca="1" si="81"/>
        <v/>
      </c>
      <c r="Y105" s="157" t="str">
        <f t="shared" ca="1" si="82"/>
        <v/>
      </c>
      <c r="Z105" s="157" t="str">
        <f t="shared" ca="1" si="83"/>
        <v/>
      </c>
      <c r="AA105" s="157" t="str">
        <f t="shared" ca="1" si="84"/>
        <v/>
      </c>
      <c r="AB105" s="157" t="str">
        <f t="shared" ca="1" si="85"/>
        <v/>
      </c>
      <c r="AC105" s="157" t="str">
        <f t="shared" ca="1" si="86"/>
        <v/>
      </c>
      <c r="AD105" s="157" t="str">
        <f t="shared" ca="1" si="87"/>
        <v/>
      </c>
      <c r="AE105" s="157" t="str">
        <f t="shared" ca="1" si="88"/>
        <v/>
      </c>
      <c r="AF105" s="150" t="b">
        <f t="shared" si="89"/>
        <v>0</v>
      </c>
      <c r="AG105" s="150" t="str">
        <f t="shared" ca="1" si="47"/>
        <v/>
      </c>
      <c r="AH105" s="150" t="str">
        <f t="shared" ca="1" si="48"/>
        <v/>
      </c>
      <c r="AI105" s="150" t="str">
        <f t="shared" ca="1" si="49"/>
        <v/>
      </c>
      <c r="AJ105" s="150" t="str">
        <f t="shared" ca="1" si="50"/>
        <v/>
      </c>
      <c r="AK105" s="150" t="str">
        <f t="shared" ca="1" si="51"/>
        <v/>
      </c>
      <c r="AL105" s="150" t="str">
        <f t="shared" ca="1" si="52"/>
        <v/>
      </c>
      <c r="AM105" s="157" t="str">
        <f t="shared" ca="1" si="90"/>
        <v/>
      </c>
      <c r="AN105" s="157" t="str">
        <f t="shared" ca="1" si="91"/>
        <v/>
      </c>
      <c r="AO105" s="157" t="str">
        <f t="shared" ca="1" si="92"/>
        <v/>
      </c>
      <c r="AP105" s="157" t="str">
        <f t="shared" ca="1" si="93"/>
        <v/>
      </c>
      <c r="AQ105" s="157" t="str">
        <f t="shared" ca="1" si="94"/>
        <v/>
      </c>
      <c r="AR105" s="157" t="str">
        <f t="shared" ca="1" si="95"/>
        <v/>
      </c>
      <c r="AS105" s="157" t="str">
        <f t="shared" ca="1" si="96"/>
        <v/>
      </c>
      <c r="AT105" s="157" t="str">
        <f t="shared" ca="1" si="97"/>
        <v/>
      </c>
      <c r="AU105" s="150" t="b">
        <f t="shared" si="98"/>
        <v>0</v>
      </c>
      <c r="AV105" s="150" t="str">
        <f t="shared" ca="1" si="53"/>
        <v/>
      </c>
      <c r="AW105" s="150" t="str">
        <f t="shared" ca="1" si="54"/>
        <v/>
      </c>
      <c r="AX105" s="150" t="str">
        <f t="shared" ca="1" si="55"/>
        <v/>
      </c>
      <c r="AY105" s="150" t="str">
        <f t="shared" ca="1" si="56"/>
        <v/>
      </c>
      <c r="AZ105" s="150" t="str">
        <f t="shared" ca="1" si="57"/>
        <v/>
      </c>
      <c r="BA105" s="150" t="str">
        <f t="shared" ca="1" si="58"/>
        <v/>
      </c>
      <c r="BB105" s="157" t="str">
        <f t="shared" ca="1" si="99"/>
        <v/>
      </c>
      <c r="BC105" s="157" t="str">
        <f t="shared" ca="1" si="100"/>
        <v/>
      </c>
      <c r="BD105" s="157" t="str">
        <f t="shared" ca="1" si="101"/>
        <v/>
      </c>
      <c r="BE105" s="157" t="str">
        <f t="shared" ca="1" si="102"/>
        <v/>
      </c>
      <c r="BF105" s="157" t="str">
        <f t="shared" ca="1" si="103"/>
        <v/>
      </c>
      <c r="BG105" s="157" t="str">
        <f t="shared" ca="1" si="104"/>
        <v/>
      </c>
      <c r="BH105" s="157" t="str">
        <f t="shared" ca="1" si="105"/>
        <v/>
      </c>
      <c r="BI105" s="157" t="str">
        <f t="shared" ca="1" si="106"/>
        <v/>
      </c>
      <c r="BJ105" s="150" t="b">
        <f t="shared" si="107"/>
        <v>0</v>
      </c>
      <c r="BK105" s="150" t="str">
        <f t="shared" ca="1" si="59"/>
        <v/>
      </c>
      <c r="BL105" s="150" t="str">
        <f t="shared" ca="1" si="60"/>
        <v/>
      </c>
      <c r="BM105" s="150" t="str">
        <f t="shared" ca="1" si="61"/>
        <v/>
      </c>
      <c r="BN105" s="150" t="str">
        <f t="shared" ca="1" si="62"/>
        <v/>
      </c>
      <c r="BO105" s="150" t="str">
        <f t="shared" ca="1" si="63"/>
        <v/>
      </c>
      <c r="BP105" s="150" t="str">
        <f t="shared" ca="1" si="64"/>
        <v/>
      </c>
      <c r="BQ105" s="157" t="str">
        <f t="shared" ca="1" si="108"/>
        <v/>
      </c>
      <c r="BR105" s="157" t="str">
        <f t="shared" ca="1" si="109"/>
        <v/>
      </c>
      <c r="BS105" s="157" t="str">
        <f t="shared" ca="1" si="110"/>
        <v/>
      </c>
      <c r="BT105" s="157" t="str">
        <f t="shared" ca="1" si="111"/>
        <v/>
      </c>
      <c r="BU105" s="157" t="str">
        <f t="shared" ca="1" si="112"/>
        <v/>
      </c>
      <c r="BV105" s="157" t="str">
        <f t="shared" ca="1" si="113"/>
        <v/>
      </c>
      <c r="BW105" s="157" t="str">
        <f t="shared" ca="1" si="114"/>
        <v/>
      </c>
      <c r="BX105" s="157" t="str">
        <f t="shared" ca="1" si="115"/>
        <v/>
      </c>
      <c r="BY105" s="150" t="b">
        <f t="shared" si="116"/>
        <v>0</v>
      </c>
      <c r="BZ105" s="150" t="str">
        <f t="shared" ca="1" si="65"/>
        <v/>
      </c>
      <c r="CA105" s="150" t="str">
        <f t="shared" ca="1" si="66"/>
        <v/>
      </c>
      <c r="CB105" s="150" t="str">
        <f t="shared" ca="1" si="67"/>
        <v/>
      </c>
      <c r="CC105" s="150" t="str">
        <f t="shared" ca="1" si="68"/>
        <v/>
      </c>
      <c r="CD105" s="150" t="str">
        <f t="shared" ca="1" si="69"/>
        <v/>
      </c>
      <c r="CE105" s="150" t="str">
        <f t="shared" ca="1" si="70"/>
        <v/>
      </c>
      <c r="CF105" s="157" t="str">
        <f t="shared" ca="1" si="117"/>
        <v/>
      </c>
      <c r="CG105" s="157" t="str">
        <f t="shared" ca="1" si="118"/>
        <v/>
      </c>
      <c r="CH105" s="157" t="str">
        <f t="shared" ca="1" si="119"/>
        <v/>
      </c>
      <c r="CI105" s="157" t="str">
        <f t="shared" ca="1" si="120"/>
        <v/>
      </c>
      <c r="CJ105" s="157" t="str">
        <f t="shared" ca="1" si="121"/>
        <v/>
      </c>
      <c r="CK105" s="157" t="str">
        <f t="shared" ca="1" si="122"/>
        <v/>
      </c>
      <c r="CL105" s="157" t="str">
        <f t="shared" ca="1" si="123"/>
        <v/>
      </c>
      <c r="CM105" s="157" t="str">
        <f t="shared" ca="1" si="124"/>
        <v/>
      </c>
      <c r="CN105" s="150" t="b">
        <f t="shared" si="125"/>
        <v>0</v>
      </c>
      <c r="CO105" s="150" t="str">
        <f t="shared" ca="1" si="71"/>
        <v/>
      </c>
      <c r="CP105" s="150" t="str">
        <f t="shared" ca="1" si="72"/>
        <v/>
      </c>
      <c r="CQ105" s="150" t="str">
        <f t="shared" ca="1" si="73"/>
        <v/>
      </c>
      <c r="CR105" s="150" t="str">
        <f t="shared" ca="1" si="74"/>
        <v/>
      </c>
      <c r="CS105" s="150" t="str">
        <f t="shared" ca="1" si="75"/>
        <v/>
      </c>
      <c r="CT105" s="150" t="str">
        <f t="shared" ca="1" si="76"/>
        <v/>
      </c>
      <c r="CU105" s="157" t="str">
        <f t="shared" ca="1" si="126"/>
        <v/>
      </c>
      <c r="CV105" s="157" t="str">
        <f t="shared" ca="1" si="127"/>
        <v/>
      </c>
      <c r="CW105" s="157" t="str">
        <f t="shared" ca="1" si="128"/>
        <v/>
      </c>
      <c r="CX105" s="157" t="str">
        <f t="shared" ca="1" si="129"/>
        <v/>
      </c>
      <c r="CY105" s="157" t="str">
        <f t="shared" ca="1" si="130"/>
        <v/>
      </c>
      <c r="CZ105" s="157" t="str">
        <f t="shared" ca="1" si="131"/>
        <v/>
      </c>
      <c r="DA105" s="157" t="str">
        <f t="shared" ca="1" si="132"/>
        <v/>
      </c>
      <c r="DB105" s="157" t="str">
        <f t="shared" ca="1" si="133"/>
        <v/>
      </c>
    </row>
    <row r="106" spans="1:106" ht="15" customHeight="1">
      <c r="A106" s="113"/>
      <c r="B106" s="150" t="e">
        <f t="shared" ca="1" si="36"/>
        <v>#N/A</v>
      </c>
      <c r="C106" s="150" t="e">
        <f t="shared" ca="1" si="37"/>
        <v>#N/A</v>
      </c>
      <c r="D106" s="150" t="e">
        <f t="shared" ca="1" si="77"/>
        <v>#N/A</v>
      </c>
      <c r="E106" s="150" t="e">
        <f ca="1">IF(Length_12!L43&lt;0,ROUNDUP(Length_12!L43,B106),ROUNDDOWN(Length_12!L43,B106))</f>
        <v>#N/A</v>
      </c>
      <c r="F106" s="150" t="e">
        <f ca="1">IF(Length_12!M43&lt;0,ROUNDDOWN(Length_12!M43,B106),ROUNDUP(Length_12!M43,B106))</f>
        <v>#N/A</v>
      </c>
      <c r="G106" s="150" t="e">
        <f t="shared" ca="1" si="38"/>
        <v>#N/A</v>
      </c>
      <c r="H106" s="150" t="e">
        <f t="shared" ca="1" si="39"/>
        <v>#N/A</v>
      </c>
      <c r="I106" s="150" t="e">
        <f t="shared" ca="1" si="39"/>
        <v>#N/A</v>
      </c>
      <c r="J106" s="150" t="e">
        <f t="shared" ca="1" si="39"/>
        <v>#N/A</v>
      </c>
      <c r="K106" s="150" t="e">
        <f t="shared" ca="1" si="39"/>
        <v>#N/A</v>
      </c>
      <c r="L106" s="150" t="e">
        <f t="shared" ca="1" si="40"/>
        <v>#N/A</v>
      </c>
      <c r="M106" s="268" t="str">
        <f t="shared" si="78"/>
        <v/>
      </c>
      <c r="N106" s="268" t="str">
        <f t="shared" si="79"/>
        <v/>
      </c>
      <c r="O106" s="116"/>
      <c r="P106" s="194">
        <v>40</v>
      </c>
      <c r="Q106" s="150" t="b">
        <f t="shared" si="80"/>
        <v>0</v>
      </c>
      <c r="R106" s="150" t="str">
        <f t="shared" ca="1" si="41"/>
        <v/>
      </c>
      <c r="S106" s="150" t="str">
        <f t="shared" ca="1" si="42"/>
        <v/>
      </c>
      <c r="T106" s="150" t="str">
        <f t="shared" ca="1" si="43"/>
        <v/>
      </c>
      <c r="U106" s="150" t="str">
        <f t="shared" ca="1" si="44"/>
        <v/>
      </c>
      <c r="V106" s="150" t="str">
        <f t="shared" ca="1" si="45"/>
        <v/>
      </c>
      <c r="W106" s="150" t="str">
        <f t="shared" ca="1" si="46"/>
        <v/>
      </c>
      <c r="X106" s="157" t="str">
        <f t="shared" ca="1" si="81"/>
        <v/>
      </c>
      <c r="Y106" s="157" t="str">
        <f t="shared" ca="1" si="82"/>
        <v/>
      </c>
      <c r="Z106" s="157" t="str">
        <f t="shared" ca="1" si="83"/>
        <v/>
      </c>
      <c r="AA106" s="157" t="str">
        <f t="shared" ca="1" si="84"/>
        <v/>
      </c>
      <c r="AB106" s="157" t="str">
        <f t="shared" ca="1" si="85"/>
        <v/>
      </c>
      <c r="AC106" s="157" t="str">
        <f t="shared" ca="1" si="86"/>
        <v/>
      </c>
      <c r="AD106" s="157" t="str">
        <f t="shared" ca="1" si="87"/>
        <v/>
      </c>
      <c r="AE106" s="157" t="str">
        <f t="shared" ca="1" si="88"/>
        <v/>
      </c>
      <c r="AF106" s="150" t="b">
        <f t="shared" si="89"/>
        <v>0</v>
      </c>
      <c r="AG106" s="150" t="str">
        <f t="shared" ca="1" si="47"/>
        <v/>
      </c>
      <c r="AH106" s="150" t="str">
        <f t="shared" ca="1" si="48"/>
        <v/>
      </c>
      <c r="AI106" s="150" t="str">
        <f t="shared" ca="1" si="49"/>
        <v/>
      </c>
      <c r="AJ106" s="150" t="str">
        <f t="shared" ca="1" si="50"/>
        <v/>
      </c>
      <c r="AK106" s="150" t="str">
        <f t="shared" ca="1" si="51"/>
        <v/>
      </c>
      <c r="AL106" s="150" t="str">
        <f t="shared" ca="1" si="52"/>
        <v/>
      </c>
      <c r="AM106" s="157" t="str">
        <f t="shared" ca="1" si="90"/>
        <v/>
      </c>
      <c r="AN106" s="157" t="str">
        <f t="shared" ca="1" si="91"/>
        <v/>
      </c>
      <c r="AO106" s="157" t="str">
        <f t="shared" ca="1" si="92"/>
        <v/>
      </c>
      <c r="AP106" s="157" t="str">
        <f t="shared" ca="1" si="93"/>
        <v/>
      </c>
      <c r="AQ106" s="157" t="str">
        <f t="shared" ca="1" si="94"/>
        <v/>
      </c>
      <c r="AR106" s="157" t="str">
        <f t="shared" ca="1" si="95"/>
        <v/>
      </c>
      <c r="AS106" s="157" t="str">
        <f t="shared" ca="1" si="96"/>
        <v/>
      </c>
      <c r="AT106" s="157" t="str">
        <f t="shared" ca="1" si="97"/>
        <v/>
      </c>
      <c r="AU106" s="150" t="b">
        <f t="shared" si="98"/>
        <v>0</v>
      </c>
      <c r="AV106" s="150" t="str">
        <f t="shared" ca="1" si="53"/>
        <v/>
      </c>
      <c r="AW106" s="150" t="str">
        <f t="shared" ca="1" si="54"/>
        <v/>
      </c>
      <c r="AX106" s="150" t="str">
        <f t="shared" ca="1" si="55"/>
        <v/>
      </c>
      <c r="AY106" s="150" t="str">
        <f t="shared" ca="1" si="56"/>
        <v/>
      </c>
      <c r="AZ106" s="150" t="str">
        <f t="shared" ca="1" si="57"/>
        <v/>
      </c>
      <c r="BA106" s="150" t="str">
        <f t="shared" ca="1" si="58"/>
        <v/>
      </c>
      <c r="BB106" s="157" t="str">
        <f t="shared" ca="1" si="99"/>
        <v/>
      </c>
      <c r="BC106" s="157" t="str">
        <f t="shared" ca="1" si="100"/>
        <v/>
      </c>
      <c r="BD106" s="157" t="str">
        <f t="shared" ca="1" si="101"/>
        <v/>
      </c>
      <c r="BE106" s="157" t="str">
        <f t="shared" ca="1" si="102"/>
        <v/>
      </c>
      <c r="BF106" s="157" t="str">
        <f t="shared" ca="1" si="103"/>
        <v/>
      </c>
      <c r="BG106" s="157" t="str">
        <f t="shared" ca="1" si="104"/>
        <v/>
      </c>
      <c r="BH106" s="157" t="str">
        <f t="shared" ca="1" si="105"/>
        <v/>
      </c>
      <c r="BI106" s="157" t="str">
        <f t="shared" ca="1" si="106"/>
        <v/>
      </c>
      <c r="BJ106" s="150" t="b">
        <f t="shared" si="107"/>
        <v>0</v>
      </c>
      <c r="BK106" s="150" t="str">
        <f t="shared" ca="1" si="59"/>
        <v/>
      </c>
      <c r="BL106" s="150" t="str">
        <f t="shared" ca="1" si="60"/>
        <v/>
      </c>
      <c r="BM106" s="150" t="str">
        <f t="shared" ca="1" si="61"/>
        <v/>
      </c>
      <c r="BN106" s="150" t="str">
        <f t="shared" ca="1" si="62"/>
        <v/>
      </c>
      <c r="BO106" s="150" t="str">
        <f t="shared" ca="1" si="63"/>
        <v/>
      </c>
      <c r="BP106" s="150" t="str">
        <f t="shared" ca="1" si="64"/>
        <v/>
      </c>
      <c r="BQ106" s="157" t="str">
        <f t="shared" ca="1" si="108"/>
        <v/>
      </c>
      <c r="BR106" s="157" t="str">
        <f t="shared" ca="1" si="109"/>
        <v/>
      </c>
      <c r="BS106" s="157" t="str">
        <f t="shared" ca="1" si="110"/>
        <v/>
      </c>
      <c r="BT106" s="157" t="str">
        <f t="shared" ca="1" si="111"/>
        <v/>
      </c>
      <c r="BU106" s="157" t="str">
        <f t="shared" ca="1" si="112"/>
        <v/>
      </c>
      <c r="BV106" s="157" t="str">
        <f t="shared" ca="1" si="113"/>
        <v/>
      </c>
      <c r="BW106" s="157" t="str">
        <f t="shared" ca="1" si="114"/>
        <v/>
      </c>
      <c r="BX106" s="157" t="str">
        <f t="shared" ca="1" si="115"/>
        <v/>
      </c>
      <c r="BY106" s="150" t="b">
        <f t="shared" si="116"/>
        <v>0</v>
      </c>
      <c r="BZ106" s="150" t="str">
        <f t="shared" ca="1" si="65"/>
        <v/>
      </c>
      <c r="CA106" s="150" t="str">
        <f t="shared" ca="1" si="66"/>
        <v/>
      </c>
      <c r="CB106" s="150" t="str">
        <f t="shared" ca="1" si="67"/>
        <v/>
      </c>
      <c r="CC106" s="150" t="str">
        <f t="shared" ca="1" si="68"/>
        <v/>
      </c>
      <c r="CD106" s="150" t="str">
        <f t="shared" ca="1" si="69"/>
        <v/>
      </c>
      <c r="CE106" s="150" t="str">
        <f t="shared" ca="1" si="70"/>
        <v/>
      </c>
      <c r="CF106" s="157" t="str">
        <f t="shared" ca="1" si="117"/>
        <v/>
      </c>
      <c r="CG106" s="157" t="str">
        <f t="shared" ca="1" si="118"/>
        <v/>
      </c>
      <c r="CH106" s="157" t="str">
        <f t="shared" ca="1" si="119"/>
        <v/>
      </c>
      <c r="CI106" s="157" t="str">
        <f t="shared" ca="1" si="120"/>
        <v/>
      </c>
      <c r="CJ106" s="157" t="str">
        <f t="shared" ca="1" si="121"/>
        <v/>
      </c>
      <c r="CK106" s="157" t="str">
        <f t="shared" ca="1" si="122"/>
        <v/>
      </c>
      <c r="CL106" s="157" t="str">
        <f t="shared" ca="1" si="123"/>
        <v/>
      </c>
      <c r="CM106" s="157" t="str">
        <f t="shared" ca="1" si="124"/>
        <v/>
      </c>
      <c r="CN106" s="150" t="b">
        <f t="shared" si="125"/>
        <v>0</v>
      </c>
      <c r="CO106" s="150" t="str">
        <f t="shared" ca="1" si="71"/>
        <v/>
      </c>
      <c r="CP106" s="150" t="str">
        <f t="shared" ca="1" si="72"/>
        <v/>
      </c>
      <c r="CQ106" s="150" t="str">
        <f t="shared" ca="1" si="73"/>
        <v/>
      </c>
      <c r="CR106" s="150" t="str">
        <f t="shared" ca="1" si="74"/>
        <v/>
      </c>
      <c r="CS106" s="150" t="str">
        <f t="shared" ca="1" si="75"/>
        <v/>
      </c>
      <c r="CT106" s="150" t="str">
        <f t="shared" ca="1" si="76"/>
        <v/>
      </c>
      <c r="CU106" s="157" t="str">
        <f t="shared" ca="1" si="126"/>
        <v/>
      </c>
      <c r="CV106" s="157" t="str">
        <f t="shared" ca="1" si="127"/>
        <v/>
      </c>
      <c r="CW106" s="157" t="str">
        <f t="shared" ca="1" si="128"/>
        <v/>
      </c>
      <c r="CX106" s="157" t="str">
        <f t="shared" ca="1" si="129"/>
        <v/>
      </c>
      <c r="CY106" s="157" t="str">
        <f t="shared" ca="1" si="130"/>
        <v/>
      </c>
      <c r="CZ106" s="157" t="str">
        <f t="shared" ca="1" si="131"/>
        <v/>
      </c>
      <c r="DA106" s="157" t="str">
        <f t="shared" ca="1" si="132"/>
        <v/>
      </c>
      <c r="DB106" s="157" t="str">
        <f t="shared" ca="1" si="133"/>
        <v/>
      </c>
    </row>
    <row r="107" spans="1:106" ht="15" customHeight="1">
      <c r="A107" s="113"/>
      <c r="B107" s="150" t="e">
        <f t="shared" ca="1" si="36"/>
        <v>#N/A</v>
      </c>
      <c r="C107" s="150" t="e">
        <f t="shared" ca="1" si="37"/>
        <v>#N/A</v>
      </c>
      <c r="D107" s="150" t="e">
        <f t="shared" ca="1" si="77"/>
        <v>#N/A</v>
      </c>
      <c r="E107" s="150" t="e">
        <f ca="1">IF(Length_12!L44&lt;0,ROUNDUP(Length_12!L44,B107),ROUNDDOWN(Length_12!L44,B107))</f>
        <v>#N/A</v>
      </c>
      <c r="F107" s="150" t="e">
        <f ca="1">IF(Length_12!M44&lt;0,ROUNDDOWN(Length_12!M44,B107),ROUNDUP(Length_12!M44,B107))</f>
        <v>#N/A</v>
      </c>
      <c r="G107" s="150" t="e">
        <f t="shared" ca="1" si="38"/>
        <v>#N/A</v>
      </c>
      <c r="H107" s="150" t="e">
        <f t="shared" ca="1" si="39"/>
        <v>#N/A</v>
      </c>
      <c r="I107" s="150" t="e">
        <f t="shared" ca="1" si="39"/>
        <v>#N/A</v>
      </c>
      <c r="J107" s="150" t="e">
        <f t="shared" ca="1" si="39"/>
        <v>#N/A</v>
      </c>
      <c r="K107" s="150" t="e">
        <f t="shared" ca="1" si="39"/>
        <v>#N/A</v>
      </c>
      <c r="L107" s="150" t="e">
        <f t="shared" ca="1" si="40"/>
        <v>#N/A</v>
      </c>
      <c r="M107" s="268" t="str">
        <f t="shared" si="78"/>
        <v/>
      </c>
      <c r="N107" s="268" t="str">
        <f t="shared" si="79"/>
        <v/>
      </c>
      <c r="O107" s="116"/>
      <c r="P107" s="194">
        <v>41</v>
      </c>
      <c r="Q107" s="150" t="b">
        <f t="shared" si="80"/>
        <v>0</v>
      </c>
      <c r="R107" s="150" t="str">
        <f t="shared" ca="1" si="41"/>
        <v/>
      </c>
      <c r="S107" s="150" t="str">
        <f t="shared" ca="1" si="42"/>
        <v/>
      </c>
      <c r="T107" s="150" t="str">
        <f t="shared" ca="1" si="43"/>
        <v/>
      </c>
      <c r="U107" s="150" t="str">
        <f t="shared" ca="1" si="44"/>
        <v/>
      </c>
      <c r="V107" s="150" t="str">
        <f t="shared" ca="1" si="45"/>
        <v/>
      </c>
      <c r="W107" s="150" t="str">
        <f t="shared" ca="1" si="46"/>
        <v/>
      </c>
      <c r="X107" s="157" t="str">
        <f t="shared" ca="1" si="81"/>
        <v/>
      </c>
      <c r="Y107" s="157" t="str">
        <f t="shared" ca="1" si="82"/>
        <v/>
      </c>
      <c r="Z107" s="157" t="str">
        <f t="shared" ca="1" si="83"/>
        <v/>
      </c>
      <c r="AA107" s="157" t="str">
        <f t="shared" ca="1" si="84"/>
        <v/>
      </c>
      <c r="AB107" s="157" t="str">
        <f t="shared" ca="1" si="85"/>
        <v/>
      </c>
      <c r="AC107" s="157" t="str">
        <f t="shared" ca="1" si="86"/>
        <v/>
      </c>
      <c r="AD107" s="157" t="str">
        <f t="shared" ca="1" si="87"/>
        <v/>
      </c>
      <c r="AE107" s="157" t="str">
        <f t="shared" ca="1" si="88"/>
        <v/>
      </c>
      <c r="AF107" s="150" t="b">
        <f t="shared" si="89"/>
        <v>0</v>
      </c>
      <c r="AG107" s="150" t="str">
        <f t="shared" ca="1" si="47"/>
        <v/>
      </c>
      <c r="AH107" s="150" t="str">
        <f t="shared" ca="1" si="48"/>
        <v/>
      </c>
      <c r="AI107" s="150" t="str">
        <f t="shared" ca="1" si="49"/>
        <v/>
      </c>
      <c r="AJ107" s="150" t="str">
        <f t="shared" ca="1" si="50"/>
        <v/>
      </c>
      <c r="AK107" s="150" t="str">
        <f t="shared" ca="1" si="51"/>
        <v/>
      </c>
      <c r="AL107" s="150" t="str">
        <f t="shared" ca="1" si="52"/>
        <v/>
      </c>
      <c r="AM107" s="157" t="str">
        <f t="shared" ca="1" si="90"/>
        <v/>
      </c>
      <c r="AN107" s="157" t="str">
        <f t="shared" ca="1" si="91"/>
        <v/>
      </c>
      <c r="AO107" s="157" t="str">
        <f t="shared" ca="1" si="92"/>
        <v/>
      </c>
      <c r="AP107" s="157" t="str">
        <f t="shared" ca="1" si="93"/>
        <v/>
      </c>
      <c r="AQ107" s="157" t="str">
        <f t="shared" ca="1" si="94"/>
        <v/>
      </c>
      <c r="AR107" s="157" t="str">
        <f t="shared" ca="1" si="95"/>
        <v/>
      </c>
      <c r="AS107" s="157" t="str">
        <f t="shared" ca="1" si="96"/>
        <v/>
      </c>
      <c r="AT107" s="157" t="str">
        <f t="shared" ca="1" si="97"/>
        <v/>
      </c>
      <c r="AU107" s="150" t="b">
        <f t="shared" si="98"/>
        <v>0</v>
      </c>
      <c r="AV107" s="150" t="str">
        <f t="shared" ca="1" si="53"/>
        <v/>
      </c>
      <c r="AW107" s="150" t="str">
        <f t="shared" ca="1" si="54"/>
        <v/>
      </c>
      <c r="AX107" s="150" t="str">
        <f t="shared" ca="1" si="55"/>
        <v/>
      </c>
      <c r="AY107" s="150" t="str">
        <f t="shared" ca="1" si="56"/>
        <v/>
      </c>
      <c r="AZ107" s="150" t="str">
        <f t="shared" ca="1" si="57"/>
        <v/>
      </c>
      <c r="BA107" s="150" t="str">
        <f t="shared" ca="1" si="58"/>
        <v/>
      </c>
      <c r="BB107" s="157" t="str">
        <f t="shared" ca="1" si="99"/>
        <v/>
      </c>
      <c r="BC107" s="157" t="str">
        <f t="shared" ca="1" si="100"/>
        <v/>
      </c>
      <c r="BD107" s="157" t="str">
        <f t="shared" ca="1" si="101"/>
        <v/>
      </c>
      <c r="BE107" s="157" t="str">
        <f t="shared" ca="1" si="102"/>
        <v/>
      </c>
      <c r="BF107" s="157" t="str">
        <f t="shared" ca="1" si="103"/>
        <v/>
      </c>
      <c r="BG107" s="157" t="str">
        <f t="shared" ca="1" si="104"/>
        <v/>
      </c>
      <c r="BH107" s="157" t="str">
        <f t="shared" ca="1" si="105"/>
        <v/>
      </c>
      <c r="BI107" s="157" t="str">
        <f t="shared" ca="1" si="106"/>
        <v/>
      </c>
      <c r="BJ107" s="150" t="b">
        <f t="shared" si="107"/>
        <v>0</v>
      </c>
      <c r="BK107" s="150" t="str">
        <f t="shared" ca="1" si="59"/>
        <v/>
      </c>
      <c r="BL107" s="150" t="str">
        <f t="shared" ca="1" si="60"/>
        <v/>
      </c>
      <c r="BM107" s="150" t="str">
        <f t="shared" ca="1" si="61"/>
        <v/>
      </c>
      <c r="BN107" s="150" t="str">
        <f t="shared" ca="1" si="62"/>
        <v/>
      </c>
      <c r="BO107" s="150" t="str">
        <f t="shared" ca="1" si="63"/>
        <v/>
      </c>
      <c r="BP107" s="150" t="str">
        <f t="shared" ca="1" si="64"/>
        <v/>
      </c>
      <c r="BQ107" s="157" t="str">
        <f t="shared" ca="1" si="108"/>
        <v/>
      </c>
      <c r="BR107" s="157" t="str">
        <f t="shared" ca="1" si="109"/>
        <v/>
      </c>
      <c r="BS107" s="157" t="str">
        <f t="shared" ca="1" si="110"/>
        <v/>
      </c>
      <c r="BT107" s="157" t="str">
        <f t="shared" ca="1" si="111"/>
        <v/>
      </c>
      <c r="BU107" s="157" t="str">
        <f t="shared" ca="1" si="112"/>
        <v/>
      </c>
      <c r="BV107" s="157" t="str">
        <f t="shared" ca="1" si="113"/>
        <v/>
      </c>
      <c r="BW107" s="157" t="str">
        <f t="shared" ca="1" si="114"/>
        <v/>
      </c>
      <c r="BX107" s="157" t="str">
        <f t="shared" ca="1" si="115"/>
        <v/>
      </c>
      <c r="BY107" s="150" t="b">
        <f t="shared" si="116"/>
        <v>0</v>
      </c>
      <c r="BZ107" s="150" t="str">
        <f t="shared" ca="1" si="65"/>
        <v/>
      </c>
      <c r="CA107" s="150" t="str">
        <f t="shared" ca="1" si="66"/>
        <v/>
      </c>
      <c r="CB107" s="150" t="str">
        <f t="shared" ca="1" si="67"/>
        <v/>
      </c>
      <c r="CC107" s="150" t="str">
        <f t="shared" ca="1" si="68"/>
        <v/>
      </c>
      <c r="CD107" s="150" t="str">
        <f t="shared" ca="1" si="69"/>
        <v/>
      </c>
      <c r="CE107" s="150" t="str">
        <f t="shared" ca="1" si="70"/>
        <v/>
      </c>
      <c r="CF107" s="157" t="str">
        <f t="shared" ca="1" si="117"/>
        <v/>
      </c>
      <c r="CG107" s="157" t="str">
        <f t="shared" ca="1" si="118"/>
        <v/>
      </c>
      <c r="CH107" s="157" t="str">
        <f t="shared" ca="1" si="119"/>
        <v/>
      </c>
      <c r="CI107" s="157" t="str">
        <f t="shared" ca="1" si="120"/>
        <v/>
      </c>
      <c r="CJ107" s="157" t="str">
        <f t="shared" ca="1" si="121"/>
        <v/>
      </c>
      <c r="CK107" s="157" t="str">
        <f t="shared" ca="1" si="122"/>
        <v/>
      </c>
      <c r="CL107" s="157" t="str">
        <f t="shared" ca="1" si="123"/>
        <v/>
      </c>
      <c r="CM107" s="157" t="str">
        <f t="shared" ca="1" si="124"/>
        <v/>
      </c>
      <c r="CN107" s="150" t="b">
        <f t="shared" si="125"/>
        <v>0</v>
      </c>
      <c r="CO107" s="150" t="str">
        <f t="shared" ca="1" si="71"/>
        <v/>
      </c>
      <c r="CP107" s="150" t="str">
        <f t="shared" ca="1" si="72"/>
        <v/>
      </c>
      <c r="CQ107" s="150" t="str">
        <f t="shared" ca="1" si="73"/>
        <v/>
      </c>
      <c r="CR107" s="150" t="str">
        <f t="shared" ca="1" si="74"/>
        <v/>
      </c>
      <c r="CS107" s="150" t="str">
        <f t="shared" ca="1" si="75"/>
        <v/>
      </c>
      <c r="CT107" s="150" t="str">
        <f t="shared" ca="1" si="76"/>
        <v/>
      </c>
      <c r="CU107" s="157" t="str">
        <f t="shared" ca="1" si="126"/>
        <v/>
      </c>
      <c r="CV107" s="157" t="str">
        <f t="shared" ca="1" si="127"/>
        <v/>
      </c>
      <c r="CW107" s="157" t="str">
        <f t="shared" ca="1" si="128"/>
        <v/>
      </c>
      <c r="CX107" s="157" t="str">
        <f t="shared" ca="1" si="129"/>
        <v/>
      </c>
      <c r="CY107" s="157" t="str">
        <f t="shared" ca="1" si="130"/>
        <v/>
      </c>
      <c r="CZ107" s="157" t="str">
        <f t="shared" ca="1" si="131"/>
        <v/>
      </c>
      <c r="DA107" s="157" t="str">
        <f t="shared" ca="1" si="132"/>
        <v/>
      </c>
      <c r="DB107" s="157" t="str">
        <f t="shared" ca="1" si="133"/>
        <v/>
      </c>
    </row>
    <row r="108" spans="1:106" ht="15" customHeight="1">
      <c r="A108" s="113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O108" s="116"/>
      <c r="P108" s="116"/>
      <c r="Q108" s="116"/>
      <c r="R108" s="116"/>
      <c r="S108" s="116"/>
      <c r="T108" s="116"/>
      <c r="U108" s="116"/>
    </row>
    <row r="109" spans="1:106" ht="15" customHeight="1">
      <c r="A109" s="113"/>
      <c r="C109" s="114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</row>
    <row r="110" spans="1:106" ht="15" customHeight="1">
      <c r="B110" s="135" t="s">
        <v>253</v>
      </c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T110" s="118"/>
      <c r="U110" s="119"/>
      <c r="V110" s="119"/>
      <c r="W110" s="119"/>
      <c r="AA110" s="119"/>
    </row>
    <row r="111" spans="1:106" ht="15" customHeight="1">
      <c r="B111" s="136"/>
      <c r="C111" s="470" t="s">
        <v>254</v>
      </c>
      <c r="D111" s="471"/>
      <c r="E111" s="111" t="s">
        <v>255</v>
      </c>
      <c r="F111" s="111" t="s">
        <v>256</v>
      </c>
      <c r="G111" s="111" t="s">
        <v>257</v>
      </c>
      <c r="H111" s="136"/>
      <c r="I111" s="111" t="s">
        <v>181</v>
      </c>
      <c r="J111" s="111" t="s">
        <v>256</v>
      </c>
      <c r="K111" s="111"/>
      <c r="L111" s="111" t="s">
        <v>258</v>
      </c>
      <c r="M111" s="143"/>
      <c r="N111" s="111" t="s">
        <v>256</v>
      </c>
      <c r="O111" s="143" t="s">
        <v>257</v>
      </c>
      <c r="P111" s="111"/>
      <c r="Q111" s="111" t="s">
        <v>259</v>
      </c>
      <c r="R111" s="111" t="s">
        <v>260</v>
      </c>
      <c r="T111" s="119"/>
      <c r="U111" s="119"/>
      <c r="V111" s="119"/>
      <c r="Z111" s="119"/>
      <c r="AA111" s="119"/>
    </row>
    <row r="112" spans="1:106" ht="15" customHeight="1">
      <c r="B112" s="136"/>
      <c r="C112" s="137"/>
      <c r="D112" s="138"/>
      <c r="E112" s="143"/>
      <c r="F112" s="144">
        <v>34200</v>
      </c>
      <c r="G112" s="165" t="s">
        <v>261</v>
      </c>
      <c r="H112" s="136"/>
      <c r="I112" s="111">
        <f>COUNTA(Length_12!Y4:Y44)</f>
        <v>0</v>
      </c>
      <c r="J112" s="147">
        <f>F112</f>
        <v>34200</v>
      </c>
      <c r="K112" s="111"/>
      <c r="L112" s="111">
        <f>I112-1</f>
        <v>-1</v>
      </c>
      <c r="M112" s="111"/>
      <c r="N112" s="144">
        <f>J112*IF(M112=TRUE,1.8,1)</f>
        <v>34200</v>
      </c>
      <c r="O112" s="145">
        <f>N112*(L112*G115)</f>
        <v>-34200</v>
      </c>
      <c r="P112" s="146"/>
      <c r="Q112" s="146">
        <f>SUM(N112:P112)</f>
        <v>0</v>
      </c>
      <c r="R112" s="463">
        <f>SUM(Q112:Q114)</f>
        <v>0</v>
      </c>
      <c r="AA112" s="119"/>
    </row>
    <row r="113" spans="2:27" ht="15" customHeight="1">
      <c r="B113" s="136"/>
      <c r="C113" s="137"/>
      <c r="D113" s="138"/>
      <c r="E113" s="143"/>
      <c r="F113" s="144"/>
      <c r="G113" s="166">
        <v>1</v>
      </c>
      <c r="H113" s="136"/>
      <c r="I113" s="111"/>
      <c r="J113" s="147"/>
      <c r="K113" s="111"/>
      <c r="L113" s="111"/>
      <c r="M113" s="111"/>
      <c r="N113" s="144"/>
      <c r="O113" s="145"/>
      <c r="P113" s="146"/>
      <c r="Q113" s="146"/>
      <c r="R113" s="464"/>
      <c r="AA113" s="119"/>
    </row>
    <row r="114" spans="2:27" ht="15" customHeight="1">
      <c r="B114" s="136"/>
      <c r="C114" s="137"/>
      <c r="D114" s="138"/>
      <c r="E114" s="143"/>
      <c r="F114" s="144"/>
      <c r="G114" s="167" t="s">
        <v>262</v>
      </c>
      <c r="H114" s="136"/>
      <c r="I114" s="111"/>
      <c r="J114" s="111"/>
      <c r="K114" s="111"/>
      <c r="L114" s="111"/>
      <c r="M114" s="111"/>
      <c r="N114" s="144"/>
      <c r="O114" s="147"/>
      <c r="P114" s="146"/>
      <c r="Q114" s="146"/>
      <c r="R114" s="465"/>
      <c r="AA114" s="119"/>
    </row>
    <row r="115" spans="2:27" ht="15" customHeight="1">
      <c r="B115" s="136"/>
      <c r="C115" s="137"/>
      <c r="D115" s="138"/>
      <c r="E115" s="143"/>
      <c r="F115" s="144"/>
      <c r="G115" s="168">
        <v>1</v>
      </c>
      <c r="H115" s="136"/>
      <c r="I115" s="136"/>
      <c r="J115" s="136"/>
      <c r="K115" s="136"/>
      <c r="L115" s="136"/>
      <c r="M115" s="136"/>
      <c r="N115" s="136"/>
      <c r="O115" s="139"/>
      <c r="P115" s="136"/>
      <c r="Q115" s="136"/>
      <c r="R115" s="136"/>
      <c r="AA115" s="119"/>
    </row>
    <row r="116" spans="2:27" ht="15" customHeight="1">
      <c r="B116" s="136"/>
      <c r="C116" s="137"/>
      <c r="D116" s="138"/>
      <c r="E116" s="143"/>
      <c r="F116" s="144"/>
      <c r="G116" s="169" t="s">
        <v>261</v>
      </c>
      <c r="H116" s="136"/>
      <c r="I116" s="140"/>
      <c r="J116" s="136"/>
      <c r="K116" s="136"/>
      <c r="L116" s="136"/>
      <c r="M116" s="136"/>
      <c r="N116" s="136"/>
      <c r="O116" s="136"/>
      <c r="P116" s="136"/>
      <c r="Q116" s="136"/>
      <c r="R116" s="136"/>
      <c r="AA116" s="119"/>
    </row>
    <row r="117" spans="2:27" ht="15" customHeight="1">
      <c r="B117" s="136"/>
      <c r="C117" s="137"/>
      <c r="D117" s="138"/>
      <c r="E117" s="143"/>
      <c r="F117" s="144"/>
      <c r="G117" s="167"/>
      <c r="H117" s="136"/>
      <c r="I117" s="141"/>
      <c r="M117" s="136"/>
      <c r="N117" s="136"/>
      <c r="O117" s="136"/>
      <c r="P117" s="136"/>
      <c r="Q117" s="136"/>
      <c r="R117" s="136"/>
      <c r="AA117" s="119"/>
    </row>
    <row r="118" spans="2:27" ht="15" customHeight="1">
      <c r="B118" s="136"/>
      <c r="C118" s="137"/>
      <c r="D118" s="142"/>
      <c r="E118" s="111"/>
      <c r="F118" s="111"/>
      <c r="G118" s="182"/>
      <c r="H118" s="136"/>
      <c r="I118" s="141"/>
      <c r="M118" s="136"/>
      <c r="N118" s="136"/>
      <c r="O118" s="136"/>
      <c r="P118" s="136"/>
      <c r="Q118" s="136"/>
      <c r="R118" s="136"/>
      <c r="AA118" s="119"/>
    </row>
    <row r="119" spans="2:27" ht="15" customHeight="1">
      <c r="AA119" s="119"/>
    </row>
    <row r="120" spans="2:27" ht="15" customHeight="1">
      <c r="AA120" s="119"/>
    </row>
    <row r="121" spans="2:27" ht="15" customHeight="1"/>
    <row r="122" spans="2:27" ht="15" customHeight="1">
      <c r="I122" s="115"/>
      <c r="J122" s="116"/>
    </row>
    <row r="123" spans="2:27" ht="15" customHeight="1"/>
    <row r="124" spans="2:27" ht="15" customHeight="1"/>
    <row r="125" spans="2:27" ht="15" customHeight="1"/>
    <row r="126" spans="2:27" ht="15" customHeight="1"/>
    <row r="127" spans="2:27" ht="15" customHeight="1"/>
    <row r="128" spans="2:27" ht="15" customHeight="1"/>
    <row r="129" spans="2:29" ht="15" customHeight="1"/>
    <row r="132" spans="2:29" ht="18" customHeight="1">
      <c r="B132" s="70"/>
      <c r="C132" s="70"/>
      <c r="D132" s="70"/>
      <c r="E132" s="70"/>
      <c r="F132" s="70"/>
      <c r="G132" s="70"/>
      <c r="H132" s="70"/>
      <c r="M132" s="70"/>
      <c r="N132" s="70"/>
      <c r="O132" s="70"/>
      <c r="P132" s="136"/>
      <c r="Q132" s="136"/>
      <c r="R132" s="136"/>
    </row>
    <row r="133" spans="2:29" ht="18" customHeight="1">
      <c r="B133" s="117"/>
      <c r="C133" s="117"/>
      <c r="D133" s="117"/>
      <c r="I133" s="141"/>
      <c r="J133" s="136"/>
      <c r="K133" s="136"/>
      <c r="L133" s="136"/>
      <c r="P133" s="116"/>
      <c r="Q133" s="116"/>
      <c r="R133" s="116"/>
    </row>
    <row r="134" spans="2:29" ht="18" customHeight="1">
      <c r="B134" s="117"/>
      <c r="C134" s="117"/>
      <c r="D134" s="117"/>
      <c r="I134" s="141"/>
      <c r="J134" s="136"/>
      <c r="K134" s="136"/>
      <c r="L134" s="136"/>
      <c r="P134" s="116"/>
      <c r="Q134" s="116"/>
      <c r="R134" s="116"/>
    </row>
    <row r="135" spans="2:29" ht="18" customHeight="1">
      <c r="B135" s="117"/>
      <c r="C135" s="117"/>
      <c r="D135" s="117"/>
      <c r="J135" s="70"/>
      <c r="K135" s="70"/>
      <c r="L135" s="70"/>
      <c r="P135" s="116"/>
      <c r="Q135" s="116"/>
      <c r="R135" s="116"/>
    </row>
    <row r="136" spans="2:29" ht="18" customHeight="1">
      <c r="B136" s="117"/>
      <c r="C136" s="117"/>
      <c r="D136" s="117"/>
      <c r="I136" s="141"/>
      <c r="J136" s="119"/>
      <c r="K136" s="119"/>
      <c r="P136" s="116"/>
      <c r="Q136" s="116"/>
      <c r="R136" s="116"/>
    </row>
    <row r="137" spans="2:29" ht="18" customHeight="1">
      <c r="B137" s="117"/>
      <c r="C137" s="117"/>
      <c r="D137" s="117"/>
      <c r="I137" s="141"/>
      <c r="J137" s="119"/>
      <c r="K137" s="119"/>
      <c r="P137" s="116"/>
      <c r="Q137" s="116"/>
      <c r="R137" s="116"/>
    </row>
    <row r="138" spans="2:29" ht="18" customHeight="1">
      <c r="B138" s="117"/>
      <c r="C138" s="117"/>
      <c r="D138" s="117"/>
      <c r="J138" s="119"/>
      <c r="K138" s="119"/>
      <c r="P138" s="116"/>
      <c r="Q138" s="116"/>
      <c r="R138" s="116"/>
    </row>
    <row r="139" spans="2:29" ht="18" customHeight="1">
      <c r="B139" s="117"/>
      <c r="C139" s="117"/>
      <c r="D139" s="117"/>
      <c r="P139" s="116"/>
      <c r="Q139" s="116"/>
      <c r="R139" s="116"/>
    </row>
    <row r="141" spans="2:29" ht="18" customHeight="1">
      <c r="Z141" s="117"/>
      <c r="AA141" s="117"/>
      <c r="AB141" s="117"/>
      <c r="AC141" s="117"/>
    </row>
    <row r="142" spans="2:29" ht="18" customHeight="1">
      <c r="Z142" s="117"/>
      <c r="AA142" s="117"/>
      <c r="AB142" s="117"/>
      <c r="AC142" s="117"/>
    </row>
    <row r="143" spans="2:29" ht="18" customHeight="1">
      <c r="Z143" s="117"/>
      <c r="AA143" s="117"/>
      <c r="AB143" s="117"/>
      <c r="AC143" s="117"/>
    </row>
    <row r="144" spans="2:29" ht="18" customHeight="1">
      <c r="V144" s="117"/>
      <c r="W144" s="117"/>
      <c r="X144" s="117"/>
      <c r="Y144" s="117"/>
      <c r="Z144" s="117"/>
      <c r="AA144" s="117"/>
      <c r="AB144" s="117"/>
      <c r="AC144" s="117"/>
    </row>
    <row r="145" spans="22:29" ht="18" customHeight="1">
      <c r="V145" s="117"/>
      <c r="W145" s="117"/>
      <c r="X145" s="117"/>
      <c r="Y145" s="117"/>
      <c r="Z145" s="117"/>
      <c r="AA145" s="117"/>
      <c r="AB145" s="117"/>
      <c r="AC145" s="117"/>
    </row>
  </sheetData>
  <mergeCells count="79">
    <mergeCell ref="CV65:CY65"/>
    <mergeCell ref="CZ65:DB65"/>
    <mergeCell ref="C111:D111"/>
    <mergeCell ref="R112:R114"/>
    <mergeCell ref="BZ65:CA65"/>
    <mergeCell ref="CB65:CC65"/>
    <mergeCell ref="CG65:CJ65"/>
    <mergeCell ref="CK65:CM65"/>
    <mergeCell ref="CO65:CP65"/>
    <mergeCell ref="CQ65:CR65"/>
    <mergeCell ref="BC65:BF65"/>
    <mergeCell ref="BG65:BI65"/>
    <mergeCell ref="BK65:BL65"/>
    <mergeCell ref="BM65:BN65"/>
    <mergeCell ref="BR65:BU65"/>
    <mergeCell ref="BV65:BX65"/>
    <mergeCell ref="BY64:BY66"/>
    <mergeCell ref="CF64:CM64"/>
    <mergeCell ref="CN64:CN66"/>
    <mergeCell ref="CU64:DB64"/>
    <mergeCell ref="R65:S65"/>
    <mergeCell ref="T65:U65"/>
    <mergeCell ref="Y65:AB65"/>
    <mergeCell ref="AC65:AE65"/>
    <mergeCell ref="AG65:AH65"/>
    <mergeCell ref="AI65:AJ65"/>
    <mergeCell ref="AF64:AF66"/>
    <mergeCell ref="AM64:AT64"/>
    <mergeCell ref="AU64:AU66"/>
    <mergeCell ref="BB64:BI64"/>
    <mergeCell ref="BJ64:BJ66"/>
    <mergeCell ref="BQ64:BX64"/>
    <mergeCell ref="AN65:AQ65"/>
    <mergeCell ref="AR65:AT65"/>
    <mergeCell ref="AV65:AW65"/>
    <mergeCell ref="AX65:AY65"/>
    <mergeCell ref="B64:B66"/>
    <mergeCell ref="C64:D65"/>
    <mergeCell ref="E64:F64"/>
    <mergeCell ref="G64:N64"/>
    <mergeCell ref="Q64:Q66"/>
    <mergeCell ref="X64:AE64"/>
    <mergeCell ref="B54:B55"/>
    <mergeCell ref="C54:C55"/>
    <mergeCell ref="D54:D55"/>
    <mergeCell ref="G54:H54"/>
    <mergeCell ref="M54:N54"/>
    <mergeCell ref="G55:H55"/>
    <mergeCell ref="M55:N55"/>
    <mergeCell ref="AI52:AJ52"/>
    <mergeCell ref="B53:D53"/>
    <mergeCell ref="E53:J53"/>
    <mergeCell ref="K53:P53"/>
    <mergeCell ref="Q53:S53"/>
    <mergeCell ref="T53:U53"/>
    <mergeCell ref="V53:W53"/>
    <mergeCell ref="AI53:AJ53"/>
    <mergeCell ref="AF6:AH6"/>
    <mergeCell ref="AK6:AN6"/>
    <mergeCell ref="B52:D52"/>
    <mergeCell ref="E52:J52"/>
    <mergeCell ref="K52:P52"/>
    <mergeCell ref="Q52:S52"/>
    <mergeCell ref="T52:U52"/>
    <mergeCell ref="V52:W52"/>
    <mergeCell ref="AD52:AE52"/>
    <mergeCell ref="AF52:AG52"/>
    <mergeCell ref="I6:N6"/>
    <mergeCell ref="O6:O7"/>
    <mergeCell ref="P6:T6"/>
    <mergeCell ref="W6:AB6"/>
    <mergeCell ref="AC6:AC7"/>
    <mergeCell ref="AD6:AE6"/>
    <mergeCell ref="H6:H7"/>
    <mergeCell ref="B6:B8"/>
    <mergeCell ref="C6:C8"/>
    <mergeCell ref="D6:D8"/>
    <mergeCell ref="E6:E8"/>
    <mergeCell ref="G6:G8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3" bestFit="1" customWidth="1"/>
    <col min="2" max="2" width="6.6640625" style="93" bestFit="1" customWidth="1"/>
    <col min="3" max="3" width="8.88671875" style="93"/>
    <col min="4" max="4" width="6.6640625" style="93" bestFit="1" customWidth="1"/>
    <col min="5" max="13" width="1.77734375" style="93" customWidth="1"/>
    <col min="14" max="15" width="6" style="93" bestFit="1" customWidth="1"/>
    <col min="16" max="16" width="7.5546875" style="93" bestFit="1" customWidth="1"/>
    <col min="17" max="17" width="4" style="93" bestFit="1" customWidth="1"/>
    <col min="18" max="18" width="5.33203125" style="93" bestFit="1" customWidth="1"/>
    <col min="19" max="19" width="4" style="93" bestFit="1" customWidth="1"/>
    <col min="20" max="21" width="6.5546875" style="93" bestFit="1" customWidth="1"/>
    <col min="22" max="22" width="8.44140625" style="93" bestFit="1" customWidth="1"/>
    <col min="23" max="23" width="6.6640625" style="93" bestFit="1" customWidth="1"/>
    <col min="24" max="24" width="5.33203125" style="93" bestFit="1" customWidth="1"/>
    <col min="25" max="25" width="8.33203125" style="93" bestFit="1" customWidth="1"/>
    <col min="26" max="27" width="4" style="93" bestFit="1" customWidth="1"/>
    <col min="28" max="34" width="1.77734375" style="93" customWidth="1"/>
    <col min="35" max="35" width="7.5546875" style="93" bestFit="1" customWidth="1"/>
    <col min="36" max="16384" width="8.88671875" style="93"/>
  </cols>
  <sheetData>
    <row r="1" spans="1:36">
      <c r="A1" s="112" t="s">
        <v>83</v>
      </c>
      <c r="B1" s="112" t="s">
        <v>62</v>
      </c>
      <c r="C1" s="112" t="s">
        <v>63</v>
      </c>
      <c r="D1" s="112" t="s">
        <v>84</v>
      </c>
      <c r="E1" s="112"/>
      <c r="F1" s="112"/>
      <c r="G1" s="112"/>
      <c r="H1" s="112"/>
      <c r="I1" s="112"/>
      <c r="J1" s="112"/>
      <c r="K1" s="112"/>
      <c r="L1" s="112"/>
      <c r="M1" s="112"/>
      <c r="N1" s="112" t="s">
        <v>85</v>
      </c>
      <c r="O1" s="112" t="s">
        <v>86</v>
      </c>
      <c r="P1" s="112" t="s">
        <v>64</v>
      </c>
      <c r="Q1" s="112" t="s">
        <v>87</v>
      </c>
      <c r="R1" s="112" t="s">
        <v>66</v>
      </c>
      <c r="S1" s="112" t="s">
        <v>65</v>
      </c>
      <c r="T1" s="112" t="s">
        <v>67</v>
      </c>
      <c r="U1" s="112" t="s">
        <v>88</v>
      </c>
      <c r="V1" s="112" t="s">
        <v>68</v>
      </c>
      <c r="W1" s="112" t="s">
        <v>69</v>
      </c>
      <c r="X1" s="112" t="s">
        <v>89</v>
      </c>
      <c r="Y1" s="112" t="s">
        <v>90</v>
      </c>
      <c r="Z1" s="112" t="s">
        <v>91</v>
      </c>
      <c r="AA1" s="112" t="s">
        <v>92</v>
      </c>
      <c r="AB1" s="112"/>
      <c r="AC1" s="112"/>
      <c r="AD1" s="112"/>
      <c r="AE1" s="112"/>
      <c r="AF1" s="112"/>
      <c r="AG1" s="112"/>
      <c r="AH1" s="112"/>
      <c r="AI1" s="112" t="s">
        <v>93</v>
      </c>
      <c r="AJ1" s="148" t="s">
        <v>101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Q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43" s="12" customFormat="1" ht="33" customHeight="1">
      <c r="A1" s="15" t="s">
        <v>77</v>
      </c>
    </row>
    <row r="2" spans="1:43" s="12" customFormat="1" ht="17.100000000000001" customHeight="1">
      <c r="A2" s="17" t="s">
        <v>42</v>
      </c>
      <c r="E2" s="94" t="s">
        <v>59</v>
      </c>
      <c r="H2" s="94" t="s">
        <v>70</v>
      </c>
      <c r="L2" s="17" t="s">
        <v>43</v>
      </c>
      <c r="O2" s="17" t="s">
        <v>182</v>
      </c>
      <c r="T2" s="17" t="s">
        <v>183</v>
      </c>
      <c r="Y2" s="17" t="s">
        <v>201</v>
      </c>
      <c r="Z2" s="17"/>
      <c r="AA2" s="17"/>
      <c r="AE2" s="17" t="s">
        <v>194</v>
      </c>
      <c r="AH2" s="17" t="s">
        <v>506</v>
      </c>
      <c r="AM2" s="17" t="s">
        <v>507</v>
      </c>
    </row>
    <row r="3" spans="1:43" s="12" customFormat="1" ht="13.5">
      <c r="A3" s="14" t="s">
        <v>180</v>
      </c>
      <c r="B3" s="14" t="s">
        <v>181</v>
      </c>
      <c r="C3" s="14" t="s">
        <v>78</v>
      </c>
      <c r="D3" s="14" t="s">
        <v>57</v>
      </c>
      <c r="E3" s="14" t="s">
        <v>52</v>
      </c>
      <c r="F3" s="14" t="s">
        <v>53</v>
      </c>
      <c r="G3" s="14" t="s">
        <v>49</v>
      </c>
      <c r="H3" s="13" t="s">
        <v>44</v>
      </c>
      <c r="I3" s="14" t="s">
        <v>58</v>
      </c>
      <c r="J3" s="14" t="s">
        <v>71</v>
      </c>
      <c r="K3" s="14" t="s">
        <v>45</v>
      </c>
      <c r="L3" s="14" t="s">
        <v>46</v>
      </c>
      <c r="M3" s="41" t="s">
        <v>47</v>
      </c>
      <c r="N3" s="41" t="s">
        <v>48</v>
      </c>
      <c r="O3" s="41" t="s">
        <v>60</v>
      </c>
      <c r="P3" s="41" t="s">
        <v>61</v>
      </c>
      <c r="Q3" s="108" t="s">
        <v>79</v>
      </c>
      <c r="R3" s="108" t="s">
        <v>80</v>
      </c>
      <c r="S3" s="41" t="s">
        <v>81</v>
      </c>
      <c r="T3" s="41" t="s">
        <v>60</v>
      </c>
      <c r="U3" s="41" t="s">
        <v>61</v>
      </c>
      <c r="V3" s="108" t="s">
        <v>79</v>
      </c>
      <c r="W3" s="108" t="s">
        <v>80</v>
      </c>
      <c r="X3" s="41" t="s">
        <v>81</v>
      </c>
      <c r="Y3" s="41" t="s">
        <v>200</v>
      </c>
      <c r="Z3" s="41" t="s">
        <v>198</v>
      </c>
      <c r="AA3" s="108" t="s">
        <v>199</v>
      </c>
      <c r="AB3" s="41" t="s">
        <v>195</v>
      </c>
      <c r="AC3" s="41" t="s">
        <v>196</v>
      </c>
      <c r="AD3" s="41" t="s">
        <v>197</v>
      </c>
      <c r="AE3" s="41" t="s">
        <v>60</v>
      </c>
      <c r="AF3" s="41" t="s">
        <v>61</v>
      </c>
      <c r="AH3" s="41" t="s">
        <v>60</v>
      </c>
      <c r="AI3" s="41" t="s">
        <v>61</v>
      </c>
      <c r="AJ3" s="108" t="s">
        <v>79</v>
      </c>
      <c r="AK3" s="108" t="s">
        <v>80</v>
      </c>
      <c r="AL3" s="41" t="s">
        <v>81</v>
      </c>
      <c r="AM3" s="41" t="s">
        <v>60</v>
      </c>
      <c r="AN3" s="41" t="s">
        <v>61</v>
      </c>
      <c r="AO3" s="108" t="s">
        <v>79</v>
      </c>
      <c r="AP3" s="108" t="s">
        <v>80</v>
      </c>
      <c r="AQ3" s="41" t="s">
        <v>81</v>
      </c>
    </row>
    <row r="4" spans="1:43" s="12" customFormat="1" ht="17.100000000000001" customHeight="1">
      <c r="A4" s="107"/>
      <c r="B4" s="107"/>
      <c r="C4" s="107"/>
      <c r="D4" s="23"/>
      <c r="E4" s="23"/>
      <c r="F4" s="54"/>
      <c r="G4" s="42"/>
      <c r="H4" s="23"/>
      <c r="I4" s="23"/>
      <c r="J4" s="95"/>
      <c r="K4" s="42"/>
      <c r="L4" s="23"/>
      <c r="M4" s="23"/>
      <c r="N4" s="23"/>
      <c r="O4" s="23"/>
      <c r="P4" s="23"/>
      <c r="Q4" s="109"/>
      <c r="R4" s="109"/>
      <c r="S4" s="23"/>
      <c r="T4" s="23"/>
      <c r="U4" s="23"/>
      <c r="V4" s="109"/>
      <c r="W4" s="109"/>
      <c r="X4" s="23"/>
      <c r="Y4" s="23"/>
      <c r="Z4" s="191"/>
      <c r="AA4" s="109"/>
      <c r="AB4" s="23"/>
      <c r="AC4" s="23"/>
      <c r="AD4" s="23"/>
      <c r="AE4" s="23"/>
      <c r="AF4" s="23"/>
      <c r="AH4" s="23"/>
      <c r="AI4" s="23"/>
      <c r="AJ4" s="109"/>
      <c r="AK4" s="109"/>
      <c r="AL4" s="23"/>
      <c r="AM4" s="23"/>
      <c r="AN4" s="23"/>
      <c r="AO4" s="109"/>
      <c r="AP4" s="109"/>
      <c r="AQ4" s="23"/>
    </row>
    <row r="5" spans="1:43" s="12" customFormat="1" ht="17.100000000000001" customHeight="1">
      <c r="A5" s="107"/>
      <c r="B5" s="107"/>
      <c r="C5" s="107"/>
      <c r="D5" s="23"/>
      <c r="E5" s="23"/>
      <c r="F5" s="54"/>
      <c r="G5" s="42"/>
      <c r="H5" s="23"/>
      <c r="I5" s="23"/>
      <c r="J5" s="95"/>
      <c r="K5" s="42"/>
      <c r="L5" s="23"/>
      <c r="M5" s="24"/>
      <c r="N5" s="24"/>
      <c r="O5" s="24"/>
      <c r="P5" s="24"/>
      <c r="Q5" s="110"/>
      <c r="R5" s="110"/>
      <c r="S5" s="24"/>
      <c r="T5" s="24"/>
      <c r="U5" s="24"/>
      <c r="V5" s="110"/>
      <c r="W5" s="110"/>
      <c r="X5" s="24"/>
      <c r="Y5" s="24"/>
      <c r="Z5" s="192"/>
      <c r="AA5" s="110"/>
      <c r="AB5" s="24"/>
      <c r="AC5" s="24"/>
      <c r="AD5" s="24"/>
      <c r="AE5" s="24"/>
      <c r="AF5" s="24"/>
      <c r="AH5" s="24"/>
      <c r="AI5" s="24"/>
      <c r="AJ5" s="110"/>
      <c r="AK5" s="110"/>
      <c r="AL5" s="24"/>
      <c r="AM5" s="24"/>
      <c r="AN5" s="24"/>
      <c r="AO5" s="110"/>
      <c r="AP5" s="110"/>
      <c r="AQ5" s="24"/>
    </row>
    <row r="6" spans="1:43" s="12" customFormat="1" ht="17.100000000000001" customHeight="1">
      <c r="A6" s="107"/>
      <c r="B6" s="107"/>
      <c r="C6" s="107"/>
      <c r="D6" s="23"/>
      <c r="E6" s="23"/>
      <c r="F6" s="54"/>
      <c r="G6" s="42"/>
      <c r="H6" s="23"/>
      <c r="I6" s="23"/>
      <c r="J6" s="95"/>
      <c r="K6" s="42"/>
      <c r="L6" s="23"/>
      <c r="M6" s="24"/>
      <c r="N6" s="24"/>
      <c r="O6" s="24"/>
      <c r="P6" s="24"/>
      <c r="Q6" s="110"/>
      <c r="R6" s="110"/>
      <c r="S6" s="24"/>
      <c r="T6" s="24"/>
      <c r="U6" s="24"/>
      <c r="V6" s="110"/>
      <c r="W6" s="110"/>
      <c r="X6" s="24"/>
      <c r="Y6" s="24"/>
      <c r="Z6" s="192"/>
      <c r="AA6" s="110"/>
      <c r="AB6" s="24"/>
      <c r="AC6" s="24"/>
      <c r="AD6" s="24"/>
      <c r="AE6" s="24"/>
      <c r="AF6" s="24"/>
      <c r="AH6" s="24"/>
      <c r="AI6" s="24"/>
      <c r="AJ6" s="110"/>
      <c r="AK6" s="110"/>
      <c r="AL6" s="24"/>
      <c r="AM6" s="24"/>
      <c r="AN6" s="24"/>
      <c r="AO6" s="110"/>
      <c r="AP6" s="110"/>
      <c r="AQ6" s="24"/>
    </row>
    <row r="7" spans="1:43" s="12" customFormat="1" ht="17.100000000000001" customHeight="1">
      <c r="A7" s="107"/>
      <c r="B7" s="107"/>
      <c r="C7" s="107"/>
      <c r="D7" s="23"/>
      <c r="E7" s="23"/>
      <c r="F7" s="54"/>
      <c r="G7" s="42"/>
      <c r="H7" s="23"/>
      <c r="I7" s="23"/>
      <c r="J7" s="95"/>
      <c r="K7" s="42"/>
      <c r="L7" s="23"/>
      <c r="M7" s="24"/>
      <c r="N7" s="24"/>
      <c r="O7" s="24"/>
      <c r="P7" s="24"/>
      <c r="Q7" s="110"/>
      <c r="R7" s="110"/>
      <c r="S7" s="24"/>
      <c r="T7" s="24"/>
      <c r="U7" s="24"/>
      <c r="V7" s="110"/>
      <c r="W7" s="110"/>
      <c r="X7" s="24"/>
      <c r="Y7" s="24"/>
      <c r="Z7" s="192"/>
      <c r="AA7" s="110"/>
      <c r="AB7" s="24"/>
      <c r="AC7" s="24"/>
      <c r="AD7" s="24"/>
      <c r="AE7" s="24"/>
      <c r="AF7" s="24"/>
      <c r="AH7" s="24"/>
      <c r="AI7" s="24"/>
      <c r="AJ7" s="110"/>
      <c r="AK7" s="110"/>
      <c r="AL7" s="24"/>
      <c r="AM7" s="24"/>
      <c r="AN7" s="24"/>
      <c r="AO7" s="110"/>
      <c r="AP7" s="110"/>
      <c r="AQ7" s="24"/>
    </row>
    <row r="8" spans="1:43" s="12" customFormat="1" ht="17.100000000000001" customHeight="1">
      <c r="A8" s="107"/>
      <c r="B8" s="107"/>
      <c r="C8" s="107"/>
      <c r="D8" s="23"/>
      <c r="E8" s="23"/>
      <c r="F8" s="54"/>
      <c r="G8" s="42"/>
      <c r="H8" s="23"/>
      <c r="I8" s="23"/>
      <c r="J8" s="95"/>
      <c r="K8" s="42"/>
      <c r="L8" s="23"/>
      <c r="M8" s="24"/>
      <c r="N8" s="24"/>
      <c r="O8" s="24"/>
      <c r="P8" s="24"/>
      <c r="Q8" s="110"/>
      <c r="R8" s="110"/>
      <c r="S8" s="24"/>
      <c r="T8" s="24"/>
      <c r="U8" s="24"/>
      <c r="V8" s="110"/>
      <c r="W8" s="110"/>
      <c r="X8" s="24"/>
      <c r="Y8" s="24"/>
      <c r="Z8" s="192"/>
      <c r="AA8" s="110"/>
      <c r="AB8" s="24"/>
      <c r="AC8" s="24"/>
      <c r="AD8" s="24"/>
      <c r="AE8" s="24"/>
      <c r="AF8" s="24"/>
      <c r="AH8" s="24"/>
      <c r="AI8" s="24"/>
      <c r="AJ8" s="110"/>
      <c r="AK8" s="110"/>
      <c r="AL8" s="24"/>
      <c r="AM8" s="24"/>
      <c r="AN8" s="24"/>
      <c r="AO8" s="110"/>
      <c r="AP8" s="110"/>
      <c r="AQ8" s="24"/>
    </row>
    <row r="9" spans="1:43" s="12" customFormat="1" ht="17.100000000000001" customHeight="1">
      <c r="A9" s="107"/>
      <c r="B9" s="107"/>
      <c r="C9" s="107"/>
      <c r="D9" s="23"/>
      <c r="E9" s="23"/>
      <c r="F9" s="54"/>
      <c r="G9" s="42"/>
      <c r="H9" s="23"/>
      <c r="I9" s="23"/>
      <c r="J9" s="95"/>
      <c r="K9" s="42"/>
      <c r="L9" s="23"/>
      <c r="M9" s="24"/>
      <c r="N9" s="24"/>
      <c r="O9" s="24"/>
      <c r="P9" s="24"/>
      <c r="Q9" s="110"/>
      <c r="R9" s="110"/>
      <c r="S9" s="24"/>
      <c r="T9" s="24"/>
      <c r="U9" s="24"/>
      <c r="V9" s="110"/>
      <c r="W9" s="110"/>
      <c r="X9" s="24"/>
      <c r="Y9" s="24"/>
      <c r="Z9" s="192"/>
      <c r="AA9" s="110"/>
      <c r="AB9" s="24"/>
      <c r="AC9" s="24"/>
      <c r="AD9" s="24"/>
      <c r="AE9" s="24"/>
      <c r="AF9" s="24"/>
      <c r="AH9" s="24"/>
      <c r="AI9" s="24"/>
      <c r="AJ9" s="110"/>
      <c r="AK9" s="110"/>
      <c r="AL9" s="24"/>
      <c r="AM9" s="24"/>
      <c r="AN9" s="24"/>
      <c r="AO9" s="110"/>
      <c r="AP9" s="110"/>
      <c r="AQ9" s="24"/>
    </row>
    <row r="10" spans="1:43" s="12" customFormat="1" ht="17.100000000000001" customHeight="1">
      <c r="A10" s="107"/>
      <c r="B10" s="107"/>
      <c r="C10" s="107"/>
      <c r="D10" s="23"/>
      <c r="E10" s="23"/>
      <c r="F10" s="54"/>
      <c r="G10" s="42"/>
      <c r="H10" s="23"/>
      <c r="I10" s="23"/>
      <c r="J10" s="95"/>
      <c r="K10" s="42"/>
      <c r="L10" s="23"/>
      <c r="M10" s="24"/>
      <c r="N10" s="24"/>
      <c r="O10" s="24"/>
      <c r="P10" s="24"/>
      <c r="Q10" s="110"/>
      <c r="R10" s="110"/>
      <c r="S10" s="24"/>
      <c r="T10" s="24"/>
      <c r="U10" s="24"/>
      <c r="V10" s="110"/>
      <c r="W10" s="110"/>
      <c r="X10" s="24"/>
      <c r="Y10" s="24"/>
      <c r="Z10" s="192"/>
      <c r="AA10" s="110"/>
      <c r="AB10" s="24"/>
      <c r="AC10" s="24"/>
      <c r="AD10" s="24"/>
      <c r="AE10" s="24"/>
      <c r="AF10" s="24"/>
      <c r="AH10" s="24"/>
      <c r="AI10" s="24"/>
      <c r="AJ10" s="110"/>
      <c r="AK10" s="110"/>
      <c r="AL10" s="24"/>
      <c r="AM10" s="24"/>
      <c r="AN10" s="24"/>
      <c r="AO10" s="110"/>
      <c r="AP10" s="110"/>
      <c r="AQ10" s="24"/>
    </row>
    <row r="11" spans="1:43" s="12" customFormat="1" ht="17.100000000000001" customHeight="1">
      <c r="A11" s="107"/>
      <c r="B11" s="107"/>
      <c r="C11" s="107"/>
      <c r="D11" s="23"/>
      <c r="E11" s="23"/>
      <c r="F11" s="54"/>
      <c r="G11" s="42"/>
      <c r="H11" s="23"/>
      <c r="I11" s="23"/>
      <c r="J11" s="95"/>
      <c r="K11" s="42"/>
      <c r="L11" s="23"/>
      <c r="M11" s="24"/>
      <c r="N11" s="24"/>
      <c r="O11" s="24"/>
      <c r="P11" s="24"/>
      <c r="Q11" s="110"/>
      <c r="R11" s="110"/>
      <c r="S11" s="24"/>
      <c r="T11" s="24"/>
      <c r="U11" s="24"/>
      <c r="V11" s="110"/>
      <c r="W11" s="110"/>
      <c r="X11" s="24"/>
      <c r="Y11" s="24"/>
      <c r="Z11" s="192"/>
      <c r="AA11" s="110"/>
      <c r="AB11" s="24"/>
      <c r="AC11" s="24"/>
      <c r="AD11" s="24"/>
      <c r="AE11" s="24"/>
      <c r="AF11" s="24"/>
      <c r="AH11" s="24"/>
      <c r="AI11" s="24"/>
      <c r="AJ11" s="110"/>
      <c r="AK11" s="110"/>
      <c r="AL11" s="24"/>
      <c r="AM11" s="24"/>
      <c r="AN11" s="24"/>
      <c r="AO11" s="110"/>
      <c r="AP11" s="110"/>
      <c r="AQ11" s="24"/>
    </row>
    <row r="12" spans="1:43" s="12" customFormat="1" ht="17.100000000000001" customHeight="1">
      <c r="A12" s="107"/>
      <c r="B12" s="107"/>
      <c r="C12" s="107"/>
      <c r="D12" s="23"/>
      <c r="E12" s="23"/>
      <c r="F12" s="54"/>
      <c r="G12" s="42"/>
      <c r="H12" s="23"/>
      <c r="I12" s="23"/>
      <c r="J12" s="95"/>
      <c r="K12" s="42"/>
      <c r="L12" s="23"/>
      <c r="M12" s="24"/>
      <c r="N12" s="24"/>
      <c r="O12" s="24"/>
      <c r="P12" s="24"/>
      <c r="Q12" s="110"/>
      <c r="R12" s="110"/>
      <c r="S12" s="24"/>
      <c r="T12" s="24"/>
      <c r="U12" s="24"/>
      <c r="V12" s="110"/>
      <c r="W12" s="110"/>
      <c r="X12" s="24"/>
      <c r="Y12" s="24"/>
      <c r="Z12" s="192"/>
      <c r="AA12" s="110"/>
      <c r="AB12" s="24"/>
      <c r="AC12" s="24"/>
      <c r="AD12" s="24"/>
      <c r="AE12" s="24"/>
      <c r="AF12" s="24"/>
      <c r="AH12" s="24"/>
      <c r="AI12" s="24"/>
      <c r="AJ12" s="110"/>
      <c r="AK12" s="110"/>
      <c r="AL12" s="24"/>
      <c r="AM12" s="24"/>
      <c r="AN12" s="24"/>
      <c r="AO12" s="110"/>
      <c r="AP12" s="110"/>
      <c r="AQ12" s="24"/>
    </row>
    <row r="13" spans="1:43" s="12" customFormat="1" ht="17.100000000000001" customHeight="1">
      <c r="A13" s="107"/>
      <c r="B13" s="107"/>
      <c r="C13" s="107"/>
      <c r="D13" s="23"/>
      <c r="E13" s="23"/>
      <c r="F13" s="54"/>
      <c r="G13" s="42"/>
      <c r="H13" s="23"/>
      <c r="I13" s="23"/>
      <c r="J13" s="95"/>
      <c r="K13" s="42"/>
      <c r="L13" s="23"/>
      <c r="M13" s="24"/>
      <c r="N13" s="24"/>
      <c r="O13" s="24"/>
      <c r="P13" s="24"/>
      <c r="Q13" s="110"/>
      <c r="R13" s="110"/>
      <c r="S13" s="24"/>
      <c r="T13" s="24"/>
      <c r="U13" s="24"/>
      <c r="V13" s="110"/>
      <c r="W13" s="110"/>
      <c r="X13" s="24"/>
      <c r="Y13" s="24"/>
      <c r="Z13" s="192"/>
      <c r="AA13" s="110"/>
      <c r="AB13" s="24"/>
      <c r="AC13" s="24"/>
      <c r="AD13" s="24"/>
      <c r="AE13" s="24"/>
      <c r="AF13" s="24"/>
      <c r="AH13" s="24"/>
      <c r="AI13" s="24"/>
      <c r="AJ13" s="110"/>
      <c r="AK13" s="110"/>
      <c r="AL13" s="24"/>
      <c r="AM13" s="24"/>
      <c r="AN13" s="24"/>
      <c r="AO13" s="110"/>
      <c r="AP13" s="110"/>
      <c r="AQ13" s="24"/>
    </row>
    <row r="14" spans="1:43" s="12" customFormat="1" ht="17.100000000000001" customHeight="1">
      <c r="A14" s="107"/>
      <c r="B14" s="107"/>
      <c r="C14" s="107"/>
      <c r="D14" s="23"/>
      <c r="E14" s="23"/>
      <c r="F14" s="54"/>
      <c r="G14" s="42"/>
      <c r="H14" s="23"/>
      <c r="I14" s="23"/>
      <c r="J14" s="95"/>
      <c r="K14" s="42"/>
      <c r="L14" s="23"/>
      <c r="M14" s="24"/>
      <c r="N14" s="24"/>
      <c r="O14" s="24"/>
      <c r="P14" s="24"/>
      <c r="Q14" s="110"/>
      <c r="R14" s="110"/>
      <c r="S14" s="24"/>
      <c r="T14" s="24"/>
      <c r="U14" s="24"/>
      <c r="V14" s="110"/>
      <c r="W14" s="110"/>
      <c r="X14" s="24"/>
      <c r="Y14" s="24"/>
      <c r="Z14" s="192"/>
      <c r="AA14" s="110"/>
      <c r="AB14" s="24"/>
      <c r="AC14" s="24"/>
      <c r="AD14" s="24"/>
      <c r="AE14" s="24"/>
      <c r="AF14" s="24"/>
      <c r="AH14" s="24"/>
      <c r="AI14" s="24"/>
      <c r="AJ14" s="110"/>
      <c r="AK14" s="110"/>
      <c r="AL14" s="24"/>
      <c r="AM14" s="24"/>
      <c r="AN14" s="24"/>
      <c r="AO14" s="110"/>
      <c r="AP14" s="110"/>
      <c r="AQ14" s="24"/>
    </row>
    <row r="15" spans="1:43" s="12" customFormat="1" ht="17.100000000000001" customHeight="1">
      <c r="A15" s="107"/>
      <c r="B15" s="107"/>
      <c r="C15" s="107"/>
      <c r="D15" s="23"/>
      <c r="E15" s="23"/>
      <c r="F15" s="54"/>
      <c r="G15" s="42"/>
      <c r="H15" s="23"/>
      <c r="I15" s="23"/>
      <c r="J15" s="95"/>
      <c r="K15" s="42"/>
      <c r="L15" s="24"/>
      <c r="M15" s="24"/>
      <c r="N15" s="24"/>
      <c r="O15" s="24"/>
      <c r="P15" s="24"/>
      <c r="Q15" s="110"/>
      <c r="R15" s="110"/>
      <c r="S15" s="24"/>
      <c r="T15" s="24"/>
      <c r="U15" s="24"/>
      <c r="V15" s="110"/>
      <c r="W15" s="110"/>
      <c r="X15" s="24"/>
      <c r="Y15" s="24"/>
      <c r="Z15" s="192"/>
      <c r="AA15" s="110"/>
      <c r="AB15" s="24"/>
      <c r="AC15" s="24"/>
      <c r="AD15" s="24"/>
      <c r="AE15" s="24"/>
      <c r="AF15" s="24"/>
      <c r="AH15" s="24"/>
      <c r="AI15" s="24"/>
      <c r="AJ15" s="110"/>
      <c r="AK15" s="110"/>
      <c r="AL15" s="24"/>
      <c r="AM15" s="24"/>
      <c r="AN15" s="24"/>
      <c r="AO15" s="110"/>
      <c r="AP15" s="110"/>
      <c r="AQ15" s="24"/>
    </row>
    <row r="16" spans="1:43" s="12" customFormat="1" ht="17.100000000000001" customHeight="1">
      <c r="A16" s="107"/>
      <c r="B16" s="107"/>
      <c r="C16" s="107"/>
      <c r="D16" s="23"/>
      <c r="E16" s="23"/>
      <c r="F16" s="54"/>
      <c r="G16" s="42"/>
      <c r="H16" s="23"/>
      <c r="I16" s="23"/>
      <c r="J16" s="95"/>
      <c r="K16" s="42"/>
      <c r="L16" s="24"/>
      <c r="M16" s="24"/>
      <c r="N16" s="24"/>
      <c r="O16" s="24"/>
      <c r="P16" s="24"/>
      <c r="Q16" s="110"/>
      <c r="R16" s="110"/>
      <c r="S16" s="24"/>
      <c r="T16" s="24"/>
      <c r="U16" s="24"/>
      <c r="V16" s="110"/>
      <c r="W16" s="110"/>
      <c r="X16" s="24"/>
      <c r="Y16" s="24"/>
      <c r="Z16" s="192"/>
      <c r="AA16" s="110"/>
      <c r="AB16" s="24"/>
      <c r="AC16" s="24"/>
      <c r="AD16" s="24"/>
      <c r="AE16" s="24"/>
      <c r="AF16" s="24"/>
      <c r="AH16" s="24"/>
      <c r="AI16" s="24"/>
      <c r="AJ16" s="110"/>
      <c r="AK16" s="110"/>
      <c r="AL16" s="24"/>
      <c r="AM16" s="24"/>
      <c r="AN16" s="24"/>
      <c r="AO16" s="110"/>
      <c r="AP16" s="110"/>
      <c r="AQ16" s="24"/>
    </row>
    <row r="17" spans="1:43" s="12" customFormat="1" ht="17.100000000000001" customHeight="1">
      <c r="A17" s="107"/>
      <c r="B17" s="107"/>
      <c r="C17" s="107"/>
      <c r="D17" s="23"/>
      <c r="E17" s="23"/>
      <c r="F17" s="54"/>
      <c r="G17" s="42"/>
      <c r="H17" s="23"/>
      <c r="I17" s="23"/>
      <c r="J17" s="95"/>
      <c r="K17" s="42"/>
      <c r="L17" s="24"/>
      <c r="M17" s="24"/>
      <c r="N17" s="24"/>
      <c r="O17" s="24"/>
      <c r="P17" s="24"/>
      <c r="Q17" s="110"/>
      <c r="R17" s="110"/>
      <c r="S17" s="24"/>
      <c r="T17" s="24"/>
      <c r="U17" s="24"/>
      <c r="V17" s="110"/>
      <c r="W17" s="110"/>
      <c r="X17" s="24"/>
      <c r="Y17" s="24"/>
      <c r="Z17" s="192"/>
      <c r="AA17" s="110"/>
      <c r="AB17" s="24"/>
      <c r="AC17" s="24"/>
      <c r="AD17" s="24"/>
      <c r="AE17" s="24"/>
      <c r="AF17" s="24"/>
      <c r="AH17" s="24"/>
      <c r="AI17" s="24"/>
      <c r="AJ17" s="110"/>
      <c r="AK17" s="110"/>
      <c r="AL17" s="24"/>
      <c r="AM17" s="24"/>
      <c r="AN17" s="24"/>
      <c r="AO17" s="110"/>
      <c r="AP17" s="110"/>
      <c r="AQ17" s="24"/>
    </row>
    <row r="18" spans="1:43" s="12" customFormat="1" ht="17.100000000000001" customHeight="1">
      <c r="A18" s="107"/>
      <c r="B18" s="107"/>
      <c r="C18" s="107"/>
      <c r="D18" s="23"/>
      <c r="E18" s="23"/>
      <c r="F18" s="54"/>
      <c r="G18" s="42"/>
      <c r="H18" s="23"/>
      <c r="I18" s="23"/>
      <c r="J18" s="95"/>
      <c r="K18" s="42"/>
      <c r="L18" s="24"/>
      <c r="M18" s="24"/>
      <c r="N18" s="24"/>
      <c r="O18" s="24"/>
      <c r="P18" s="24"/>
      <c r="Q18" s="110"/>
      <c r="R18" s="110"/>
      <c r="S18" s="24"/>
      <c r="T18" s="24"/>
      <c r="U18" s="24"/>
      <c r="V18" s="110"/>
      <c r="W18" s="110"/>
      <c r="X18" s="24"/>
      <c r="Y18" s="24"/>
      <c r="Z18" s="192"/>
      <c r="AA18" s="110"/>
      <c r="AB18" s="24"/>
      <c r="AC18" s="24"/>
      <c r="AD18" s="24"/>
      <c r="AE18" s="24"/>
      <c r="AF18" s="24"/>
      <c r="AH18" s="24"/>
      <c r="AI18" s="24"/>
      <c r="AJ18" s="110"/>
      <c r="AK18" s="110"/>
      <c r="AL18" s="24"/>
      <c r="AM18" s="24"/>
      <c r="AN18" s="24"/>
      <c r="AO18" s="110"/>
      <c r="AP18" s="110"/>
      <c r="AQ18" s="24"/>
    </row>
    <row r="19" spans="1:43" s="12" customFormat="1" ht="17.100000000000001" customHeight="1">
      <c r="A19" s="107"/>
      <c r="B19" s="107"/>
      <c r="C19" s="107"/>
      <c r="D19" s="109"/>
      <c r="E19" s="109"/>
      <c r="F19" s="109"/>
      <c r="G19" s="109"/>
      <c r="H19" s="109"/>
      <c r="I19" s="109"/>
      <c r="J19" s="109"/>
      <c r="K19" s="109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24"/>
      <c r="Z19" s="192"/>
      <c r="AA19" s="110"/>
      <c r="AB19" s="24"/>
      <c r="AC19" s="24"/>
      <c r="AD19" s="24"/>
      <c r="AE19" s="24"/>
      <c r="AF19" s="24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</row>
    <row r="20" spans="1:43" s="12" customFormat="1" ht="17.100000000000001" customHeight="1">
      <c r="A20" s="107"/>
      <c r="B20" s="107"/>
      <c r="C20" s="107"/>
      <c r="D20" s="109"/>
      <c r="E20" s="109"/>
      <c r="F20" s="109"/>
      <c r="G20" s="109"/>
      <c r="H20" s="109"/>
      <c r="I20" s="109"/>
      <c r="J20" s="109"/>
      <c r="K20" s="109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24"/>
      <c r="Z20" s="192"/>
      <c r="AA20" s="110"/>
      <c r="AB20" s="24"/>
      <c r="AC20" s="24"/>
      <c r="AD20" s="24"/>
      <c r="AE20" s="24"/>
      <c r="AF20" s="24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</row>
    <row r="21" spans="1:43" s="12" customFormat="1" ht="17.100000000000001" customHeight="1">
      <c r="A21" s="107"/>
      <c r="B21" s="107"/>
      <c r="C21" s="107"/>
      <c r="D21" s="109"/>
      <c r="E21" s="109"/>
      <c r="F21" s="109"/>
      <c r="G21" s="109"/>
      <c r="H21" s="109"/>
      <c r="I21" s="109"/>
      <c r="J21" s="109"/>
      <c r="K21" s="109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24"/>
      <c r="Z21" s="192"/>
      <c r="AA21" s="110"/>
      <c r="AB21" s="24"/>
      <c r="AC21" s="24"/>
      <c r="AD21" s="24"/>
      <c r="AE21" s="24"/>
      <c r="AF21" s="24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</row>
    <row r="22" spans="1:43" s="12" customFormat="1" ht="17.100000000000001" customHeight="1">
      <c r="A22" s="107"/>
      <c r="B22" s="107"/>
      <c r="C22" s="107"/>
      <c r="D22" s="109"/>
      <c r="E22" s="109"/>
      <c r="F22" s="109"/>
      <c r="G22" s="109"/>
      <c r="H22" s="109"/>
      <c r="I22" s="109"/>
      <c r="J22" s="109"/>
      <c r="K22" s="109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24"/>
      <c r="Z22" s="192"/>
      <c r="AA22" s="110"/>
      <c r="AB22" s="24"/>
      <c r="AC22" s="24"/>
      <c r="AD22" s="24"/>
      <c r="AE22" s="24"/>
      <c r="AF22" s="24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</row>
    <row r="23" spans="1:43" s="12" customFormat="1" ht="17.100000000000001" customHeight="1">
      <c r="A23" s="107"/>
      <c r="B23" s="107"/>
      <c r="C23" s="107"/>
      <c r="D23" s="109"/>
      <c r="E23" s="109"/>
      <c r="F23" s="109"/>
      <c r="G23" s="109"/>
      <c r="H23" s="109"/>
      <c r="I23" s="109"/>
      <c r="J23" s="109"/>
      <c r="K23" s="109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24"/>
      <c r="Z23" s="192"/>
      <c r="AA23" s="110"/>
      <c r="AB23" s="24"/>
      <c r="AC23" s="24"/>
      <c r="AD23" s="24"/>
      <c r="AE23" s="24"/>
      <c r="AF23" s="24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</row>
    <row r="24" spans="1:43" s="12" customFormat="1" ht="17.100000000000001" customHeight="1">
      <c r="A24" s="107"/>
      <c r="B24" s="107"/>
      <c r="C24" s="107"/>
      <c r="D24" s="109"/>
      <c r="E24" s="109"/>
      <c r="F24" s="109"/>
      <c r="G24" s="109"/>
      <c r="H24" s="109"/>
      <c r="I24" s="109"/>
      <c r="J24" s="109"/>
      <c r="K24" s="109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24"/>
      <c r="Z24" s="192"/>
      <c r="AA24" s="110"/>
      <c r="AB24" s="24"/>
      <c r="AC24" s="24"/>
      <c r="AD24" s="24"/>
      <c r="AE24" s="24"/>
      <c r="AF24" s="24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</row>
    <row r="25" spans="1:43" s="12" customFormat="1" ht="17.100000000000001" customHeight="1">
      <c r="A25" s="107"/>
      <c r="B25" s="107"/>
      <c r="C25" s="107"/>
      <c r="D25" s="109"/>
      <c r="E25" s="109"/>
      <c r="F25" s="109"/>
      <c r="G25" s="109"/>
      <c r="H25" s="109"/>
      <c r="I25" s="109"/>
      <c r="J25" s="109"/>
      <c r="K25" s="109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24"/>
      <c r="Z25" s="192"/>
      <c r="AA25" s="110"/>
      <c r="AB25" s="24"/>
      <c r="AC25" s="24"/>
      <c r="AD25" s="24"/>
      <c r="AE25" s="24"/>
      <c r="AF25" s="24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</row>
    <row r="26" spans="1:43" s="12" customFormat="1" ht="17.100000000000001" customHeight="1">
      <c r="A26" s="107"/>
      <c r="B26" s="107"/>
      <c r="C26" s="107"/>
      <c r="D26" s="109"/>
      <c r="E26" s="109"/>
      <c r="F26" s="109"/>
      <c r="G26" s="109"/>
      <c r="H26" s="109"/>
      <c r="I26" s="109"/>
      <c r="J26" s="109"/>
      <c r="K26" s="109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24"/>
      <c r="Z26" s="192"/>
      <c r="AA26" s="110"/>
      <c r="AB26" s="24"/>
      <c r="AC26" s="24"/>
      <c r="AD26" s="24"/>
      <c r="AE26" s="24"/>
      <c r="AF26" s="24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</row>
    <row r="27" spans="1:43" s="12" customFormat="1" ht="17.100000000000001" customHeight="1">
      <c r="A27" s="107"/>
      <c r="B27" s="107"/>
      <c r="C27" s="107"/>
      <c r="D27" s="109"/>
      <c r="E27" s="109"/>
      <c r="F27" s="109"/>
      <c r="G27" s="109"/>
      <c r="H27" s="109"/>
      <c r="I27" s="109"/>
      <c r="J27" s="109"/>
      <c r="K27" s="109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24"/>
      <c r="Z27" s="192"/>
      <c r="AA27" s="110"/>
      <c r="AB27" s="24"/>
      <c r="AC27" s="24"/>
      <c r="AD27" s="24"/>
      <c r="AE27" s="24"/>
      <c r="AF27" s="24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</row>
    <row r="28" spans="1:43" s="12" customFormat="1" ht="17.100000000000001" customHeight="1">
      <c r="A28" s="107"/>
      <c r="B28" s="107"/>
      <c r="C28" s="107"/>
      <c r="D28" s="109"/>
      <c r="E28" s="109"/>
      <c r="F28" s="109"/>
      <c r="G28" s="109"/>
      <c r="H28" s="109"/>
      <c r="I28" s="109"/>
      <c r="J28" s="109"/>
      <c r="K28" s="109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24"/>
      <c r="Z28" s="192"/>
      <c r="AA28" s="110"/>
      <c r="AB28" s="24"/>
      <c r="AC28" s="24"/>
      <c r="AD28" s="24"/>
      <c r="AE28" s="24"/>
      <c r="AF28" s="24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</row>
    <row r="29" spans="1:43" s="12" customFormat="1" ht="17.100000000000001" customHeight="1">
      <c r="A29" s="107"/>
      <c r="B29" s="107"/>
      <c r="C29" s="107"/>
      <c r="D29" s="109"/>
      <c r="E29" s="109"/>
      <c r="F29" s="109"/>
      <c r="G29" s="109"/>
      <c r="H29" s="109"/>
      <c r="I29" s="109"/>
      <c r="J29" s="109"/>
      <c r="K29" s="109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24"/>
      <c r="Z29" s="192"/>
      <c r="AA29" s="110"/>
      <c r="AB29" s="24"/>
      <c r="AC29" s="24"/>
      <c r="AD29" s="24"/>
      <c r="AE29" s="24"/>
      <c r="AF29" s="24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</row>
    <row r="30" spans="1:43" s="12" customFormat="1" ht="17.100000000000001" customHeight="1">
      <c r="A30" s="107"/>
      <c r="B30" s="107"/>
      <c r="C30" s="107"/>
      <c r="D30" s="109"/>
      <c r="E30" s="109"/>
      <c r="F30" s="109"/>
      <c r="G30" s="109"/>
      <c r="H30" s="109"/>
      <c r="I30" s="109"/>
      <c r="J30" s="109"/>
      <c r="K30" s="109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24"/>
      <c r="Z30" s="192"/>
      <c r="AA30" s="110"/>
      <c r="AB30" s="24"/>
      <c r="AC30" s="24"/>
      <c r="AD30" s="24"/>
      <c r="AE30" s="24"/>
      <c r="AF30" s="24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</row>
    <row r="31" spans="1:43" s="12" customFormat="1" ht="17.100000000000001" customHeight="1">
      <c r="A31" s="107"/>
      <c r="B31" s="107"/>
      <c r="C31" s="107"/>
      <c r="D31" s="109"/>
      <c r="E31" s="109"/>
      <c r="F31" s="109"/>
      <c r="G31" s="109"/>
      <c r="H31" s="109"/>
      <c r="I31" s="109"/>
      <c r="J31" s="109"/>
      <c r="K31" s="109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24"/>
      <c r="Z31" s="192"/>
      <c r="AA31" s="110"/>
      <c r="AB31" s="24"/>
      <c r="AC31" s="24"/>
      <c r="AD31" s="24"/>
      <c r="AE31" s="24"/>
      <c r="AF31" s="24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</row>
    <row r="32" spans="1:43" s="12" customFormat="1" ht="17.100000000000001" customHeight="1">
      <c r="A32" s="107"/>
      <c r="B32" s="107"/>
      <c r="C32" s="107"/>
      <c r="D32" s="109"/>
      <c r="E32" s="109"/>
      <c r="F32" s="109"/>
      <c r="G32" s="109"/>
      <c r="H32" s="109"/>
      <c r="I32" s="109"/>
      <c r="J32" s="109"/>
      <c r="K32" s="109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24"/>
      <c r="Z32" s="192"/>
      <c r="AA32" s="110"/>
      <c r="AB32" s="24"/>
      <c r="AC32" s="24"/>
      <c r="AD32" s="24"/>
      <c r="AE32" s="24"/>
      <c r="AF32" s="24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</row>
    <row r="33" spans="1:43" s="12" customFormat="1" ht="17.100000000000001" customHeight="1">
      <c r="A33" s="107"/>
      <c r="B33" s="107"/>
      <c r="C33" s="107"/>
      <c r="D33" s="109"/>
      <c r="E33" s="109"/>
      <c r="F33" s="109"/>
      <c r="G33" s="109"/>
      <c r="H33" s="109"/>
      <c r="I33" s="109"/>
      <c r="J33" s="109"/>
      <c r="K33" s="109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24"/>
      <c r="Z33" s="192"/>
      <c r="AA33" s="110"/>
      <c r="AB33" s="24"/>
      <c r="AC33" s="24"/>
      <c r="AD33" s="24"/>
      <c r="AE33" s="24"/>
      <c r="AF33" s="24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</row>
    <row r="34" spans="1:43" s="12" customFormat="1" ht="17.100000000000001" customHeight="1">
      <c r="A34" s="107"/>
      <c r="B34" s="107"/>
      <c r="C34" s="107"/>
      <c r="D34" s="109"/>
      <c r="E34" s="109"/>
      <c r="F34" s="109"/>
      <c r="G34" s="109"/>
      <c r="H34" s="109"/>
      <c r="I34" s="109"/>
      <c r="J34" s="109"/>
      <c r="K34" s="109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24"/>
      <c r="Z34" s="192"/>
      <c r="AA34" s="110"/>
      <c r="AB34" s="24"/>
      <c r="AC34" s="24"/>
      <c r="AD34" s="24"/>
      <c r="AE34" s="24"/>
      <c r="AF34" s="24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</row>
    <row r="35" spans="1:43" s="12" customFormat="1" ht="17.100000000000001" customHeight="1">
      <c r="A35" s="107"/>
      <c r="B35" s="107"/>
      <c r="C35" s="107"/>
      <c r="D35" s="109"/>
      <c r="E35" s="109"/>
      <c r="F35" s="109"/>
      <c r="G35" s="109"/>
      <c r="H35" s="109"/>
      <c r="I35" s="109"/>
      <c r="J35" s="109"/>
      <c r="K35" s="109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24"/>
      <c r="Z35" s="192"/>
      <c r="AA35" s="110"/>
      <c r="AB35" s="24"/>
      <c r="AC35" s="24"/>
      <c r="AD35" s="24"/>
      <c r="AE35" s="24"/>
      <c r="AF35" s="24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</row>
    <row r="36" spans="1:43" s="12" customFormat="1" ht="17.100000000000001" customHeight="1">
      <c r="A36" s="107"/>
      <c r="B36" s="107"/>
      <c r="C36" s="107"/>
      <c r="D36" s="109"/>
      <c r="E36" s="109"/>
      <c r="F36" s="109"/>
      <c r="G36" s="109"/>
      <c r="H36" s="109"/>
      <c r="I36" s="109"/>
      <c r="J36" s="109"/>
      <c r="K36" s="109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24"/>
      <c r="Z36" s="192"/>
      <c r="AA36" s="110"/>
      <c r="AB36" s="24"/>
      <c r="AC36" s="24"/>
      <c r="AD36" s="24"/>
      <c r="AE36" s="24"/>
      <c r="AF36" s="24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</row>
    <row r="37" spans="1:43" s="12" customFormat="1" ht="17.100000000000001" customHeight="1">
      <c r="A37" s="107"/>
      <c r="B37" s="107"/>
      <c r="C37" s="107"/>
      <c r="D37" s="109"/>
      <c r="E37" s="109"/>
      <c r="F37" s="109"/>
      <c r="G37" s="109"/>
      <c r="H37" s="109"/>
      <c r="I37" s="109"/>
      <c r="J37" s="109"/>
      <c r="K37" s="109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24"/>
      <c r="Z37" s="192"/>
      <c r="AA37" s="110"/>
      <c r="AB37" s="24"/>
      <c r="AC37" s="24"/>
      <c r="AD37" s="24"/>
      <c r="AE37" s="24"/>
      <c r="AF37" s="24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</row>
    <row r="38" spans="1:43" s="12" customFormat="1" ht="17.100000000000001" customHeight="1">
      <c r="A38" s="107"/>
      <c r="B38" s="107"/>
      <c r="C38" s="107"/>
      <c r="D38" s="109"/>
      <c r="E38" s="109"/>
      <c r="F38" s="109"/>
      <c r="G38" s="109"/>
      <c r="H38" s="109"/>
      <c r="I38" s="109"/>
      <c r="J38" s="109"/>
      <c r="K38" s="109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24"/>
      <c r="Z38" s="192"/>
      <c r="AA38" s="110"/>
      <c r="AB38" s="24"/>
      <c r="AC38" s="24"/>
      <c r="AD38" s="24"/>
      <c r="AE38" s="24"/>
      <c r="AF38" s="24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</row>
    <row r="39" spans="1:43" s="12" customFormat="1" ht="17.100000000000001" customHeight="1">
      <c r="A39" s="107"/>
      <c r="B39" s="107"/>
      <c r="C39" s="107"/>
      <c r="D39" s="109"/>
      <c r="E39" s="109"/>
      <c r="F39" s="109"/>
      <c r="G39" s="109"/>
      <c r="H39" s="109"/>
      <c r="I39" s="109"/>
      <c r="J39" s="109"/>
      <c r="K39" s="109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24"/>
      <c r="Z39" s="192"/>
      <c r="AA39" s="110"/>
      <c r="AB39" s="24"/>
      <c r="AC39" s="24"/>
      <c r="AD39" s="24"/>
      <c r="AE39" s="24"/>
      <c r="AF39" s="24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</row>
    <row r="40" spans="1:43" s="12" customFormat="1" ht="17.100000000000001" customHeight="1">
      <c r="A40" s="107"/>
      <c r="B40" s="107"/>
      <c r="C40" s="107"/>
      <c r="D40" s="109"/>
      <c r="E40" s="109"/>
      <c r="F40" s="109"/>
      <c r="G40" s="109"/>
      <c r="H40" s="109"/>
      <c r="I40" s="109"/>
      <c r="J40" s="109"/>
      <c r="K40" s="109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24"/>
      <c r="Z40" s="192"/>
      <c r="AA40" s="110"/>
      <c r="AB40" s="24"/>
      <c r="AC40" s="24"/>
      <c r="AD40" s="24"/>
      <c r="AE40" s="24"/>
      <c r="AF40" s="24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</row>
    <row r="41" spans="1:43" s="12" customFormat="1" ht="17.100000000000001" customHeight="1">
      <c r="A41" s="107"/>
      <c r="B41" s="107"/>
      <c r="C41" s="107"/>
      <c r="D41" s="109"/>
      <c r="E41" s="109"/>
      <c r="F41" s="109"/>
      <c r="G41" s="109"/>
      <c r="H41" s="109"/>
      <c r="I41" s="109"/>
      <c r="J41" s="109"/>
      <c r="K41" s="109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24"/>
      <c r="Z41" s="192"/>
      <c r="AA41" s="110"/>
      <c r="AB41" s="24"/>
      <c r="AC41" s="24"/>
      <c r="AD41" s="24"/>
      <c r="AE41" s="24"/>
      <c r="AF41" s="24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</row>
    <row r="42" spans="1:43" s="12" customFormat="1" ht="17.100000000000001" customHeight="1">
      <c r="A42" s="107"/>
      <c r="B42" s="107"/>
      <c r="C42" s="107"/>
      <c r="D42" s="109"/>
      <c r="E42" s="109"/>
      <c r="F42" s="109"/>
      <c r="G42" s="109"/>
      <c r="H42" s="109"/>
      <c r="I42" s="109"/>
      <c r="J42" s="109"/>
      <c r="K42" s="109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24"/>
      <c r="Z42" s="192"/>
      <c r="AA42" s="110"/>
      <c r="AB42" s="24"/>
      <c r="AC42" s="24"/>
      <c r="AD42" s="24"/>
      <c r="AE42" s="24"/>
      <c r="AF42" s="24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</row>
    <row r="43" spans="1:43" s="12" customFormat="1" ht="17.100000000000001" customHeight="1">
      <c r="A43" s="107"/>
      <c r="B43" s="107"/>
      <c r="C43" s="107"/>
      <c r="D43" s="109"/>
      <c r="E43" s="109"/>
      <c r="F43" s="109"/>
      <c r="G43" s="109"/>
      <c r="H43" s="109"/>
      <c r="I43" s="109"/>
      <c r="J43" s="109"/>
      <c r="K43" s="109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24"/>
      <c r="Z43" s="192"/>
      <c r="AA43" s="110"/>
      <c r="AB43" s="24"/>
      <c r="AC43" s="24"/>
      <c r="AD43" s="24"/>
      <c r="AE43" s="24"/>
      <c r="AF43" s="24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</row>
    <row r="44" spans="1:43" s="12" customFormat="1" ht="17.100000000000001" customHeight="1">
      <c r="A44" s="107"/>
      <c r="B44" s="107"/>
      <c r="C44" s="107"/>
      <c r="D44" s="23"/>
      <c r="E44" s="23"/>
      <c r="F44" s="54"/>
      <c r="G44" s="42"/>
      <c r="H44" s="23"/>
      <c r="I44" s="23"/>
      <c r="J44" s="95"/>
      <c r="K44" s="42"/>
      <c r="L44" s="24"/>
      <c r="M44" s="24"/>
      <c r="N44" s="24"/>
      <c r="O44" s="24"/>
      <c r="P44" s="24"/>
      <c r="Q44" s="110"/>
      <c r="R44" s="110"/>
      <c r="S44" s="24"/>
      <c r="T44" s="24"/>
      <c r="U44" s="24"/>
      <c r="V44" s="110"/>
      <c r="W44" s="110"/>
      <c r="X44" s="24"/>
      <c r="Y44" s="24"/>
      <c r="Z44" s="192"/>
      <c r="AA44" s="110"/>
      <c r="AB44" s="24"/>
      <c r="AC44" s="24"/>
      <c r="AD44" s="24"/>
      <c r="AE44" s="24"/>
      <c r="AF44" s="24"/>
      <c r="AH44" s="24"/>
      <c r="AI44" s="24"/>
      <c r="AJ44" s="110"/>
      <c r="AK44" s="110"/>
      <c r="AL44" s="24"/>
      <c r="AM44" s="24"/>
      <c r="AN44" s="24"/>
      <c r="AO44" s="110"/>
      <c r="AP44" s="110"/>
      <c r="AQ44" s="24"/>
    </row>
    <row r="45" spans="1:43" s="12" customFormat="1" ht="17.100000000000001" customHeight="1"/>
    <row r="46" spans="1:43" s="12" customFormat="1" ht="17.100000000000001" customHeight="1">
      <c r="A46" s="17" t="s">
        <v>82</v>
      </c>
    </row>
    <row r="47" spans="1:43" s="19" customFormat="1" ht="18" customHeight="1">
      <c r="A47" s="152" t="s">
        <v>104</v>
      </c>
      <c r="B47" s="152" t="s">
        <v>192</v>
      </c>
      <c r="C47" s="152" t="s">
        <v>202</v>
      </c>
      <c r="D47" s="152" t="s">
        <v>203</v>
      </c>
      <c r="E47" s="152" t="s">
        <v>204</v>
      </c>
      <c r="F47" s="152" t="s">
        <v>205</v>
      </c>
      <c r="G47" s="152" t="s">
        <v>193</v>
      </c>
      <c r="H47" s="152" t="s">
        <v>202</v>
      </c>
      <c r="I47" s="152" t="s">
        <v>203</v>
      </c>
      <c r="J47" s="152" t="s">
        <v>204</v>
      </c>
      <c r="K47" s="152" t="s">
        <v>205</v>
      </c>
      <c r="L47" s="152" t="s">
        <v>184</v>
      </c>
      <c r="M47" s="152" t="s">
        <v>105</v>
      </c>
      <c r="N47" s="152" t="s">
        <v>106</v>
      </c>
      <c r="O47" s="152" t="s">
        <v>107</v>
      </c>
      <c r="P47" s="152" t="s">
        <v>108</v>
      </c>
      <c r="Q47" s="152" t="s">
        <v>185</v>
      </c>
      <c r="R47" s="152" t="s">
        <v>186</v>
      </c>
      <c r="S47" s="152" t="s">
        <v>187</v>
      </c>
      <c r="T47" s="152" t="s">
        <v>188</v>
      </c>
      <c r="U47" s="152" t="s">
        <v>189</v>
      </c>
      <c r="V47" s="152" t="s">
        <v>190</v>
      </c>
      <c r="W47" s="152" t="s">
        <v>191</v>
      </c>
      <c r="X47" s="152" t="s">
        <v>188</v>
      </c>
      <c r="Y47" s="152" t="s">
        <v>189</v>
      </c>
      <c r="Z47" s="12"/>
    </row>
    <row r="48" spans="1:43" ht="17.100000000000001" customHeight="1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2"/>
    </row>
    <row r="49" spans="1:26" ht="17.100000000000001" customHeight="1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2"/>
    </row>
    <row r="50" spans="1:26" ht="17.100000000000001" customHeight="1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2"/>
    </row>
    <row r="51" spans="1:26" ht="17.100000000000001" customHeight="1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2"/>
    </row>
    <row r="52" spans="1:26" ht="17.100000000000001" customHeight="1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2"/>
    </row>
    <row r="53" spans="1:26" ht="17.100000000000001" customHeight="1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2"/>
    </row>
    <row r="54" spans="1:26" ht="17.100000000000001" customHeight="1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2"/>
    </row>
    <row r="55" spans="1:26" ht="17.100000000000001" customHeight="1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2"/>
    </row>
    <row r="56" spans="1:26" ht="17.100000000000001" customHeight="1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2"/>
    </row>
    <row r="57" spans="1:26" ht="17.100000000000001" customHeight="1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2"/>
    </row>
    <row r="58" spans="1:26" ht="17.100000000000001" customHeight="1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2"/>
    </row>
    <row r="59" spans="1:26" ht="17.100000000000001" customHeight="1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2"/>
    </row>
    <row r="60" spans="1:26" ht="17.100000000000001" customHeight="1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2"/>
    </row>
    <row r="61" spans="1:26" ht="17.100000000000001" customHeight="1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2"/>
    </row>
    <row r="62" spans="1:26" ht="17.100000000000001" customHeight="1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2"/>
    </row>
    <row r="63" spans="1:26" ht="17.100000000000001" customHeight="1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2"/>
    </row>
    <row r="64" spans="1:26" ht="17.100000000000001" customHeight="1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2"/>
    </row>
    <row r="65" spans="1:26" ht="17.100000000000001" customHeight="1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2"/>
    </row>
    <row r="66" spans="1:26" ht="17.100000000000001" customHeight="1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2"/>
    </row>
    <row r="67" spans="1:26" ht="17.100000000000001" customHeight="1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2"/>
    </row>
    <row r="68" spans="1:26" ht="17.100000000000001" customHeight="1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2"/>
    </row>
    <row r="69" spans="1:26" ht="17.100000000000001" customHeight="1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2"/>
    </row>
    <row r="70" spans="1:26" ht="17.100000000000001" customHeight="1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2"/>
    </row>
    <row r="71" spans="1:26" ht="17.100000000000001" customHeight="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2"/>
    </row>
    <row r="72" spans="1:26" ht="17.100000000000001" customHeight="1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2"/>
    </row>
    <row r="73" spans="1:26" ht="17.100000000000001" customHeight="1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2"/>
    </row>
    <row r="74" spans="1:26" ht="17.100000000000001" customHeight="1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2"/>
    </row>
    <row r="75" spans="1:26" ht="17.100000000000001" customHeight="1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2"/>
    </row>
    <row r="76" spans="1:26" ht="17.100000000000001" customHeight="1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2"/>
    </row>
    <row r="77" spans="1:26" ht="17.100000000000001" customHeight="1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2"/>
    </row>
    <row r="78" spans="1:26" ht="17.100000000000001" customHeight="1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2"/>
    </row>
    <row r="79" spans="1:26" ht="17.100000000000001" customHeight="1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2"/>
    </row>
    <row r="80" spans="1:26" ht="17.100000000000001" customHeight="1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2"/>
    </row>
    <row r="81" spans="1:40" ht="17.100000000000001" customHeight="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2"/>
    </row>
    <row r="82" spans="1:40" ht="17.100000000000001" customHeight="1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2"/>
    </row>
    <row r="83" spans="1:40" ht="17.100000000000001" customHeight="1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2"/>
    </row>
    <row r="84" spans="1:40" ht="17.100000000000001" customHeight="1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2"/>
    </row>
    <row r="85" spans="1:40" ht="17.100000000000001" customHeight="1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2"/>
    </row>
    <row r="86" spans="1:40" ht="17.100000000000001" customHeight="1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2"/>
    </row>
    <row r="87" spans="1:40" ht="17.100000000000001" customHeight="1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2"/>
    </row>
    <row r="88" spans="1:40" ht="17.100000000000001" customHeight="1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2"/>
    </row>
    <row r="89" spans="1:40" ht="17.100000000000001" customHeight="1">
      <c r="C89" s="193"/>
      <c r="D89" s="193"/>
      <c r="H89" s="193"/>
      <c r="I89" s="193"/>
      <c r="AI89" s="12"/>
      <c r="AJ89" s="12"/>
      <c r="AK89" s="12"/>
      <c r="AL89" s="12"/>
      <c r="AM89" s="12"/>
      <c r="AN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9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3" width="4.33203125" style="37" customWidth="1"/>
    <col min="4" max="6" width="17.77734375" style="37" customWidth="1"/>
    <col min="7" max="9" width="4.33203125" style="37" customWidth="1"/>
    <col min="10" max="16384" width="10.77734375" style="37"/>
  </cols>
  <sheetData>
    <row r="1" spans="1:12" s="47" customFormat="1" ht="33" customHeight="1">
      <c r="A1" s="326" t="s">
        <v>223</v>
      </c>
      <c r="B1" s="326"/>
      <c r="C1" s="326"/>
      <c r="D1" s="326"/>
      <c r="E1" s="326"/>
      <c r="F1" s="326"/>
      <c r="G1" s="326"/>
      <c r="H1" s="326"/>
      <c r="I1" s="326"/>
    </row>
    <row r="2" spans="1:12" s="47" customFormat="1" ht="33" customHeight="1">
      <c r="A2" s="326"/>
      <c r="B2" s="326"/>
      <c r="C2" s="326"/>
      <c r="D2" s="326"/>
      <c r="E2" s="326"/>
      <c r="F2" s="326"/>
      <c r="G2" s="326"/>
      <c r="H2" s="326"/>
      <c r="I2" s="326"/>
    </row>
    <row r="3" spans="1:12" s="47" customFormat="1" ht="12.75" customHeight="1">
      <c r="A3" s="48" t="s">
        <v>75</v>
      </c>
      <c r="B3" s="48"/>
      <c r="C3" s="48"/>
      <c r="D3" s="22"/>
      <c r="E3" s="22"/>
      <c r="F3" s="22"/>
      <c r="G3" s="22"/>
      <c r="H3" s="22"/>
      <c r="I3" s="22"/>
    </row>
    <row r="4" spans="1:12" s="49" customFormat="1" ht="13.5" customHeight="1">
      <c r="A4" s="164" t="str">
        <f>" 교   정   번   호(Calibration No) : "&amp;기본정보!H3</f>
        <v xml:space="preserve"> 교   정   번   호(Calibration No) : </v>
      </c>
      <c r="B4" s="164"/>
      <c r="C4" s="164"/>
      <c r="D4" s="188"/>
      <c r="E4" s="188"/>
      <c r="F4" s="188"/>
      <c r="G4" s="188"/>
      <c r="H4" s="188"/>
      <c r="I4" s="213"/>
    </row>
    <row r="5" spans="1:12" s="36" customFormat="1" ht="15" customHeight="1"/>
    <row r="6" spans="1:12" ht="15" customHeight="1">
      <c r="D6" s="53" t="str">
        <f>"○ 품명 : "&amp;기본정보!C$5</f>
        <v xml:space="preserve">○ 품명 : </v>
      </c>
    </row>
    <row r="7" spans="1:12" ht="15" customHeight="1">
      <c r="D7" s="53" t="str">
        <f>"○ 제작회사 : "&amp;기본정보!C$6</f>
        <v xml:space="preserve">○ 제작회사 : </v>
      </c>
    </row>
    <row r="8" spans="1:12" ht="15" customHeight="1">
      <c r="D8" s="53" t="str">
        <f>"○ 형식 : "&amp;기본정보!C$7</f>
        <v xml:space="preserve">○ 형식 : </v>
      </c>
    </row>
    <row r="9" spans="1:12" ht="15" customHeight="1">
      <c r="D9" s="53" t="str">
        <f>"○ 기기번호 : "&amp;기본정보!C$8</f>
        <v xml:space="preserve">○ 기기번호 : </v>
      </c>
    </row>
    <row r="10" spans="1:12" ht="15" customHeight="1">
      <c r="G10" s="53"/>
      <c r="J10" s="53"/>
      <c r="L10" s="53"/>
    </row>
    <row r="11" spans="1:12" ht="15" customHeight="1">
      <c r="A11" s="269" t="str">
        <f>IF(OR(Calcu!Q67=FALSE,Calcu!$C56="없음"),"삭제","")</f>
        <v>삭제</v>
      </c>
      <c r="D11" s="53" t="str">
        <f>"○ 채널 : "&amp;Calcu!$C56</f>
        <v>○ 채널 : 0</v>
      </c>
      <c r="G11" s="53"/>
      <c r="J11" s="53"/>
    </row>
    <row r="12" spans="1:12" ht="15" customHeight="1">
      <c r="A12" s="269" t="str">
        <f>IF(Calcu!Q67=TRUE,"","삭제")</f>
        <v>삭제</v>
      </c>
      <c r="B12" s="44"/>
      <c r="C12" s="44"/>
      <c r="D12" s="53" t="str">
        <f>"○ 교정범위 : "&amp;Calcu!$D56</f>
        <v>○ 교정범위 : 0</v>
      </c>
      <c r="G12" s="53"/>
      <c r="J12" s="53"/>
    </row>
    <row r="13" spans="1:12" ht="15" customHeight="1">
      <c r="A13" s="44" t="str">
        <f>A12</f>
        <v>삭제</v>
      </c>
      <c r="B13" s="44"/>
      <c r="C13" s="44"/>
      <c r="D13" s="53" t="str">
        <f>"○ 최소눈금 : "&amp;Calcu!$T56&amp;" μm"</f>
        <v>○ 최소눈금 : 0 μm</v>
      </c>
    </row>
    <row r="14" spans="1:12" ht="15" customHeight="1">
      <c r="A14" s="44" t="str">
        <f>A13</f>
        <v>삭제</v>
      </c>
      <c r="B14" s="44"/>
      <c r="C14" s="44"/>
      <c r="D14" s="38" t="s">
        <v>224</v>
      </c>
    </row>
    <row r="15" spans="1:12" ht="15" customHeight="1">
      <c r="A15" s="44" t="str">
        <f>A14</f>
        <v>삭제</v>
      </c>
      <c r="B15" s="44"/>
      <c r="C15" s="44"/>
      <c r="D15" s="324" t="s">
        <v>225</v>
      </c>
      <c r="E15" s="322" t="s">
        <v>226</v>
      </c>
      <c r="F15" s="323"/>
    </row>
    <row r="16" spans="1:12" ht="15" customHeight="1">
      <c r="A16" s="44" t="str">
        <f>A15</f>
        <v>삭제</v>
      </c>
      <c r="B16" s="43"/>
      <c r="C16" s="43"/>
      <c r="D16" s="325"/>
      <c r="E16" s="201" t="s">
        <v>227</v>
      </c>
      <c r="F16" s="201" t="s">
        <v>228</v>
      </c>
    </row>
    <row r="17" spans="1:6" ht="15" customHeight="1">
      <c r="A17" s="44" t="str">
        <f>IF(Calcu!Q67=TRUE,"","삭제")</f>
        <v>삭제</v>
      </c>
      <c r="B17" s="43"/>
      <c r="C17" s="43"/>
      <c r="D17" s="214" t="str">
        <f ca="1">Calcu!X67</f>
        <v/>
      </c>
      <c r="E17" s="201" t="str">
        <f ca="1">Calcu!Z67</f>
        <v/>
      </c>
      <c r="F17" s="201" t="str">
        <f ca="1">Calcu!AD67</f>
        <v/>
      </c>
    </row>
    <row r="18" spans="1:6" ht="15" customHeight="1">
      <c r="A18" s="44" t="str">
        <f>IF(Calcu!Q68=TRUE,"","삭제")</f>
        <v>삭제</v>
      </c>
      <c r="B18" s="43"/>
      <c r="C18" s="43"/>
      <c r="D18" s="214" t="str">
        <f ca="1">Calcu!X68</f>
        <v/>
      </c>
      <c r="E18" s="201" t="str">
        <f ca="1">Calcu!Z68</f>
        <v/>
      </c>
      <c r="F18" s="201" t="str">
        <f ca="1">Calcu!AD68</f>
        <v/>
      </c>
    </row>
    <row r="19" spans="1:6" ht="15" customHeight="1">
      <c r="A19" s="44" t="str">
        <f>IF(Calcu!Q69=TRUE,"","삭제")</f>
        <v>삭제</v>
      </c>
      <c r="B19" s="43"/>
      <c r="C19" s="43"/>
      <c r="D19" s="214" t="str">
        <f ca="1">Calcu!X69</f>
        <v/>
      </c>
      <c r="E19" s="201" t="str">
        <f ca="1">Calcu!Z69</f>
        <v/>
      </c>
      <c r="F19" s="201" t="str">
        <f ca="1">Calcu!AD69</f>
        <v/>
      </c>
    </row>
    <row r="20" spans="1:6" ht="15" customHeight="1">
      <c r="A20" s="44" t="str">
        <f>IF(Calcu!Q70=TRUE,"","삭제")</f>
        <v>삭제</v>
      </c>
      <c r="B20" s="43"/>
      <c r="C20" s="43"/>
      <c r="D20" s="214" t="str">
        <f ca="1">Calcu!X70</f>
        <v/>
      </c>
      <c r="E20" s="201" t="str">
        <f ca="1">Calcu!Z70</f>
        <v/>
      </c>
      <c r="F20" s="201" t="str">
        <f ca="1">Calcu!AD70</f>
        <v/>
      </c>
    </row>
    <row r="21" spans="1:6" ht="15" customHeight="1">
      <c r="A21" s="44" t="str">
        <f>IF(Calcu!Q71=TRUE,"","삭제")</f>
        <v>삭제</v>
      </c>
      <c r="B21" s="43"/>
      <c r="C21" s="43"/>
      <c r="D21" s="214" t="str">
        <f ca="1">Calcu!X71</f>
        <v/>
      </c>
      <c r="E21" s="201" t="str">
        <f ca="1">Calcu!Z71</f>
        <v/>
      </c>
      <c r="F21" s="201" t="str">
        <f ca="1">Calcu!AD71</f>
        <v/>
      </c>
    </row>
    <row r="22" spans="1:6" ht="15" customHeight="1">
      <c r="A22" s="44" t="str">
        <f>IF(Calcu!Q72=TRUE,"","삭제")</f>
        <v>삭제</v>
      </c>
      <c r="B22" s="43"/>
      <c r="C22" s="43"/>
      <c r="D22" s="214" t="str">
        <f ca="1">Calcu!X72</f>
        <v/>
      </c>
      <c r="E22" s="201" t="str">
        <f ca="1">Calcu!Z72</f>
        <v/>
      </c>
      <c r="F22" s="201" t="str">
        <f ca="1">Calcu!AD72</f>
        <v/>
      </c>
    </row>
    <row r="23" spans="1:6" ht="15" customHeight="1">
      <c r="A23" s="44" t="str">
        <f>IF(Calcu!Q73=TRUE,"","삭제")</f>
        <v>삭제</v>
      </c>
      <c r="B23" s="43"/>
      <c r="C23" s="43"/>
      <c r="D23" s="214" t="str">
        <f ca="1">Calcu!X73</f>
        <v/>
      </c>
      <c r="E23" s="201" t="str">
        <f ca="1">Calcu!Z73</f>
        <v/>
      </c>
      <c r="F23" s="201" t="str">
        <f ca="1">Calcu!AD73</f>
        <v/>
      </c>
    </row>
    <row r="24" spans="1:6" ht="15" customHeight="1">
      <c r="A24" s="44" t="str">
        <f>IF(Calcu!Q74=TRUE,"","삭제")</f>
        <v>삭제</v>
      </c>
      <c r="B24" s="43"/>
      <c r="C24" s="43"/>
      <c r="D24" s="214" t="str">
        <f ca="1">Calcu!X74</f>
        <v/>
      </c>
      <c r="E24" s="201" t="str">
        <f ca="1">Calcu!Z74</f>
        <v/>
      </c>
      <c r="F24" s="201" t="str">
        <f ca="1">Calcu!AD74</f>
        <v/>
      </c>
    </row>
    <row r="25" spans="1:6" ht="15" customHeight="1">
      <c r="A25" s="44" t="str">
        <f>IF(Calcu!Q75=TRUE,"","삭제")</f>
        <v>삭제</v>
      </c>
      <c r="B25" s="43"/>
      <c r="C25" s="43"/>
      <c r="D25" s="214" t="str">
        <f ca="1">Calcu!X75</f>
        <v/>
      </c>
      <c r="E25" s="201" t="str">
        <f ca="1">Calcu!Z75</f>
        <v/>
      </c>
      <c r="F25" s="201" t="str">
        <f ca="1">Calcu!AD75</f>
        <v/>
      </c>
    </row>
    <row r="26" spans="1:6" ht="15" customHeight="1">
      <c r="A26" s="44" t="str">
        <f>IF(Calcu!Q76=TRUE,"","삭제")</f>
        <v>삭제</v>
      </c>
      <c r="B26" s="43"/>
      <c r="C26" s="43"/>
      <c r="D26" s="214" t="str">
        <f ca="1">Calcu!X76</f>
        <v/>
      </c>
      <c r="E26" s="201" t="str">
        <f ca="1">Calcu!Z76</f>
        <v/>
      </c>
      <c r="F26" s="201" t="str">
        <f ca="1">Calcu!AD76</f>
        <v/>
      </c>
    </row>
    <row r="27" spans="1:6" ht="15" customHeight="1">
      <c r="A27" s="44" t="str">
        <f>A12</f>
        <v>삭제</v>
      </c>
      <c r="D27" s="149"/>
      <c r="E27" s="149"/>
      <c r="F27" s="149"/>
    </row>
    <row r="28" spans="1:6" ht="15" customHeight="1">
      <c r="A28" s="44" t="str">
        <f>A27</f>
        <v>삭제</v>
      </c>
      <c r="D28" s="38" t="e">
        <f ca="1">"● 측정불확도 : "&amp;Calcu!AJ56</f>
        <v>#N/A</v>
      </c>
      <c r="E28" s="52" t="s">
        <v>229</v>
      </c>
      <c r="F28" s="171" t="e">
        <f ca="1">Calcu!Z56&amp;")"</f>
        <v>#N/A</v>
      </c>
    </row>
    <row r="29" spans="1:6" ht="15" customHeight="1">
      <c r="A29" s="269" t="str">
        <f>IF(Calcu!AF67=TRUE,"","삭제")</f>
        <v>삭제</v>
      </c>
      <c r="E29" s="52"/>
    </row>
    <row r="30" spans="1:6" ht="15" customHeight="1">
      <c r="A30" s="44" t="str">
        <f>A29</f>
        <v>삭제</v>
      </c>
      <c r="D30" s="50"/>
      <c r="E30" s="50"/>
      <c r="F30" s="50"/>
    </row>
    <row r="31" spans="1:6" ht="15" customHeight="1">
      <c r="A31" s="269" t="str">
        <f>IF(OR(Calcu!AF67=FALSE,Calcu!$C57="없음"),"삭제","")</f>
        <v>삭제</v>
      </c>
      <c r="D31" s="53" t="str">
        <f>"○ 채널 : "&amp;Calcu!$C57</f>
        <v>○ 채널 : 0</v>
      </c>
      <c r="E31" s="50"/>
      <c r="F31" s="50"/>
    </row>
    <row r="32" spans="1:6" ht="15" customHeight="1">
      <c r="A32" s="269" t="str">
        <f>IF(Calcu!AF67=TRUE,"","삭제")</f>
        <v>삭제</v>
      </c>
      <c r="D32" s="53" t="str">
        <f>"○ 교정범위 : "&amp;Calcu!$D57</f>
        <v>○ 교정범위 : 0</v>
      </c>
      <c r="E32" s="50"/>
      <c r="F32" s="50"/>
    </row>
    <row r="33" spans="1:6" ht="15" customHeight="1">
      <c r="A33" s="44" t="str">
        <f t="shared" ref="A33:A36" si="0">A32</f>
        <v>삭제</v>
      </c>
      <c r="D33" s="53" t="str">
        <f>"○ 최소눈금 : "&amp;Calcu!$T57&amp;" μm"</f>
        <v>○ 최소눈금 : 0 μm</v>
      </c>
      <c r="E33" s="50"/>
      <c r="F33" s="50"/>
    </row>
    <row r="34" spans="1:6" ht="15" customHeight="1">
      <c r="A34" s="44" t="str">
        <f t="shared" si="0"/>
        <v>삭제</v>
      </c>
      <c r="D34" s="38" t="s">
        <v>343</v>
      </c>
      <c r="E34" s="50"/>
      <c r="F34" s="50"/>
    </row>
    <row r="35" spans="1:6" ht="15" customHeight="1">
      <c r="A35" s="44" t="str">
        <f t="shared" si="0"/>
        <v>삭제</v>
      </c>
      <c r="D35" s="324" t="s">
        <v>344</v>
      </c>
      <c r="E35" s="322" t="s">
        <v>226</v>
      </c>
      <c r="F35" s="323"/>
    </row>
    <row r="36" spans="1:6" ht="15" customHeight="1">
      <c r="A36" s="44" t="str">
        <f t="shared" si="0"/>
        <v>삭제</v>
      </c>
      <c r="D36" s="325"/>
      <c r="E36" s="201" t="s">
        <v>227</v>
      </c>
      <c r="F36" s="201" t="s">
        <v>228</v>
      </c>
    </row>
    <row r="37" spans="1:6" ht="15" customHeight="1">
      <c r="A37" s="44" t="str">
        <f>IF(Calcu!AF67=TRUE,"","삭제")</f>
        <v>삭제</v>
      </c>
      <c r="D37" s="214" t="str">
        <f ca="1">Calcu!AM67</f>
        <v/>
      </c>
      <c r="E37" s="201" t="str">
        <f ca="1">Calcu!AO67</f>
        <v/>
      </c>
      <c r="F37" s="201" t="str">
        <f ca="1">Calcu!AS67</f>
        <v/>
      </c>
    </row>
    <row r="38" spans="1:6" ht="15" customHeight="1">
      <c r="A38" s="44" t="str">
        <f>IF(Calcu!AF68=TRUE,"","삭제")</f>
        <v>삭제</v>
      </c>
      <c r="D38" s="214" t="str">
        <f ca="1">Calcu!AM68</f>
        <v/>
      </c>
      <c r="E38" s="201" t="str">
        <f ca="1">Calcu!AO68</f>
        <v/>
      </c>
      <c r="F38" s="201" t="str">
        <f ca="1">Calcu!AS68</f>
        <v/>
      </c>
    </row>
    <row r="39" spans="1:6" ht="15" customHeight="1">
      <c r="A39" s="44" t="str">
        <f>IF(Calcu!AF69=TRUE,"","삭제")</f>
        <v>삭제</v>
      </c>
      <c r="D39" s="214" t="str">
        <f ca="1">Calcu!AM69</f>
        <v/>
      </c>
      <c r="E39" s="201" t="str">
        <f ca="1">Calcu!AO69</f>
        <v/>
      </c>
      <c r="F39" s="201" t="str">
        <f ca="1">Calcu!AS69</f>
        <v/>
      </c>
    </row>
    <row r="40" spans="1:6" ht="15" customHeight="1">
      <c r="A40" s="44" t="str">
        <f>IF(Calcu!AF70=TRUE,"","삭제")</f>
        <v>삭제</v>
      </c>
      <c r="D40" s="214" t="str">
        <f ca="1">Calcu!AM70</f>
        <v/>
      </c>
      <c r="E40" s="201" t="str">
        <f ca="1">Calcu!AO70</f>
        <v/>
      </c>
      <c r="F40" s="201" t="str">
        <f ca="1">Calcu!AS70</f>
        <v/>
      </c>
    </row>
    <row r="41" spans="1:6" ht="15" customHeight="1">
      <c r="A41" s="44" t="str">
        <f>IF(Calcu!AF71=TRUE,"","삭제")</f>
        <v>삭제</v>
      </c>
      <c r="D41" s="214" t="str">
        <f ca="1">Calcu!AM71</f>
        <v/>
      </c>
      <c r="E41" s="201" t="str">
        <f ca="1">Calcu!AO71</f>
        <v/>
      </c>
      <c r="F41" s="201" t="str">
        <f ca="1">Calcu!AS71</f>
        <v/>
      </c>
    </row>
    <row r="42" spans="1:6" ht="15" customHeight="1">
      <c r="A42" s="44" t="str">
        <f>IF(Calcu!AF72=TRUE,"","삭제")</f>
        <v>삭제</v>
      </c>
      <c r="D42" s="214" t="str">
        <f ca="1">Calcu!AM72</f>
        <v/>
      </c>
      <c r="E42" s="201" t="str">
        <f ca="1">Calcu!AO72</f>
        <v/>
      </c>
      <c r="F42" s="201" t="str">
        <f ca="1">Calcu!AS72</f>
        <v/>
      </c>
    </row>
    <row r="43" spans="1:6" ht="15" customHeight="1">
      <c r="A43" s="44" t="str">
        <f>IF(Calcu!AF73=TRUE,"","삭제")</f>
        <v>삭제</v>
      </c>
      <c r="D43" s="214" t="str">
        <f ca="1">Calcu!AM73</f>
        <v/>
      </c>
      <c r="E43" s="201" t="str">
        <f ca="1">Calcu!AO73</f>
        <v/>
      </c>
      <c r="F43" s="201" t="str">
        <f ca="1">Calcu!AS73</f>
        <v/>
      </c>
    </row>
    <row r="44" spans="1:6" ht="15" customHeight="1">
      <c r="A44" s="44" t="str">
        <f>IF(Calcu!AF74=TRUE,"","삭제")</f>
        <v>삭제</v>
      </c>
      <c r="D44" s="214" t="str">
        <f ca="1">Calcu!AM74</f>
        <v/>
      </c>
      <c r="E44" s="201" t="str">
        <f ca="1">Calcu!AO74</f>
        <v/>
      </c>
      <c r="F44" s="201" t="str">
        <f ca="1">Calcu!AS74</f>
        <v/>
      </c>
    </row>
    <row r="45" spans="1:6" ht="15" customHeight="1">
      <c r="A45" s="44" t="str">
        <f>IF(Calcu!AF75=TRUE,"","삭제")</f>
        <v>삭제</v>
      </c>
      <c r="D45" s="214" t="str">
        <f ca="1">Calcu!AM75</f>
        <v/>
      </c>
      <c r="E45" s="201" t="str">
        <f ca="1">Calcu!AO75</f>
        <v/>
      </c>
      <c r="F45" s="201" t="str">
        <f ca="1">Calcu!AS75</f>
        <v/>
      </c>
    </row>
    <row r="46" spans="1:6" ht="15" customHeight="1">
      <c r="A46" s="44" t="str">
        <f>IF(Calcu!AF76=TRUE,"","삭제")</f>
        <v>삭제</v>
      </c>
      <c r="D46" s="214" t="str">
        <f ca="1">Calcu!AM76</f>
        <v/>
      </c>
      <c r="E46" s="201" t="str">
        <f ca="1">Calcu!AO76</f>
        <v/>
      </c>
      <c r="F46" s="201" t="str">
        <f ca="1">Calcu!AS76</f>
        <v/>
      </c>
    </row>
    <row r="47" spans="1:6" ht="15" customHeight="1">
      <c r="A47" s="44" t="str">
        <f>A32</f>
        <v>삭제</v>
      </c>
      <c r="D47" s="50"/>
      <c r="E47" s="50"/>
      <c r="F47" s="50"/>
    </row>
    <row r="48" spans="1:6" ht="15" customHeight="1">
      <c r="A48" s="44" t="str">
        <f>A47</f>
        <v>삭제</v>
      </c>
      <c r="D48" s="38" t="e">
        <f ca="1">"● 측정불확도 : "&amp;Calcu!AJ57</f>
        <v>#N/A</v>
      </c>
      <c r="E48" s="52" t="s">
        <v>229</v>
      </c>
      <c r="F48" s="171" t="e">
        <f ca="1">Calcu!Z57&amp;")"</f>
        <v>#N/A</v>
      </c>
    </row>
    <row r="49" spans="1:6" ht="15" customHeight="1">
      <c r="A49" s="37" t="str">
        <f>IF(Calcu!AU67=TRUE,"","삭제")</f>
        <v>삭제</v>
      </c>
      <c r="D49" s="38"/>
      <c r="E49" s="52"/>
      <c r="F49" s="171"/>
    </row>
    <row r="50" spans="1:6" ht="15" customHeight="1">
      <c r="A50" s="44" t="str">
        <f t="shared" ref="A50:A56" si="1">A49</f>
        <v>삭제</v>
      </c>
      <c r="D50" s="38"/>
      <c r="E50" s="52"/>
      <c r="F50" s="171"/>
    </row>
    <row r="51" spans="1:6" ht="15" customHeight="1">
      <c r="A51" s="269" t="str">
        <f>IF(OR(Calcu!AU67=FALSE,Calcu!$C58="없음"),"삭제","")</f>
        <v>삭제</v>
      </c>
      <c r="D51" s="53" t="str">
        <f>"○ 채널 : "&amp;Calcu!$C58</f>
        <v>○ 채널 : 0</v>
      </c>
      <c r="E51" s="50"/>
      <c r="F51" s="50"/>
    </row>
    <row r="52" spans="1:6" ht="15" customHeight="1">
      <c r="A52" s="269" t="str">
        <f>IF(Calcu!AU67=TRUE,"","삭제")</f>
        <v>삭제</v>
      </c>
      <c r="D52" s="53" t="str">
        <f>"○ 교정범위 : "&amp;Calcu!$D58</f>
        <v>○ 교정범위 : 0</v>
      </c>
      <c r="E52" s="50"/>
      <c r="F52" s="50"/>
    </row>
    <row r="53" spans="1:6" ht="15" customHeight="1">
      <c r="A53" s="44" t="str">
        <f t="shared" si="1"/>
        <v>삭제</v>
      </c>
      <c r="D53" s="53" t="str">
        <f>"○ 최소눈금 : "&amp;Calcu!$T58&amp;" μm"</f>
        <v>○ 최소눈금 : 0 μm</v>
      </c>
      <c r="E53" s="50"/>
      <c r="F53" s="50"/>
    </row>
    <row r="54" spans="1:6" ht="15" customHeight="1">
      <c r="A54" s="44" t="str">
        <f t="shared" si="1"/>
        <v>삭제</v>
      </c>
      <c r="D54" s="38" t="s">
        <v>345</v>
      </c>
      <c r="E54" s="50"/>
      <c r="F54" s="50"/>
    </row>
    <row r="55" spans="1:6" ht="15" customHeight="1">
      <c r="A55" s="44" t="str">
        <f t="shared" si="1"/>
        <v>삭제</v>
      </c>
      <c r="D55" s="320" t="s">
        <v>344</v>
      </c>
      <c r="E55" s="322" t="s">
        <v>346</v>
      </c>
      <c r="F55" s="323"/>
    </row>
    <row r="56" spans="1:6" ht="15" customHeight="1">
      <c r="A56" s="44" t="str">
        <f t="shared" si="1"/>
        <v>삭제</v>
      </c>
      <c r="D56" s="321"/>
      <c r="E56" s="201" t="s">
        <v>347</v>
      </c>
      <c r="F56" s="201" t="s">
        <v>348</v>
      </c>
    </row>
    <row r="57" spans="1:6" ht="15" customHeight="1">
      <c r="A57" s="44" t="str">
        <f>IF(Calcu!AU67=TRUE,"","삭제")</f>
        <v>삭제</v>
      </c>
      <c r="D57" s="214" t="str">
        <f ca="1">Calcu!BB67</f>
        <v/>
      </c>
      <c r="E57" s="201" t="str">
        <f ca="1">Calcu!BD67</f>
        <v/>
      </c>
      <c r="F57" s="201" t="str">
        <f ca="1">Calcu!BH67</f>
        <v/>
      </c>
    </row>
    <row r="58" spans="1:6" ht="15" customHeight="1">
      <c r="A58" s="44" t="str">
        <f>IF(Calcu!AU68=TRUE,"","삭제")</f>
        <v>삭제</v>
      </c>
      <c r="D58" s="214" t="str">
        <f ca="1">Calcu!BB68</f>
        <v/>
      </c>
      <c r="E58" s="201" t="str">
        <f ca="1">Calcu!BD68</f>
        <v/>
      </c>
      <c r="F58" s="201" t="str">
        <f ca="1">Calcu!BH68</f>
        <v/>
      </c>
    </row>
    <row r="59" spans="1:6" ht="15" customHeight="1">
      <c r="A59" s="44" t="str">
        <f>IF(Calcu!AU69=TRUE,"","삭제")</f>
        <v>삭제</v>
      </c>
      <c r="D59" s="214" t="str">
        <f ca="1">Calcu!BB69</f>
        <v/>
      </c>
      <c r="E59" s="201" t="str">
        <f ca="1">Calcu!BD69</f>
        <v/>
      </c>
      <c r="F59" s="201" t="str">
        <f ca="1">Calcu!BH69</f>
        <v/>
      </c>
    </row>
    <row r="60" spans="1:6" ht="15" customHeight="1">
      <c r="A60" s="44" t="str">
        <f>IF(Calcu!AU70=TRUE,"","삭제")</f>
        <v>삭제</v>
      </c>
      <c r="D60" s="214" t="str">
        <f ca="1">Calcu!BB70</f>
        <v/>
      </c>
      <c r="E60" s="201" t="str">
        <f ca="1">Calcu!BD70</f>
        <v/>
      </c>
      <c r="F60" s="201" t="str">
        <f ca="1">Calcu!BH70</f>
        <v/>
      </c>
    </row>
    <row r="61" spans="1:6" ht="15" customHeight="1">
      <c r="A61" s="44" t="str">
        <f>IF(Calcu!AU71=TRUE,"","삭제")</f>
        <v>삭제</v>
      </c>
      <c r="D61" s="214" t="str">
        <f ca="1">Calcu!BB71</f>
        <v/>
      </c>
      <c r="E61" s="201" t="str">
        <f ca="1">Calcu!BD71</f>
        <v/>
      </c>
      <c r="F61" s="201" t="str">
        <f ca="1">Calcu!BH71</f>
        <v/>
      </c>
    </row>
    <row r="62" spans="1:6" ht="15" customHeight="1">
      <c r="A62" s="44" t="str">
        <f>IF(Calcu!AU72=TRUE,"","삭제")</f>
        <v>삭제</v>
      </c>
      <c r="D62" s="214" t="str">
        <f ca="1">Calcu!BB72</f>
        <v/>
      </c>
      <c r="E62" s="201" t="str">
        <f ca="1">Calcu!BD72</f>
        <v/>
      </c>
      <c r="F62" s="201" t="str">
        <f ca="1">Calcu!BH72</f>
        <v/>
      </c>
    </row>
    <row r="63" spans="1:6" ht="15" customHeight="1">
      <c r="A63" s="44" t="str">
        <f>IF(Calcu!AU73=TRUE,"","삭제")</f>
        <v>삭제</v>
      </c>
      <c r="D63" s="214" t="str">
        <f ca="1">Calcu!BB73</f>
        <v/>
      </c>
      <c r="E63" s="201" t="str">
        <f ca="1">Calcu!BD73</f>
        <v/>
      </c>
      <c r="F63" s="201" t="str">
        <f ca="1">Calcu!BH73</f>
        <v/>
      </c>
    </row>
    <row r="64" spans="1:6" ht="15" customHeight="1">
      <c r="A64" s="44" t="str">
        <f>IF(Calcu!AU74=TRUE,"","삭제")</f>
        <v>삭제</v>
      </c>
      <c r="D64" s="214" t="str">
        <f ca="1">Calcu!BB74</f>
        <v/>
      </c>
      <c r="E64" s="201" t="str">
        <f ca="1">Calcu!BD74</f>
        <v/>
      </c>
      <c r="F64" s="201" t="str">
        <f ca="1">Calcu!BH74</f>
        <v/>
      </c>
    </row>
    <row r="65" spans="1:6" ht="15" customHeight="1">
      <c r="A65" s="44" t="str">
        <f>IF(Calcu!AU75=TRUE,"","삭제")</f>
        <v>삭제</v>
      </c>
      <c r="D65" s="214" t="str">
        <f ca="1">Calcu!BB75</f>
        <v/>
      </c>
      <c r="E65" s="201" t="str">
        <f ca="1">Calcu!BD75</f>
        <v/>
      </c>
      <c r="F65" s="201" t="str">
        <f ca="1">Calcu!BH75</f>
        <v/>
      </c>
    </row>
    <row r="66" spans="1:6" ht="15" customHeight="1">
      <c r="A66" s="44" t="str">
        <f>IF(Calcu!AU76=TRUE,"","삭제")</f>
        <v>삭제</v>
      </c>
      <c r="D66" s="214" t="str">
        <f ca="1">Calcu!BB76</f>
        <v/>
      </c>
      <c r="E66" s="201" t="str">
        <f ca="1">Calcu!BD76</f>
        <v/>
      </c>
      <c r="F66" s="201" t="str">
        <f ca="1">Calcu!BH76</f>
        <v/>
      </c>
    </row>
    <row r="67" spans="1:6" ht="15" customHeight="1">
      <c r="A67" s="44" t="str">
        <f>A52</f>
        <v>삭제</v>
      </c>
      <c r="D67" s="50"/>
      <c r="E67" s="50"/>
      <c r="F67" s="50"/>
    </row>
    <row r="68" spans="1:6" ht="15" customHeight="1">
      <c r="A68" s="44" t="str">
        <f>A67</f>
        <v>삭제</v>
      </c>
      <c r="D68" s="38" t="e">
        <f ca="1">"● 측정불확도 : "&amp;Calcu!AJ58</f>
        <v>#N/A</v>
      </c>
      <c r="E68" s="52" t="s">
        <v>229</v>
      </c>
      <c r="F68" s="171" t="e">
        <f ca="1">Calcu!Z58&amp;")"</f>
        <v>#N/A</v>
      </c>
    </row>
    <row r="69" spans="1:6" ht="15" customHeight="1">
      <c r="A69" s="37" t="str">
        <f>IF(Calcu!BJ67=TRUE,"","삭제")</f>
        <v>삭제</v>
      </c>
      <c r="D69" s="38"/>
      <c r="E69" s="52"/>
      <c r="F69" s="171"/>
    </row>
    <row r="70" spans="1:6" ht="15" customHeight="1">
      <c r="A70" s="44" t="str">
        <f t="shared" ref="A70:A76" si="2">A69</f>
        <v>삭제</v>
      </c>
      <c r="D70" s="38"/>
      <c r="E70" s="52"/>
      <c r="F70" s="171"/>
    </row>
    <row r="71" spans="1:6" ht="15" customHeight="1">
      <c r="A71" s="269" t="str">
        <f>IF(OR(Calcu!BJ67=FALSE,Calcu!$C59="없음"),"삭제","")</f>
        <v>삭제</v>
      </c>
      <c r="D71" s="53" t="str">
        <f>"○ 채널 : "&amp;Calcu!$C59</f>
        <v>○ 채널 : 0</v>
      </c>
      <c r="E71" s="50"/>
      <c r="F71" s="50"/>
    </row>
    <row r="72" spans="1:6" ht="15" customHeight="1">
      <c r="A72" s="269" t="str">
        <f>IF(Calcu!BJ67=TRUE,"","삭제")</f>
        <v>삭제</v>
      </c>
      <c r="D72" s="53" t="str">
        <f>"○ 교정범위 : "&amp;Calcu!$D59</f>
        <v>○ 교정범위 : 0</v>
      </c>
      <c r="E72" s="50"/>
      <c r="F72" s="50"/>
    </row>
    <row r="73" spans="1:6" ht="15" customHeight="1">
      <c r="A73" s="44" t="str">
        <f t="shared" si="2"/>
        <v>삭제</v>
      </c>
      <c r="D73" s="53" t="str">
        <f>"○ 최소눈금 : "&amp;Calcu!$T59&amp;" μm"</f>
        <v>○ 최소눈금 : 0 μm</v>
      </c>
      <c r="E73" s="50"/>
      <c r="F73" s="50"/>
    </row>
    <row r="74" spans="1:6" ht="15" customHeight="1">
      <c r="A74" s="44" t="str">
        <f t="shared" si="2"/>
        <v>삭제</v>
      </c>
      <c r="D74" s="38" t="s">
        <v>345</v>
      </c>
      <c r="E74" s="50"/>
      <c r="F74" s="50"/>
    </row>
    <row r="75" spans="1:6" ht="15" customHeight="1">
      <c r="A75" s="44" t="str">
        <f t="shared" si="2"/>
        <v>삭제</v>
      </c>
      <c r="D75" s="320" t="s">
        <v>344</v>
      </c>
      <c r="E75" s="322" t="s">
        <v>346</v>
      </c>
      <c r="F75" s="323"/>
    </row>
    <row r="76" spans="1:6" ht="15" customHeight="1">
      <c r="A76" s="44" t="str">
        <f t="shared" si="2"/>
        <v>삭제</v>
      </c>
      <c r="D76" s="321"/>
      <c r="E76" s="201" t="s">
        <v>347</v>
      </c>
      <c r="F76" s="201" t="s">
        <v>348</v>
      </c>
    </row>
    <row r="77" spans="1:6" ht="15" customHeight="1">
      <c r="A77" s="44" t="str">
        <f>IF(Calcu!BJ67=TRUE,"","삭제")</f>
        <v>삭제</v>
      </c>
      <c r="D77" s="214" t="str">
        <f ca="1">Calcu!BQ67</f>
        <v/>
      </c>
      <c r="E77" s="201" t="str">
        <f ca="1">Calcu!BS67</f>
        <v/>
      </c>
      <c r="F77" s="201" t="str">
        <f ca="1">Calcu!BW67</f>
        <v/>
      </c>
    </row>
    <row r="78" spans="1:6" ht="15" customHeight="1">
      <c r="A78" s="44" t="str">
        <f>IF(Calcu!BJ68=TRUE,"","삭제")</f>
        <v>삭제</v>
      </c>
      <c r="D78" s="214" t="str">
        <f ca="1">Calcu!BQ68</f>
        <v/>
      </c>
      <c r="E78" s="201" t="str">
        <f ca="1">Calcu!BS68</f>
        <v/>
      </c>
      <c r="F78" s="201" t="str">
        <f ca="1">Calcu!BW68</f>
        <v/>
      </c>
    </row>
    <row r="79" spans="1:6" ht="15" customHeight="1">
      <c r="A79" s="44" t="str">
        <f>IF(Calcu!BJ69=TRUE,"","삭제")</f>
        <v>삭제</v>
      </c>
      <c r="D79" s="214" t="str">
        <f ca="1">Calcu!BQ69</f>
        <v/>
      </c>
      <c r="E79" s="201" t="str">
        <f ca="1">Calcu!BS69</f>
        <v/>
      </c>
      <c r="F79" s="201" t="str">
        <f ca="1">Calcu!BW69</f>
        <v/>
      </c>
    </row>
    <row r="80" spans="1:6" ht="15" customHeight="1">
      <c r="A80" s="44" t="str">
        <f>IF(Calcu!BJ70=TRUE,"","삭제")</f>
        <v>삭제</v>
      </c>
      <c r="D80" s="214" t="str">
        <f ca="1">Calcu!BQ70</f>
        <v/>
      </c>
      <c r="E80" s="201" t="str">
        <f ca="1">Calcu!BS70</f>
        <v/>
      </c>
      <c r="F80" s="201" t="str">
        <f ca="1">Calcu!BW70</f>
        <v/>
      </c>
    </row>
    <row r="81" spans="1:6" ht="15" customHeight="1">
      <c r="A81" s="44" t="str">
        <f>IF(Calcu!BJ71=TRUE,"","삭제")</f>
        <v>삭제</v>
      </c>
      <c r="D81" s="214" t="str">
        <f ca="1">Calcu!BQ71</f>
        <v/>
      </c>
      <c r="E81" s="201" t="str">
        <f ca="1">Calcu!BS71</f>
        <v/>
      </c>
      <c r="F81" s="201" t="str">
        <f ca="1">Calcu!BW71</f>
        <v/>
      </c>
    </row>
    <row r="82" spans="1:6" ht="15" customHeight="1">
      <c r="A82" s="44" t="str">
        <f>IF(Calcu!BJ72=TRUE,"","삭제")</f>
        <v>삭제</v>
      </c>
      <c r="D82" s="214" t="str">
        <f ca="1">Calcu!BQ72</f>
        <v/>
      </c>
      <c r="E82" s="201" t="str">
        <f ca="1">Calcu!BS72</f>
        <v/>
      </c>
      <c r="F82" s="201" t="str">
        <f ca="1">Calcu!BW72</f>
        <v/>
      </c>
    </row>
    <row r="83" spans="1:6" ht="15" customHeight="1">
      <c r="A83" s="44" t="str">
        <f>IF(Calcu!BJ73=TRUE,"","삭제")</f>
        <v>삭제</v>
      </c>
      <c r="D83" s="214" t="str">
        <f ca="1">Calcu!BQ73</f>
        <v/>
      </c>
      <c r="E83" s="201" t="str">
        <f ca="1">Calcu!BS73</f>
        <v/>
      </c>
      <c r="F83" s="201" t="str">
        <f ca="1">Calcu!BW73</f>
        <v/>
      </c>
    </row>
    <row r="84" spans="1:6" ht="15" customHeight="1">
      <c r="A84" s="44" t="str">
        <f>IF(Calcu!BJ74=TRUE,"","삭제")</f>
        <v>삭제</v>
      </c>
      <c r="D84" s="214" t="str">
        <f ca="1">Calcu!BQ74</f>
        <v/>
      </c>
      <c r="E84" s="201" t="str">
        <f ca="1">Calcu!BS74</f>
        <v/>
      </c>
      <c r="F84" s="201" t="str">
        <f ca="1">Calcu!BW74</f>
        <v/>
      </c>
    </row>
    <row r="85" spans="1:6" ht="15" customHeight="1">
      <c r="A85" s="44" t="str">
        <f>IF(Calcu!BJ75=TRUE,"","삭제")</f>
        <v>삭제</v>
      </c>
      <c r="D85" s="214" t="str">
        <f ca="1">Calcu!BQ75</f>
        <v/>
      </c>
      <c r="E85" s="201" t="str">
        <f ca="1">Calcu!BS75</f>
        <v/>
      </c>
      <c r="F85" s="201" t="str">
        <f ca="1">Calcu!BW75</f>
        <v/>
      </c>
    </row>
    <row r="86" spans="1:6" ht="15" customHeight="1">
      <c r="A86" s="44" t="str">
        <f>IF(Calcu!BJ76=TRUE,"","삭제")</f>
        <v>삭제</v>
      </c>
      <c r="D86" s="214" t="str">
        <f ca="1">Calcu!BQ76</f>
        <v/>
      </c>
      <c r="E86" s="201" t="str">
        <f ca="1">Calcu!BS76</f>
        <v/>
      </c>
      <c r="F86" s="201" t="str">
        <f ca="1">Calcu!BW76</f>
        <v/>
      </c>
    </row>
    <row r="87" spans="1:6" ht="15" customHeight="1">
      <c r="A87" s="44" t="str">
        <f>A72</f>
        <v>삭제</v>
      </c>
      <c r="D87" s="50"/>
      <c r="E87" s="50"/>
      <c r="F87" s="50"/>
    </row>
    <row r="88" spans="1:6" ht="15" customHeight="1">
      <c r="A88" s="44" t="str">
        <f>A87</f>
        <v>삭제</v>
      </c>
      <c r="D88" s="38" t="e">
        <f ca="1">"● 측정불확도 : "&amp;Calcu!AJ59</f>
        <v>#N/A</v>
      </c>
      <c r="E88" s="52" t="s">
        <v>229</v>
      </c>
      <c r="F88" s="171" t="e">
        <f ca="1">Calcu!Z59&amp;")"</f>
        <v>#N/A</v>
      </c>
    </row>
    <row r="89" spans="1:6" ht="15" customHeight="1">
      <c r="A89" s="37" t="str">
        <f>IF(Calcu!BY67=TRUE,"","삭제")</f>
        <v>삭제</v>
      </c>
      <c r="D89" s="38"/>
      <c r="E89" s="52"/>
      <c r="F89" s="171"/>
    </row>
    <row r="90" spans="1:6" ht="15" customHeight="1">
      <c r="A90" s="44" t="str">
        <f t="shared" ref="A90:A96" si="3">A89</f>
        <v>삭제</v>
      </c>
      <c r="D90" s="38"/>
      <c r="E90" s="52"/>
      <c r="F90" s="171"/>
    </row>
    <row r="91" spans="1:6" ht="15" customHeight="1">
      <c r="A91" s="269" t="str">
        <f>IF(OR(Calcu!BY67=FALSE,Calcu!$C60="없음"),"삭제","")</f>
        <v>삭제</v>
      </c>
      <c r="D91" s="53" t="str">
        <f>"○ 채널 : "&amp;Calcu!$C60</f>
        <v>○ 채널 : 0</v>
      </c>
      <c r="E91" s="50"/>
      <c r="F91" s="50"/>
    </row>
    <row r="92" spans="1:6" ht="15" customHeight="1">
      <c r="A92" s="269" t="str">
        <f>IF(Calcu!BY67=TRUE,"","삭제")</f>
        <v>삭제</v>
      </c>
      <c r="D92" s="53" t="str">
        <f>"○ 교정범위 : "&amp;Calcu!$D60</f>
        <v>○ 교정범위 : 0</v>
      </c>
      <c r="E92" s="50"/>
      <c r="F92" s="50"/>
    </row>
    <row r="93" spans="1:6" ht="15" customHeight="1">
      <c r="A93" s="44" t="str">
        <f t="shared" si="3"/>
        <v>삭제</v>
      </c>
      <c r="D93" s="53" t="str">
        <f>"○ 최소눈금 : "&amp;Calcu!$T60&amp;" μm"</f>
        <v>○ 최소눈금 : 0 μm</v>
      </c>
      <c r="E93" s="50"/>
      <c r="F93" s="50"/>
    </row>
    <row r="94" spans="1:6" ht="15" customHeight="1">
      <c r="A94" s="44" t="str">
        <f t="shared" si="3"/>
        <v>삭제</v>
      </c>
      <c r="D94" s="38" t="s">
        <v>343</v>
      </c>
      <c r="E94" s="50"/>
      <c r="F94" s="50"/>
    </row>
    <row r="95" spans="1:6" ht="15" customHeight="1">
      <c r="A95" s="44" t="str">
        <f t="shared" si="3"/>
        <v>삭제</v>
      </c>
      <c r="D95" s="320" t="s">
        <v>230</v>
      </c>
      <c r="E95" s="322" t="s">
        <v>226</v>
      </c>
      <c r="F95" s="323"/>
    </row>
    <row r="96" spans="1:6" ht="15" customHeight="1">
      <c r="A96" s="44" t="str">
        <f t="shared" si="3"/>
        <v>삭제</v>
      </c>
      <c r="D96" s="321"/>
      <c r="E96" s="201" t="s">
        <v>227</v>
      </c>
      <c r="F96" s="201" t="s">
        <v>228</v>
      </c>
    </row>
    <row r="97" spans="1:6" ht="15" customHeight="1">
      <c r="A97" s="44" t="str">
        <f>IF(Calcu!BY67=TRUE,"","삭제")</f>
        <v>삭제</v>
      </c>
      <c r="D97" s="214" t="str">
        <f ca="1">Calcu!CF67</f>
        <v/>
      </c>
      <c r="E97" s="201" t="str">
        <f ca="1">Calcu!CH67</f>
        <v/>
      </c>
      <c r="F97" s="201" t="str">
        <f ca="1">Calcu!CL67</f>
        <v/>
      </c>
    </row>
    <row r="98" spans="1:6" ht="15" customHeight="1">
      <c r="A98" s="44" t="str">
        <f>IF(Calcu!BY68=TRUE,"","삭제")</f>
        <v>삭제</v>
      </c>
      <c r="D98" s="214" t="str">
        <f ca="1">Calcu!CF68</f>
        <v/>
      </c>
      <c r="E98" s="201" t="str">
        <f ca="1">Calcu!CH68</f>
        <v/>
      </c>
      <c r="F98" s="201" t="str">
        <f ca="1">Calcu!CL68</f>
        <v/>
      </c>
    </row>
    <row r="99" spans="1:6" ht="15" customHeight="1">
      <c r="A99" s="44" t="str">
        <f>IF(Calcu!BY69=TRUE,"","삭제")</f>
        <v>삭제</v>
      </c>
      <c r="D99" s="214" t="str">
        <f ca="1">Calcu!CF69</f>
        <v/>
      </c>
      <c r="E99" s="201" t="str">
        <f ca="1">Calcu!CH69</f>
        <v/>
      </c>
      <c r="F99" s="201" t="str">
        <f ca="1">Calcu!CL69</f>
        <v/>
      </c>
    </row>
    <row r="100" spans="1:6" ht="15" customHeight="1">
      <c r="A100" s="44" t="str">
        <f>IF(Calcu!BY70=TRUE,"","삭제")</f>
        <v>삭제</v>
      </c>
      <c r="D100" s="214" t="str">
        <f ca="1">Calcu!CF70</f>
        <v/>
      </c>
      <c r="E100" s="201" t="str">
        <f ca="1">Calcu!CH70</f>
        <v/>
      </c>
      <c r="F100" s="201" t="str">
        <f ca="1">Calcu!CL70</f>
        <v/>
      </c>
    </row>
    <row r="101" spans="1:6" ht="15" customHeight="1">
      <c r="A101" s="44" t="str">
        <f>IF(Calcu!BY71=TRUE,"","삭제")</f>
        <v>삭제</v>
      </c>
      <c r="D101" s="214" t="str">
        <f ca="1">Calcu!CF71</f>
        <v/>
      </c>
      <c r="E101" s="201" t="str">
        <f ca="1">Calcu!CH71</f>
        <v/>
      </c>
      <c r="F101" s="201" t="str">
        <f ca="1">Calcu!CL71</f>
        <v/>
      </c>
    </row>
    <row r="102" spans="1:6" ht="15" customHeight="1">
      <c r="A102" s="44" t="str">
        <f>IF(Calcu!BY72=TRUE,"","삭제")</f>
        <v>삭제</v>
      </c>
      <c r="D102" s="214" t="str">
        <f ca="1">Calcu!CF72</f>
        <v/>
      </c>
      <c r="E102" s="201" t="str">
        <f ca="1">Calcu!CH72</f>
        <v/>
      </c>
      <c r="F102" s="201" t="str">
        <f ca="1">Calcu!CL72</f>
        <v/>
      </c>
    </row>
    <row r="103" spans="1:6" ht="15" customHeight="1">
      <c r="A103" s="44" t="str">
        <f>IF(Calcu!BY73=TRUE,"","삭제")</f>
        <v>삭제</v>
      </c>
      <c r="D103" s="214" t="str">
        <f ca="1">Calcu!CF73</f>
        <v/>
      </c>
      <c r="E103" s="201" t="str">
        <f ca="1">Calcu!CH73</f>
        <v/>
      </c>
      <c r="F103" s="201" t="str">
        <f ca="1">Calcu!CL73</f>
        <v/>
      </c>
    </row>
    <row r="104" spans="1:6" ht="15" customHeight="1">
      <c r="A104" s="44" t="str">
        <f>IF(Calcu!BY74=TRUE,"","삭제")</f>
        <v>삭제</v>
      </c>
      <c r="D104" s="214" t="str">
        <f ca="1">Calcu!CF74</f>
        <v/>
      </c>
      <c r="E104" s="201" t="str">
        <f ca="1">Calcu!CH74</f>
        <v/>
      </c>
      <c r="F104" s="201" t="str">
        <f ca="1">Calcu!CL74</f>
        <v/>
      </c>
    </row>
    <row r="105" spans="1:6" ht="15" customHeight="1">
      <c r="A105" s="44" t="str">
        <f>IF(Calcu!BY75=TRUE,"","삭제")</f>
        <v>삭제</v>
      </c>
      <c r="D105" s="214" t="str">
        <f ca="1">Calcu!CF75</f>
        <v/>
      </c>
      <c r="E105" s="201" t="str">
        <f ca="1">Calcu!CH75</f>
        <v/>
      </c>
      <c r="F105" s="201" t="str">
        <f ca="1">Calcu!CL75</f>
        <v/>
      </c>
    </row>
    <row r="106" spans="1:6" ht="15" customHeight="1">
      <c r="A106" s="44" t="str">
        <f>IF(Calcu!BY76=TRUE,"","삭제")</f>
        <v>삭제</v>
      </c>
      <c r="D106" s="214" t="str">
        <f ca="1">Calcu!CF76</f>
        <v/>
      </c>
      <c r="E106" s="201" t="str">
        <f ca="1">Calcu!CH76</f>
        <v/>
      </c>
      <c r="F106" s="201" t="str">
        <f ca="1">Calcu!CL76</f>
        <v/>
      </c>
    </row>
    <row r="107" spans="1:6" ht="15" customHeight="1">
      <c r="A107" s="44" t="str">
        <f>A92</f>
        <v>삭제</v>
      </c>
      <c r="D107" s="50"/>
      <c r="E107" s="50"/>
      <c r="F107" s="50"/>
    </row>
    <row r="108" spans="1:6" ht="15" customHeight="1">
      <c r="A108" s="44" t="str">
        <f>A107</f>
        <v>삭제</v>
      </c>
      <c r="D108" s="38" t="e">
        <f ca="1">"● 측정불확도 : "&amp;Calcu!AJ60</f>
        <v>#N/A</v>
      </c>
      <c r="E108" s="52" t="s">
        <v>229</v>
      </c>
      <c r="F108" s="171" t="e">
        <f ca="1">Calcu!Z60&amp;")"</f>
        <v>#N/A</v>
      </c>
    </row>
    <row r="109" spans="1:6" ht="15" customHeight="1">
      <c r="A109" s="37" t="str">
        <f>IF(Calcu!CN67=TRUE,"","삭제")</f>
        <v>삭제</v>
      </c>
      <c r="D109" s="38"/>
      <c r="E109" s="52"/>
      <c r="F109" s="171"/>
    </row>
    <row r="110" spans="1:6" ht="15" customHeight="1">
      <c r="A110" s="44" t="str">
        <f t="shared" ref="A110:A116" si="4">A109</f>
        <v>삭제</v>
      </c>
      <c r="D110" s="38"/>
      <c r="E110" s="52"/>
      <c r="F110" s="171"/>
    </row>
    <row r="111" spans="1:6" ht="15" customHeight="1">
      <c r="A111" s="270" t="str">
        <f>IF(OR(Calcu!CN67=FALSE,Calcu!$C61="없음"),"삭제","")</f>
        <v>삭제</v>
      </c>
      <c r="D111" s="53" t="str">
        <f>"○ 채널 : "&amp;Calcu!$C61</f>
        <v>○ 채널 : 0</v>
      </c>
      <c r="E111" s="50"/>
      <c r="F111" s="50"/>
    </row>
    <row r="112" spans="1:6" ht="15" customHeight="1">
      <c r="A112" s="269" t="str">
        <f>IF(Calcu!CN67=TRUE,"","삭제")</f>
        <v>삭제</v>
      </c>
      <c r="D112" s="53" t="str">
        <f>"○ 교정범위 : "&amp;Calcu!$D61</f>
        <v>○ 교정범위 : 0</v>
      </c>
      <c r="E112" s="50"/>
      <c r="F112" s="50"/>
    </row>
    <row r="113" spans="1:6" ht="15" customHeight="1">
      <c r="A113" s="44" t="str">
        <f t="shared" si="4"/>
        <v>삭제</v>
      </c>
      <c r="D113" s="53" t="str">
        <f>"○ 최소눈금 : "&amp;Calcu!$T61&amp;" μm"</f>
        <v>○ 최소눈금 : 0 μm</v>
      </c>
      <c r="E113" s="50"/>
      <c r="F113" s="50"/>
    </row>
    <row r="114" spans="1:6" ht="15" customHeight="1">
      <c r="A114" s="44" t="str">
        <f t="shared" si="4"/>
        <v>삭제</v>
      </c>
      <c r="D114" s="38" t="s">
        <v>343</v>
      </c>
      <c r="E114" s="50"/>
      <c r="F114" s="50"/>
    </row>
    <row r="115" spans="1:6" ht="15" customHeight="1">
      <c r="A115" s="44" t="str">
        <f t="shared" si="4"/>
        <v>삭제</v>
      </c>
      <c r="D115" s="320" t="s">
        <v>230</v>
      </c>
      <c r="E115" s="322" t="s">
        <v>226</v>
      </c>
      <c r="F115" s="323"/>
    </row>
    <row r="116" spans="1:6" ht="15" customHeight="1">
      <c r="A116" s="44" t="str">
        <f t="shared" si="4"/>
        <v>삭제</v>
      </c>
      <c r="D116" s="321"/>
      <c r="E116" s="201" t="s">
        <v>227</v>
      </c>
      <c r="F116" s="201" t="s">
        <v>228</v>
      </c>
    </row>
    <row r="117" spans="1:6" ht="15" customHeight="1">
      <c r="A117" s="44" t="str">
        <f>IF(Calcu!CN67=TRUE,"","삭제")</f>
        <v>삭제</v>
      </c>
      <c r="D117" s="214" t="str">
        <f ca="1">Calcu!CU67</f>
        <v/>
      </c>
      <c r="E117" s="201" t="str">
        <f ca="1">Calcu!CW67</f>
        <v/>
      </c>
      <c r="F117" s="201" t="str">
        <f ca="1">Calcu!DA67</f>
        <v/>
      </c>
    </row>
    <row r="118" spans="1:6" ht="15" customHeight="1">
      <c r="A118" s="44" t="str">
        <f>IF(Calcu!CN68=TRUE,"","삭제")</f>
        <v>삭제</v>
      </c>
      <c r="D118" s="214" t="str">
        <f ca="1">Calcu!CU68</f>
        <v/>
      </c>
      <c r="E118" s="201" t="str">
        <f ca="1">Calcu!CW68</f>
        <v/>
      </c>
      <c r="F118" s="201" t="str">
        <f ca="1">Calcu!DA68</f>
        <v/>
      </c>
    </row>
    <row r="119" spans="1:6" ht="15" customHeight="1">
      <c r="A119" s="44" t="str">
        <f>IF(Calcu!CN69=TRUE,"","삭제")</f>
        <v>삭제</v>
      </c>
      <c r="D119" s="214" t="str">
        <f ca="1">Calcu!CU69</f>
        <v/>
      </c>
      <c r="E119" s="201" t="str">
        <f ca="1">Calcu!CW69</f>
        <v/>
      </c>
      <c r="F119" s="201" t="str">
        <f ca="1">Calcu!DA69</f>
        <v/>
      </c>
    </row>
    <row r="120" spans="1:6" ht="15" customHeight="1">
      <c r="A120" s="44" t="str">
        <f>IF(Calcu!CN70=TRUE,"","삭제")</f>
        <v>삭제</v>
      </c>
      <c r="D120" s="214" t="str">
        <f ca="1">Calcu!CU70</f>
        <v/>
      </c>
      <c r="E120" s="201" t="str">
        <f ca="1">Calcu!CW70</f>
        <v/>
      </c>
      <c r="F120" s="201" t="str">
        <f ca="1">Calcu!DA70</f>
        <v/>
      </c>
    </row>
    <row r="121" spans="1:6" ht="15" customHeight="1">
      <c r="A121" s="44" t="str">
        <f>IF(Calcu!CN71=TRUE,"","삭제")</f>
        <v>삭제</v>
      </c>
      <c r="D121" s="214" t="str">
        <f ca="1">Calcu!CU71</f>
        <v/>
      </c>
      <c r="E121" s="201" t="str">
        <f ca="1">Calcu!CW71</f>
        <v/>
      </c>
      <c r="F121" s="201" t="str">
        <f ca="1">Calcu!DA71</f>
        <v/>
      </c>
    </row>
    <row r="122" spans="1:6" ht="15" customHeight="1">
      <c r="A122" s="44" t="str">
        <f>IF(Calcu!CN72=TRUE,"","삭제")</f>
        <v>삭제</v>
      </c>
      <c r="D122" s="214" t="str">
        <f ca="1">Calcu!CU72</f>
        <v/>
      </c>
      <c r="E122" s="201" t="str">
        <f ca="1">Calcu!CW72</f>
        <v/>
      </c>
      <c r="F122" s="201" t="str">
        <f ca="1">Calcu!DA72</f>
        <v/>
      </c>
    </row>
    <row r="123" spans="1:6" ht="15" customHeight="1">
      <c r="A123" s="44" t="str">
        <f>IF(Calcu!CN73=TRUE,"","삭제")</f>
        <v>삭제</v>
      </c>
      <c r="D123" s="214" t="str">
        <f ca="1">Calcu!CU73</f>
        <v/>
      </c>
      <c r="E123" s="201" t="str">
        <f ca="1">Calcu!CW73</f>
        <v/>
      </c>
      <c r="F123" s="201" t="str">
        <f ca="1">Calcu!DA73</f>
        <v/>
      </c>
    </row>
    <row r="124" spans="1:6" ht="15" customHeight="1">
      <c r="A124" s="44" t="str">
        <f>IF(Calcu!CN74=TRUE,"","삭제")</f>
        <v>삭제</v>
      </c>
      <c r="D124" s="214" t="str">
        <f ca="1">Calcu!CU74</f>
        <v/>
      </c>
      <c r="E124" s="201" t="str">
        <f ca="1">Calcu!CW74</f>
        <v/>
      </c>
      <c r="F124" s="201" t="str">
        <f ca="1">Calcu!DA74</f>
        <v/>
      </c>
    </row>
    <row r="125" spans="1:6" ht="15" customHeight="1">
      <c r="A125" s="44" t="str">
        <f>IF(Calcu!CN75=TRUE,"","삭제")</f>
        <v>삭제</v>
      </c>
      <c r="D125" s="214" t="str">
        <f ca="1">Calcu!CU75</f>
        <v/>
      </c>
      <c r="E125" s="201" t="str">
        <f ca="1">Calcu!CW75</f>
        <v/>
      </c>
      <c r="F125" s="201" t="str">
        <f ca="1">Calcu!DA75</f>
        <v/>
      </c>
    </row>
    <row r="126" spans="1:6" ht="15" customHeight="1">
      <c r="A126" s="44" t="str">
        <f>IF(Calcu!CN76=TRUE,"","삭제")</f>
        <v>삭제</v>
      </c>
      <c r="D126" s="214" t="str">
        <f ca="1">Calcu!CU76</f>
        <v/>
      </c>
      <c r="E126" s="201" t="str">
        <f ca="1">Calcu!CW76</f>
        <v/>
      </c>
      <c r="F126" s="201" t="str">
        <f ca="1">Calcu!DA76</f>
        <v/>
      </c>
    </row>
    <row r="127" spans="1:6" ht="15" customHeight="1">
      <c r="A127" s="44" t="str">
        <f>A112</f>
        <v>삭제</v>
      </c>
    </row>
    <row r="128" spans="1:6" ht="15" customHeight="1">
      <c r="A128" s="44" t="str">
        <f>A127</f>
        <v>삭제</v>
      </c>
      <c r="D128" s="38" t="e">
        <f ca="1">"● 측정불확도 : "&amp;Calcu!AJ61</f>
        <v>#N/A</v>
      </c>
      <c r="E128" s="52" t="s">
        <v>229</v>
      </c>
      <c r="F128" s="171" t="e">
        <f ca="1">Calcu!Z61&amp;")"</f>
        <v>#N/A</v>
      </c>
    </row>
    <row r="129" spans="1:7" ht="15" customHeight="1">
      <c r="A129" s="44"/>
      <c r="D129" s="72"/>
      <c r="E129" s="72"/>
      <c r="F129" s="72"/>
      <c r="G129" s="73"/>
    </row>
  </sheetData>
  <mergeCells count="13">
    <mergeCell ref="A1:I2"/>
    <mergeCell ref="D15:D16"/>
    <mergeCell ref="E15:F15"/>
    <mergeCell ref="D95:D96"/>
    <mergeCell ref="E95:F95"/>
    <mergeCell ref="D115:D116"/>
    <mergeCell ref="E115:F115"/>
    <mergeCell ref="D35:D36"/>
    <mergeCell ref="E35:F35"/>
    <mergeCell ref="D55:D56"/>
    <mergeCell ref="E55:F55"/>
    <mergeCell ref="D75:D76"/>
    <mergeCell ref="E75:F7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0"/>
  <sheetViews>
    <sheetView showGridLines="0" showWhiteSpace="0" zoomScaleNormal="100" zoomScaleSheetLayoutView="100" workbookViewId="0">
      <selection sqref="A1:I2"/>
    </sheetView>
  </sheetViews>
  <sheetFormatPr defaultColWidth="10.77734375" defaultRowHeight="15" customHeight="1"/>
  <cols>
    <col min="1" max="3" width="4.33203125" style="37" customWidth="1"/>
    <col min="4" max="6" width="17.77734375" style="37" customWidth="1"/>
    <col min="7" max="9" width="4.33203125" style="37" customWidth="1"/>
    <col min="10" max="16384" width="10.77734375" style="37"/>
  </cols>
  <sheetData>
    <row r="1" spans="1:10" s="78" customFormat="1" ht="33" customHeight="1">
      <c r="A1" s="327" t="s">
        <v>55</v>
      </c>
      <c r="B1" s="327"/>
      <c r="C1" s="327"/>
      <c r="D1" s="327"/>
      <c r="E1" s="327"/>
      <c r="F1" s="327"/>
      <c r="G1" s="327"/>
      <c r="H1" s="327"/>
      <c r="I1" s="327"/>
    </row>
    <row r="2" spans="1:10" s="78" customFormat="1" ht="33" customHeight="1">
      <c r="A2" s="327"/>
      <c r="B2" s="327"/>
      <c r="C2" s="327"/>
      <c r="D2" s="327"/>
      <c r="E2" s="327"/>
      <c r="F2" s="327"/>
      <c r="G2" s="327"/>
      <c r="H2" s="327"/>
      <c r="I2" s="327"/>
    </row>
    <row r="3" spans="1:10" s="47" customFormat="1" ht="12.75" customHeight="1">
      <c r="A3" s="48" t="s">
        <v>54</v>
      </c>
      <c r="B3" s="48"/>
      <c r="C3" s="48"/>
      <c r="D3" s="22"/>
      <c r="E3" s="22"/>
      <c r="F3" s="22"/>
      <c r="G3" s="22"/>
      <c r="H3" s="22"/>
      <c r="I3" s="22"/>
    </row>
    <row r="4" spans="1:10" s="49" customFormat="1" ht="13.5" customHeight="1">
      <c r="A4" s="77" t="str">
        <f>" 교   정   번   호(Calibration No) : "&amp;기본정보!H3</f>
        <v xml:space="preserve"> 교   정   번   호(Calibration No) : </v>
      </c>
      <c r="B4" s="77"/>
      <c r="C4" s="88"/>
      <c r="D4" s="76"/>
      <c r="E4" s="188"/>
      <c r="F4" s="76"/>
      <c r="G4" s="75"/>
      <c r="H4" s="90"/>
      <c r="I4" s="74"/>
    </row>
    <row r="5" spans="1:10" s="36" customFormat="1" ht="15" customHeight="1"/>
    <row r="6" spans="1:10" ht="15" customHeight="1">
      <c r="D6" s="53" t="str">
        <f>"○ Description : "&amp;기본정보!C$5</f>
        <v xml:space="preserve">○ Description : </v>
      </c>
      <c r="E6" s="53"/>
    </row>
    <row r="7" spans="1:10" ht="15" customHeight="1">
      <c r="D7" s="53" t="str">
        <f>"○ Manufacturer  : "&amp;기본정보!C$6</f>
        <v xml:space="preserve">○ Manufacturer  : </v>
      </c>
      <c r="E7" s="53"/>
    </row>
    <row r="8" spans="1:10" ht="15" customHeight="1">
      <c r="D8" s="53" t="str">
        <f>"○ Model Name : "&amp;기본정보!C$7</f>
        <v xml:space="preserve">○ Model Name : </v>
      </c>
      <c r="E8" s="53"/>
    </row>
    <row r="9" spans="1:10" ht="15" customHeight="1">
      <c r="D9" s="53" t="str">
        <f>"○ Serial Number : "&amp;기본정보!C$8</f>
        <v xml:space="preserve">○ Serial Number : </v>
      </c>
      <c r="E9" s="53"/>
    </row>
    <row r="11" spans="1:10" ht="15" customHeight="1">
      <c r="A11" s="269" t="str">
        <f>IF(OR(Calcu!Q67=FALSE,Calcu!$C56="없음"),"삭제","")</f>
        <v>삭제</v>
      </c>
      <c r="D11" s="53" t="str">
        <f>"○ Channel : "&amp;Calcu!$C56</f>
        <v>○ Channel : 0</v>
      </c>
      <c r="G11" s="53"/>
      <c r="J11" s="53"/>
    </row>
    <row r="12" spans="1:10" ht="15" customHeight="1">
      <c r="A12" s="269" t="str">
        <f>IF(Calcu!Q67=TRUE,"","삭제")</f>
        <v>삭제</v>
      </c>
      <c r="B12" s="44"/>
      <c r="C12" s="44"/>
      <c r="D12" s="53" t="str">
        <f>"○ Range : "&amp;Calcu!$D56</f>
        <v>○ Range : 0</v>
      </c>
      <c r="G12" s="53"/>
      <c r="J12" s="53"/>
    </row>
    <row r="13" spans="1:10" ht="15" customHeight="1">
      <c r="A13" s="44" t="str">
        <f>A12</f>
        <v>삭제</v>
      </c>
      <c r="B13" s="44"/>
      <c r="C13" s="44"/>
      <c r="D13" s="53" t="str">
        <f>"○ Resolution : "&amp;Calcu!$T56&amp;" μm"</f>
        <v>○ Resolution : 0 μm</v>
      </c>
    </row>
    <row r="14" spans="1:10" ht="15" customHeight="1">
      <c r="A14" s="44" t="str">
        <f>A13</f>
        <v>삭제</v>
      </c>
      <c r="B14" s="44"/>
      <c r="C14" s="44"/>
      <c r="D14" s="38" t="s">
        <v>349</v>
      </c>
    </row>
    <row r="15" spans="1:10" ht="15" customHeight="1">
      <c r="A15" s="44" t="str">
        <f>A14</f>
        <v>삭제</v>
      </c>
      <c r="B15" s="44"/>
      <c r="C15" s="44"/>
      <c r="D15" s="324" t="s">
        <v>350</v>
      </c>
      <c r="E15" s="322" t="s">
        <v>351</v>
      </c>
      <c r="F15" s="323"/>
    </row>
    <row r="16" spans="1:10" ht="15" customHeight="1">
      <c r="A16" s="44" t="str">
        <f>A15</f>
        <v>삭제</v>
      </c>
      <c r="B16" s="43"/>
      <c r="C16" s="43"/>
      <c r="D16" s="325"/>
      <c r="E16" s="201" t="s">
        <v>352</v>
      </c>
      <c r="F16" s="201" t="s">
        <v>353</v>
      </c>
    </row>
    <row r="17" spans="1:6" ht="15" customHeight="1">
      <c r="A17" s="44" t="str">
        <f>IF(Calcu!Q67=TRUE,"","삭제")</f>
        <v>삭제</v>
      </c>
      <c r="B17" s="43"/>
      <c r="C17" s="43"/>
      <c r="D17" s="215" t="str">
        <f ca="1">Calcu!X67</f>
        <v/>
      </c>
      <c r="E17" s="201" t="str">
        <f ca="1">Calcu!Z67</f>
        <v/>
      </c>
      <c r="F17" s="201" t="str">
        <f ca="1">Calcu!AD67</f>
        <v/>
      </c>
    </row>
    <row r="18" spans="1:6" ht="15" customHeight="1">
      <c r="A18" s="44" t="str">
        <f>IF(Calcu!Q68=TRUE,"","삭제")</f>
        <v>삭제</v>
      </c>
      <c r="B18" s="43"/>
      <c r="C18" s="43"/>
      <c r="D18" s="215" t="str">
        <f ca="1">Calcu!X68</f>
        <v/>
      </c>
      <c r="E18" s="201" t="str">
        <f ca="1">Calcu!Z68</f>
        <v/>
      </c>
      <c r="F18" s="201" t="str">
        <f ca="1">Calcu!AD68</f>
        <v/>
      </c>
    </row>
    <row r="19" spans="1:6" ht="15" customHeight="1">
      <c r="A19" s="44" t="str">
        <f>IF(Calcu!Q69=TRUE,"","삭제")</f>
        <v>삭제</v>
      </c>
      <c r="B19" s="43"/>
      <c r="C19" s="43"/>
      <c r="D19" s="215" t="str">
        <f ca="1">Calcu!X69</f>
        <v/>
      </c>
      <c r="E19" s="201" t="str">
        <f ca="1">Calcu!Z69</f>
        <v/>
      </c>
      <c r="F19" s="201" t="str">
        <f ca="1">Calcu!AD69</f>
        <v/>
      </c>
    </row>
    <row r="20" spans="1:6" ht="15" customHeight="1">
      <c r="A20" s="44" t="str">
        <f>IF(Calcu!Q70=TRUE,"","삭제")</f>
        <v>삭제</v>
      </c>
      <c r="B20" s="43"/>
      <c r="C20" s="43"/>
      <c r="D20" s="215" t="str">
        <f ca="1">Calcu!X70</f>
        <v/>
      </c>
      <c r="E20" s="201" t="str">
        <f ca="1">Calcu!Z70</f>
        <v/>
      </c>
      <c r="F20" s="201" t="str">
        <f ca="1">Calcu!AD70</f>
        <v/>
      </c>
    </row>
    <row r="21" spans="1:6" ht="15" customHeight="1">
      <c r="A21" s="44" t="str">
        <f>IF(Calcu!Q71=TRUE,"","삭제")</f>
        <v>삭제</v>
      </c>
      <c r="B21" s="43"/>
      <c r="C21" s="43"/>
      <c r="D21" s="215" t="str">
        <f ca="1">Calcu!X71</f>
        <v/>
      </c>
      <c r="E21" s="201" t="str">
        <f ca="1">Calcu!Z71</f>
        <v/>
      </c>
      <c r="F21" s="201" t="str">
        <f ca="1">Calcu!AD71</f>
        <v/>
      </c>
    </row>
    <row r="22" spans="1:6" ht="15" customHeight="1">
      <c r="A22" s="44" t="str">
        <f>IF(Calcu!Q72=TRUE,"","삭제")</f>
        <v>삭제</v>
      </c>
      <c r="B22" s="43"/>
      <c r="C22" s="43"/>
      <c r="D22" s="215" t="str">
        <f ca="1">Calcu!X72</f>
        <v/>
      </c>
      <c r="E22" s="201" t="str">
        <f ca="1">Calcu!Z72</f>
        <v/>
      </c>
      <c r="F22" s="201" t="str">
        <f ca="1">Calcu!AD72</f>
        <v/>
      </c>
    </row>
    <row r="23" spans="1:6" ht="15" customHeight="1">
      <c r="A23" s="44" t="str">
        <f>IF(Calcu!Q73=TRUE,"","삭제")</f>
        <v>삭제</v>
      </c>
      <c r="B23" s="43"/>
      <c r="C23" s="43"/>
      <c r="D23" s="215" t="str">
        <f ca="1">Calcu!X73</f>
        <v/>
      </c>
      <c r="E23" s="201" t="str">
        <f ca="1">Calcu!Z73</f>
        <v/>
      </c>
      <c r="F23" s="201" t="str">
        <f ca="1">Calcu!AD73</f>
        <v/>
      </c>
    </row>
    <row r="24" spans="1:6" ht="15" customHeight="1">
      <c r="A24" s="44" t="str">
        <f>IF(Calcu!Q74=TRUE,"","삭제")</f>
        <v>삭제</v>
      </c>
      <c r="B24" s="43"/>
      <c r="C24" s="43"/>
      <c r="D24" s="215" t="str">
        <f ca="1">Calcu!X74</f>
        <v/>
      </c>
      <c r="E24" s="201" t="str">
        <f ca="1">Calcu!Z74</f>
        <v/>
      </c>
      <c r="F24" s="201" t="str">
        <f ca="1">Calcu!AD74</f>
        <v/>
      </c>
    </row>
    <row r="25" spans="1:6" ht="15" customHeight="1">
      <c r="A25" s="44" t="str">
        <f>IF(Calcu!Q75=TRUE,"","삭제")</f>
        <v>삭제</v>
      </c>
      <c r="B25" s="43"/>
      <c r="C25" s="43"/>
      <c r="D25" s="215" t="str">
        <f ca="1">Calcu!X75</f>
        <v/>
      </c>
      <c r="E25" s="201" t="str">
        <f ca="1">Calcu!Z75</f>
        <v/>
      </c>
      <c r="F25" s="201" t="str">
        <f ca="1">Calcu!AD75</f>
        <v/>
      </c>
    </row>
    <row r="26" spans="1:6" ht="15" customHeight="1">
      <c r="A26" s="44" t="str">
        <f>IF(Calcu!Q76=TRUE,"","삭제")</f>
        <v>삭제</v>
      </c>
      <c r="B26" s="43"/>
      <c r="C26" s="43"/>
      <c r="D26" s="215" t="str">
        <f ca="1">Calcu!X76</f>
        <v/>
      </c>
      <c r="E26" s="201" t="str">
        <f ca="1">Calcu!Z76</f>
        <v/>
      </c>
      <c r="F26" s="201" t="str">
        <f ca="1">Calcu!AD76</f>
        <v/>
      </c>
    </row>
    <row r="27" spans="1:6" ht="15" customHeight="1">
      <c r="A27" s="44" t="str">
        <f>A12</f>
        <v>삭제</v>
      </c>
      <c r="D27" s="149"/>
      <c r="E27" s="149"/>
      <c r="F27" s="149"/>
    </row>
    <row r="28" spans="1:6" ht="15" customHeight="1">
      <c r="A28" s="44" t="str">
        <f>A27</f>
        <v>삭제</v>
      </c>
      <c r="D28" s="38" t="e">
        <f ca="1">"● Measurement Uncertainty : "&amp;Calcu!AJ56</f>
        <v>#N/A</v>
      </c>
      <c r="E28" s="52"/>
    </row>
    <row r="29" spans="1:6" ht="15" customHeight="1">
      <c r="A29" s="44" t="str">
        <f>A28</f>
        <v>삭제</v>
      </c>
      <c r="E29" s="217" t="s">
        <v>354</v>
      </c>
      <c r="F29" s="218" t="e">
        <f ca="1">Calcu!Z56&amp;")"</f>
        <v>#N/A</v>
      </c>
    </row>
    <row r="30" spans="1:6" ht="15" customHeight="1">
      <c r="A30" s="37" t="str">
        <f>IF(Calcu!AF67=TRUE,"","삭제")</f>
        <v>삭제</v>
      </c>
      <c r="D30" s="50"/>
      <c r="E30" s="50"/>
      <c r="F30" s="50"/>
    </row>
    <row r="31" spans="1:6" ht="15" customHeight="1">
      <c r="A31" s="269" t="str">
        <f>IF(OR(Calcu!AF67=FALSE,Calcu!$C57="없음"),"삭제","")</f>
        <v>삭제</v>
      </c>
      <c r="D31" s="53" t="str">
        <f>"○ Channel : "&amp;Calcu!$C57</f>
        <v>○ Channel : 0</v>
      </c>
      <c r="E31" s="50"/>
      <c r="F31" s="50"/>
    </row>
    <row r="32" spans="1:6" ht="15" customHeight="1">
      <c r="A32" s="269" t="str">
        <f>IF(Calcu!AF67=TRUE,"","삭제")</f>
        <v>삭제</v>
      </c>
      <c r="D32" s="53" t="str">
        <f>"○ Range : "&amp;Calcu!$D57</f>
        <v>○ Range : 0</v>
      </c>
      <c r="E32" s="50"/>
      <c r="F32" s="50"/>
    </row>
    <row r="33" spans="1:6" ht="15" customHeight="1">
      <c r="A33" s="44" t="str">
        <f t="shared" ref="A33:A36" si="0">A32</f>
        <v>삭제</v>
      </c>
      <c r="D33" s="53" t="str">
        <f>"○ Resolution : "&amp;Calcu!$T57&amp;" μm"</f>
        <v>○ Resolution : 0 μm</v>
      </c>
      <c r="E33" s="50"/>
      <c r="F33" s="50"/>
    </row>
    <row r="34" spans="1:6" ht="15" customHeight="1">
      <c r="A34" s="44" t="str">
        <f t="shared" si="0"/>
        <v>삭제</v>
      </c>
      <c r="D34" s="38" t="s">
        <v>349</v>
      </c>
      <c r="E34" s="50"/>
      <c r="F34" s="50"/>
    </row>
    <row r="35" spans="1:6" ht="15" customHeight="1">
      <c r="A35" s="44" t="str">
        <f t="shared" si="0"/>
        <v>삭제</v>
      </c>
      <c r="D35" s="324" t="s">
        <v>350</v>
      </c>
      <c r="E35" s="322" t="s">
        <v>351</v>
      </c>
      <c r="F35" s="323"/>
    </row>
    <row r="36" spans="1:6" ht="15" customHeight="1">
      <c r="A36" s="44" t="str">
        <f t="shared" si="0"/>
        <v>삭제</v>
      </c>
      <c r="D36" s="325"/>
      <c r="E36" s="201" t="s">
        <v>352</v>
      </c>
      <c r="F36" s="201" t="s">
        <v>353</v>
      </c>
    </row>
    <row r="37" spans="1:6" ht="15" customHeight="1">
      <c r="A37" s="44" t="str">
        <f>IF(Calcu!AF67=TRUE,"","삭제")</f>
        <v>삭제</v>
      </c>
      <c r="D37" s="215" t="str">
        <f ca="1">Calcu!AM67</f>
        <v/>
      </c>
      <c r="E37" s="201" t="str">
        <f ca="1">Calcu!AO67</f>
        <v/>
      </c>
      <c r="F37" s="201" t="str">
        <f ca="1">Calcu!AS67</f>
        <v/>
      </c>
    </row>
    <row r="38" spans="1:6" ht="15" customHeight="1">
      <c r="A38" s="44" t="str">
        <f>IF(Calcu!AF68=TRUE,"","삭제")</f>
        <v>삭제</v>
      </c>
      <c r="D38" s="215" t="str">
        <f ca="1">Calcu!AM68</f>
        <v/>
      </c>
      <c r="E38" s="201" t="str">
        <f ca="1">Calcu!AO68</f>
        <v/>
      </c>
      <c r="F38" s="201" t="str">
        <f ca="1">Calcu!AS68</f>
        <v/>
      </c>
    </row>
    <row r="39" spans="1:6" ht="15" customHeight="1">
      <c r="A39" s="44" t="str">
        <f>IF(Calcu!AF69=TRUE,"","삭제")</f>
        <v>삭제</v>
      </c>
      <c r="D39" s="215" t="str">
        <f ca="1">Calcu!AM69</f>
        <v/>
      </c>
      <c r="E39" s="201" t="str">
        <f ca="1">Calcu!AO69</f>
        <v/>
      </c>
      <c r="F39" s="201" t="str">
        <f ca="1">Calcu!AS69</f>
        <v/>
      </c>
    </row>
    <row r="40" spans="1:6" ht="15" customHeight="1">
      <c r="A40" s="44" t="str">
        <f>IF(Calcu!AF70=TRUE,"","삭제")</f>
        <v>삭제</v>
      </c>
      <c r="D40" s="215" t="str">
        <f ca="1">Calcu!AM70</f>
        <v/>
      </c>
      <c r="E40" s="201" t="str">
        <f ca="1">Calcu!AO70</f>
        <v/>
      </c>
      <c r="F40" s="201" t="str">
        <f ca="1">Calcu!AS70</f>
        <v/>
      </c>
    </row>
    <row r="41" spans="1:6" ht="15" customHeight="1">
      <c r="A41" s="44" t="str">
        <f>IF(Calcu!AF71=TRUE,"","삭제")</f>
        <v>삭제</v>
      </c>
      <c r="D41" s="215" t="str">
        <f ca="1">Calcu!AM71</f>
        <v/>
      </c>
      <c r="E41" s="201" t="str">
        <f ca="1">Calcu!AO71</f>
        <v/>
      </c>
      <c r="F41" s="201" t="str">
        <f ca="1">Calcu!AS71</f>
        <v/>
      </c>
    </row>
    <row r="42" spans="1:6" ht="15" customHeight="1">
      <c r="A42" s="44" t="str">
        <f>IF(Calcu!AF72=TRUE,"","삭제")</f>
        <v>삭제</v>
      </c>
      <c r="D42" s="215" t="str">
        <f ca="1">Calcu!AM72</f>
        <v/>
      </c>
      <c r="E42" s="201" t="str">
        <f ca="1">Calcu!AO72</f>
        <v/>
      </c>
      <c r="F42" s="201" t="str">
        <f ca="1">Calcu!AS72</f>
        <v/>
      </c>
    </row>
    <row r="43" spans="1:6" ht="15" customHeight="1">
      <c r="A43" s="44" t="str">
        <f>IF(Calcu!AF73=TRUE,"","삭제")</f>
        <v>삭제</v>
      </c>
      <c r="D43" s="215" t="str">
        <f ca="1">Calcu!AM73</f>
        <v/>
      </c>
      <c r="E43" s="201" t="str">
        <f ca="1">Calcu!AO73</f>
        <v/>
      </c>
      <c r="F43" s="201" t="str">
        <f ca="1">Calcu!AS73</f>
        <v/>
      </c>
    </row>
    <row r="44" spans="1:6" ht="15" customHeight="1">
      <c r="A44" s="44" t="str">
        <f>IF(Calcu!AF74=TRUE,"","삭제")</f>
        <v>삭제</v>
      </c>
      <c r="D44" s="215" t="str">
        <f ca="1">Calcu!AM74</f>
        <v/>
      </c>
      <c r="E44" s="201" t="str">
        <f ca="1">Calcu!AO74</f>
        <v/>
      </c>
      <c r="F44" s="201" t="str">
        <f ca="1">Calcu!AS74</f>
        <v/>
      </c>
    </row>
    <row r="45" spans="1:6" ht="15" customHeight="1">
      <c r="A45" s="44" t="str">
        <f>IF(Calcu!AF75=TRUE,"","삭제")</f>
        <v>삭제</v>
      </c>
      <c r="D45" s="215" t="str">
        <f ca="1">Calcu!AM75</f>
        <v/>
      </c>
      <c r="E45" s="201" t="str">
        <f ca="1">Calcu!AO75</f>
        <v/>
      </c>
      <c r="F45" s="201" t="str">
        <f ca="1">Calcu!AS75</f>
        <v/>
      </c>
    </row>
    <row r="46" spans="1:6" ht="15" customHeight="1">
      <c r="A46" s="44" t="str">
        <f>IF(Calcu!AF76=TRUE,"","삭제")</f>
        <v>삭제</v>
      </c>
      <c r="D46" s="215" t="str">
        <f ca="1">Calcu!AM76</f>
        <v/>
      </c>
      <c r="E46" s="201" t="str">
        <f ca="1">Calcu!AO76</f>
        <v/>
      </c>
      <c r="F46" s="201" t="str">
        <f ca="1">Calcu!AS76</f>
        <v/>
      </c>
    </row>
    <row r="47" spans="1:6" ht="15" customHeight="1">
      <c r="A47" s="44" t="str">
        <f>A32</f>
        <v>삭제</v>
      </c>
      <c r="D47" s="50"/>
      <c r="E47" s="50"/>
      <c r="F47" s="50"/>
    </row>
    <row r="48" spans="1:6" ht="15" customHeight="1">
      <c r="A48" s="44" t="str">
        <f>A47</f>
        <v>삭제</v>
      </c>
      <c r="D48" s="38" t="e">
        <f ca="1">"● Measurement Uncertainty : "&amp;Calcu!AJ57</f>
        <v>#N/A</v>
      </c>
    </row>
    <row r="49" spans="1:6" ht="15" customHeight="1">
      <c r="A49" s="44" t="str">
        <f>A48</f>
        <v>삭제</v>
      </c>
      <c r="D49" s="38"/>
      <c r="E49" s="217" t="s">
        <v>354</v>
      </c>
      <c r="F49" s="218" t="e">
        <f ca="1">Calcu!Z57&amp;")"</f>
        <v>#N/A</v>
      </c>
    </row>
    <row r="50" spans="1:6" ht="15" customHeight="1">
      <c r="A50" s="37" t="str">
        <f>IF(Calcu!AU67=TRUE,"","삭제")</f>
        <v>삭제</v>
      </c>
      <c r="D50" s="38"/>
      <c r="E50" s="52"/>
      <c r="F50" s="171"/>
    </row>
    <row r="51" spans="1:6" ht="15" customHeight="1">
      <c r="A51" s="269" t="str">
        <f>IF(OR(Calcu!AU67=FALSE,Calcu!$C58="없음"),"삭제","")</f>
        <v>삭제</v>
      </c>
      <c r="D51" s="53" t="str">
        <f>"○ Channel : "&amp;Calcu!$C58</f>
        <v>○ Channel : 0</v>
      </c>
      <c r="E51" s="50"/>
      <c r="F51" s="50"/>
    </row>
    <row r="52" spans="1:6" ht="15" customHeight="1">
      <c r="A52" s="269" t="str">
        <f>IF(Calcu!AU67=TRUE,"","삭제")</f>
        <v>삭제</v>
      </c>
      <c r="D52" s="53" t="str">
        <f>"○ Range : "&amp;Calcu!$D58</f>
        <v>○ Range : 0</v>
      </c>
      <c r="E52" s="50"/>
      <c r="F52" s="50"/>
    </row>
    <row r="53" spans="1:6" ht="15" customHeight="1">
      <c r="A53" s="44" t="str">
        <f t="shared" ref="A53:A56" si="1">A52</f>
        <v>삭제</v>
      </c>
      <c r="D53" s="53" t="str">
        <f>"○ Resolution : "&amp;Calcu!$T58&amp;" μm"</f>
        <v>○ Resolution : 0 μm</v>
      </c>
      <c r="E53" s="50"/>
      <c r="F53" s="50"/>
    </row>
    <row r="54" spans="1:6" ht="15" customHeight="1">
      <c r="A54" s="44" t="str">
        <f t="shared" si="1"/>
        <v>삭제</v>
      </c>
      <c r="D54" s="38" t="s">
        <v>349</v>
      </c>
      <c r="E54" s="50"/>
      <c r="F54" s="50"/>
    </row>
    <row r="55" spans="1:6" ht="15" customHeight="1">
      <c r="A55" s="44" t="str">
        <f t="shared" si="1"/>
        <v>삭제</v>
      </c>
      <c r="D55" s="320" t="s">
        <v>350</v>
      </c>
      <c r="E55" s="322" t="s">
        <v>351</v>
      </c>
      <c r="F55" s="323"/>
    </row>
    <row r="56" spans="1:6" ht="15" customHeight="1">
      <c r="A56" s="44" t="str">
        <f t="shared" si="1"/>
        <v>삭제</v>
      </c>
      <c r="D56" s="321"/>
      <c r="E56" s="201" t="s">
        <v>352</v>
      </c>
      <c r="F56" s="201" t="s">
        <v>353</v>
      </c>
    </row>
    <row r="57" spans="1:6" ht="15" customHeight="1">
      <c r="A57" s="44" t="str">
        <f>IF(Calcu!AU67=TRUE,"","삭제")</f>
        <v>삭제</v>
      </c>
      <c r="D57" s="215" t="str">
        <f ca="1">Calcu!BB67</f>
        <v/>
      </c>
      <c r="E57" s="201" t="str">
        <f ca="1">Calcu!BD67</f>
        <v/>
      </c>
      <c r="F57" s="201" t="str">
        <f ca="1">Calcu!BH67</f>
        <v/>
      </c>
    </row>
    <row r="58" spans="1:6" ht="15" customHeight="1">
      <c r="A58" s="44" t="str">
        <f>IF(Calcu!AU68=TRUE,"","삭제")</f>
        <v>삭제</v>
      </c>
      <c r="D58" s="215" t="str">
        <f ca="1">Calcu!BB68</f>
        <v/>
      </c>
      <c r="E58" s="201" t="str">
        <f ca="1">Calcu!BD68</f>
        <v/>
      </c>
      <c r="F58" s="201" t="str">
        <f ca="1">Calcu!BH68</f>
        <v/>
      </c>
    </row>
    <row r="59" spans="1:6" ht="15" customHeight="1">
      <c r="A59" s="44" t="str">
        <f>IF(Calcu!AU69=TRUE,"","삭제")</f>
        <v>삭제</v>
      </c>
      <c r="D59" s="215" t="str">
        <f ca="1">Calcu!BB69</f>
        <v/>
      </c>
      <c r="E59" s="201" t="str">
        <f ca="1">Calcu!BD69</f>
        <v/>
      </c>
      <c r="F59" s="201" t="str">
        <f ca="1">Calcu!BH69</f>
        <v/>
      </c>
    </row>
    <row r="60" spans="1:6" ht="15" customHeight="1">
      <c r="A60" s="44" t="str">
        <f>IF(Calcu!AU70=TRUE,"","삭제")</f>
        <v>삭제</v>
      </c>
      <c r="D60" s="215" t="str">
        <f ca="1">Calcu!BB70</f>
        <v/>
      </c>
      <c r="E60" s="201" t="str">
        <f ca="1">Calcu!BD70</f>
        <v/>
      </c>
      <c r="F60" s="201" t="str">
        <f ca="1">Calcu!BH70</f>
        <v/>
      </c>
    </row>
    <row r="61" spans="1:6" ht="15" customHeight="1">
      <c r="A61" s="44" t="str">
        <f>IF(Calcu!AU71=TRUE,"","삭제")</f>
        <v>삭제</v>
      </c>
      <c r="D61" s="215" t="str">
        <f ca="1">Calcu!BB71</f>
        <v/>
      </c>
      <c r="E61" s="201" t="str">
        <f ca="1">Calcu!BD71</f>
        <v/>
      </c>
      <c r="F61" s="201" t="str">
        <f ca="1">Calcu!BH71</f>
        <v/>
      </c>
    </row>
    <row r="62" spans="1:6" ht="15" customHeight="1">
      <c r="A62" s="44" t="str">
        <f>IF(Calcu!AU72=TRUE,"","삭제")</f>
        <v>삭제</v>
      </c>
      <c r="D62" s="215" t="str">
        <f ca="1">Calcu!BB72</f>
        <v/>
      </c>
      <c r="E62" s="201" t="str">
        <f ca="1">Calcu!BD72</f>
        <v/>
      </c>
      <c r="F62" s="201" t="str">
        <f ca="1">Calcu!BH72</f>
        <v/>
      </c>
    </row>
    <row r="63" spans="1:6" ht="15" customHeight="1">
      <c r="A63" s="44" t="str">
        <f>IF(Calcu!AU73=TRUE,"","삭제")</f>
        <v>삭제</v>
      </c>
      <c r="D63" s="215" t="str">
        <f ca="1">Calcu!BB73</f>
        <v/>
      </c>
      <c r="E63" s="201" t="str">
        <f ca="1">Calcu!BD73</f>
        <v/>
      </c>
      <c r="F63" s="201" t="str">
        <f ca="1">Calcu!BH73</f>
        <v/>
      </c>
    </row>
    <row r="64" spans="1:6" ht="15" customHeight="1">
      <c r="A64" s="44" t="str">
        <f>IF(Calcu!AU74=TRUE,"","삭제")</f>
        <v>삭제</v>
      </c>
      <c r="D64" s="215" t="str">
        <f ca="1">Calcu!BB74</f>
        <v/>
      </c>
      <c r="E64" s="201" t="str">
        <f ca="1">Calcu!BD74</f>
        <v/>
      </c>
      <c r="F64" s="201" t="str">
        <f ca="1">Calcu!BH74</f>
        <v/>
      </c>
    </row>
    <row r="65" spans="1:6" ht="15" customHeight="1">
      <c r="A65" s="44" t="str">
        <f>IF(Calcu!AU75=TRUE,"","삭제")</f>
        <v>삭제</v>
      </c>
      <c r="D65" s="215" t="str">
        <f ca="1">Calcu!BB75</f>
        <v/>
      </c>
      <c r="E65" s="201" t="str">
        <f ca="1">Calcu!BD75</f>
        <v/>
      </c>
      <c r="F65" s="201" t="str">
        <f ca="1">Calcu!BH75</f>
        <v/>
      </c>
    </row>
    <row r="66" spans="1:6" ht="15" customHeight="1">
      <c r="A66" s="44" t="str">
        <f>IF(Calcu!AU76=TRUE,"","삭제")</f>
        <v>삭제</v>
      </c>
      <c r="D66" s="215" t="str">
        <f ca="1">Calcu!BB76</f>
        <v/>
      </c>
      <c r="E66" s="201" t="str">
        <f ca="1">Calcu!BD76</f>
        <v/>
      </c>
      <c r="F66" s="201" t="str">
        <f ca="1">Calcu!BH76</f>
        <v/>
      </c>
    </row>
    <row r="67" spans="1:6" ht="15" customHeight="1">
      <c r="A67" s="44" t="str">
        <f>A52</f>
        <v>삭제</v>
      </c>
      <c r="D67" s="50"/>
      <c r="E67" s="50"/>
      <c r="F67" s="50"/>
    </row>
    <row r="68" spans="1:6" ht="15" customHeight="1">
      <c r="A68" s="44" t="str">
        <f>A67</f>
        <v>삭제</v>
      </c>
      <c r="D68" s="38" t="e">
        <f ca="1">"● Measurement Uncertainty : "&amp;Calcu!AJ58</f>
        <v>#N/A</v>
      </c>
    </row>
    <row r="69" spans="1:6" ht="15" customHeight="1">
      <c r="A69" s="44" t="str">
        <f>A68</f>
        <v>삭제</v>
      </c>
      <c r="D69" s="38"/>
      <c r="E69" s="217" t="s">
        <v>354</v>
      </c>
      <c r="F69" s="218" t="e">
        <f ca="1">Calcu!Z58&amp;")"</f>
        <v>#N/A</v>
      </c>
    </row>
    <row r="70" spans="1:6" ht="15" customHeight="1">
      <c r="A70" s="37" t="str">
        <f>IF(Calcu!BJ67=TRUE,"","삭제")</f>
        <v>삭제</v>
      </c>
      <c r="D70" s="38"/>
      <c r="E70" s="52"/>
      <c r="F70" s="171"/>
    </row>
    <row r="71" spans="1:6" ht="15" customHeight="1">
      <c r="A71" s="269" t="str">
        <f>IF(OR(Calcu!BJ67=FALSE,Calcu!$C59="없음"),"삭제","")</f>
        <v>삭제</v>
      </c>
      <c r="D71" s="53" t="str">
        <f>"○ Channel : "&amp;Calcu!$C59</f>
        <v>○ Channel : 0</v>
      </c>
      <c r="E71" s="50"/>
      <c r="F71" s="50"/>
    </row>
    <row r="72" spans="1:6" ht="15" customHeight="1">
      <c r="A72" s="269" t="str">
        <f>IF(Calcu!BJ67=TRUE,"","삭제")</f>
        <v>삭제</v>
      </c>
      <c r="D72" s="53" t="str">
        <f>"○ Range : "&amp;Calcu!$D59</f>
        <v>○ Range : 0</v>
      </c>
      <c r="E72" s="50"/>
      <c r="F72" s="50"/>
    </row>
    <row r="73" spans="1:6" ht="15" customHeight="1">
      <c r="A73" s="44" t="str">
        <f t="shared" ref="A73:A76" si="2">A72</f>
        <v>삭제</v>
      </c>
      <c r="D73" s="53" t="str">
        <f>"○ Resolution : "&amp;Calcu!$T59&amp;" μm"</f>
        <v>○ Resolution : 0 μm</v>
      </c>
      <c r="E73" s="50"/>
      <c r="F73" s="50"/>
    </row>
    <row r="74" spans="1:6" ht="15" customHeight="1">
      <c r="A74" s="44" t="str">
        <f t="shared" si="2"/>
        <v>삭제</v>
      </c>
      <c r="D74" s="38" t="s">
        <v>349</v>
      </c>
      <c r="E74" s="50"/>
      <c r="F74" s="50"/>
    </row>
    <row r="75" spans="1:6" ht="15" customHeight="1">
      <c r="A75" s="44" t="str">
        <f t="shared" si="2"/>
        <v>삭제</v>
      </c>
      <c r="D75" s="320" t="s">
        <v>350</v>
      </c>
      <c r="E75" s="322" t="s">
        <v>351</v>
      </c>
      <c r="F75" s="323"/>
    </row>
    <row r="76" spans="1:6" ht="15" customHeight="1">
      <c r="A76" s="44" t="str">
        <f t="shared" si="2"/>
        <v>삭제</v>
      </c>
      <c r="D76" s="321"/>
      <c r="E76" s="201" t="s">
        <v>352</v>
      </c>
      <c r="F76" s="201" t="s">
        <v>353</v>
      </c>
    </row>
    <row r="77" spans="1:6" ht="15" customHeight="1">
      <c r="A77" s="44" t="str">
        <f>IF(Calcu!BJ67=TRUE,"","삭제")</f>
        <v>삭제</v>
      </c>
      <c r="D77" s="215" t="str">
        <f ca="1">Calcu!BQ67</f>
        <v/>
      </c>
      <c r="E77" s="201" t="str">
        <f ca="1">Calcu!BS67</f>
        <v/>
      </c>
      <c r="F77" s="201" t="str">
        <f ca="1">Calcu!BW67</f>
        <v/>
      </c>
    </row>
    <row r="78" spans="1:6" ht="15" customHeight="1">
      <c r="A78" s="44" t="str">
        <f>IF(Calcu!BJ68=TRUE,"","삭제")</f>
        <v>삭제</v>
      </c>
      <c r="D78" s="215" t="str">
        <f ca="1">Calcu!BQ68</f>
        <v/>
      </c>
      <c r="E78" s="201" t="str">
        <f ca="1">Calcu!BS68</f>
        <v/>
      </c>
      <c r="F78" s="201" t="str">
        <f ca="1">Calcu!BW68</f>
        <v/>
      </c>
    </row>
    <row r="79" spans="1:6" ht="15" customHeight="1">
      <c r="A79" s="44" t="str">
        <f>IF(Calcu!BJ69=TRUE,"","삭제")</f>
        <v>삭제</v>
      </c>
      <c r="D79" s="215" t="str">
        <f ca="1">Calcu!BQ69</f>
        <v/>
      </c>
      <c r="E79" s="201" t="str">
        <f ca="1">Calcu!BS69</f>
        <v/>
      </c>
      <c r="F79" s="201" t="str">
        <f ca="1">Calcu!BW69</f>
        <v/>
      </c>
    </row>
    <row r="80" spans="1:6" ht="15" customHeight="1">
      <c r="A80" s="44" t="str">
        <f>IF(Calcu!BJ70=TRUE,"","삭제")</f>
        <v>삭제</v>
      </c>
      <c r="D80" s="215" t="str">
        <f ca="1">Calcu!BQ70</f>
        <v/>
      </c>
      <c r="E80" s="201" t="str">
        <f ca="1">Calcu!BS70</f>
        <v/>
      </c>
      <c r="F80" s="201" t="str">
        <f ca="1">Calcu!BW70</f>
        <v/>
      </c>
    </row>
    <row r="81" spans="1:6" ht="15" customHeight="1">
      <c r="A81" s="44" t="str">
        <f>IF(Calcu!BJ71=TRUE,"","삭제")</f>
        <v>삭제</v>
      </c>
      <c r="D81" s="215" t="str">
        <f ca="1">Calcu!BQ71</f>
        <v/>
      </c>
      <c r="E81" s="201" t="str">
        <f ca="1">Calcu!BS71</f>
        <v/>
      </c>
      <c r="F81" s="201" t="str">
        <f ca="1">Calcu!BW71</f>
        <v/>
      </c>
    </row>
    <row r="82" spans="1:6" ht="15" customHeight="1">
      <c r="A82" s="44" t="str">
        <f>IF(Calcu!BJ72=TRUE,"","삭제")</f>
        <v>삭제</v>
      </c>
      <c r="D82" s="215" t="str">
        <f ca="1">Calcu!BQ72</f>
        <v/>
      </c>
      <c r="E82" s="201" t="str">
        <f ca="1">Calcu!BS72</f>
        <v/>
      </c>
      <c r="F82" s="201" t="str">
        <f ca="1">Calcu!BW72</f>
        <v/>
      </c>
    </row>
    <row r="83" spans="1:6" ht="15" customHeight="1">
      <c r="A83" s="44" t="str">
        <f>IF(Calcu!BJ73=TRUE,"","삭제")</f>
        <v>삭제</v>
      </c>
      <c r="D83" s="215" t="str">
        <f ca="1">Calcu!BQ73</f>
        <v/>
      </c>
      <c r="E83" s="201" t="str">
        <f ca="1">Calcu!BS73</f>
        <v/>
      </c>
      <c r="F83" s="201" t="str">
        <f ca="1">Calcu!BW73</f>
        <v/>
      </c>
    </row>
    <row r="84" spans="1:6" ht="15" customHeight="1">
      <c r="A84" s="44" t="str">
        <f>IF(Calcu!BJ74=TRUE,"","삭제")</f>
        <v>삭제</v>
      </c>
      <c r="D84" s="215" t="str">
        <f ca="1">Calcu!BQ74</f>
        <v/>
      </c>
      <c r="E84" s="201" t="str">
        <f ca="1">Calcu!BS74</f>
        <v/>
      </c>
      <c r="F84" s="201" t="str">
        <f ca="1">Calcu!BW74</f>
        <v/>
      </c>
    </row>
    <row r="85" spans="1:6" ht="15" customHeight="1">
      <c r="A85" s="44" t="str">
        <f>IF(Calcu!BJ75=TRUE,"","삭제")</f>
        <v>삭제</v>
      </c>
      <c r="D85" s="215" t="str">
        <f ca="1">Calcu!BQ75</f>
        <v/>
      </c>
      <c r="E85" s="201" t="str">
        <f ca="1">Calcu!BS75</f>
        <v/>
      </c>
      <c r="F85" s="201" t="str">
        <f ca="1">Calcu!BW75</f>
        <v/>
      </c>
    </row>
    <row r="86" spans="1:6" ht="15" customHeight="1">
      <c r="A86" s="44" t="str">
        <f>IF(Calcu!BJ76=TRUE,"","삭제")</f>
        <v>삭제</v>
      </c>
      <c r="D86" s="215" t="str">
        <f ca="1">Calcu!BQ76</f>
        <v/>
      </c>
      <c r="E86" s="201" t="str">
        <f ca="1">Calcu!BS76</f>
        <v/>
      </c>
      <c r="F86" s="201" t="str">
        <f ca="1">Calcu!BW76</f>
        <v/>
      </c>
    </row>
    <row r="87" spans="1:6" ht="15" customHeight="1">
      <c r="A87" s="44" t="str">
        <f>A72</f>
        <v>삭제</v>
      </c>
      <c r="D87" s="50"/>
      <c r="E87" s="50"/>
      <c r="F87" s="50"/>
    </row>
    <row r="88" spans="1:6" ht="15" customHeight="1">
      <c r="A88" s="44" t="str">
        <f>A87</f>
        <v>삭제</v>
      </c>
      <c r="D88" s="38" t="e">
        <f ca="1">"● Measurement Uncertainty : "&amp;Calcu!AJ59</f>
        <v>#N/A</v>
      </c>
    </row>
    <row r="89" spans="1:6" ht="15" customHeight="1">
      <c r="A89" s="44" t="str">
        <f>A88</f>
        <v>삭제</v>
      </c>
      <c r="D89" s="38"/>
      <c r="E89" s="217" t="s">
        <v>354</v>
      </c>
      <c r="F89" s="218" t="e">
        <f ca="1">Calcu!Z59&amp;")"</f>
        <v>#N/A</v>
      </c>
    </row>
    <row r="90" spans="1:6" ht="15" customHeight="1">
      <c r="A90" s="37" t="str">
        <f>IF(Calcu!BY67=TRUE,"","삭제")</f>
        <v>삭제</v>
      </c>
      <c r="D90" s="38"/>
      <c r="E90" s="52"/>
      <c r="F90" s="171"/>
    </row>
    <row r="91" spans="1:6" ht="15" customHeight="1">
      <c r="A91" s="269" t="str">
        <f>IF(OR(Calcu!BY67=FALSE,Calcu!$C60="없음"),"삭제","")</f>
        <v>삭제</v>
      </c>
      <c r="D91" s="53" t="str">
        <f>"○ Channel : "&amp;Calcu!$C60</f>
        <v>○ Channel : 0</v>
      </c>
      <c r="E91" s="50"/>
      <c r="F91" s="50"/>
    </row>
    <row r="92" spans="1:6" ht="15" customHeight="1">
      <c r="A92" s="269" t="str">
        <f>IF(Calcu!BY67=TRUE,"","삭제")</f>
        <v>삭제</v>
      </c>
      <c r="D92" s="53" t="str">
        <f>"○ Range : "&amp;Calcu!$D60</f>
        <v>○ Range : 0</v>
      </c>
      <c r="E92" s="50"/>
      <c r="F92" s="50"/>
    </row>
    <row r="93" spans="1:6" ht="15" customHeight="1">
      <c r="A93" s="44" t="str">
        <f t="shared" ref="A93:A96" si="3">A92</f>
        <v>삭제</v>
      </c>
      <c r="D93" s="53" t="str">
        <f>"○ Resolution : "&amp;Calcu!$T60&amp;" μm"</f>
        <v>○ Resolution : 0 μm</v>
      </c>
      <c r="E93" s="50"/>
      <c r="F93" s="50"/>
    </row>
    <row r="94" spans="1:6" ht="15" customHeight="1">
      <c r="A94" s="44" t="str">
        <f t="shared" si="3"/>
        <v>삭제</v>
      </c>
      <c r="D94" s="38" t="s">
        <v>349</v>
      </c>
      <c r="E94" s="50"/>
      <c r="F94" s="50"/>
    </row>
    <row r="95" spans="1:6" ht="15" customHeight="1">
      <c r="A95" s="44" t="str">
        <f t="shared" si="3"/>
        <v>삭제</v>
      </c>
      <c r="D95" s="320" t="s">
        <v>350</v>
      </c>
      <c r="E95" s="322" t="s">
        <v>351</v>
      </c>
      <c r="F95" s="323"/>
    </row>
    <row r="96" spans="1:6" ht="15" customHeight="1">
      <c r="A96" s="44" t="str">
        <f t="shared" si="3"/>
        <v>삭제</v>
      </c>
      <c r="D96" s="321"/>
      <c r="E96" s="201" t="s">
        <v>352</v>
      </c>
      <c r="F96" s="201" t="s">
        <v>353</v>
      </c>
    </row>
    <row r="97" spans="1:6" ht="15" customHeight="1">
      <c r="A97" s="44" t="str">
        <f>IF(Calcu!BY67=TRUE,"","삭제")</f>
        <v>삭제</v>
      </c>
      <c r="D97" s="215" t="str">
        <f ca="1">Calcu!CF67</f>
        <v/>
      </c>
      <c r="E97" s="201" t="str">
        <f ca="1">Calcu!CH67</f>
        <v/>
      </c>
      <c r="F97" s="201" t="str">
        <f ca="1">Calcu!CL67</f>
        <v/>
      </c>
    </row>
    <row r="98" spans="1:6" ht="15" customHeight="1">
      <c r="A98" s="44" t="str">
        <f>IF(Calcu!BY68=TRUE,"","삭제")</f>
        <v>삭제</v>
      </c>
      <c r="D98" s="215" t="str">
        <f ca="1">Calcu!CF68</f>
        <v/>
      </c>
      <c r="E98" s="201" t="str">
        <f ca="1">Calcu!CH68</f>
        <v/>
      </c>
      <c r="F98" s="201" t="str">
        <f ca="1">Calcu!CL68</f>
        <v/>
      </c>
    </row>
    <row r="99" spans="1:6" ht="15" customHeight="1">
      <c r="A99" s="44" t="str">
        <f>IF(Calcu!BY69=TRUE,"","삭제")</f>
        <v>삭제</v>
      </c>
      <c r="D99" s="215" t="str">
        <f ca="1">Calcu!CF69</f>
        <v/>
      </c>
      <c r="E99" s="201" t="str">
        <f ca="1">Calcu!CH69</f>
        <v/>
      </c>
      <c r="F99" s="201" t="str">
        <f ca="1">Calcu!CL69</f>
        <v/>
      </c>
    </row>
    <row r="100" spans="1:6" ht="15" customHeight="1">
      <c r="A100" s="44" t="str">
        <f>IF(Calcu!BY70=TRUE,"","삭제")</f>
        <v>삭제</v>
      </c>
      <c r="D100" s="215" t="str">
        <f ca="1">Calcu!CF70</f>
        <v/>
      </c>
      <c r="E100" s="201" t="str">
        <f ca="1">Calcu!CH70</f>
        <v/>
      </c>
      <c r="F100" s="201" t="str">
        <f ca="1">Calcu!CL70</f>
        <v/>
      </c>
    </row>
    <row r="101" spans="1:6" ht="15" customHeight="1">
      <c r="A101" s="44" t="str">
        <f>IF(Calcu!BY71=TRUE,"","삭제")</f>
        <v>삭제</v>
      </c>
      <c r="D101" s="215" t="str">
        <f ca="1">Calcu!CF71</f>
        <v/>
      </c>
      <c r="E101" s="201" t="str">
        <f ca="1">Calcu!CH71</f>
        <v/>
      </c>
      <c r="F101" s="201" t="str">
        <f ca="1">Calcu!CL71</f>
        <v/>
      </c>
    </row>
    <row r="102" spans="1:6" ht="15" customHeight="1">
      <c r="A102" s="44" t="str">
        <f>IF(Calcu!BY72=TRUE,"","삭제")</f>
        <v>삭제</v>
      </c>
      <c r="D102" s="215" t="str">
        <f ca="1">Calcu!CF72</f>
        <v/>
      </c>
      <c r="E102" s="201" t="str">
        <f ca="1">Calcu!CH72</f>
        <v/>
      </c>
      <c r="F102" s="201" t="str">
        <f ca="1">Calcu!CL72</f>
        <v/>
      </c>
    </row>
    <row r="103" spans="1:6" ht="15" customHeight="1">
      <c r="A103" s="44" t="str">
        <f>IF(Calcu!BY73=TRUE,"","삭제")</f>
        <v>삭제</v>
      </c>
      <c r="D103" s="215" t="str">
        <f ca="1">Calcu!CF73</f>
        <v/>
      </c>
      <c r="E103" s="201" t="str">
        <f ca="1">Calcu!CH73</f>
        <v/>
      </c>
      <c r="F103" s="201" t="str">
        <f ca="1">Calcu!CL73</f>
        <v/>
      </c>
    </row>
    <row r="104" spans="1:6" ht="15" customHeight="1">
      <c r="A104" s="44" t="str">
        <f>IF(Calcu!BY74=TRUE,"","삭제")</f>
        <v>삭제</v>
      </c>
      <c r="D104" s="215" t="str">
        <f ca="1">Calcu!CF74</f>
        <v/>
      </c>
      <c r="E104" s="201" t="str">
        <f ca="1">Calcu!CH74</f>
        <v/>
      </c>
      <c r="F104" s="201" t="str">
        <f ca="1">Calcu!CL74</f>
        <v/>
      </c>
    </row>
    <row r="105" spans="1:6" ht="15" customHeight="1">
      <c r="A105" s="44" t="str">
        <f>IF(Calcu!BY75=TRUE,"","삭제")</f>
        <v>삭제</v>
      </c>
      <c r="D105" s="215" t="str">
        <f ca="1">Calcu!CF75</f>
        <v/>
      </c>
      <c r="E105" s="201" t="str">
        <f ca="1">Calcu!CH75</f>
        <v/>
      </c>
      <c r="F105" s="201" t="str">
        <f ca="1">Calcu!CL75</f>
        <v/>
      </c>
    </row>
    <row r="106" spans="1:6" ht="15" customHeight="1">
      <c r="A106" s="44" t="str">
        <f>IF(Calcu!BY76=TRUE,"","삭제")</f>
        <v>삭제</v>
      </c>
      <c r="D106" s="215" t="str">
        <f ca="1">Calcu!CF76</f>
        <v/>
      </c>
      <c r="E106" s="201" t="str">
        <f ca="1">Calcu!CH76</f>
        <v/>
      </c>
      <c r="F106" s="201" t="str">
        <f ca="1">Calcu!CL76</f>
        <v/>
      </c>
    </row>
    <row r="107" spans="1:6" ht="15" customHeight="1">
      <c r="A107" s="44" t="str">
        <f>A92</f>
        <v>삭제</v>
      </c>
      <c r="D107" s="50"/>
      <c r="E107" s="50"/>
      <c r="F107" s="50"/>
    </row>
    <row r="108" spans="1:6" ht="15" customHeight="1">
      <c r="A108" s="44" t="str">
        <f>A107</f>
        <v>삭제</v>
      </c>
      <c r="D108" s="38" t="e">
        <f ca="1">"● Measurement Uncertainty : "&amp;Calcu!AJ60</f>
        <v>#N/A</v>
      </c>
    </row>
    <row r="109" spans="1:6" ht="15" customHeight="1">
      <c r="A109" s="44" t="str">
        <f>A108</f>
        <v>삭제</v>
      </c>
      <c r="D109" s="38"/>
      <c r="E109" s="217" t="s">
        <v>354</v>
      </c>
      <c r="F109" s="218" t="e">
        <f ca="1">Calcu!Z60&amp;")"</f>
        <v>#N/A</v>
      </c>
    </row>
    <row r="110" spans="1:6" ht="15" customHeight="1">
      <c r="A110" s="37" t="str">
        <f>IF(Calcu!CN67=TRUE,"","삭제")</f>
        <v>삭제</v>
      </c>
      <c r="D110" s="38"/>
      <c r="E110" s="52"/>
      <c r="F110" s="171"/>
    </row>
    <row r="111" spans="1:6" ht="15" customHeight="1">
      <c r="A111" s="270" t="str">
        <f>IF(OR(Calcu!CN67=FALSE,Calcu!$C61="없음"),"삭제","")</f>
        <v>삭제</v>
      </c>
      <c r="D111" s="53" t="str">
        <f>"○ Channel : "&amp;Calcu!$C61</f>
        <v>○ Channel : 0</v>
      </c>
      <c r="E111" s="50"/>
      <c r="F111" s="50"/>
    </row>
    <row r="112" spans="1:6" ht="15" customHeight="1">
      <c r="A112" s="269" t="str">
        <f>IF(Calcu!CN67=TRUE,"","삭제")</f>
        <v>삭제</v>
      </c>
      <c r="D112" s="53" t="str">
        <f>"○ Range : "&amp;Calcu!$D61</f>
        <v>○ Range : 0</v>
      </c>
      <c r="E112" s="50"/>
      <c r="F112" s="50"/>
    </row>
    <row r="113" spans="1:6" ht="15" customHeight="1">
      <c r="A113" s="44" t="str">
        <f t="shared" ref="A113:A116" si="4">A112</f>
        <v>삭제</v>
      </c>
      <c r="D113" s="53" t="str">
        <f>"○ Resolution : "&amp;Calcu!$T61&amp;" μm"</f>
        <v>○ Resolution : 0 μm</v>
      </c>
      <c r="E113" s="50"/>
      <c r="F113" s="50"/>
    </row>
    <row r="114" spans="1:6" ht="15" customHeight="1">
      <c r="A114" s="44" t="str">
        <f t="shared" si="4"/>
        <v>삭제</v>
      </c>
      <c r="D114" s="38" t="s">
        <v>349</v>
      </c>
      <c r="E114" s="50"/>
      <c r="F114" s="50"/>
    </row>
    <row r="115" spans="1:6" ht="15" customHeight="1">
      <c r="A115" s="44" t="str">
        <f t="shared" si="4"/>
        <v>삭제</v>
      </c>
      <c r="D115" s="320" t="s">
        <v>350</v>
      </c>
      <c r="E115" s="322" t="s">
        <v>351</v>
      </c>
      <c r="F115" s="323"/>
    </row>
    <row r="116" spans="1:6" ht="15" customHeight="1">
      <c r="A116" s="44" t="str">
        <f t="shared" si="4"/>
        <v>삭제</v>
      </c>
      <c r="D116" s="321"/>
      <c r="E116" s="201" t="s">
        <v>352</v>
      </c>
      <c r="F116" s="201" t="s">
        <v>353</v>
      </c>
    </row>
    <row r="117" spans="1:6" ht="15" customHeight="1">
      <c r="A117" s="44" t="str">
        <f>IF(Calcu!CN67=TRUE,"","삭제")</f>
        <v>삭제</v>
      </c>
      <c r="D117" s="215" t="str">
        <f ca="1">Calcu!CU67</f>
        <v/>
      </c>
      <c r="E117" s="201" t="str">
        <f ca="1">Calcu!CW67</f>
        <v/>
      </c>
      <c r="F117" s="201" t="str">
        <f ca="1">Calcu!DA67</f>
        <v/>
      </c>
    </row>
    <row r="118" spans="1:6" ht="15" customHeight="1">
      <c r="A118" s="44" t="str">
        <f>IF(Calcu!CN68=TRUE,"","삭제")</f>
        <v>삭제</v>
      </c>
      <c r="D118" s="215" t="str">
        <f ca="1">Calcu!CU68</f>
        <v/>
      </c>
      <c r="E118" s="201" t="str">
        <f ca="1">Calcu!CW68</f>
        <v/>
      </c>
      <c r="F118" s="201" t="str">
        <f ca="1">Calcu!DA68</f>
        <v/>
      </c>
    </row>
    <row r="119" spans="1:6" ht="15" customHeight="1">
      <c r="A119" s="44" t="str">
        <f>IF(Calcu!CN69=TRUE,"","삭제")</f>
        <v>삭제</v>
      </c>
      <c r="D119" s="215" t="str">
        <f ca="1">Calcu!CU69</f>
        <v/>
      </c>
      <c r="E119" s="201" t="str">
        <f ca="1">Calcu!CW69</f>
        <v/>
      </c>
      <c r="F119" s="201" t="str">
        <f ca="1">Calcu!DA69</f>
        <v/>
      </c>
    </row>
    <row r="120" spans="1:6" ht="15" customHeight="1">
      <c r="A120" s="44" t="str">
        <f>IF(Calcu!CN70=TRUE,"","삭제")</f>
        <v>삭제</v>
      </c>
      <c r="D120" s="215" t="str">
        <f ca="1">Calcu!CU70</f>
        <v/>
      </c>
      <c r="E120" s="201" t="str">
        <f ca="1">Calcu!CW70</f>
        <v/>
      </c>
      <c r="F120" s="201" t="str">
        <f ca="1">Calcu!DA70</f>
        <v/>
      </c>
    </row>
    <row r="121" spans="1:6" ht="15" customHeight="1">
      <c r="A121" s="44" t="str">
        <f>IF(Calcu!CN71=TRUE,"","삭제")</f>
        <v>삭제</v>
      </c>
      <c r="D121" s="215" t="str">
        <f ca="1">Calcu!CU71</f>
        <v/>
      </c>
      <c r="E121" s="201" t="str">
        <f ca="1">Calcu!CW71</f>
        <v/>
      </c>
      <c r="F121" s="201" t="str">
        <f ca="1">Calcu!DA71</f>
        <v/>
      </c>
    </row>
    <row r="122" spans="1:6" ht="15" customHeight="1">
      <c r="A122" s="44" t="str">
        <f>IF(Calcu!CN72=TRUE,"","삭제")</f>
        <v>삭제</v>
      </c>
      <c r="D122" s="215" t="str">
        <f ca="1">Calcu!CU72</f>
        <v/>
      </c>
      <c r="E122" s="201" t="str">
        <f ca="1">Calcu!CW72</f>
        <v/>
      </c>
      <c r="F122" s="201" t="str">
        <f ca="1">Calcu!DA72</f>
        <v/>
      </c>
    </row>
    <row r="123" spans="1:6" ht="15" customHeight="1">
      <c r="A123" s="44" t="str">
        <f>IF(Calcu!CN73=TRUE,"","삭제")</f>
        <v>삭제</v>
      </c>
      <c r="D123" s="215" t="str">
        <f ca="1">Calcu!CU73</f>
        <v/>
      </c>
      <c r="E123" s="201" t="str">
        <f ca="1">Calcu!CW73</f>
        <v/>
      </c>
      <c r="F123" s="201" t="str">
        <f ca="1">Calcu!DA73</f>
        <v/>
      </c>
    </row>
    <row r="124" spans="1:6" ht="15" customHeight="1">
      <c r="A124" s="44" t="str">
        <f>IF(Calcu!CN74=TRUE,"","삭제")</f>
        <v>삭제</v>
      </c>
      <c r="D124" s="215" t="str">
        <f ca="1">Calcu!CU74</f>
        <v/>
      </c>
      <c r="E124" s="201" t="str">
        <f ca="1">Calcu!CW74</f>
        <v/>
      </c>
      <c r="F124" s="201" t="str">
        <f ca="1">Calcu!DA74</f>
        <v/>
      </c>
    </row>
    <row r="125" spans="1:6" ht="15" customHeight="1">
      <c r="A125" s="44" t="str">
        <f>IF(Calcu!CN75=TRUE,"","삭제")</f>
        <v>삭제</v>
      </c>
      <c r="D125" s="215" t="str">
        <f ca="1">Calcu!CU75</f>
        <v/>
      </c>
      <c r="E125" s="201" t="str">
        <f ca="1">Calcu!CW75</f>
        <v/>
      </c>
      <c r="F125" s="201" t="str">
        <f ca="1">Calcu!DA75</f>
        <v/>
      </c>
    </row>
    <row r="126" spans="1:6" ht="15" customHeight="1">
      <c r="A126" s="44" t="str">
        <f>IF(Calcu!CN76=TRUE,"","삭제")</f>
        <v>삭제</v>
      </c>
      <c r="D126" s="215" t="str">
        <f ca="1">Calcu!CU76</f>
        <v/>
      </c>
      <c r="E126" s="201" t="str">
        <f ca="1">Calcu!CW76</f>
        <v/>
      </c>
      <c r="F126" s="201" t="str">
        <f ca="1">Calcu!DA76</f>
        <v/>
      </c>
    </row>
    <row r="127" spans="1:6" ht="15" customHeight="1">
      <c r="A127" s="44" t="str">
        <f>A112</f>
        <v>삭제</v>
      </c>
    </row>
    <row r="128" spans="1:6" ht="15" customHeight="1">
      <c r="A128" s="44" t="str">
        <f>A127</f>
        <v>삭제</v>
      </c>
      <c r="D128" s="38" t="e">
        <f ca="1">"● Measurement Uncertainty : "&amp;Calcu!AJ61</f>
        <v>#N/A</v>
      </c>
    </row>
    <row r="129" spans="1:7" ht="15" customHeight="1">
      <c r="A129" s="44" t="str">
        <f>A128</f>
        <v>삭제</v>
      </c>
      <c r="D129" s="38"/>
      <c r="E129" s="217" t="s">
        <v>354</v>
      </c>
      <c r="F129" s="218" t="e">
        <f ca="1">Calcu!Z61&amp;")"</f>
        <v>#N/A</v>
      </c>
    </row>
    <row r="130" spans="1:7" ht="15" customHeight="1">
      <c r="D130" s="72"/>
      <c r="E130" s="72"/>
      <c r="F130" s="72"/>
      <c r="G130" s="73"/>
    </row>
  </sheetData>
  <mergeCells count="13">
    <mergeCell ref="A1:I2"/>
    <mergeCell ref="D15:D16"/>
    <mergeCell ref="E15:F15"/>
    <mergeCell ref="E35:F35"/>
    <mergeCell ref="E55:F55"/>
    <mergeCell ref="D115:D116"/>
    <mergeCell ref="E115:F115"/>
    <mergeCell ref="D35:D36"/>
    <mergeCell ref="D55:D56"/>
    <mergeCell ref="D75:D76"/>
    <mergeCell ref="E75:F75"/>
    <mergeCell ref="D95:D96"/>
    <mergeCell ref="E95:F9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1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2" width="1.77734375" style="37" hidden="1" customWidth="1"/>
    <col min="3" max="3" width="8.77734375" style="37" customWidth="1"/>
    <col min="4" max="5" width="8.33203125" style="37" bestFit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26" t="s">
        <v>460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17" s="47" customFormat="1" ht="33" customHeight="1">
      <c r="A2" s="326"/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17" s="47" customFormat="1" ht="12.75" customHeight="1">
      <c r="A3" s="48" t="s">
        <v>461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37" t="str">
        <f>" 교   정   번   호(Calibration No) : "&amp;기본정보!H3</f>
        <v xml:space="preserve"> 교   정   번   호(Calibration No) : </v>
      </c>
      <c r="B4" s="237"/>
      <c r="C4" s="237"/>
      <c r="D4" s="237"/>
      <c r="E4" s="237"/>
      <c r="F4" s="238"/>
      <c r="G4" s="238"/>
      <c r="H4" s="238"/>
      <c r="I4" s="238"/>
      <c r="J4" s="238"/>
      <c r="K4" s="239"/>
      <c r="L4" s="240"/>
      <c r="M4" s="241"/>
      <c r="N4" s="241"/>
      <c r="O4" s="241"/>
      <c r="P4" s="241"/>
      <c r="Q4" s="241"/>
    </row>
    <row r="5" spans="1:17" s="36" customFormat="1" ht="15" customHeight="1"/>
    <row r="6" spans="1:17" s="36" customFormat="1" ht="15" customHeight="1">
      <c r="C6" s="53" t="str">
        <f>"○ 품명 : "&amp;기본정보!C$5</f>
        <v xml:space="preserve">○ 품명 : </v>
      </c>
    </row>
    <row r="7" spans="1:17" s="36" customFormat="1" ht="15" customHeight="1">
      <c r="C7" s="53" t="str">
        <f>"○ 제작회사 : "&amp;기본정보!C$6</f>
        <v xml:space="preserve">○ 제작회사 : </v>
      </c>
    </row>
    <row r="8" spans="1:17" s="36" customFormat="1" ht="15" customHeight="1">
      <c r="C8" s="53" t="str">
        <f>"○ 형식 : "&amp;기본정보!C$7</f>
        <v xml:space="preserve">○ 형식 : </v>
      </c>
    </row>
    <row r="9" spans="1:17" s="36" customFormat="1" ht="15" customHeight="1">
      <c r="C9" s="53" t="str">
        <f>"○ 기기번호 : "&amp;기본정보!C$8</f>
        <v xml:space="preserve">○ 기기번호 : </v>
      </c>
    </row>
    <row r="10" spans="1:17" s="36" customFormat="1" ht="15" customHeight="1"/>
    <row r="11" spans="1:17" ht="15" customHeight="1">
      <c r="C11" s="38" t="s">
        <v>462</v>
      </c>
      <c r="G11" s="38"/>
    </row>
    <row r="12" spans="1:17" s="242" customFormat="1" ht="15" customHeight="1">
      <c r="B12" s="333"/>
      <c r="C12" s="333" t="s">
        <v>468</v>
      </c>
      <c r="D12" s="335" t="s">
        <v>469</v>
      </c>
      <c r="E12" s="335" t="s">
        <v>470</v>
      </c>
      <c r="F12" s="337" t="s">
        <v>463</v>
      </c>
      <c r="G12" s="339" t="s">
        <v>464</v>
      </c>
      <c r="H12" s="328" t="s">
        <v>242</v>
      </c>
      <c r="I12" s="342"/>
      <c r="J12" s="335" t="s">
        <v>465</v>
      </c>
      <c r="K12" s="335"/>
      <c r="L12" s="335"/>
      <c r="M12" s="328" t="s">
        <v>466</v>
      </c>
      <c r="N12" s="328"/>
      <c r="O12" s="328"/>
      <c r="P12" s="329"/>
      <c r="Q12" s="331" t="s">
        <v>467</v>
      </c>
    </row>
    <row r="13" spans="1:17" s="243" customFormat="1" ht="22.5">
      <c r="B13" s="334"/>
      <c r="C13" s="334"/>
      <c r="D13" s="336"/>
      <c r="E13" s="336"/>
      <c r="F13" s="338"/>
      <c r="G13" s="340"/>
      <c r="H13" s="341"/>
      <c r="I13" s="343"/>
      <c r="J13" s="258" t="s">
        <v>509</v>
      </c>
      <c r="K13" s="259" t="s">
        <v>510</v>
      </c>
      <c r="L13" s="259" t="s">
        <v>511</v>
      </c>
      <c r="M13" s="258" t="s">
        <v>509</v>
      </c>
      <c r="N13" s="259" t="s">
        <v>510</v>
      </c>
      <c r="O13" s="259" t="s">
        <v>511</v>
      </c>
      <c r="P13" s="330"/>
      <c r="Q13" s="332"/>
    </row>
    <row r="14" spans="1:17" ht="15" customHeight="1">
      <c r="A14" s="222" t="str">
        <f>IF(Calcu!Q67=TRUE,"","삭제")</f>
        <v>삭제</v>
      </c>
      <c r="C14" s="50">
        <f>IF(Calcu!C56="없음","",Calcu!C56)</f>
        <v>0</v>
      </c>
      <c r="D14" s="50">
        <f>Calcu!D56</f>
        <v>0</v>
      </c>
      <c r="E14" s="50" t="s">
        <v>227</v>
      </c>
      <c r="F14" s="50" t="str">
        <f ca="1">IF(Calcu_ADJ!$Q67=FALSE,Calcu!X67,Calcu_ADJ!X67)</f>
        <v/>
      </c>
      <c r="G14" s="50" t="s">
        <v>472</v>
      </c>
      <c r="H14" s="50" t="str">
        <f ca="1">IF(Calcu_ADJ!$Q67=FALSE,Calcu!AA67,Calcu_ADJ!AA67)</f>
        <v/>
      </c>
      <c r="I14" s="50"/>
      <c r="J14" s="50" t="str">
        <f ca="1">Calcu!Y67</f>
        <v/>
      </c>
      <c r="K14" s="50" t="str">
        <f ca="1">Calcu!Z67</f>
        <v/>
      </c>
      <c r="L14" s="50" t="str">
        <f ca="1">LEFT(Calcu!AB67)</f>
        <v/>
      </c>
      <c r="M14" s="50" t="str">
        <f>IF(Calcu_ADJ!$Q67=FALSE,"-",Calcu_ADJ!Y67)</f>
        <v>-</v>
      </c>
      <c r="N14" s="50" t="str">
        <f>IF(Calcu_ADJ!$Q67=FALSE,"-",Calcu_ADJ!Z67)</f>
        <v>-</v>
      </c>
      <c r="O14" s="50" t="str">
        <f>IF(Calcu_ADJ!$Q67=FALSE,"-",LEFT(Calcu_ADJ!AB67))</f>
        <v>-</v>
      </c>
      <c r="Q14" s="37" t="e">
        <f ca="1">IF(Calcu_ADJ!$Q67=FALSE,TEXT(Calcu!AI$56,Calcu!AF$56),TEXT(Calcu_ADJ!AI$56,Calcu_ADJ!AF$56))</f>
        <v>#N/A</v>
      </c>
    </row>
    <row r="15" spans="1:17" ht="15" customHeight="1">
      <c r="A15" s="43" t="str">
        <f>IF(Calcu!Q68=TRUE,"","삭제")</f>
        <v>삭제</v>
      </c>
      <c r="C15" s="50">
        <f>C14</f>
        <v>0</v>
      </c>
      <c r="D15" s="50">
        <f>D14</f>
        <v>0</v>
      </c>
      <c r="E15" s="50" t="s">
        <v>342</v>
      </c>
      <c r="F15" s="50" t="str">
        <f ca="1">IF(Calcu_ADJ!$Q68=FALSE,Calcu!X68,Calcu_ADJ!X68)</f>
        <v/>
      </c>
      <c r="G15" s="50" t="s">
        <v>472</v>
      </c>
      <c r="H15" s="50" t="str">
        <f ca="1">IF(Calcu_ADJ!$Q68=FALSE,Calcu!AA68,Calcu_ADJ!AA68)</f>
        <v/>
      </c>
      <c r="I15" s="50"/>
      <c r="J15" s="50" t="str">
        <f ca="1">Calcu!Y68</f>
        <v/>
      </c>
      <c r="K15" s="50" t="str">
        <f ca="1">Calcu!Z68</f>
        <v/>
      </c>
      <c r="L15" s="50" t="str">
        <f ca="1">LEFT(Calcu!AB68)</f>
        <v/>
      </c>
      <c r="M15" s="50" t="str">
        <f>IF(Calcu_ADJ!$Q68=FALSE,"-",Calcu_ADJ!Y68)</f>
        <v>-</v>
      </c>
      <c r="N15" s="50" t="str">
        <f>IF(Calcu_ADJ!$Q68=FALSE,"-",Calcu_ADJ!Z68)</f>
        <v>-</v>
      </c>
      <c r="O15" s="50" t="str">
        <f>IF(Calcu_ADJ!$Q68=FALSE,"-",LEFT(Calcu_ADJ!AB68))</f>
        <v>-</v>
      </c>
      <c r="Q15" s="37" t="e">
        <f ca="1">IF(Calcu_ADJ!$Q68=FALSE,TEXT(Calcu!AI$56,Calcu!AF$56),TEXT(Calcu_ADJ!AI$56,Calcu_ADJ!AF$56))</f>
        <v>#N/A</v>
      </c>
    </row>
    <row r="16" spans="1:17" ht="15" customHeight="1">
      <c r="A16" s="43" t="str">
        <f>IF(Calcu!Q69=TRUE,"","삭제")</f>
        <v>삭제</v>
      </c>
      <c r="C16" s="50">
        <f t="shared" ref="C16:C34" si="0">C15</f>
        <v>0</v>
      </c>
      <c r="D16" s="50">
        <f t="shared" ref="D16:D23" si="1">D15</f>
        <v>0</v>
      </c>
      <c r="E16" s="50" t="s">
        <v>227</v>
      </c>
      <c r="F16" s="50" t="str">
        <f ca="1">IF(Calcu_ADJ!$Q69=FALSE,Calcu!X69,Calcu_ADJ!X69)</f>
        <v/>
      </c>
      <c r="G16" s="50" t="s">
        <v>472</v>
      </c>
      <c r="H16" s="50" t="str">
        <f ca="1">IF(Calcu_ADJ!$Q69=FALSE,Calcu!AA69,Calcu_ADJ!AA69)</f>
        <v/>
      </c>
      <c r="I16" s="50"/>
      <c r="J16" s="50" t="str">
        <f ca="1">Calcu!Y69</f>
        <v/>
      </c>
      <c r="K16" s="50" t="str">
        <f ca="1">Calcu!Z69</f>
        <v/>
      </c>
      <c r="L16" s="50" t="str">
        <f ca="1">LEFT(Calcu!AB69)</f>
        <v/>
      </c>
      <c r="M16" s="50" t="str">
        <f>IF(Calcu_ADJ!$Q69=FALSE,"-",Calcu_ADJ!Y69)</f>
        <v>-</v>
      </c>
      <c r="N16" s="50" t="str">
        <f>IF(Calcu_ADJ!$Q69=FALSE,"-",Calcu_ADJ!Z69)</f>
        <v>-</v>
      </c>
      <c r="O16" s="50" t="str">
        <f>IF(Calcu_ADJ!$Q69=FALSE,"-",LEFT(Calcu_ADJ!AB69))</f>
        <v>-</v>
      </c>
      <c r="Q16" s="37" t="e">
        <f ca="1">IF(Calcu_ADJ!$Q69=FALSE,TEXT(Calcu!AI$56,Calcu!AF$56),TEXT(Calcu_ADJ!AI$56,Calcu_ADJ!AF$56))</f>
        <v>#N/A</v>
      </c>
    </row>
    <row r="17" spans="1:17" ht="15" customHeight="1">
      <c r="A17" s="43" t="str">
        <f>IF(Calcu!Q70=TRUE,"","삭제")</f>
        <v>삭제</v>
      </c>
      <c r="C17" s="50">
        <f t="shared" si="0"/>
        <v>0</v>
      </c>
      <c r="D17" s="50">
        <f t="shared" si="1"/>
        <v>0</v>
      </c>
      <c r="E17" s="50" t="s">
        <v>227</v>
      </c>
      <c r="F17" s="50" t="str">
        <f ca="1">IF(Calcu_ADJ!$Q70=FALSE,Calcu!X70,Calcu_ADJ!X70)</f>
        <v/>
      </c>
      <c r="G17" s="50" t="s">
        <v>472</v>
      </c>
      <c r="H17" s="50" t="str">
        <f ca="1">IF(Calcu_ADJ!$Q70=FALSE,Calcu!AA70,Calcu_ADJ!AA70)</f>
        <v/>
      </c>
      <c r="I17" s="50"/>
      <c r="J17" s="50" t="str">
        <f ca="1">Calcu!Y70</f>
        <v/>
      </c>
      <c r="K17" s="50" t="str">
        <f ca="1">Calcu!Z70</f>
        <v/>
      </c>
      <c r="L17" s="50" t="str">
        <f ca="1">LEFT(Calcu!AB70)</f>
        <v/>
      </c>
      <c r="M17" s="50" t="str">
        <f>IF(Calcu_ADJ!$Q70=FALSE,"-",Calcu_ADJ!Y70)</f>
        <v>-</v>
      </c>
      <c r="N17" s="50" t="str">
        <f>IF(Calcu_ADJ!$Q70=FALSE,"-",Calcu_ADJ!Z70)</f>
        <v>-</v>
      </c>
      <c r="O17" s="50" t="str">
        <f>IF(Calcu_ADJ!$Q70=FALSE,"-",LEFT(Calcu_ADJ!AB70))</f>
        <v>-</v>
      </c>
      <c r="Q17" s="37" t="e">
        <f ca="1">IF(Calcu_ADJ!$Q70=FALSE,TEXT(Calcu!AI$56,Calcu!AF$56),TEXT(Calcu_ADJ!AI$56,Calcu_ADJ!AF$56))</f>
        <v>#N/A</v>
      </c>
    </row>
    <row r="18" spans="1:17" ht="15" customHeight="1">
      <c r="A18" s="43" t="str">
        <f>IF(Calcu!Q71=TRUE,"","삭제")</f>
        <v>삭제</v>
      </c>
      <c r="C18" s="50">
        <f t="shared" si="0"/>
        <v>0</v>
      </c>
      <c r="D18" s="50">
        <f t="shared" si="1"/>
        <v>0</v>
      </c>
      <c r="E18" s="50" t="s">
        <v>227</v>
      </c>
      <c r="F18" s="50" t="str">
        <f ca="1">IF(Calcu_ADJ!$Q71=FALSE,Calcu!X71,Calcu_ADJ!X71)</f>
        <v/>
      </c>
      <c r="G18" s="50" t="s">
        <v>472</v>
      </c>
      <c r="H18" s="50" t="str">
        <f ca="1">IF(Calcu_ADJ!$Q71=FALSE,Calcu!AA71,Calcu_ADJ!AA71)</f>
        <v/>
      </c>
      <c r="I18" s="50"/>
      <c r="J18" s="50" t="str">
        <f ca="1">Calcu!Y71</f>
        <v/>
      </c>
      <c r="K18" s="50" t="str">
        <f ca="1">Calcu!Z71</f>
        <v/>
      </c>
      <c r="L18" s="50" t="str">
        <f ca="1">LEFT(Calcu!AB71)</f>
        <v/>
      </c>
      <c r="M18" s="50" t="str">
        <f>IF(Calcu_ADJ!$Q71=FALSE,"-",Calcu_ADJ!Y71)</f>
        <v>-</v>
      </c>
      <c r="N18" s="50" t="str">
        <f>IF(Calcu_ADJ!$Q71=FALSE,"-",Calcu_ADJ!Z71)</f>
        <v>-</v>
      </c>
      <c r="O18" s="50" t="str">
        <f>IF(Calcu_ADJ!$Q71=FALSE,"-",LEFT(Calcu_ADJ!AB71))</f>
        <v>-</v>
      </c>
      <c r="Q18" s="37" t="e">
        <f ca="1">IF(Calcu_ADJ!$Q71=FALSE,TEXT(Calcu!AI$56,Calcu!AF$56),TEXT(Calcu_ADJ!AI$56,Calcu_ADJ!AF$56))</f>
        <v>#N/A</v>
      </c>
    </row>
    <row r="19" spans="1:17" ht="15" customHeight="1">
      <c r="A19" s="43" t="str">
        <f>IF(Calcu!Q72=TRUE,"","삭제")</f>
        <v>삭제</v>
      </c>
      <c r="C19" s="50">
        <f t="shared" si="0"/>
        <v>0</v>
      </c>
      <c r="D19" s="50">
        <f t="shared" si="1"/>
        <v>0</v>
      </c>
      <c r="E19" s="50" t="s">
        <v>368</v>
      </c>
      <c r="F19" s="50" t="str">
        <f ca="1">IF(Calcu_ADJ!$Q72=FALSE,Calcu!X72,Calcu_ADJ!X72)</f>
        <v/>
      </c>
      <c r="G19" s="50" t="s">
        <v>472</v>
      </c>
      <c r="H19" s="50" t="str">
        <f ca="1">IF(Calcu_ADJ!$Q72=FALSE,Calcu!AA72,Calcu_ADJ!AA72)</f>
        <v/>
      </c>
      <c r="I19" s="50"/>
      <c r="J19" s="50" t="str">
        <f ca="1">Calcu!Y72</f>
        <v/>
      </c>
      <c r="K19" s="50" t="str">
        <f ca="1">Calcu!Z72</f>
        <v/>
      </c>
      <c r="L19" s="50" t="str">
        <f ca="1">LEFT(Calcu!AB72)</f>
        <v/>
      </c>
      <c r="M19" s="50" t="str">
        <f>IF(Calcu_ADJ!$Q72=FALSE,"-",Calcu_ADJ!Y72)</f>
        <v>-</v>
      </c>
      <c r="N19" s="50" t="str">
        <f>IF(Calcu_ADJ!$Q72=FALSE,"-",Calcu_ADJ!Z72)</f>
        <v>-</v>
      </c>
      <c r="O19" s="50" t="str">
        <f>IF(Calcu_ADJ!$Q72=FALSE,"-",LEFT(Calcu_ADJ!AB72))</f>
        <v>-</v>
      </c>
      <c r="Q19" s="37" t="e">
        <f ca="1">IF(Calcu_ADJ!$Q72=FALSE,TEXT(Calcu!AI$56,Calcu!AF$56),TEXT(Calcu_ADJ!AI$56,Calcu_ADJ!AF$56))</f>
        <v>#N/A</v>
      </c>
    </row>
    <row r="20" spans="1:17" ht="15" customHeight="1">
      <c r="A20" s="43" t="str">
        <f>IF(Calcu!Q73=TRUE,"","삭제")</f>
        <v>삭제</v>
      </c>
      <c r="C20" s="50">
        <f t="shared" si="0"/>
        <v>0</v>
      </c>
      <c r="D20" s="50">
        <f t="shared" si="1"/>
        <v>0</v>
      </c>
      <c r="E20" s="50" t="s">
        <v>368</v>
      </c>
      <c r="F20" s="50" t="str">
        <f ca="1">IF(Calcu_ADJ!$Q73=FALSE,Calcu!X73,Calcu_ADJ!X73)</f>
        <v/>
      </c>
      <c r="G20" s="50" t="s">
        <v>472</v>
      </c>
      <c r="H20" s="50" t="str">
        <f ca="1">IF(Calcu_ADJ!$Q73=FALSE,Calcu!AA73,Calcu_ADJ!AA73)</f>
        <v/>
      </c>
      <c r="I20" s="50"/>
      <c r="J20" s="50" t="str">
        <f ca="1">Calcu!Y73</f>
        <v/>
      </c>
      <c r="K20" s="50" t="str">
        <f ca="1">Calcu!Z73</f>
        <v/>
      </c>
      <c r="L20" s="50" t="str">
        <f ca="1">LEFT(Calcu!AB73)</f>
        <v/>
      </c>
      <c r="M20" s="50" t="str">
        <f>IF(Calcu_ADJ!$Q73=FALSE,"-",Calcu_ADJ!Y73)</f>
        <v>-</v>
      </c>
      <c r="N20" s="50" t="str">
        <f>IF(Calcu_ADJ!$Q73=FALSE,"-",Calcu_ADJ!Z73)</f>
        <v>-</v>
      </c>
      <c r="O20" s="50" t="str">
        <f>IF(Calcu_ADJ!$Q73=FALSE,"-",LEFT(Calcu_ADJ!AB73))</f>
        <v>-</v>
      </c>
      <c r="Q20" s="37" t="e">
        <f ca="1">IF(Calcu_ADJ!$Q73=FALSE,TEXT(Calcu!AI$56,Calcu!AF$56),TEXT(Calcu_ADJ!AI$56,Calcu_ADJ!AF$56))</f>
        <v>#N/A</v>
      </c>
    </row>
    <row r="21" spans="1:17" ht="15" customHeight="1">
      <c r="A21" s="43" t="str">
        <f>IF(Calcu!Q74=TRUE,"","삭제")</f>
        <v>삭제</v>
      </c>
      <c r="C21" s="50">
        <f t="shared" si="0"/>
        <v>0</v>
      </c>
      <c r="D21" s="50">
        <f t="shared" si="1"/>
        <v>0</v>
      </c>
      <c r="E21" s="50" t="s">
        <v>368</v>
      </c>
      <c r="F21" s="50" t="str">
        <f ca="1">IF(Calcu_ADJ!$Q74=FALSE,Calcu!X74,Calcu_ADJ!X74)</f>
        <v/>
      </c>
      <c r="G21" s="50" t="s">
        <v>472</v>
      </c>
      <c r="H21" s="50" t="str">
        <f ca="1">IF(Calcu_ADJ!$Q74=FALSE,Calcu!AA74,Calcu_ADJ!AA74)</f>
        <v/>
      </c>
      <c r="I21" s="50"/>
      <c r="J21" s="50" t="str">
        <f ca="1">Calcu!Y74</f>
        <v/>
      </c>
      <c r="K21" s="50" t="str">
        <f ca="1">Calcu!Z74</f>
        <v/>
      </c>
      <c r="L21" s="50" t="str">
        <f ca="1">LEFT(Calcu!AB74)</f>
        <v/>
      </c>
      <c r="M21" s="50" t="str">
        <f>IF(Calcu_ADJ!$Q74=FALSE,"-",Calcu_ADJ!Y74)</f>
        <v>-</v>
      </c>
      <c r="N21" s="50" t="str">
        <f>IF(Calcu_ADJ!$Q74=FALSE,"-",Calcu_ADJ!Z74)</f>
        <v>-</v>
      </c>
      <c r="O21" s="50" t="str">
        <f>IF(Calcu_ADJ!$Q74=FALSE,"-",LEFT(Calcu_ADJ!AB74))</f>
        <v>-</v>
      </c>
      <c r="Q21" s="37" t="e">
        <f ca="1">IF(Calcu_ADJ!$Q74=FALSE,TEXT(Calcu!AI$56,Calcu!AF$56),TEXT(Calcu_ADJ!AI$56,Calcu_ADJ!AF$56))</f>
        <v>#N/A</v>
      </c>
    </row>
    <row r="22" spans="1:17" ht="15" customHeight="1">
      <c r="A22" s="43" t="str">
        <f>IF(Calcu!Q75=TRUE,"","삭제")</f>
        <v>삭제</v>
      </c>
      <c r="C22" s="50">
        <f t="shared" si="0"/>
        <v>0</v>
      </c>
      <c r="D22" s="50">
        <f t="shared" si="1"/>
        <v>0</v>
      </c>
      <c r="E22" s="50" t="s">
        <v>368</v>
      </c>
      <c r="F22" s="50" t="str">
        <f ca="1">IF(Calcu_ADJ!$Q75=FALSE,Calcu!X75,Calcu_ADJ!X75)</f>
        <v/>
      </c>
      <c r="G22" s="50" t="s">
        <v>472</v>
      </c>
      <c r="H22" s="50" t="str">
        <f ca="1">IF(Calcu_ADJ!$Q75=FALSE,Calcu!AA75,Calcu_ADJ!AA75)</f>
        <v/>
      </c>
      <c r="I22" s="50"/>
      <c r="J22" s="50" t="str">
        <f ca="1">Calcu!Y75</f>
        <v/>
      </c>
      <c r="K22" s="50" t="str">
        <f ca="1">Calcu!Z75</f>
        <v/>
      </c>
      <c r="L22" s="50" t="str">
        <f ca="1">LEFT(Calcu!AB75)</f>
        <v/>
      </c>
      <c r="M22" s="50" t="str">
        <f>IF(Calcu_ADJ!$Q75=FALSE,"-",Calcu_ADJ!Y75)</f>
        <v>-</v>
      </c>
      <c r="N22" s="50" t="str">
        <f>IF(Calcu_ADJ!$Q75=FALSE,"-",Calcu_ADJ!Z75)</f>
        <v>-</v>
      </c>
      <c r="O22" s="50" t="str">
        <f>IF(Calcu_ADJ!$Q75=FALSE,"-",LEFT(Calcu_ADJ!AB75))</f>
        <v>-</v>
      </c>
      <c r="Q22" s="37" t="e">
        <f ca="1">IF(Calcu_ADJ!$Q75=FALSE,TEXT(Calcu!AI$56,Calcu!AF$56),TEXT(Calcu_ADJ!AI$56,Calcu_ADJ!AF$56))</f>
        <v>#N/A</v>
      </c>
    </row>
    <row r="23" spans="1:17" ht="15" customHeight="1">
      <c r="A23" s="43" t="str">
        <f>IF(Calcu!Q76=TRUE,"","삭제")</f>
        <v>삭제</v>
      </c>
      <c r="C23" s="50">
        <f t="shared" si="0"/>
        <v>0</v>
      </c>
      <c r="D23" s="50">
        <f t="shared" si="1"/>
        <v>0</v>
      </c>
      <c r="E23" s="50" t="s">
        <v>368</v>
      </c>
      <c r="F23" s="50" t="str">
        <f ca="1">IF(Calcu_ADJ!$Q76=FALSE,Calcu!X76,Calcu_ADJ!X76)</f>
        <v/>
      </c>
      <c r="G23" s="50" t="s">
        <v>472</v>
      </c>
      <c r="H23" s="50" t="str">
        <f ca="1">IF(Calcu_ADJ!$Q76=FALSE,Calcu!AA76,Calcu_ADJ!AA76)</f>
        <v/>
      </c>
      <c r="I23" s="50"/>
      <c r="J23" s="50" t="str">
        <f ca="1">Calcu!Y76</f>
        <v/>
      </c>
      <c r="K23" s="50" t="str">
        <f ca="1">Calcu!Z76</f>
        <v/>
      </c>
      <c r="L23" s="50" t="str">
        <f ca="1">LEFT(Calcu!AB76)</f>
        <v/>
      </c>
      <c r="M23" s="50" t="str">
        <f>IF(Calcu_ADJ!$Q76=FALSE,"-",Calcu_ADJ!Y76)</f>
        <v>-</v>
      </c>
      <c r="N23" s="50" t="str">
        <f>IF(Calcu_ADJ!$Q76=FALSE,"-",Calcu_ADJ!Z76)</f>
        <v>-</v>
      </c>
      <c r="O23" s="50" t="str">
        <f>IF(Calcu_ADJ!$Q76=FALSE,"-",LEFT(Calcu_ADJ!AB76))</f>
        <v>-</v>
      </c>
      <c r="Q23" s="37" t="e">
        <f ca="1">IF(Calcu_ADJ!$Q76=FALSE,TEXT(Calcu!AI$56,Calcu!AF$56),TEXT(Calcu_ADJ!AI$56,Calcu_ADJ!AF$56))</f>
        <v>#N/A</v>
      </c>
    </row>
    <row r="24" spans="1:17" ht="15" customHeight="1">
      <c r="A24" s="222" t="str">
        <f>A25</f>
        <v>삭제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1:17" ht="15" customHeight="1">
      <c r="A25" s="222" t="str">
        <f>IF(Calcu!Q67=TRUE,"","삭제")</f>
        <v>삭제</v>
      </c>
      <c r="C25" s="50">
        <f>IF(Calcu!C56="없음","",Calcu!C56)</f>
        <v>0</v>
      </c>
      <c r="D25" s="50">
        <f>Calcu!D56</f>
        <v>0</v>
      </c>
      <c r="E25" s="50" t="s">
        <v>247</v>
      </c>
      <c r="F25" s="50" t="str">
        <f ca="1">IF(Calcu_ADJ!$Q67=FALSE,Calcu!X67,Calcu_ADJ!X67)</f>
        <v/>
      </c>
      <c r="G25" s="50" t="s">
        <v>472</v>
      </c>
      <c r="H25" s="50" t="str">
        <f ca="1">IF(Calcu_ADJ!$Q67=FALSE,Calcu!AA67,Calcu_ADJ!AA67)</f>
        <v/>
      </c>
      <c r="I25" s="50"/>
      <c r="J25" s="50" t="str">
        <f ca="1">Calcu!AC67</f>
        <v/>
      </c>
      <c r="K25" s="50" t="str">
        <f ca="1">Calcu!AD67</f>
        <v/>
      </c>
      <c r="L25" s="50" t="str">
        <f ca="1">LEFT(Calcu!AE67)</f>
        <v/>
      </c>
      <c r="M25" s="50" t="str">
        <f>IF(Calcu_ADJ!$Q67=FALSE,"-",Calcu_ADJ!AC67)</f>
        <v>-</v>
      </c>
      <c r="N25" s="50" t="str">
        <f>IF(Calcu_ADJ!$Q67=FALSE,"-",Calcu_ADJ!AD67)</f>
        <v>-</v>
      </c>
      <c r="O25" s="50" t="str">
        <f>IF(Calcu_ADJ!$Q67=FALSE,"-",LEFT(Calcu_ADJ!AE67))</f>
        <v>-</v>
      </c>
      <c r="Q25" s="37" t="e">
        <f ca="1">IF(Calcu_ADJ!$Q67=FALSE,TEXT(Calcu!AI$56,Calcu!AF$56),TEXT(Calcu_ADJ!AI$56,Calcu_ADJ!AF$56))</f>
        <v>#N/A</v>
      </c>
    </row>
    <row r="26" spans="1:17" ht="15" customHeight="1">
      <c r="A26" s="43" t="str">
        <f>IF(Calcu!Q68=TRUE,"","삭제")</f>
        <v>삭제</v>
      </c>
      <c r="C26" s="50">
        <f t="shared" si="0"/>
        <v>0</v>
      </c>
      <c r="D26" s="50">
        <f t="shared" ref="D26:D34" si="2">D25</f>
        <v>0</v>
      </c>
      <c r="E26" s="50" t="s">
        <v>247</v>
      </c>
      <c r="F26" s="50" t="str">
        <f ca="1">IF(Calcu_ADJ!$Q68=FALSE,Calcu!X68,Calcu_ADJ!X68)</f>
        <v/>
      </c>
      <c r="G26" s="50" t="s">
        <v>472</v>
      </c>
      <c r="H26" s="50" t="str">
        <f ca="1">IF(Calcu_ADJ!$Q68=FALSE,Calcu!AA68,Calcu_ADJ!AA68)</f>
        <v/>
      </c>
      <c r="I26" s="50"/>
      <c r="J26" s="50" t="str">
        <f ca="1">Calcu!AC68</f>
        <v/>
      </c>
      <c r="K26" s="50" t="str">
        <f ca="1">Calcu!AD68</f>
        <v/>
      </c>
      <c r="L26" s="50" t="str">
        <f ca="1">LEFT(Calcu!AE68)</f>
        <v/>
      </c>
      <c r="M26" s="50" t="str">
        <f>IF(Calcu_ADJ!$Q68=FALSE,"-",Calcu_ADJ!AC68)</f>
        <v>-</v>
      </c>
      <c r="N26" s="50" t="str">
        <f>IF(Calcu_ADJ!$Q68=FALSE,"-",Calcu_ADJ!AD68)</f>
        <v>-</v>
      </c>
      <c r="O26" s="50" t="str">
        <f>IF(Calcu_ADJ!$Q68=FALSE,"-",LEFT(Calcu_ADJ!AE68))</f>
        <v>-</v>
      </c>
      <c r="Q26" s="37" t="e">
        <f ca="1">IF(Calcu_ADJ!$Q68=FALSE,TEXT(Calcu!AI$56,Calcu!AF$56),TEXT(Calcu_ADJ!AI$56,Calcu_ADJ!AF$56))</f>
        <v>#N/A</v>
      </c>
    </row>
    <row r="27" spans="1:17" ht="15" customHeight="1">
      <c r="A27" s="43" t="str">
        <f>IF(Calcu!Q69=TRUE,"","삭제")</f>
        <v>삭제</v>
      </c>
      <c r="C27" s="50">
        <f t="shared" si="0"/>
        <v>0</v>
      </c>
      <c r="D27" s="50">
        <f t="shared" si="2"/>
        <v>0</v>
      </c>
      <c r="E27" s="50" t="s">
        <v>247</v>
      </c>
      <c r="F27" s="50" t="str">
        <f ca="1">IF(Calcu_ADJ!$Q69=FALSE,Calcu!X69,Calcu_ADJ!X69)</f>
        <v/>
      </c>
      <c r="G27" s="50" t="s">
        <v>472</v>
      </c>
      <c r="H27" s="50" t="str">
        <f ca="1">IF(Calcu_ADJ!$Q69=FALSE,Calcu!AA69,Calcu_ADJ!AA69)</f>
        <v/>
      </c>
      <c r="I27" s="50"/>
      <c r="J27" s="50" t="str">
        <f ca="1">Calcu!AC69</f>
        <v/>
      </c>
      <c r="K27" s="50" t="str">
        <f ca="1">Calcu!AD69</f>
        <v/>
      </c>
      <c r="L27" s="50" t="str">
        <f ca="1">LEFT(Calcu!AE69)</f>
        <v/>
      </c>
      <c r="M27" s="50" t="str">
        <f>IF(Calcu_ADJ!$Q69=FALSE,"-",Calcu_ADJ!AC69)</f>
        <v>-</v>
      </c>
      <c r="N27" s="50" t="str">
        <f>IF(Calcu_ADJ!$Q69=FALSE,"-",Calcu_ADJ!AD69)</f>
        <v>-</v>
      </c>
      <c r="O27" s="50" t="str">
        <f>IF(Calcu_ADJ!$Q69=FALSE,"-",LEFT(Calcu_ADJ!AE69))</f>
        <v>-</v>
      </c>
      <c r="Q27" s="37" t="e">
        <f ca="1">IF(Calcu_ADJ!$Q69=FALSE,TEXT(Calcu!AI$56,Calcu!AF$56),TEXT(Calcu_ADJ!AI$56,Calcu_ADJ!AF$56))</f>
        <v>#N/A</v>
      </c>
    </row>
    <row r="28" spans="1:17" ht="15" customHeight="1">
      <c r="A28" s="43" t="str">
        <f>IF(Calcu!Q70=TRUE,"","삭제")</f>
        <v>삭제</v>
      </c>
      <c r="C28" s="50">
        <f t="shared" si="0"/>
        <v>0</v>
      </c>
      <c r="D28" s="50">
        <f t="shared" si="2"/>
        <v>0</v>
      </c>
      <c r="E28" s="50" t="s">
        <v>369</v>
      </c>
      <c r="F28" s="50" t="str">
        <f ca="1">IF(Calcu_ADJ!$Q70=FALSE,Calcu!X70,Calcu_ADJ!X70)</f>
        <v/>
      </c>
      <c r="G28" s="50" t="s">
        <v>472</v>
      </c>
      <c r="H28" s="50" t="str">
        <f ca="1">IF(Calcu_ADJ!$Q70=FALSE,Calcu!AA70,Calcu_ADJ!AA70)</f>
        <v/>
      </c>
      <c r="I28" s="50"/>
      <c r="J28" s="50" t="str">
        <f ca="1">Calcu!AC70</f>
        <v/>
      </c>
      <c r="K28" s="50" t="str">
        <f ca="1">Calcu!AD70</f>
        <v/>
      </c>
      <c r="L28" s="50" t="str">
        <f ca="1">LEFT(Calcu!AE70)</f>
        <v/>
      </c>
      <c r="M28" s="50" t="str">
        <f>IF(Calcu_ADJ!$Q70=FALSE,"-",Calcu_ADJ!AC70)</f>
        <v>-</v>
      </c>
      <c r="N28" s="50" t="str">
        <f>IF(Calcu_ADJ!$Q70=FALSE,"-",Calcu_ADJ!AD70)</f>
        <v>-</v>
      </c>
      <c r="O28" s="50" t="str">
        <f>IF(Calcu_ADJ!$Q70=FALSE,"-",LEFT(Calcu_ADJ!AE70))</f>
        <v>-</v>
      </c>
      <c r="Q28" s="37" t="e">
        <f ca="1">IF(Calcu_ADJ!$Q70=FALSE,TEXT(Calcu!AI$56,Calcu!AF$56),TEXT(Calcu_ADJ!AI$56,Calcu_ADJ!AF$56))</f>
        <v>#N/A</v>
      </c>
    </row>
    <row r="29" spans="1:17" ht="15" customHeight="1">
      <c r="A29" s="43" t="str">
        <f>IF(Calcu!Q71=TRUE,"","삭제")</f>
        <v>삭제</v>
      </c>
      <c r="C29" s="50">
        <f t="shared" si="0"/>
        <v>0</v>
      </c>
      <c r="D29" s="50">
        <f t="shared" si="2"/>
        <v>0</v>
      </c>
      <c r="E29" s="50" t="s">
        <v>247</v>
      </c>
      <c r="F29" s="50" t="str">
        <f ca="1">IF(Calcu_ADJ!$Q71=FALSE,Calcu!X71,Calcu_ADJ!X71)</f>
        <v/>
      </c>
      <c r="G29" s="50" t="s">
        <v>472</v>
      </c>
      <c r="H29" s="50" t="str">
        <f ca="1">IF(Calcu_ADJ!$Q71=FALSE,Calcu!AA71,Calcu_ADJ!AA71)</f>
        <v/>
      </c>
      <c r="I29" s="50"/>
      <c r="J29" s="50" t="str">
        <f ca="1">Calcu!AC71</f>
        <v/>
      </c>
      <c r="K29" s="50" t="str">
        <f ca="1">Calcu!AD71</f>
        <v/>
      </c>
      <c r="L29" s="50" t="str">
        <f ca="1">LEFT(Calcu!AE71)</f>
        <v/>
      </c>
      <c r="M29" s="50" t="str">
        <f>IF(Calcu_ADJ!$Q71=FALSE,"-",Calcu_ADJ!AC71)</f>
        <v>-</v>
      </c>
      <c r="N29" s="50" t="str">
        <f>IF(Calcu_ADJ!$Q71=FALSE,"-",Calcu_ADJ!AD71)</f>
        <v>-</v>
      </c>
      <c r="O29" s="50" t="str">
        <f>IF(Calcu_ADJ!$Q71=FALSE,"-",LEFT(Calcu_ADJ!AE71))</f>
        <v>-</v>
      </c>
      <c r="Q29" s="37" t="e">
        <f ca="1">IF(Calcu_ADJ!$Q71=FALSE,TEXT(Calcu!AI$56,Calcu!AF$56),TEXT(Calcu_ADJ!AI$56,Calcu_ADJ!AF$56))</f>
        <v>#N/A</v>
      </c>
    </row>
    <row r="30" spans="1:17" ht="15" customHeight="1">
      <c r="A30" s="43" t="str">
        <f>IF(Calcu!Q72=TRUE,"","삭제")</f>
        <v>삭제</v>
      </c>
      <c r="C30" s="50">
        <f t="shared" si="0"/>
        <v>0</v>
      </c>
      <c r="D30" s="50">
        <f t="shared" si="2"/>
        <v>0</v>
      </c>
      <c r="E30" s="50" t="s">
        <v>247</v>
      </c>
      <c r="F30" s="50" t="str">
        <f ca="1">IF(Calcu_ADJ!$Q72=FALSE,Calcu!X72,Calcu_ADJ!X72)</f>
        <v/>
      </c>
      <c r="G30" s="50" t="s">
        <v>472</v>
      </c>
      <c r="H30" s="50" t="str">
        <f ca="1">IF(Calcu_ADJ!$Q72=FALSE,Calcu!AA72,Calcu_ADJ!AA72)</f>
        <v/>
      </c>
      <c r="I30" s="50"/>
      <c r="J30" s="50" t="str">
        <f ca="1">Calcu!AC72</f>
        <v/>
      </c>
      <c r="K30" s="50" t="str">
        <f ca="1">Calcu!AD72</f>
        <v/>
      </c>
      <c r="L30" s="50" t="str">
        <f ca="1">LEFT(Calcu!AE72)</f>
        <v/>
      </c>
      <c r="M30" s="50" t="str">
        <f>IF(Calcu_ADJ!$Q72=FALSE,"-",Calcu_ADJ!AC72)</f>
        <v>-</v>
      </c>
      <c r="N30" s="50" t="str">
        <f>IF(Calcu_ADJ!$Q72=FALSE,"-",Calcu_ADJ!AD72)</f>
        <v>-</v>
      </c>
      <c r="O30" s="50" t="str">
        <f>IF(Calcu_ADJ!$Q72=FALSE,"-",LEFT(Calcu_ADJ!AE72))</f>
        <v>-</v>
      </c>
      <c r="Q30" s="37" t="e">
        <f ca="1">IF(Calcu_ADJ!$Q72=FALSE,TEXT(Calcu!AI$56,Calcu!AF$56),TEXT(Calcu_ADJ!AI$56,Calcu_ADJ!AF$56))</f>
        <v>#N/A</v>
      </c>
    </row>
    <row r="31" spans="1:17" ht="15" customHeight="1">
      <c r="A31" s="43" t="str">
        <f>IF(Calcu!Q73=TRUE,"","삭제")</f>
        <v>삭제</v>
      </c>
      <c r="C31" s="50">
        <f t="shared" si="0"/>
        <v>0</v>
      </c>
      <c r="D31" s="50">
        <f t="shared" si="2"/>
        <v>0</v>
      </c>
      <c r="E31" s="50" t="s">
        <v>247</v>
      </c>
      <c r="F31" s="50" t="str">
        <f ca="1">IF(Calcu_ADJ!$Q73=FALSE,Calcu!X73,Calcu_ADJ!X73)</f>
        <v/>
      </c>
      <c r="G31" s="50" t="s">
        <v>472</v>
      </c>
      <c r="H31" s="50" t="str">
        <f ca="1">IF(Calcu_ADJ!$Q73=FALSE,Calcu!AA73,Calcu_ADJ!AA73)</f>
        <v/>
      </c>
      <c r="I31" s="50"/>
      <c r="J31" s="50" t="str">
        <f ca="1">Calcu!AC73</f>
        <v/>
      </c>
      <c r="K31" s="50" t="str">
        <f ca="1">Calcu!AD73</f>
        <v/>
      </c>
      <c r="L31" s="50" t="str">
        <f ca="1">LEFT(Calcu!AE73)</f>
        <v/>
      </c>
      <c r="M31" s="50" t="str">
        <f>IF(Calcu_ADJ!$Q73=FALSE,"-",Calcu_ADJ!AC73)</f>
        <v>-</v>
      </c>
      <c r="N31" s="50" t="str">
        <f>IF(Calcu_ADJ!$Q73=FALSE,"-",Calcu_ADJ!AD73)</f>
        <v>-</v>
      </c>
      <c r="O31" s="50" t="str">
        <f>IF(Calcu_ADJ!$Q73=FALSE,"-",LEFT(Calcu_ADJ!AE73))</f>
        <v>-</v>
      </c>
      <c r="Q31" s="37" t="e">
        <f ca="1">IF(Calcu_ADJ!$Q73=FALSE,TEXT(Calcu!AI$56,Calcu!AF$56),TEXT(Calcu_ADJ!AI$56,Calcu_ADJ!AF$56))</f>
        <v>#N/A</v>
      </c>
    </row>
    <row r="32" spans="1:17" ht="15" customHeight="1">
      <c r="A32" s="43" t="str">
        <f>IF(Calcu!Q74=TRUE,"","삭제")</f>
        <v>삭제</v>
      </c>
      <c r="C32" s="50">
        <f t="shared" si="0"/>
        <v>0</v>
      </c>
      <c r="D32" s="50">
        <f t="shared" si="2"/>
        <v>0</v>
      </c>
      <c r="E32" s="50" t="s">
        <v>247</v>
      </c>
      <c r="F32" s="50" t="str">
        <f ca="1">IF(Calcu_ADJ!$Q74=FALSE,Calcu!X74,Calcu_ADJ!X74)</f>
        <v/>
      </c>
      <c r="G32" s="50" t="s">
        <v>472</v>
      </c>
      <c r="H32" s="50" t="str">
        <f ca="1">IF(Calcu_ADJ!$Q74=FALSE,Calcu!AA74,Calcu_ADJ!AA74)</f>
        <v/>
      </c>
      <c r="I32" s="50"/>
      <c r="J32" s="50" t="str">
        <f ca="1">Calcu!AC74</f>
        <v/>
      </c>
      <c r="K32" s="50" t="str">
        <f ca="1">Calcu!AD74</f>
        <v/>
      </c>
      <c r="L32" s="50" t="str">
        <f ca="1">LEFT(Calcu!AE74)</f>
        <v/>
      </c>
      <c r="M32" s="50" t="str">
        <f>IF(Calcu_ADJ!$Q74=FALSE,"-",Calcu_ADJ!AC74)</f>
        <v>-</v>
      </c>
      <c r="N32" s="50" t="str">
        <f>IF(Calcu_ADJ!$Q74=FALSE,"-",Calcu_ADJ!AD74)</f>
        <v>-</v>
      </c>
      <c r="O32" s="50" t="str">
        <f>IF(Calcu_ADJ!$Q74=FALSE,"-",LEFT(Calcu_ADJ!AE74))</f>
        <v>-</v>
      </c>
      <c r="Q32" s="37" t="e">
        <f ca="1">IF(Calcu_ADJ!$Q74=FALSE,TEXT(Calcu!AI$56,Calcu!AF$56),TEXT(Calcu_ADJ!AI$56,Calcu_ADJ!AF$56))</f>
        <v>#N/A</v>
      </c>
    </row>
    <row r="33" spans="1:17" ht="15" customHeight="1">
      <c r="A33" s="43" t="str">
        <f>IF(Calcu!Q75=TRUE,"","삭제")</f>
        <v>삭제</v>
      </c>
      <c r="C33" s="50">
        <f t="shared" si="0"/>
        <v>0</v>
      </c>
      <c r="D33" s="50">
        <f t="shared" si="2"/>
        <v>0</v>
      </c>
      <c r="E33" s="50" t="s">
        <v>247</v>
      </c>
      <c r="F33" s="50" t="str">
        <f ca="1">IF(Calcu_ADJ!$Q75=FALSE,Calcu!X75,Calcu_ADJ!X75)</f>
        <v/>
      </c>
      <c r="G33" s="50" t="s">
        <v>472</v>
      </c>
      <c r="H33" s="50" t="str">
        <f ca="1">IF(Calcu_ADJ!$Q75=FALSE,Calcu!AA75,Calcu_ADJ!AA75)</f>
        <v/>
      </c>
      <c r="I33" s="50"/>
      <c r="J33" s="50" t="str">
        <f ca="1">Calcu!AC75</f>
        <v/>
      </c>
      <c r="K33" s="50" t="str">
        <f ca="1">Calcu!AD75</f>
        <v/>
      </c>
      <c r="L33" s="50" t="str">
        <f ca="1">LEFT(Calcu!AE75)</f>
        <v/>
      </c>
      <c r="M33" s="50" t="str">
        <f>IF(Calcu_ADJ!$Q75=FALSE,"-",Calcu_ADJ!AC75)</f>
        <v>-</v>
      </c>
      <c r="N33" s="50" t="str">
        <f>IF(Calcu_ADJ!$Q75=FALSE,"-",Calcu_ADJ!AD75)</f>
        <v>-</v>
      </c>
      <c r="O33" s="50" t="str">
        <f>IF(Calcu_ADJ!$Q75=FALSE,"-",LEFT(Calcu_ADJ!AE75))</f>
        <v>-</v>
      </c>
      <c r="Q33" s="37" t="e">
        <f ca="1">IF(Calcu_ADJ!$Q75=FALSE,TEXT(Calcu!AI$56,Calcu!AF$56),TEXT(Calcu_ADJ!AI$56,Calcu_ADJ!AF$56))</f>
        <v>#N/A</v>
      </c>
    </row>
    <row r="34" spans="1:17" ht="15" customHeight="1">
      <c r="A34" s="43" t="str">
        <f>IF(Calcu!Q76=TRUE,"","삭제")</f>
        <v>삭제</v>
      </c>
      <c r="C34" s="50">
        <f t="shared" si="0"/>
        <v>0</v>
      </c>
      <c r="D34" s="50">
        <f t="shared" si="2"/>
        <v>0</v>
      </c>
      <c r="E34" s="50" t="s">
        <v>247</v>
      </c>
      <c r="F34" s="50" t="str">
        <f ca="1">IF(Calcu_ADJ!$Q76=FALSE,Calcu!X76,Calcu_ADJ!X76)</f>
        <v/>
      </c>
      <c r="G34" s="50" t="s">
        <v>472</v>
      </c>
      <c r="H34" s="50" t="str">
        <f ca="1">IF(Calcu_ADJ!$Q76=FALSE,Calcu!AA76,Calcu_ADJ!AA76)</f>
        <v/>
      </c>
      <c r="I34" s="50"/>
      <c r="J34" s="50" t="str">
        <f ca="1">Calcu!AC76</f>
        <v/>
      </c>
      <c r="K34" s="50" t="str">
        <f ca="1">Calcu!AD76</f>
        <v/>
      </c>
      <c r="L34" s="50" t="str">
        <f ca="1">LEFT(Calcu!AE76)</f>
        <v/>
      </c>
      <c r="M34" s="50" t="str">
        <f>IF(Calcu_ADJ!$Q76=FALSE,"-",Calcu_ADJ!AC76)</f>
        <v>-</v>
      </c>
      <c r="N34" s="50" t="str">
        <f>IF(Calcu_ADJ!$Q76=FALSE,"-",Calcu_ADJ!AD76)</f>
        <v>-</v>
      </c>
      <c r="O34" s="50" t="str">
        <f>IF(Calcu_ADJ!$Q76=FALSE,"-",LEFT(Calcu_ADJ!AE76))</f>
        <v>-</v>
      </c>
      <c r="Q34" s="37" t="e">
        <f ca="1">IF(Calcu_ADJ!$Q76=FALSE,TEXT(Calcu!AI$56,Calcu!AF$56),TEXT(Calcu_ADJ!AI$56,Calcu_ADJ!AF$56))</f>
        <v>#N/A</v>
      </c>
    </row>
    <row r="35" spans="1:17" ht="15" customHeight="1">
      <c r="A35" s="44" t="str">
        <f>A14</f>
        <v>삭제</v>
      </c>
      <c r="D35" s="52" t="s">
        <v>471</v>
      </c>
      <c r="E35" s="171" t="e">
        <f ca="1">IF(Calcu_ADJ!$Q67=FALSE,Calcu!Z56,Calcu_ADJ!Z56)</f>
        <v>#N/A</v>
      </c>
      <c r="K35" s="218"/>
      <c r="N35" s="218"/>
      <c r="Q35" s="52"/>
    </row>
    <row r="36" spans="1:17" ht="15" customHeight="1">
      <c r="A36" s="222" t="str">
        <f>A37</f>
        <v>삭제</v>
      </c>
      <c r="B36" s="50"/>
      <c r="C36" s="50"/>
      <c r="D36" s="50"/>
      <c r="E36" s="43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7" ht="15" customHeight="1">
      <c r="A37" s="222" t="str">
        <f>IF(Calcu!AF67=TRUE,"","삭제")</f>
        <v>삭제</v>
      </c>
      <c r="C37" s="50">
        <f>IF(Calcu!C57="없음","",Calcu!C57)</f>
        <v>0</v>
      </c>
      <c r="D37" s="50">
        <f>Calcu!D57</f>
        <v>0</v>
      </c>
      <c r="E37" s="50" t="s">
        <v>368</v>
      </c>
      <c r="F37" s="50" t="str">
        <f ca="1">IF(Calcu_ADJ!$AF67=FALSE,Calcu!AM67,Calcu_ADJ!AM67)</f>
        <v/>
      </c>
      <c r="G37" s="50" t="s">
        <v>472</v>
      </c>
      <c r="H37" s="50" t="str">
        <f ca="1">IF(Calcu_ADJ!$AF67=FALSE,Calcu!AP67,Calcu_ADJ!AP67)</f>
        <v/>
      </c>
      <c r="I37" s="50"/>
      <c r="J37" s="50" t="str">
        <f ca="1">Calcu!AN67</f>
        <v/>
      </c>
      <c r="K37" s="50" t="str">
        <f ca="1">Calcu!AO67</f>
        <v/>
      </c>
      <c r="L37" s="50" t="str">
        <f ca="1">LEFT(Calcu!AQ67)</f>
        <v/>
      </c>
      <c r="M37" s="50" t="str">
        <f>IF(Calcu_ADJ!$AF67=FALSE,"-",Calcu_ADJ!AN67)</f>
        <v>-</v>
      </c>
      <c r="N37" s="50" t="str">
        <f>IF(Calcu_ADJ!$AF67=FALSE,"-",Calcu_ADJ!AO67)</f>
        <v>-</v>
      </c>
      <c r="O37" s="50" t="str">
        <f>IF(Calcu_ADJ!$AF67=FALSE,"-",LEFT(Calcu_ADJ!AQ67))</f>
        <v>-</v>
      </c>
      <c r="Q37" s="37" t="e">
        <f ca="1">IF(Calcu_ADJ!$AF67=FALSE,TEXT(Calcu!AI$57,Calcu!AF$57),TEXT(Calcu_ADJ!AI$57,Calcu_ADJ!AF$57))</f>
        <v>#N/A</v>
      </c>
    </row>
    <row r="38" spans="1:17" ht="15" customHeight="1">
      <c r="A38" s="43" t="str">
        <f>IF(Calcu!AF68=TRUE,"","삭제")</f>
        <v>삭제</v>
      </c>
      <c r="C38" s="50">
        <f>C37</f>
        <v>0</v>
      </c>
      <c r="D38" s="50">
        <f>D37</f>
        <v>0</v>
      </c>
      <c r="E38" s="50" t="s">
        <v>368</v>
      </c>
      <c r="F38" s="50" t="str">
        <f ca="1">IF(Calcu_ADJ!$AF68=FALSE,Calcu!AM68,Calcu_ADJ!AM68)</f>
        <v/>
      </c>
      <c r="G38" s="50" t="s">
        <v>472</v>
      </c>
      <c r="H38" s="50" t="str">
        <f ca="1">IF(Calcu_ADJ!$AF68=FALSE,Calcu!AP68,Calcu_ADJ!AP68)</f>
        <v/>
      </c>
      <c r="I38" s="50"/>
      <c r="J38" s="50" t="str">
        <f ca="1">Calcu!AN68</f>
        <v/>
      </c>
      <c r="K38" s="50" t="str">
        <f ca="1">Calcu!AO68</f>
        <v/>
      </c>
      <c r="L38" s="50" t="str">
        <f ca="1">LEFT(Calcu!AQ68)</f>
        <v/>
      </c>
      <c r="M38" s="50" t="str">
        <f>IF(Calcu_ADJ!$AF68=FALSE,"-",Calcu_ADJ!AN68)</f>
        <v>-</v>
      </c>
      <c r="N38" s="50" t="str">
        <f>IF(Calcu_ADJ!$AF68=FALSE,"-",Calcu_ADJ!AO68)</f>
        <v>-</v>
      </c>
      <c r="O38" s="50" t="str">
        <f>IF(Calcu_ADJ!$AF68=FALSE,"-",LEFT(Calcu_ADJ!AQ68))</f>
        <v>-</v>
      </c>
      <c r="Q38" s="37" t="e">
        <f ca="1">IF(Calcu_ADJ!$AF68=FALSE,TEXT(Calcu!AI$57,Calcu!AF$57),TEXT(Calcu_ADJ!AI$57,Calcu_ADJ!AF$57))</f>
        <v>#N/A</v>
      </c>
    </row>
    <row r="39" spans="1:17" ht="15" customHeight="1">
      <c r="A39" s="43" t="str">
        <f>IF(Calcu!AF69=TRUE,"","삭제")</f>
        <v>삭제</v>
      </c>
      <c r="C39" s="50">
        <f t="shared" ref="C39:C57" si="3">C38</f>
        <v>0</v>
      </c>
      <c r="D39" s="50">
        <f t="shared" ref="D39:D46" si="4">D38</f>
        <v>0</v>
      </c>
      <c r="E39" s="50" t="s">
        <v>368</v>
      </c>
      <c r="F39" s="50" t="str">
        <f ca="1">IF(Calcu_ADJ!$AF69=FALSE,Calcu!AM69,Calcu_ADJ!AM69)</f>
        <v/>
      </c>
      <c r="G39" s="50" t="s">
        <v>472</v>
      </c>
      <c r="H39" s="50" t="str">
        <f ca="1">IF(Calcu_ADJ!$AF69=FALSE,Calcu!AP69,Calcu_ADJ!AP69)</f>
        <v/>
      </c>
      <c r="I39" s="50"/>
      <c r="J39" s="50" t="str">
        <f ca="1">Calcu!AN69</f>
        <v/>
      </c>
      <c r="K39" s="50" t="str">
        <f ca="1">Calcu!AO69</f>
        <v/>
      </c>
      <c r="L39" s="50" t="str">
        <f ca="1">LEFT(Calcu!AQ69)</f>
        <v/>
      </c>
      <c r="M39" s="50" t="str">
        <f>IF(Calcu_ADJ!$AF69=FALSE,"-",Calcu_ADJ!AN69)</f>
        <v>-</v>
      </c>
      <c r="N39" s="50" t="str">
        <f>IF(Calcu_ADJ!$AF69=FALSE,"-",Calcu_ADJ!AO69)</f>
        <v>-</v>
      </c>
      <c r="O39" s="50" t="str">
        <f>IF(Calcu_ADJ!$AF69=FALSE,"-",LEFT(Calcu_ADJ!AQ69))</f>
        <v>-</v>
      </c>
      <c r="Q39" s="37" t="e">
        <f ca="1">IF(Calcu_ADJ!$AF69=FALSE,TEXT(Calcu!AI$57,Calcu!AF$57),TEXT(Calcu_ADJ!AI$57,Calcu_ADJ!AF$57))</f>
        <v>#N/A</v>
      </c>
    </row>
    <row r="40" spans="1:17" ht="15" customHeight="1">
      <c r="A40" s="43" t="str">
        <f>IF(Calcu!AF70=TRUE,"","삭제")</f>
        <v>삭제</v>
      </c>
      <c r="C40" s="50">
        <f t="shared" si="3"/>
        <v>0</v>
      </c>
      <c r="D40" s="50">
        <f t="shared" si="4"/>
        <v>0</v>
      </c>
      <c r="E40" s="50" t="s">
        <v>368</v>
      </c>
      <c r="F40" s="50" t="str">
        <f ca="1">IF(Calcu_ADJ!$AF70=FALSE,Calcu!AM70,Calcu_ADJ!AM70)</f>
        <v/>
      </c>
      <c r="G40" s="50" t="s">
        <v>472</v>
      </c>
      <c r="H40" s="50" t="str">
        <f ca="1">IF(Calcu_ADJ!$AF70=FALSE,Calcu!AP70,Calcu_ADJ!AP70)</f>
        <v/>
      </c>
      <c r="I40" s="50"/>
      <c r="J40" s="50" t="str">
        <f ca="1">Calcu!AN70</f>
        <v/>
      </c>
      <c r="K40" s="50" t="str">
        <f ca="1">Calcu!AO70</f>
        <v/>
      </c>
      <c r="L40" s="50" t="str">
        <f ca="1">LEFT(Calcu!AQ70)</f>
        <v/>
      </c>
      <c r="M40" s="50" t="str">
        <f>IF(Calcu_ADJ!$AF70=FALSE,"-",Calcu_ADJ!AN70)</f>
        <v>-</v>
      </c>
      <c r="N40" s="50" t="str">
        <f>IF(Calcu_ADJ!$AF70=FALSE,"-",Calcu_ADJ!AO70)</f>
        <v>-</v>
      </c>
      <c r="O40" s="50" t="str">
        <f>IF(Calcu_ADJ!$AF70=FALSE,"-",LEFT(Calcu_ADJ!AQ70))</f>
        <v>-</v>
      </c>
      <c r="Q40" s="37" t="e">
        <f ca="1">IF(Calcu_ADJ!$AF70=FALSE,TEXT(Calcu!AI$57,Calcu!AF$57),TEXT(Calcu_ADJ!AI$57,Calcu_ADJ!AF$57))</f>
        <v>#N/A</v>
      </c>
    </row>
    <row r="41" spans="1:17" ht="15" customHeight="1">
      <c r="A41" s="43" t="str">
        <f>IF(Calcu!AF71=TRUE,"","삭제")</f>
        <v>삭제</v>
      </c>
      <c r="C41" s="50">
        <f t="shared" si="3"/>
        <v>0</v>
      </c>
      <c r="D41" s="50">
        <f t="shared" si="4"/>
        <v>0</v>
      </c>
      <c r="E41" s="50" t="s">
        <v>368</v>
      </c>
      <c r="F41" s="50" t="str">
        <f ca="1">IF(Calcu_ADJ!$AF71=FALSE,Calcu!AM71,Calcu_ADJ!AM71)</f>
        <v/>
      </c>
      <c r="G41" s="50" t="s">
        <v>472</v>
      </c>
      <c r="H41" s="50" t="str">
        <f ca="1">IF(Calcu_ADJ!$AF71=FALSE,Calcu!AP71,Calcu_ADJ!AP71)</f>
        <v/>
      </c>
      <c r="I41" s="50"/>
      <c r="J41" s="50" t="str">
        <f ca="1">Calcu!AN71</f>
        <v/>
      </c>
      <c r="K41" s="50" t="str">
        <f ca="1">Calcu!AO71</f>
        <v/>
      </c>
      <c r="L41" s="50" t="str">
        <f ca="1">LEFT(Calcu!AQ71)</f>
        <v/>
      </c>
      <c r="M41" s="50" t="str">
        <f>IF(Calcu_ADJ!$AF71=FALSE,"-",Calcu_ADJ!AN71)</f>
        <v>-</v>
      </c>
      <c r="N41" s="50" t="str">
        <f>IF(Calcu_ADJ!$AF71=FALSE,"-",Calcu_ADJ!AO71)</f>
        <v>-</v>
      </c>
      <c r="O41" s="50" t="str">
        <f>IF(Calcu_ADJ!$AF71=FALSE,"-",LEFT(Calcu_ADJ!AQ71))</f>
        <v>-</v>
      </c>
      <c r="Q41" s="37" t="e">
        <f ca="1">IF(Calcu_ADJ!$AF71=FALSE,TEXT(Calcu!AI$57,Calcu!AF$57),TEXT(Calcu_ADJ!AI$57,Calcu_ADJ!AF$57))</f>
        <v>#N/A</v>
      </c>
    </row>
    <row r="42" spans="1:17" ht="15" customHeight="1">
      <c r="A42" s="43" t="str">
        <f>IF(Calcu!AF72=TRUE,"","삭제")</f>
        <v>삭제</v>
      </c>
      <c r="C42" s="50">
        <f t="shared" si="3"/>
        <v>0</v>
      </c>
      <c r="D42" s="50">
        <f t="shared" si="4"/>
        <v>0</v>
      </c>
      <c r="E42" s="50" t="s">
        <v>368</v>
      </c>
      <c r="F42" s="50" t="str">
        <f ca="1">IF(Calcu_ADJ!$AF72=FALSE,Calcu!AM72,Calcu_ADJ!AM72)</f>
        <v/>
      </c>
      <c r="G42" s="50" t="s">
        <v>472</v>
      </c>
      <c r="H42" s="50" t="str">
        <f ca="1">IF(Calcu_ADJ!$AF72=FALSE,Calcu!AP72,Calcu_ADJ!AP72)</f>
        <v/>
      </c>
      <c r="I42" s="50"/>
      <c r="J42" s="50" t="str">
        <f ca="1">Calcu!AN72</f>
        <v/>
      </c>
      <c r="K42" s="50" t="str">
        <f ca="1">Calcu!AO72</f>
        <v/>
      </c>
      <c r="L42" s="50" t="str">
        <f ca="1">LEFT(Calcu!AQ72)</f>
        <v/>
      </c>
      <c r="M42" s="50" t="str">
        <f>IF(Calcu_ADJ!$AF72=FALSE,"-",Calcu_ADJ!AN72)</f>
        <v>-</v>
      </c>
      <c r="N42" s="50" t="str">
        <f>IF(Calcu_ADJ!$AF72=FALSE,"-",Calcu_ADJ!AO72)</f>
        <v>-</v>
      </c>
      <c r="O42" s="50" t="str">
        <f>IF(Calcu_ADJ!$AF72=FALSE,"-",LEFT(Calcu_ADJ!AQ72))</f>
        <v>-</v>
      </c>
      <c r="Q42" s="37" t="e">
        <f ca="1">IF(Calcu_ADJ!$AF72=FALSE,TEXT(Calcu!AI$57,Calcu!AF$57),TEXT(Calcu_ADJ!AI$57,Calcu_ADJ!AF$57))</f>
        <v>#N/A</v>
      </c>
    </row>
    <row r="43" spans="1:17" ht="15" customHeight="1">
      <c r="A43" s="43" t="str">
        <f>IF(Calcu!AF73=TRUE,"","삭제")</f>
        <v>삭제</v>
      </c>
      <c r="C43" s="50">
        <f t="shared" si="3"/>
        <v>0</v>
      </c>
      <c r="D43" s="50">
        <f t="shared" si="4"/>
        <v>0</v>
      </c>
      <c r="E43" s="50" t="s">
        <v>368</v>
      </c>
      <c r="F43" s="50" t="str">
        <f ca="1">IF(Calcu_ADJ!$AF73=FALSE,Calcu!AM73,Calcu_ADJ!AM73)</f>
        <v/>
      </c>
      <c r="G43" s="50" t="s">
        <v>472</v>
      </c>
      <c r="H43" s="50" t="str">
        <f ca="1">IF(Calcu_ADJ!$AF73=FALSE,Calcu!AP73,Calcu_ADJ!AP73)</f>
        <v/>
      </c>
      <c r="I43" s="50"/>
      <c r="J43" s="50" t="str">
        <f ca="1">Calcu!AN73</f>
        <v/>
      </c>
      <c r="K43" s="50" t="str">
        <f ca="1">Calcu!AO73</f>
        <v/>
      </c>
      <c r="L43" s="50" t="str">
        <f ca="1">LEFT(Calcu!AQ73)</f>
        <v/>
      </c>
      <c r="M43" s="50" t="str">
        <f>IF(Calcu_ADJ!$AF73=FALSE,"-",Calcu_ADJ!AN73)</f>
        <v>-</v>
      </c>
      <c r="N43" s="50" t="str">
        <f>IF(Calcu_ADJ!$AF73=FALSE,"-",Calcu_ADJ!AO73)</f>
        <v>-</v>
      </c>
      <c r="O43" s="50" t="str">
        <f>IF(Calcu_ADJ!$AF73=FALSE,"-",LEFT(Calcu_ADJ!AQ73))</f>
        <v>-</v>
      </c>
      <c r="Q43" s="37" t="e">
        <f ca="1">IF(Calcu_ADJ!$AF73=FALSE,TEXT(Calcu!AI$57,Calcu!AF$57),TEXT(Calcu_ADJ!AI$57,Calcu_ADJ!AF$57))</f>
        <v>#N/A</v>
      </c>
    </row>
    <row r="44" spans="1:17" ht="15" customHeight="1">
      <c r="A44" s="43" t="str">
        <f>IF(Calcu!AF74=TRUE,"","삭제")</f>
        <v>삭제</v>
      </c>
      <c r="C44" s="50">
        <f t="shared" si="3"/>
        <v>0</v>
      </c>
      <c r="D44" s="50">
        <f t="shared" si="4"/>
        <v>0</v>
      </c>
      <c r="E44" s="50" t="s">
        <v>368</v>
      </c>
      <c r="F44" s="50" t="str">
        <f ca="1">IF(Calcu_ADJ!$AF74=FALSE,Calcu!AM74,Calcu_ADJ!AM74)</f>
        <v/>
      </c>
      <c r="G44" s="50" t="s">
        <v>472</v>
      </c>
      <c r="H44" s="50" t="str">
        <f ca="1">IF(Calcu_ADJ!$AF74=FALSE,Calcu!AP74,Calcu_ADJ!AP74)</f>
        <v/>
      </c>
      <c r="I44" s="50"/>
      <c r="J44" s="50" t="str">
        <f ca="1">Calcu!AN74</f>
        <v/>
      </c>
      <c r="K44" s="50" t="str">
        <f ca="1">Calcu!AO74</f>
        <v/>
      </c>
      <c r="L44" s="50" t="str">
        <f ca="1">LEFT(Calcu!AQ74)</f>
        <v/>
      </c>
      <c r="M44" s="50" t="str">
        <f>IF(Calcu_ADJ!$AF74=FALSE,"-",Calcu_ADJ!AN74)</f>
        <v>-</v>
      </c>
      <c r="N44" s="50" t="str">
        <f>IF(Calcu_ADJ!$AF74=FALSE,"-",Calcu_ADJ!AO74)</f>
        <v>-</v>
      </c>
      <c r="O44" s="50" t="str">
        <f>IF(Calcu_ADJ!$AF74=FALSE,"-",LEFT(Calcu_ADJ!AQ74))</f>
        <v>-</v>
      </c>
      <c r="Q44" s="37" t="e">
        <f ca="1">IF(Calcu_ADJ!$AF74=FALSE,TEXT(Calcu!AI$57,Calcu!AF$57),TEXT(Calcu_ADJ!AI$57,Calcu_ADJ!AF$57))</f>
        <v>#N/A</v>
      </c>
    </row>
    <row r="45" spans="1:17" ht="15" customHeight="1">
      <c r="A45" s="43" t="str">
        <f>IF(Calcu!AF75=TRUE,"","삭제")</f>
        <v>삭제</v>
      </c>
      <c r="C45" s="50">
        <f t="shared" si="3"/>
        <v>0</v>
      </c>
      <c r="D45" s="50">
        <f t="shared" si="4"/>
        <v>0</v>
      </c>
      <c r="E45" s="50" t="s">
        <v>368</v>
      </c>
      <c r="F45" s="50" t="str">
        <f ca="1">IF(Calcu_ADJ!$AF75=FALSE,Calcu!AM75,Calcu_ADJ!AM75)</f>
        <v/>
      </c>
      <c r="G45" s="50" t="s">
        <v>472</v>
      </c>
      <c r="H45" s="50" t="str">
        <f ca="1">IF(Calcu_ADJ!$AF75=FALSE,Calcu!AP75,Calcu_ADJ!AP75)</f>
        <v/>
      </c>
      <c r="I45" s="50"/>
      <c r="J45" s="50" t="str">
        <f ca="1">Calcu!AN75</f>
        <v/>
      </c>
      <c r="K45" s="50" t="str">
        <f ca="1">Calcu!AO75</f>
        <v/>
      </c>
      <c r="L45" s="50" t="str">
        <f ca="1">LEFT(Calcu!AQ75)</f>
        <v/>
      </c>
      <c r="M45" s="50" t="str">
        <f>IF(Calcu_ADJ!$AF75=FALSE,"-",Calcu_ADJ!AN75)</f>
        <v>-</v>
      </c>
      <c r="N45" s="50" t="str">
        <f>IF(Calcu_ADJ!$AF75=FALSE,"-",Calcu_ADJ!AO75)</f>
        <v>-</v>
      </c>
      <c r="O45" s="50" t="str">
        <f>IF(Calcu_ADJ!$AF75=FALSE,"-",LEFT(Calcu_ADJ!AQ75))</f>
        <v>-</v>
      </c>
      <c r="Q45" s="37" t="e">
        <f ca="1">IF(Calcu_ADJ!$AF75=FALSE,TEXT(Calcu!AI$57,Calcu!AF$57),TEXT(Calcu_ADJ!AI$57,Calcu_ADJ!AF$57))</f>
        <v>#N/A</v>
      </c>
    </row>
    <row r="46" spans="1:17" ht="15" customHeight="1">
      <c r="A46" s="43" t="str">
        <f>IF(Calcu!AF76=TRUE,"","삭제")</f>
        <v>삭제</v>
      </c>
      <c r="C46" s="50">
        <f t="shared" si="3"/>
        <v>0</v>
      </c>
      <c r="D46" s="50">
        <f t="shared" si="4"/>
        <v>0</v>
      </c>
      <c r="E46" s="50" t="s">
        <v>368</v>
      </c>
      <c r="F46" s="50" t="str">
        <f ca="1">IF(Calcu_ADJ!$AF76=FALSE,Calcu!AM76,Calcu_ADJ!AM76)</f>
        <v/>
      </c>
      <c r="G46" s="50" t="s">
        <v>472</v>
      </c>
      <c r="H46" s="50" t="str">
        <f ca="1">IF(Calcu_ADJ!$AF76=FALSE,Calcu!AP76,Calcu_ADJ!AP76)</f>
        <v/>
      </c>
      <c r="I46" s="50"/>
      <c r="J46" s="50" t="str">
        <f ca="1">Calcu!AN76</f>
        <v/>
      </c>
      <c r="K46" s="50" t="str">
        <f ca="1">Calcu!AO76</f>
        <v/>
      </c>
      <c r="L46" s="50" t="str">
        <f ca="1">LEFT(Calcu!AQ76)</f>
        <v/>
      </c>
      <c r="M46" s="50" t="str">
        <f>IF(Calcu_ADJ!$AF76=FALSE,"-",Calcu_ADJ!AN76)</f>
        <v>-</v>
      </c>
      <c r="N46" s="50" t="str">
        <f>IF(Calcu_ADJ!$AF76=FALSE,"-",Calcu_ADJ!AO76)</f>
        <v>-</v>
      </c>
      <c r="O46" s="50" t="str">
        <f>IF(Calcu_ADJ!$AF76=FALSE,"-",LEFT(Calcu_ADJ!AQ76))</f>
        <v>-</v>
      </c>
      <c r="Q46" s="37" t="e">
        <f ca="1">IF(Calcu_ADJ!$AF76=FALSE,TEXT(Calcu!AI$57,Calcu!AF$57),TEXT(Calcu_ADJ!AI$57,Calcu_ADJ!AF$57))</f>
        <v>#N/A</v>
      </c>
    </row>
    <row r="47" spans="1:17" ht="15" customHeight="1">
      <c r="A47" s="222" t="str">
        <f>A48</f>
        <v>삭제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7" ht="15" customHeight="1">
      <c r="A48" s="222" t="str">
        <f>IF(Calcu!AF67=TRUE,"","삭제")</f>
        <v>삭제</v>
      </c>
      <c r="C48" s="50">
        <f>IF(Calcu!C57="없음","",Calcu!C57)</f>
        <v>0</v>
      </c>
      <c r="D48" s="50">
        <f>Calcu!D57</f>
        <v>0</v>
      </c>
      <c r="E48" s="50" t="s">
        <v>247</v>
      </c>
      <c r="F48" s="50" t="str">
        <f ca="1">IF(Calcu_ADJ!$AF67=FALSE,Calcu!AM67,Calcu_ADJ!AM67)</f>
        <v/>
      </c>
      <c r="G48" s="50" t="s">
        <v>472</v>
      </c>
      <c r="H48" s="50" t="str">
        <f ca="1">IF(Calcu_ADJ!$AF67=FALSE,Calcu!AP67,Calcu_ADJ!AP67)</f>
        <v/>
      </c>
      <c r="I48" s="50"/>
      <c r="J48" s="50" t="str">
        <f ca="1">Calcu!AR67</f>
        <v/>
      </c>
      <c r="K48" s="50" t="str">
        <f ca="1">Calcu!AS67</f>
        <v/>
      </c>
      <c r="L48" s="50" t="str">
        <f ca="1">LEFT(Calcu!AT67)</f>
        <v/>
      </c>
      <c r="M48" s="50" t="str">
        <f>IF(Calcu_ADJ!$AF67=FALSE,"-",Calcu_ADJ!AR67)</f>
        <v>-</v>
      </c>
      <c r="N48" s="50" t="str">
        <f>IF(Calcu_ADJ!$AF67=FALSE,"-",Calcu_ADJ!AS67)</f>
        <v>-</v>
      </c>
      <c r="O48" s="50" t="str">
        <f>IF(Calcu_ADJ!$AF67=FALSE,"-",LEFT(Calcu_ADJ!AT67))</f>
        <v>-</v>
      </c>
      <c r="Q48" s="37" t="e">
        <f ca="1">IF(Calcu_ADJ!$AF67=FALSE,TEXT(Calcu!AI$57,Calcu!AF$57),TEXT(Calcu_ADJ!AI$57,Calcu_ADJ!AF$57))</f>
        <v>#N/A</v>
      </c>
    </row>
    <row r="49" spans="1:17" ht="15" customHeight="1">
      <c r="A49" s="43" t="str">
        <f>IF(Calcu!AF68=TRUE,"","삭제")</f>
        <v>삭제</v>
      </c>
      <c r="C49" s="50">
        <f t="shared" si="3"/>
        <v>0</v>
      </c>
      <c r="D49" s="50">
        <f t="shared" ref="D49:D57" si="5">D48</f>
        <v>0</v>
      </c>
      <c r="E49" s="50" t="s">
        <v>247</v>
      </c>
      <c r="F49" s="50" t="str">
        <f ca="1">IF(Calcu_ADJ!$AF68=FALSE,Calcu!AM68,Calcu_ADJ!AM68)</f>
        <v/>
      </c>
      <c r="G49" s="50" t="s">
        <v>472</v>
      </c>
      <c r="H49" s="50" t="str">
        <f ca="1">IF(Calcu_ADJ!$AF68=FALSE,Calcu!AP68,Calcu_ADJ!AP68)</f>
        <v/>
      </c>
      <c r="I49" s="50"/>
      <c r="J49" s="50" t="str">
        <f ca="1">Calcu!AR68</f>
        <v/>
      </c>
      <c r="K49" s="50" t="str">
        <f ca="1">Calcu!AS68</f>
        <v/>
      </c>
      <c r="L49" s="50" t="str">
        <f ca="1">LEFT(Calcu!AT68)</f>
        <v/>
      </c>
      <c r="M49" s="50" t="str">
        <f>IF(Calcu_ADJ!$AF68=FALSE,"-",Calcu_ADJ!AR68)</f>
        <v>-</v>
      </c>
      <c r="N49" s="50" t="str">
        <f>IF(Calcu_ADJ!$AF68=FALSE,"-",Calcu_ADJ!AS68)</f>
        <v>-</v>
      </c>
      <c r="O49" s="50" t="str">
        <f>IF(Calcu_ADJ!$AF68=FALSE,"-",LEFT(Calcu_ADJ!AT68))</f>
        <v>-</v>
      </c>
      <c r="Q49" s="37" t="e">
        <f ca="1">IF(Calcu_ADJ!$AF68=FALSE,TEXT(Calcu!AI$57,Calcu!AF$57),TEXT(Calcu_ADJ!AI$57,Calcu_ADJ!AF$57))</f>
        <v>#N/A</v>
      </c>
    </row>
    <row r="50" spans="1:17" ht="15" customHeight="1">
      <c r="A50" s="43" t="str">
        <f>IF(Calcu!AF69=TRUE,"","삭제")</f>
        <v>삭제</v>
      </c>
      <c r="C50" s="50">
        <f t="shared" si="3"/>
        <v>0</v>
      </c>
      <c r="D50" s="50">
        <f t="shared" si="5"/>
        <v>0</v>
      </c>
      <c r="E50" s="50" t="s">
        <v>247</v>
      </c>
      <c r="F50" s="50" t="str">
        <f ca="1">IF(Calcu_ADJ!$AF69=FALSE,Calcu!AM69,Calcu_ADJ!AM69)</f>
        <v/>
      </c>
      <c r="G50" s="50" t="s">
        <v>472</v>
      </c>
      <c r="H50" s="50" t="str">
        <f ca="1">IF(Calcu_ADJ!$AF69=FALSE,Calcu!AP69,Calcu_ADJ!AP69)</f>
        <v/>
      </c>
      <c r="I50" s="50"/>
      <c r="J50" s="50" t="str">
        <f ca="1">Calcu!AR69</f>
        <v/>
      </c>
      <c r="K50" s="50" t="str">
        <f ca="1">Calcu!AS69</f>
        <v/>
      </c>
      <c r="L50" s="50" t="str">
        <f ca="1">LEFT(Calcu!AT69)</f>
        <v/>
      </c>
      <c r="M50" s="50" t="str">
        <f>IF(Calcu_ADJ!$AF69=FALSE,"-",Calcu_ADJ!AR69)</f>
        <v>-</v>
      </c>
      <c r="N50" s="50" t="str">
        <f>IF(Calcu_ADJ!$AF69=FALSE,"-",Calcu_ADJ!AS69)</f>
        <v>-</v>
      </c>
      <c r="O50" s="50" t="str">
        <f>IF(Calcu_ADJ!$AF69=FALSE,"-",LEFT(Calcu_ADJ!AT69))</f>
        <v>-</v>
      </c>
      <c r="Q50" s="37" t="e">
        <f ca="1">IF(Calcu_ADJ!$AF69=FALSE,TEXT(Calcu!AI$57,Calcu!AF$57),TEXT(Calcu_ADJ!AI$57,Calcu_ADJ!AF$57))</f>
        <v>#N/A</v>
      </c>
    </row>
    <row r="51" spans="1:17" ht="15" customHeight="1">
      <c r="A51" s="43" t="str">
        <f>IF(Calcu!AF70=TRUE,"","삭제")</f>
        <v>삭제</v>
      </c>
      <c r="C51" s="50">
        <f t="shared" si="3"/>
        <v>0</v>
      </c>
      <c r="D51" s="50">
        <f t="shared" si="5"/>
        <v>0</v>
      </c>
      <c r="E51" s="50" t="s">
        <v>247</v>
      </c>
      <c r="F51" s="50" t="str">
        <f ca="1">IF(Calcu_ADJ!$AF70=FALSE,Calcu!AM70,Calcu_ADJ!AM70)</f>
        <v/>
      </c>
      <c r="G51" s="50" t="s">
        <v>472</v>
      </c>
      <c r="H51" s="50" t="str">
        <f ca="1">IF(Calcu_ADJ!$AF70=FALSE,Calcu!AP70,Calcu_ADJ!AP70)</f>
        <v/>
      </c>
      <c r="I51" s="50"/>
      <c r="J51" s="50" t="str">
        <f ca="1">Calcu!AR70</f>
        <v/>
      </c>
      <c r="K51" s="50" t="str">
        <f ca="1">Calcu!AS70</f>
        <v/>
      </c>
      <c r="L51" s="50" t="str">
        <f ca="1">LEFT(Calcu!AT70)</f>
        <v/>
      </c>
      <c r="M51" s="50" t="str">
        <f>IF(Calcu_ADJ!$AF70=FALSE,"-",Calcu_ADJ!AR70)</f>
        <v>-</v>
      </c>
      <c r="N51" s="50" t="str">
        <f>IF(Calcu_ADJ!$AF70=FALSE,"-",Calcu_ADJ!AS70)</f>
        <v>-</v>
      </c>
      <c r="O51" s="50" t="str">
        <f>IF(Calcu_ADJ!$AF70=FALSE,"-",LEFT(Calcu_ADJ!AT70))</f>
        <v>-</v>
      </c>
      <c r="Q51" s="37" t="e">
        <f ca="1">IF(Calcu_ADJ!$AF70=FALSE,TEXT(Calcu!AI$57,Calcu!AF$57),TEXT(Calcu_ADJ!AI$57,Calcu_ADJ!AF$57))</f>
        <v>#N/A</v>
      </c>
    </row>
    <row r="52" spans="1:17" ht="15" customHeight="1">
      <c r="A52" s="43" t="str">
        <f>IF(Calcu!AF71=TRUE,"","삭제")</f>
        <v>삭제</v>
      </c>
      <c r="C52" s="50">
        <f t="shared" si="3"/>
        <v>0</v>
      </c>
      <c r="D52" s="50">
        <f t="shared" si="5"/>
        <v>0</v>
      </c>
      <c r="E52" s="50" t="s">
        <v>247</v>
      </c>
      <c r="F52" s="50" t="str">
        <f ca="1">IF(Calcu_ADJ!$AF71=FALSE,Calcu!AM71,Calcu_ADJ!AM71)</f>
        <v/>
      </c>
      <c r="G52" s="50" t="s">
        <v>472</v>
      </c>
      <c r="H52" s="50" t="str">
        <f ca="1">IF(Calcu_ADJ!$AF71=FALSE,Calcu!AP71,Calcu_ADJ!AP71)</f>
        <v/>
      </c>
      <c r="I52" s="50"/>
      <c r="J52" s="50" t="str">
        <f ca="1">Calcu!AR71</f>
        <v/>
      </c>
      <c r="K52" s="50" t="str">
        <f ca="1">Calcu!AS71</f>
        <v/>
      </c>
      <c r="L52" s="50" t="str">
        <f ca="1">LEFT(Calcu!AT71)</f>
        <v/>
      </c>
      <c r="M52" s="50" t="str">
        <f>IF(Calcu_ADJ!$AF71=FALSE,"-",Calcu_ADJ!AR71)</f>
        <v>-</v>
      </c>
      <c r="N52" s="50" t="str">
        <f>IF(Calcu_ADJ!$AF71=FALSE,"-",Calcu_ADJ!AS71)</f>
        <v>-</v>
      </c>
      <c r="O52" s="50" t="str">
        <f>IF(Calcu_ADJ!$AF71=FALSE,"-",LEFT(Calcu_ADJ!AT71))</f>
        <v>-</v>
      </c>
      <c r="Q52" s="37" t="e">
        <f ca="1">IF(Calcu_ADJ!$AF71=FALSE,TEXT(Calcu!AI$57,Calcu!AF$57),TEXT(Calcu_ADJ!AI$57,Calcu_ADJ!AF$57))</f>
        <v>#N/A</v>
      </c>
    </row>
    <row r="53" spans="1:17" ht="15" customHeight="1">
      <c r="A53" s="43" t="str">
        <f>IF(Calcu!AF72=TRUE,"","삭제")</f>
        <v>삭제</v>
      </c>
      <c r="C53" s="50">
        <f t="shared" si="3"/>
        <v>0</v>
      </c>
      <c r="D53" s="50">
        <f t="shared" si="5"/>
        <v>0</v>
      </c>
      <c r="E53" s="50" t="s">
        <v>247</v>
      </c>
      <c r="F53" s="50" t="str">
        <f ca="1">IF(Calcu_ADJ!$AF72=FALSE,Calcu!AM72,Calcu_ADJ!AM72)</f>
        <v/>
      </c>
      <c r="G53" s="50" t="s">
        <v>472</v>
      </c>
      <c r="H53" s="50" t="str">
        <f ca="1">IF(Calcu_ADJ!$AF72=FALSE,Calcu!AP72,Calcu_ADJ!AP72)</f>
        <v/>
      </c>
      <c r="I53" s="50"/>
      <c r="J53" s="50" t="str">
        <f ca="1">Calcu!AR72</f>
        <v/>
      </c>
      <c r="K53" s="50" t="str">
        <f ca="1">Calcu!AS72</f>
        <v/>
      </c>
      <c r="L53" s="50" t="str">
        <f ca="1">LEFT(Calcu!AT72)</f>
        <v/>
      </c>
      <c r="M53" s="50" t="str">
        <f>IF(Calcu_ADJ!$AF72=FALSE,"-",Calcu_ADJ!AR72)</f>
        <v>-</v>
      </c>
      <c r="N53" s="50" t="str">
        <f>IF(Calcu_ADJ!$AF72=FALSE,"-",Calcu_ADJ!AS72)</f>
        <v>-</v>
      </c>
      <c r="O53" s="50" t="str">
        <f>IF(Calcu_ADJ!$AF72=FALSE,"-",LEFT(Calcu_ADJ!AT72))</f>
        <v>-</v>
      </c>
      <c r="Q53" s="37" t="e">
        <f ca="1">IF(Calcu_ADJ!$AF72=FALSE,TEXT(Calcu!AI$57,Calcu!AF$57),TEXT(Calcu_ADJ!AI$57,Calcu_ADJ!AF$57))</f>
        <v>#N/A</v>
      </c>
    </row>
    <row r="54" spans="1:17" ht="15" customHeight="1">
      <c r="A54" s="43" t="str">
        <f>IF(Calcu!AF73=TRUE,"","삭제")</f>
        <v>삭제</v>
      </c>
      <c r="C54" s="50">
        <f t="shared" si="3"/>
        <v>0</v>
      </c>
      <c r="D54" s="50">
        <f t="shared" si="5"/>
        <v>0</v>
      </c>
      <c r="E54" s="50" t="s">
        <v>247</v>
      </c>
      <c r="F54" s="50" t="str">
        <f ca="1">IF(Calcu_ADJ!$AF73=FALSE,Calcu!AM73,Calcu_ADJ!AM73)</f>
        <v/>
      </c>
      <c r="G54" s="50" t="s">
        <v>472</v>
      </c>
      <c r="H54" s="50" t="str">
        <f ca="1">IF(Calcu_ADJ!$AF73=FALSE,Calcu!AP73,Calcu_ADJ!AP73)</f>
        <v/>
      </c>
      <c r="I54" s="50"/>
      <c r="J54" s="50" t="str">
        <f ca="1">Calcu!AR73</f>
        <v/>
      </c>
      <c r="K54" s="50" t="str">
        <f ca="1">Calcu!AS73</f>
        <v/>
      </c>
      <c r="L54" s="50" t="str">
        <f ca="1">LEFT(Calcu!AT73)</f>
        <v/>
      </c>
      <c r="M54" s="50" t="str">
        <f>IF(Calcu_ADJ!$AF73=FALSE,"-",Calcu_ADJ!AR73)</f>
        <v>-</v>
      </c>
      <c r="N54" s="50" t="str">
        <f>IF(Calcu_ADJ!$AF73=FALSE,"-",Calcu_ADJ!AS73)</f>
        <v>-</v>
      </c>
      <c r="O54" s="50" t="str">
        <f>IF(Calcu_ADJ!$AF73=FALSE,"-",LEFT(Calcu_ADJ!AT73))</f>
        <v>-</v>
      </c>
      <c r="Q54" s="37" t="e">
        <f ca="1">IF(Calcu_ADJ!$AF73=FALSE,TEXT(Calcu!AI$57,Calcu!AF$57),TEXT(Calcu_ADJ!AI$57,Calcu_ADJ!AF$57))</f>
        <v>#N/A</v>
      </c>
    </row>
    <row r="55" spans="1:17" ht="15" customHeight="1">
      <c r="A55" s="43" t="str">
        <f>IF(Calcu!AF74=TRUE,"","삭제")</f>
        <v>삭제</v>
      </c>
      <c r="C55" s="50">
        <f t="shared" si="3"/>
        <v>0</v>
      </c>
      <c r="D55" s="50">
        <f t="shared" si="5"/>
        <v>0</v>
      </c>
      <c r="E55" s="50" t="s">
        <v>247</v>
      </c>
      <c r="F55" s="50" t="str">
        <f ca="1">IF(Calcu_ADJ!$AF74=FALSE,Calcu!AM74,Calcu_ADJ!AM74)</f>
        <v/>
      </c>
      <c r="G55" s="50" t="s">
        <v>472</v>
      </c>
      <c r="H55" s="50" t="str">
        <f ca="1">IF(Calcu_ADJ!$AF74=FALSE,Calcu!AP74,Calcu_ADJ!AP74)</f>
        <v/>
      </c>
      <c r="I55" s="50"/>
      <c r="J55" s="50" t="str">
        <f ca="1">Calcu!AR74</f>
        <v/>
      </c>
      <c r="K55" s="50" t="str">
        <f ca="1">Calcu!AS74</f>
        <v/>
      </c>
      <c r="L55" s="50" t="str">
        <f ca="1">LEFT(Calcu!AT74)</f>
        <v/>
      </c>
      <c r="M55" s="50" t="str">
        <f>IF(Calcu_ADJ!$AF74=FALSE,"-",Calcu_ADJ!AR74)</f>
        <v>-</v>
      </c>
      <c r="N55" s="50" t="str">
        <f>IF(Calcu_ADJ!$AF74=FALSE,"-",Calcu_ADJ!AS74)</f>
        <v>-</v>
      </c>
      <c r="O55" s="50" t="str">
        <f>IF(Calcu_ADJ!$AF74=FALSE,"-",LEFT(Calcu_ADJ!AT74))</f>
        <v>-</v>
      </c>
      <c r="Q55" s="37" t="e">
        <f ca="1">IF(Calcu_ADJ!$AF74=FALSE,TEXT(Calcu!AI$57,Calcu!AF$57),TEXT(Calcu_ADJ!AI$57,Calcu_ADJ!AF$57))</f>
        <v>#N/A</v>
      </c>
    </row>
    <row r="56" spans="1:17" ht="15" customHeight="1">
      <c r="A56" s="43" t="str">
        <f>IF(Calcu!AF75=TRUE,"","삭제")</f>
        <v>삭제</v>
      </c>
      <c r="C56" s="50">
        <f t="shared" si="3"/>
        <v>0</v>
      </c>
      <c r="D56" s="50">
        <f t="shared" si="5"/>
        <v>0</v>
      </c>
      <c r="E56" s="50" t="s">
        <v>247</v>
      </c>
      <c r="F56" s="50" t="str">
        <f ca="1">IF(Calcu_ADJ!$AF75=FALSE,Calcu!AM75,Calcu_ADJ!AM75)</f>
        <v/>
      </c>
      <c r="G56" s="50" t="s">
        <v>472</v>
      </c>
      <c r="H56" s="50" t="str">
        <f ca="1">IF(Calcu_ADJ!$AF75=FALSE,Calcu!AP75,Calcu_ADJ!AP75)</f>
        <v/>
      </c>
      <c r="I56" s="50"/>
      <c r="J56" s="50" t="str">
        <f ca="1">Calcu!AR75</f>
        <v/>
      </c>
      <c r="K56" s="50" t="str">
        <f ca="1">Calcu!AS75</f>
        <v/>
      </c>
      <c r="L56" s="50" t="str">
        <f ca="1">LEFT(Calcu!AT75)</f>
        <v/>
      </c>
      <c r="M56" s="50" t="str">
        <f>IF(Calcu_ADJ!$AF75=FALSE,"-",Calcu_ADJ!AR75)</f>
        <v>-</v>
      </c>
      <c r="N56" s="50" t="str">
        <f>IF(Calcu_ADJ!$AF75=FALSE,"-",Calcu_ADJ!AS75)</f>
        <v>-</v>
      </c>
      <c r="O56" s="50" t="str">
        <f>IF(Calcu_ADJ!$AF75=FALSE,"-",LEFT(Calcu_ADJ!AT75))</f>
        <v>-</v>
      </c>
      <c r="Q56" s="37" t="e">
        <f ca="1">IF(Calcu_ADJ!$AF75=FALSE,TEXT(Calcu!AI$57,Calcu!AF$57),TEXT(Calcu_ADJ!AI$57,Calcu_ADJ!AF$57))</f>
        <v>#N/A</v>
      </c>
    </row>
    <row r="57" spans="1:17" ht="15" customHeight="1">
      <c r="A57" s="43" t="str">
        <f>IF(Calcu!AF76=TRUE,"","삭제")</f>
        <v>삭제</v>
      </c>
      <c r="C57" s="50">
        <f t="shared" si="3"/>
        <v>0</v>
      </c>
      <c r="D57" s="50">
        <f t="shared" si="5"/>
        <v>0</v>
      </c>
      <c r="E57" s="50" t="s">
        <v>247</v>
      </c>
      <c r="F57" s="50" t="str">
        <f ca="1">IF(Calcu_ADJ!$AF76=FALSE,Calcu!AM76,Calcu_ADJ!AM76)</f>
        <v/>
      </c>
      <c r="G57" s="50" t="s">
        <v>472</v>
      </c>
      <c r="H57" s="50" t="str">
        <f ca="1">IF(Calcu_ADJ!$AF76=FALSE,Calcu!AP76,Calcu_ADJ!AP76)</f>
        <v/>
      </c>
      <c r="I57" s="50"/>
      <c r="J57" s="50" t="str">
        <f ca="1">Calcu!AR76</f>
        <v/>
      </c>
      <c r="K57" s="50" t="str">
        <f ca="1">Calcu!AS76</f>
        <v/>
      </c>
      <c r="L57" s="50" t="str">
        <f ca="1">LEFT(Calcu!AT76)</f>
        <v/>
      </c>
      <c r="M57" s="50" t="str">
        <f>IF(Calcu_ADJ!$AF76=FALSE,"-",Calcu_ADJ!AR76)</f>
        <v>-</v>
      </c>
      <c r="N57" s="50" t="str">
        <f>IF(Calcu_ADJ!$AF76=FALSE,"-",Calcu_ADJ!AS76)</f>
        <v>-</v>
      </c>
      <c r="O57" s="50" t="str">
        <f>IF(Calcu_ADJ!$AF76=FALSE,"-",LEFT(Calcu_ADJ!AT76))</f>
        <v>-</v>
      </c>
      <c r="Q57" s="37" t="e">
        <f ca="1">IF(Calcu_ADJ!$AF76=FALSE,TEXT(Calcu!AI$57,Calcu!AF$57),TEXT(Calcu_ADJ!AI$57,Calcu_ADJ!AF$57))</f>
        <v>#N/A</v>
      </c>
    </row>
    <row r="58" spans="1:17" ht="15" customHeight="1">
      <c r="A58" s="44" t="str">
        <f>A37</f>
        <v>삭제</v>
      </c>
      <c r="D58" s="52" t="s">
        <v>471</v>
      </c>
      <c r="E58" s="171" t="e">
        <f ca="1">IF(Calcu_ADJ!$AF67=FALSE,Calcu!Z57,Calcu_ADJ!Z57)</f>
        <v>#N/A</v>
      </c>
      <c r="K58" s="218"/>
      <c r="N58" s="218"/>
      <c r="Q58" s="52"/>
    </row>
    <row r="59" spans="1:17" ht="15" customHeight="1">
      <c r="A59" s="222" t="str">
        <f>A60</f>
        <v>삭제</v>
      </c>
      <c r="B59" s="50"/>
      <c r="C59" s="50"/>
      <c r="D59" s="50"/>
      <c r="E59" s="43"/>
      <c r="F59" s="50"/>
      <c r="G59" s="50"/>
      <c r="H59" s="50"/>
      <c r="I59" s="50"/>
      <c r="J59" s="50"/>
      <c r="K59" s="50"/>
      <c r="L59" s="50"/>
      <c r="M59" s="50"/>
      <c r="N59" s="50"/>
      <c r="O59" s="50"/>
    </row>
    <row r="60" spans="1:17" ht="15" customHeight="1">
      <c r="A60" s="222" t="str">
        <f>IF(Calcu!AU67=TRUE,"","삭제")</f>
        <v>삭제</v>
      </c>
      <c r="C60" s="50">
        <f>IF(Calcu!C58="없음","",Calcu!C58)</f>
        <v>0</v>
      </c>
      <c r="D60" s="50">
        <f>Calcu!D58</f>
        <v>0</v>
      </c>
      <c r="E60" s="50" t="s">
        <v>368</v>
      </c>
      <c r="F60" s="50" t="str">
        <f ca="1">IF(Calcu_ADJ!$AU67=FALSE,Calcu!BB67,Calcu_ADJ!BB67)</f>
        <v/>
      </c>
      <c r="G60" s="50" t="s">
        <v>472</v>
      </c>
      <c r="H60" s="50" t="str">
        <f ca="1">IF(Calcu_ADJ!$AU67=FALSE,Calcu!BE67,Calcu_ADJ!BE67)</f>
        <v/>
      </c>
      <c r="I60" s="50"/>
      <c r="J60" s="50" t="str">
        <f ca="1">Calcu!BC67</f>
        <v/>
      </c>
      <c r="K60" s="50" t="str">
        <f ca="1">Calcu!BD67</f>
        <v/>
      </c>
      <c r="L60" s="50" t="str">
        <f ca="1">LEFT(Calcu!BF67)</f>
        <v/>
      </c>
      <c r="M60" s="50" t="str">
        <f>IF(Calcu_ADJ!$AU67=FALSE,"-",Calcu_ADJ!BC67)</f>
        <v>-</v>
      </c>
      <c r="N60" s="50" t="str">
        <f>IF(Calcu_ADJ!$AU67=FALSE,"-",Calcu_ADJ!BD67)</f>
        <v>-</v>
      </c>
      <c r="O60" s="50" t="str">
        <f>IF(Calcu_ADJ!$AU67=FALSE,"-",LEFT(Calcu_ADJ!BF67))</f>
        <v>-</v>
      </c>
      <c r="Q60" s="37" t="e">
        <f ca="1">IF(Calcu_ADJ!$AU67=FALSE,TEXT(Calcu!AI$58,Calcu!AF$58),TEXT(Calcu_ADJ!AI$58,Calcu_ADJ!AF$58))</f>
        <v>#N/A</v>
      </c>
    </row>
    <row r="61" spans="1:17" ht="15" customHeight="1">
      <c r="A61" s="43" t="str">
        <f>IF(Calcu!AU68=TRUE,"","삭제")</f>
        <v>삭제</v>
      </c>
      <c r="C61" s="50">
        <f>C60</f>
        <v>0</v>
      </c>
      <c r="D61" s="50">
        <f>D60</f>
        <v>0</v>
      </c>
      <c r="E61" s="50" t="s">
        <v>368</v>
      </c>
      <c r="F61" s="50" t="str">
        <f ca="1">IF(Calcu_ADJ!$AU68=FALSE,Calcu!BB68,Calcu_ADJ!BB68)</f>
        <v/>
      </c>
      <c r="G61" s="50" t="s">
        <v>472</v>
      </c>
      <c r="H61" s="50" t="str">
        <f ca="1">IF(Calcu_ADJ!$AU68=FALSE,Calcu!BE68,Calcu_ADJ!BE68)</f>
        <v/>
      </c>
      <c r="I61" s="50"/>
      <c r="J61" s="50" t="str">
        <f ca="1">Calcu!BC68</f>
        <v/>
      </c>
      <c r="K61" s="50" t="str">
        <f ca="1">Calcu!BD68</f>
        <v/>
      </c>
      <c r="L61" s="50" t="str">
        <f ca="1">LEFT(Calcu!BF68)</f>
        <v/>
      </c>
      <c r="M61" s="50" t="str">
        <f>IF(Calcu_ADJ!$AU68=FALSE,"-",Calcu_ADJ!BC68)</f>
        <v>-</v>
      </c>
      <c r="N61" s="50" t="str">
        <f>IF(Calcu_ADJ!$AU68=FALSE,"-",Calcu_ADJ!BD68)</f>
        <v>-</v>
      </c>
      <c r="O61" s="50" t="str">
        <f>IF(Calcu_ADJ!$AU68=FALSE,"-",LEFT(Calcu_ADJ!BF68))</f>
        <v>-</v>
      </c>
      <c r="Q61" s="37" t="e">
        <f ca="1">IF(Calcu_ADJ!$AU68=FALSE,TEXT(Calcu!AI$58,Calcu!AF$58),TEXT(Calcu_ADJ!AI$58,Calcu_ADJ!AF$58))</f>
        <v>#N/A</v>
      </c>
    </row>
    <row r="62" spans="1:17" ht="15" customHeight="1">
      <c r="A62" s="43" t="str">
        <f>IF(Calcu!AU69=TRUE,"","삭제")</f>
        <v>삭제</v>
      </c>
      <c r="C62" s="50">
        <f t="shared" ref="C62:C80" si="6">C61</f>
        <v>0</v>
      </c>
      <c r="D62" s="50">
        <f t="shared" ref="D62:D69" si="7">D61</f>
        <v>0</v>
      </c>
      <c r="E62" s="50" t="s">
        <v>368</v>
      </c>
      <c r="F62" s="50" t="str">
        <f ca="1">IF(Calcu_ADJ!$AU69=FALSE,Calcu!BB69,Calcu_ADJ!BB69)</f>
        <v/>
      </c>
      <c r="G62" s="50" t="s">
        <v>472</v>
      </c>
      <c r="H62" s="50" t="str">
        <f ca="1">IF(Calcu_ADJ!$AU69=FALSE,Calcu!BE69,Calcu_ADJ!BE69)</f>
        <v/>
      </c>
      <c r="I62" s="50"/>
      <c r="J62" s="50" t="str">
        <f ca="1">Calcu!BC69</f>
        <v/>
      </c>
      <c r="K62" s="50" t="str">
        <f ca="1">Calcu!BD69</f>
        <v/>
      </c>
      <c r="L62" s="50" t="str">
        <f ca="1">LEFT(Calcu!BF69)</f>
        <v/>
      </c>
      <c r="M62" s="50" t="str">
        <f>IF(Calcu_ADJ!$AU69=FALSE,"-",Calcu_ADJ!BC69)</f>
        <v>-</v>
      </c>
      <c r="N62" s="50" t="str">
        <f>IF(Calcu_ADJ!$AU69=FALSE,"-",Calcu_ADJ!BD69)</f>
        <v>-</v>
      </c>
      <c r="O62" s="50" t="str">
        <f>IF(Calcu_ADJ!$AU69=FALSE,"-",LEFT(Calcu_ADJ!BF69))</f>
        <v>-</v>
      </c>
      <c r="Q62" s="37" t="e">
        <f ca="1">IF(Calcu_ADJ!$AU69=FALSE,TEXT(Calcu!AI$58,Calcu!AF$58),TEXT(Calcu_ADJ!AI$58,Calcu_ADJ!AF$58))</f>
        <v>#N/A</v>
      </c>
    </row>
    <row r="63" spans="1:17" ht="15" customHeight="1">
      <c r="A63" s="43" t="str">
        <f>IF(Calcu!AU70=TRUE,"","삭제")</f>
        <v>삭제</v>
      </c>
      <c r="C63" s="50">
        <f t="shared" si="6"/>
        <v>0</v>
      </c>
      <c r="D63" s="50">
        <f t="shared" si="7"/>
        <v>0</v>
      </c>
      <c r="E63" s="50" t="s">
        <v>368</v>
      </c>
      <c r="F63" s="50" t="str">
        <f ca="1">IF(Calcu_ADJ!$AU70=FALSE,Calcu!BB70,Calcu_ADJ!BB70)</f>
        <v/>
      </c>
      <c r="G63" s="50" t="s">
        <v>472</v>
      </c>
      <c r="H63" s="50" t="str">
        <f ca="1">IF(Calcu_ADJ!$AU70=FALSE,Calcu!BE70,Calcu_ADJ!BE70)</f>
        <v/>
      </c>
      <c r="I63" s="50"/>
      <c r="J63" s="50" t="str">
        <f ca="1">Calcu!BC70</f>
        <v/>
      </c>
      <c r="K63" s="50" t="str">
        <f ca="1">Calcu!BD70</f>
        <v/>
      </c>
      <c r="L63" s="50" t="str">
        <f ca="1">LEFT(Calcu!BF70)</f>
        <v/>
      </c>
      <c r="M63" s="50" t="str">
        <f>IF(Calcu_ADJ!$AU70=FALSE,"-",Calcu_ADJ!BC70)</f>
        <v>-</v>
      </c>
      <c r="N63" s="50" t="str">
        <f>IF(Calcu_ADJ!$AU70=FALSE,"-",Calcu_ADJ!BD70)</f>
        <v>-</v>
      </c>
      <c r="O63" s="50" t="str">
        <f>IF(Calcu_ADJ!$AU70=FALSE,"-",LEFT(Calcu_ADJ!BF70))</f>
        <v>-</v>
      </c>
      <c r="Q63" s="37" t="e">
        <f ca="1">IF(Calcu_ADJ!$AU70=FALSE,TEXT(Calcu!AI$58,Calcu!AF$58),TEXT(Calcu_ADJ!AI$58,Calcu_ADJ!AF$58))</f>
        <v>#N/A</v>
      </c>
    </row>
    <row r="64" spans="1:17" ht="15" customHeight="1">
      <c r="A64" s="43" t="str">
        <f>IF(Calcu!AU71=TRUE,"","삭제")</f>
        <v>삭제</v>
      </c>
      <c r="C64" s="50">
        <f t="shared" si="6"/>
        <v>0</v>
      </c>
      <c r="D64" s="50">
        <f t="shared" si="7"/>
        <v>0</v>
      </c>
      <c r="E64" s="50" t="s">
        <v>368</v>
      </c>
      <c r="F64" s="50" t="str">
        <f ca="1">IF(Calcu_ADJ!$AU71=FALSE,Calcu!BB71,Calcu_ADJ!BB71)</f>
        <v/>
      </c>
      <c r="G64" s="50" t="s">
        <v>472</v>
      </c>
      <c r="H64" s="50" t="str">
        <f ca="1">IF(Calcu_ADJ!$AU71=FALSE,Calcu!BE71,Calcu_ADJ!BE71)</f>
        <v/>
      </c>
      <c r="I64" s="50"/>
      <c r="J64" s="50" t="str">
        <f ca="1">Calcu!BC71</f>
        <v/>
      </c>
      <c r="K64" s="50" t="str">
        <f ca="1">Calcu!BD71</f>
        <v/>
      </c>
      <c r="L64" s="50" t="str">
        <f ca="1">LEFT(Calcu!BF71)</f>
        <v/>
      </c>
      <c r="M64" s="50" t="str">
        <f>IF(Calcu_ADJ!$AU71=FALSE,"-",Calcu_ADJ!BC71)</f>
        <v>-</v>
      </c>
      <c r="N64" s="50" t="str">
        <f>IF(Calcu_ADJ!$AU71=FALSE,"-",Calcu_ADJ!BD71)</f>
        <v>-</v>
      </c>
      <c r="O64" s="50" t="str">
        <f>IF(Calcu_ADJ!$AU71=FALSE,"-",LEFT(Calcu_ADJ!BF71))</f>
        <v>-</v>
      </c>
      <c r="Q64" s="37" t="e">
        <f ca="1">IF(Calcu_ADJ!$AU71=FALSE,TEXT(Calcu!AI$58,Calcu!AF$58),TEXT(Calcu_ADJ!AI$58,Calcu_ADJ!AF$58))</f>
        <v>#N/A</v>
      </c>
    </row>
    <row r="65" spans="1:17" ht="15" customHeight="1">
      <c r="A65" s="43" t="str">
        <f>IF(Calcu!AU72=TRUE,"","삭제")</f>
        <v>삭제</v>
      </c>
      <c r="C65" s="50">
        <f t="shared" si="6"/>
        <v>0</v>
      </c>
      <c r="D65" s="50">
        <f t="shared" si="7"/>
        <v>0</v>
      </c>
      <c r="E65" s="50" t="s">
        <v>368</v>
      </c>
      <c r="F65" s="50" t="str">
        <f ca="1">IF(Calcu_ADJ!$AU72=FALSE,Calcu!BB72,Calcu_ADJ!BB72)</f>
        <v/>
      </c>
      <c r="G65" s="50" t="s">
        <v>472</v>
      </c>
      <c r="H65" s="50" t="str">
        <f ca="1">IF(Calcu_ADJ!$AU72=FALSE,Calcu!BE72,Calcu_ADJ!BE72)</f>
        <v/>
      </c>
      <c r="I65" s="50"/>
      <c r="J65" s="50" t="str">
        <f ca="1">Calcu!BC72</f>
        <v/>
      </c>
      <c r="K65" s="50" t="str">
        <f ca="1">Calcu!BD72</f>
        <v/>
      </c>
      <c r="L65" s="50" t="str">
        <f ca="1">LEFT(Calcu!BF72)</f>
        <v/>
      </c>
      <c r="M65" s="50" t="str">
        <f>IF(Calcu_ADJ!$AU72=FALSE,"-",Calcu_ADJ!BC72)</f>
        <v>-</v>
      </c>
      <c r="N65" s="50" t="str">
        <f>IF(Calcu_ADJ!$AU72=FALSE,"-",Calcu_ADJ!BD72)</f>
        <v>-</v>
      </c>
      <c r="O65" s="50" t="str">
        <f>IF(Calcu_ADJ!$AU72=FALSE,"-",LEFT(Calcu_ADJ!BF72))</f>
        <v>-</v>
      </c>
      <c r="Q65" s="37" t="e">
        <f ca="1">IF(Calcu_ADJ!$AU72=FALSE,TEXT(Calcu!AI$58,Calcu!AF$58),TEXT(Calcu_ADJ!AI$58,Calcu_ADJ!AF$58))</f>
        <v>#N/A</v>
      </c>
    </row>
    <row r="66" spans="1:17" ht="15" customHeight="1">
      <c r="A66" s="43" t="str">
        <f>IF(Calcu!AU73=TRUE,"","삭제")</f>
        <v>삭제</v>
      </c>
      <c r="C66" s="50">
        <f t="shared" si="6"/>
        <v>0</v>
      </c>
      <c r="D66" s="50">
        <f t="shared" si="7"/>
        <v>0</v>
      </c>
      <c r="E66" s="50" t="s">
        <v>368</v>
      </c>
      <c r="F66" s="50" t="str">
        <f ca="1">IF(Calcu_ADJ!$AU73=FALSE,Calcu!BB73,Calcu_ADJ!BB73)</f>
        <v/>
      </c>
      <c r="G66" s="50" t="s">
        <v>472</v>
      </c>
      <c r="H66" s="50" t="str">
        <f ca="1">IF(Calcu_ADJ!$AU73=FALSE,Calcu!BE73,Calcu_ADJ!BE73)</f>
        <v/>
      </c>
      <c r="I66" s="50"/>
      <c r="J66" s="50" t="str">
        <f ca="1">Calcu!BC73</f>
        <v/>
      </c>
      <c r="K66" s="50" t="str">
        <f ca="1">Calcu!BD73</f>
        <v/>
      </c>
      <c r="L66" s="50" t="str">
        <f ca="1">LEFT(Calcu!BF73)</f>
        <v/>
      </c>
      <c r="M66" s="50" t="str">
        <f>IF(Calcu_ADJ!$AU73=FALSE,"-",Calcu_ADJ!BC73)</f>
        <v>-</v>
      </c>
      <c r="N66" s="50" t="str">
        <f>IF(Calcu_ADJ!$AU73=FALSE,"-",Calcu_ADJ!BD73)</f>
        <v>-</v>
      </c>
      <c r="O66" s="50" t="str">
        <f>IF(Calcu_ADJ!$AU73=FALSE,"-",LEFT(Calcu_ADJ!BF73))</f>
        <v>-</v>
      </c>
      <c r="Q66" s="37" t="e">
        <f ca="1">IF(Calcu_ADJ!$AU73=FALSE,TEXT(Calcu!AI$58,Calcu!AF$58),TEXT(Calcu_ADJ!AI$58,Calcu_ADJ!AF$58))</f>
        <v>#N/A</v>
      </c>
    </row>
    <row r="67" spans="1:17" ht="15" customHeight="1">
      <c r="A67" s="43" t="str">
        <f>IF(Calcu!AU74=TRUE,"","삭제")</f>
        <v>삭제</v>
      </c>
      <c r="C67" s="50">
        <f t="shared" si="6"/>
        <v>0</v>
      </c>
      <c r="D67" s="50">
        <f t="shared" si="7"/>
        <v>0</v>
      </c>
      <c r="E67" s="50" t="s">
        <v>368</v>
      </c>
      <c r="F67" s="50" t="str">
        <f ca="1">IF(Calcu_ADJ!$AU74=FALSE,Calcu!BB74,Calcu_ADJ!BB74)</f>
        <v/>
      </c>
      <c r="G67" s="50" t="s">
        <v>472</v>
      </c>
      <c r="H67" s="50" t="str">
        <f ca="1">IF(Calcu_ADJ!$AU74=FALSE,Calcu!BE74,Calcu_ADJ!BE74)</f>
        <v/>
      </c>
      <c r="I67" s="50"/>
      <c r="J67" s="50" t="str">
        <f ca="1">Calcu!BC74</f>
        <v/>
      </c>
      <c r="K67" s="50" t="str">
        <f ca="1">Calcu!BD74</f>
        <v/>
      </c>
      <c r="L67" s="50" t="str">
        <f ca="1">LEFT(Calcu!BF74)</f>
        <v/>
      </c>
      <c r="M67" s="50" t="str">
        <f>IF(Calcu_ADJ!$AU74=FALSE,"-",Calcu_ADJ!BC74)</f>
        <v>-</v>
      </c>
      <c r="N67" s="50" t="str">
        <f>IF(Calcu_ADJ!$AU74=FALSE,"-",Calcu_ADJ!BD74)</f>
        <v>-</v>
      </c>
      <c r="O67" s="50" t="str">
        <f>IF(Calcu_ADJ!$AU74=FALSE,"-",LEFT(Calcu_ADJ!BF74))</f>
        <v>-</v>
      </c>
      <c r="Q67" s="37" t="e">
        <f ca="1">IF(Calcu_ADJ!$AU74=FALSE,TEXT(Calcu!AI$58,Calcu!AF$58),TEXT(Calcu_ADJ!AI$58,Calcu_ADJ!AF$58))</f>
        <v>#N/A</v>
      </c>
    </row>
    <row r="68" spans="1:17" ht="15" customHeight="1">
      <c r="A68" s="43" t="str">
        <f>IF(Calcu!AU75=TRUE,"","삭제")</f>
        <v>삭제</v>
      </c>
      <c r="C68" s="50">
        <f t="shared" si="6"/>
        <v>0</v>
      </c>
      <c r="D68" s="50">
        <f t="shared" si="7"/>
        <v>0</v>
      </c>
      <c r="E68" s="50" t="s">
        <v>368</v>
      </c>
      <c r="F68" s="50" t="str">
        <f ca="1">IF(Calcu_ADJ!$AU75=FALSE,Calcu!BB75,Calcu_ADJ!BB75)</f>
        <v/>
      </c>
      <c r="G68" s="50" t="s">
        <v>472</v>
      </c>
      <c r="H68" s="50" t="str">
        <f ca="1">IF(Calcu_ADJ!$AU75=FALSE,Calcu!BE75,Calcu_ADJ!BE75)</f>
        <v/>
      </c>
      <c r="I68" s="50"/>
      <c r="J68" s="50" t="str">
        <f ca="1">Calcu!BC75</f>
        <v/>
      </c>
      <c r="K68" s="50" t="str">
        <f ca="1">Calcu!BD75</f>
        <v/>
      </c>
      <c r="L68" s="50" t="str">
        <f ca="1">LEFT(Calcu!BF75)</f>
        <v/>
      </c>
      <c r="M68" s="50" t="str">
        <f>IF(Calcu_ADJ!$AU75=FALSE,"-",Calcu_ADJ!BC75)</f>
        <v>-</v>
      </c>
      <c r="N68" s="50" t="str">
        <f>IF(Calcu_ADJ!$AU75=FALSE,"-",Calcu_ADJ!BD75)</f>
        <v>-</v>
      </c>
      <c r="O68" s="50" t="str">
        <f>IF(Calcu_ADJ!$AU75=FALSE,"-",LEFT(Calcu_ADJ!BF75))</f>
        <v>-</v>
      </c>
      <c r="Q68" s="37" t="e">
        <f ca="1">IF(Calcu_ADJ!$AU75=FALSE,TEXT(Calcu!AI$58,Calcu!AF$58),TEXT(Calcu_ADJ!AI$58,Calcu_ADJ!AF$58))</f>
        <v>#N/A</v>
      </c>
    </row>
    <row r="69" spans="1:17" ht="15" customHeight="1">
      <c r="A69" s="43" t="str">
        <f>IF(Calcu!AU76=TRUE,"","삭제")</f>
        <v>삭제</v>
      </c>
      <c r="C69" s="50">
        <f t="shared" si="6"/>
        <v>0</v>
      </c>
      <c r="D69" s="50">
        <f t="shared" si="7"/>
        <v>0</v>
      </c>
      <c r="E69" s="50" t="s">
        <v>368</v>
      </c>
      <c r="F69" s="50" t="str">
        <f ca="1">IF(Calcu_ADJ!$AU76=FALSE,Calcu!BB76,Calcu_ADJ!BB76)</f>
        <v/>
      </c>
      <c r="G69" s="50" t="s">
        <v>472</v>
      </c>
      <c r="H69" s="50" t="str">
        <f ca="1">IF(Calcu_ADJ!$AU76=FALSE,Calcu!BE76,Calcu_ADJ!BE76)</f>
        <v/>
      </c>
      <c r="I69" s="50"/>
      <c r="J69" s="50" t="str">
        <f ca="1">Calcu!BC76</f>
        <v/>
      </c>
      <c r="K69" s="50" t="str">
        <f ca="1">Calcu!BD76</f>
        <v/>
      </c>
      <c r="L69" s="50" t="str">
        <f ca="1">LEFT(Calcu!BF76)</f>
        <v/>
      </c>
      <c r="M69" s="50" t="str">
        <f>IF(Calcu_ADJ!$AU76=FALSE,"-",Calcu_ADJ!BC76)</f>
        <v>-</v>
      </c>
      <c r="N69" s="50" t="str">
        <f>IF(Calcu_ADJ!$AU76=FALSE,"-",Calcu_ADJ!BD76)</f>
        <v>-</v>
      </c>
      <c r="O69" s="50" t="str">
        <f>IF(Calcu_ADJ!$AU76=FALSE,"-",LEFT(Calcu_ADJ!BF76))</f>
        <v>-</v>
      </c>
      <c r="Q69" s="37" t="e">
        <f ca="1">IF(Calcu_ADJ!$AU76=FALSE,TEXT(Calcu!AI$58,Calcu!AF$58),TEXT(Calcu_ADJ!AI$58,Calcu_ADJ!AF$58))</f>
        <v>#N/A</v>
      </c>
    </row>
    <row r="70" spans="1:17" ht="15" customHeight="1">
      <c r="A70" s="222" t="str">
        <f>A71</f>
        <v>삭제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7" ht="15" customHeight="1">
      <c r="A71" s="222" t="str">
        <f>IF(Calcu!AU67=TRUE,"","삭제")</f>
        <v>삭제</v>
      </c>
      <c r="C71" s="50">
        <f>IF(Calcu!C58="없음","",Calcu!C58)</f>
        <v>0</v>
      </c>
      <c r="D71" s="50">
        <f>Calcu!D58</f>
        <v>0</v>
      </c>
      <c r="E71" s="50" t="s">
        <v>247</v>
      </c>
      <c r="F71" s="50" t="str">
        <f ca="1">IF(Calcu_ADJ!$AU67=FALSE,Calcu!BB67,Calcu_ADJ!BB67)</f>
        <v/>
      </c>
      <c r="G71" s="50" t="s">
        <v>472</v>
      </c>
      <c r="H71" s="50" t="str">
        <f ca="1">IF(Calcu_ADJ!$AU67=FALSE,Calcu!BE67,Calcu_ADJ!BE67)</f>
        <v/>
      </c>
      <c r="I71" s="50"/>
      <c r="J71" s="50" t="str">
        <f ca="1">Calcu!BG67</f>
        <v/>
      </c>
      <c r="K71" s="50" t="str">
        <f ca="1">Calcu!BH67</f>
        <v/>
      </c>
      <c r="L71" s="50" t="str">
        <f ca="1">LEFT(Calcu!BI67)</f>
        <v/>
      </c>
      <c r="M71" s="50" t="str">
        <f>IF(Calcu_ADJ!$AU67=FALSE,"-",Calcu_ADJ!BG67)</f>
        <v>-</v>
      </c>
      <c r="N71" s="50" t="str">
        <f>IF(Calcu_ADJ!$AU67=FALSE,"-",Calcu_ADJ!BH67)</f>
        <v>-</v>
      </c>
      <c r="O71" s="50" t="str">
        <f>IF(Calcu_ADJ!$AU67=FALSE,"-",LEFT(Calcu_ADJ!BI67))</f>
        <v>-</v>
      </c>
      <c r="Q71" s="37" t="e">
        <f ca="1">IF(Calcu_ADJ!$AU67=FALSE,TEXT(Calcu!AI$58,Calcu!AF$58),TEXT(Calcu_ADJ!AI$58,Calcu_ADJ!AF$58))</f>
        <v>#N/A</v>
      </c>
    </row>
    <row r="72" spans="1:17" ht="15" customHeight="1">
      <c r="A72" s="43" t="str">
        <f>IF(Calcu!AU68=TRUE,"","삭제")</f>
        <v>삭제</v>
      </c>
      <c r="C72" s="50">
        <f t="shared" si="6"/>
        <v>0</v>
      </c>
      <c r="D72" s="50">
        <f t="shared" ref="D72:D80" si="8">D71</f>
        <v>0</v>
      </c>
      <c r="E72" s="50" t="s">
        <v>247</v>
      </c>
      <c r="F72" s="50" t="str">
        <f ca="1">IF(Calcu_ADJ!$AU68=FALSE,Calcu!BB68,Calcu_ADJ!BB68)</f>
        <v/>
      </c>
      <c r="G72" s="50" t="s">
        <v>472</v>
      </c>
      <c r="H72" s="50" t="str">
        <f ca="1">IF(Calcu_ADJ!$AU68=FALSE,Calcu!BE68,Calcu_ADJ!BE68)</f>
        <v/>
      </c>
      <c r="I72" s="50"/>
      <c r="J72" s="50" t="str">
        <f ca="1">Calcu!BG68</f>
        <v/>
      </c>
      <c r="K72" s="50" t="str">
        <f ca="1">Calcu!BH68</f>
        <v/>
      </c>
      <c r="L72" s="50" t="str">
        <f ca="1">LEFT(Calcu!BI68)</f>
        <v/>
      </c>
      <c r="M72" s="50" t="str">
        <f>IF(Calcu_ADJ!$AU68=FALSE,"-",Calcu_ADJ!BG68)</f>
        <v>-</v>
      </c>
      <c r="N72" s="50" t="str">
        <f>IF(Calcu_ADJ!$AU68=FALSE,"-",Calcu_ADJ!BH68)</f>
        <v>-</v>
      </c>
      <c r="O72" s="50" t="str">
        <f>IF(Calcu_ADJ!$AU68=FALSE,"-",LEFT(Calcu_ADJ!BI68))</f>
        <v>-</v>
      </c>
      <c r="Q72" s="37" t="e">
        <f ca="1">IF(Calcu_ADJ!$AU68=FALSE,TEXT(Calcu!AI$58,Calcu!AF$58),TEXT(Calcu_ADJ!AI$58,Calcu_ADJ!AF$58))</f>
        <v>#N/A</v>
      </c>
    </row>
    <row r="73" spans="1:17" ht="15" customHeight="1">
      <c r="A73" s="43" t="str">
        <f>IF(Calcu!AU69=TRUE,"","삭제")</f>
        <v>삭제</v>
      </c>
      <c r="C73" s="50">
        <f t="shared" si="6"/>
        <v>0</v>
      </c>
      <c r="D73" s="50">
        <f t="shared" si="8"/>
        <v>0</v>
      </c>
      <c r="E73" s="50" t="s">
        <v>247</v>
      </c>
      <c r="F73" s="50" t="str">
        <f ca="1">IF(Calcu_ADJ!$AU69=FALSE,Calcu!BB69,Calcu_ADJ!BB69)</f>
        <v/>
      </c>
      <c r="G73" s="50" t="s">
        <v>472</v>
      </c>
      <c r="H73" s="50" t="str">
        <f ca="1">IF(Calcu_ADJ!$AU69=FALSE,Calcu!BE69,Calcu_ADJ!BE69)</f>
        <v/>
      </c>
      <c r="I73" s="50"/>
      <c r="J73" s="50" t="str">
        <f ca="1">Calcu!BG69</f>
        <v/>
      </c>
      <c r="K73" s="50" t="str">
        <f ca="1">Calcu!BH69</f>
        <v/>
      </c>
      <c r="L73" s="50" t="str">
        <f ca="1">LEFT(Calcu!BI69)</f>
        <v/>
      </c>
      <c r="M73" s="50" t="str">
        <f>IF(Calcu_ADJ!$AU69=FALSE,"-",Calcu_ADJ!BG69)</f>
        <v>-</v>
      </c>
      <c r="N73" s="50" t="str">
        <f>IF(Calcu_ADJ!$AU69=FALSE,"-",Calcu_ADJ!BH69)</f>
        <v>-</v>
      </c>
      <c r="O73" s="50" t="str">
        <f>IF(Calcu_ADJ!$AU69=FALSE,"-",LEFT(Calcu_ADJ!BI69))</f>
        <v>-</v>
      </c>
      <c r="Q73" s="37" t="e">
        <f ca="1">IF(Calcu_ADJ!$AU69=FALSE,TEXT(Calcu!AI$58,Calcu!AF$58),TEXT(Calcu_ADJ!AI$58,Calcu_ADJ!AF$58))</f>
        <v>#N/A</v>
      </c>
    </row>
    <row r="74" spans="1:17" ht="15" customHeight="1">
      <c r="A74" s="43" t="str">
        <f>IF(Calcu!AU70=TRUE,"","삭제")</f>
        <v>삭제</v>
      </c>
      <c r="C74" s="50">
        <f t="shared" si="6"/>
        <v>0</v>
      </c>
      <c r="D74" s="50">
        <f t="shared" si="8"/>
        <v>0</v>
      </c>
      <c r="E74" s="50" t="s">
        <v>247</v>
      </c>
      <c r="F74" s="50" t="str">
        <f ca="1">IF(Calcu_ADJ!$AU70=FALSE,Calcu!BB70,Calcu_ADJ!BB70)</f>
        <v/>
      </c>
      <c r="G74" s="50" t="s">
        <v>472</v>
      </c>
      <c r="H74" s="50" t="str">
        <f ca="1">IF(Calcu_ADJ!$AU70=FALSE,Calcu!BE70,Calcu_ADJ!BE70)</f>
        <v/>
      </c>
      <c r="I74" s="50"/>
      <c r="J74" s="50" t="str">
        <f ca="1">Calcu!BG70</f>
        <v/>
      </c>
      <c r="K74" s="50" t="str">
        <f ca="1">Calcu!BH70</f>
        <v/>
      </c>
      <c r="L74" s="50" t="str">
        <f ca="1">LEFT(Calcu!BI70)</f>
        <v/>
      </c>
      <c r="M74" s="50" t="str">
        <f>IF(Calcu_ADJ!$AU70=FALSE,"-",Calcu_ADJ!BG70)</f>
        <v>-</v>
      </c>
      <c r="N74" s="50" t="str">
        <f>IF(Calcu_ADJ!$AU70=FALSE,"-",Calcu_ADJ!BH70)</f>
        <v>-</v>
      </c>
      <c r="O74" s="50" t="str">
        <f>IF(Calcu_ADJ!$AU70=FALSE,"-",LEFT(Calcu_ADJ!BI70))</f>
        <v>-</v>
      </c>
      <c r="Q74" s="37" t="e">
        <f ca="1">IF(Calcu_ADJ!$AU70=FALSE,TEXT(Calcu!AI$58,Calcu!AF$58),TEXT(Calcu_ADJ!AI$58,Calcu_ADJ!AF$58))</f>
        <v>#N/A</v>
      </c>
    </row>
    <row r="75" spans="1:17" ht="15" customHeight="1">
      <c r="A75" s="43" t="str">
        <f>IF(Calcu!AU71=TRUE,"","삭제")</f>
        <v>삭제</v>
      </c>
      <c r="C75" s="50">
        <f t="shared" si="6"/>
        <v>0</v>
      </c>
      <c r="D75" s="50">
        <f t="shared" si="8"/>
        <v>0</v>
      </c>
      <c r="E75" s="50" t="s">
        <v>247</v>
      </c>
      <c r="F75" s="50" t="str">
        <f ca="1">IF(Calcu_ADJ!$AU71=FALSE,Calcu!BB71,Calcu_ADJ!BB71)</f>
        <v/>
      </c>
      <c r="G75" s="50" t="s">
        <v>472</v>
      </c>
      <c r="H75" s="50" t="str">
        <f ca="1">IF(Calcu_ADJ!$AU71=FALSE,Calcu!BE71,Calcu_ADJ!BE71)</f>
        <v/>
      </c>
      <c r="I75" s="50"/>
      <c r="J75" s="50" t="str">
        <f ca="1">Calcu!BG71</f>
        <v/>
      </c>
      <c r="K75" s="50" t="str">
        <f ca="1">Calcu!BH71</f>
        <v/>
      </c>
      <c r="L75" s="50" t="str">
        <f ca="1">LEFT(Calcu!BI71)</f>
        <v/>
      </c>
      <c r="M75" s="50" t="str">
        <f>IF(Calcu_ADJ!$AU71=FALSE,"-",Calcu_ADJ!BG71)</f>
        <v>-</v>
      </c>
      <c r="N75" s="50" t="str">
        <f>IF(Calcu_ADJ!$AU71=FALSE,"-",Calcu_ADJ!BH71)</f>
        <v>-</v>
      </c>
      <c r="O75" s="50" t="str">
        <f>IF(Calcu_ADJ!$AU71=FALSE,"-",LEFT(Calcu_ADJ!BI71))</f>
        <v>-</v>
      </c>
      <c r="Q75" s="37" t="e">
        <f ca="1">IF(Calcu_ADJ!$AU71=FALSE,TEXT(Calcu!AI$58,Calcu!AF$58),TEXT(Calcu_ADJ!AI$58,Calcu_ADJ!AF$58))</f>
        <v>#N/A</v>
      </c>
    </row>
    <row r="76" spans="1:17" ht="15" customHeight="1">
      <c r="A76" s="43" t="str">
        <f>IF(Calcu!AU72=TRUE,"","삭제")</f>
        <v>삭제</v>
      </c>
      <c r="C76" s="50">
        <f t="shared" si="6"/>
        <v>0</v>
      </c>
      <c r="D76" s="50">
        <f t="shared" si="8"/>
        <v>0</v>
      </c>
      <c r="E76" s="50" t="s">
        <v>247</v>
      </c>
      <c r="F76" s="50" t="str">
        <f ca="1">IF(Calcu_ADJ!$AU72=FALSE,Calcu!BB72,Calcu_ADJ!BB72)</f>
        <v/>
      </c>
      <c r="G76" s="50" t="s">
        <v>472</v>
      </c>
      <c r="H76" s="50" t="str">
        <f ca="1">IF(Calcu_ADJ!$AU72=FALSE,Calcu!BE72,Calcu_ADJ!BE72)</f>
        <v/>
      </c>
      <c r="I76" s="50"/>
      <c r="J76" s="50" t="str">
        <f ca="1">Calcu!BG72</f>
        <v/>
      </c>
      <c r="K76" s="50" t="str">
        <f ca="1">Calcu!BH72</f>
        <v/>
      </c>
      <c r="L76" s="50" t="str">
        <f ca="1">LEFT(Calcu!BI72)</f>
        <v/>
      </c>
      <c r="M76" s="50" t="str">
        <f>IF(Calcu_ADJ!$AU72=FALSE,"-",Calcu_ADJ!BG72)</f>
        <v>-</v>
      </c>
      <c r="N76" s="50" t="str">
        <f>IF(Calcu_ADJ!$AU72=FALSE,"-",Calcu_ADJ!BH72)</f>
        <v>-</v>
      </c>
      <c r="O76" s="50" t="str">
        <f>IF(Calcu_ADJ!$AU72=FALSE,"-",LEFT(Calcu_ADJ!BI72))</f>
        <v>-</v>
      </c>
      <c r="Q76" s="37" t="e">
        <f ca="1">IF(Calcu_ADJ!$AU72=FALSE,TEXT(Calcu!AI$58,Calcu!AF$58),TEXT(Calcu_ADJ!AI$58,Calcu_ADJ!AF$58))</f>
        <v>#N/A</v>
      </c>
    </row>
    <row r="77" spans="1:17" ht="15" customHeight="1">
      <c r="A77" s="43" t="str">
        <f>IF(Calcu!AU73=TRUE,"","삭제")</f>
        <v>삭제</v>
      </c>
      <c r="C77" s="50">
        <f t="shared" si="6"/>
        <v>0</v>
      </c>
      <c r="D77" s="50">
        <f t="shared" si="8"/>
        <v>0</v>
      </c>
      <c r="E77" s="50" t="s">
        <v>247</v>
      </c>
      <c r="F77" s="50" t="str">
        <f ca="1">IF(Calcu_ADJ!$AU73=FALSE,Calcu!BB73,Calcu_ADJ!BB73)</f>
        <v/>
      </c>
      <c r="G77" s="50" t="s">
        <v>472</v>
      </c>
      <c r="H77" s="50" t="str">
        <f ca="1">IF(Calcu_ADJ!$AU73=FALSE,Calcu!BE73,Calcu_ADJ!BE73)</f>
        <v/>
      </c>
      <c r="I77" s="50"/>
      <c r="J77" s="50" t="str">
        <f ca="1">Calcu!BG73</f>
        <v/>
      </c>
      <c r="K77" s="50" t="str">
        <f ca="1">Calcu!BH73</f>
        <v/>
      </c>
      <c r="L77" s="50" t="str">
        <f ca="1">LEFT(Calcu!BI73)</f>
        <v/>
      </c>
      <c r="M77" s="50" t="str">
        <f>IF(Calcu_ADJ!$AU73=FALSE,"-",Calcu_ADJ!BG73)</f>
        <v>-</v>
      </c>
      <c r="N77" s="50" t="str">
        <f>IF(Calcu_ADJ!$AU73=FALSE,"-",Calcu_ADJ!BH73)</f>
        <v>-</v>
      </c>
      <c r="O77" s="50" t="str">
        <f>IF(Calcu_ADJ!$AU73=FALSE,"-",LEFT(Calcu_ADJ!BI73))</f>
        <v>-</v>
      </c>
      <c r="Q77" s="37" t="e">
        <f ca="1">IF(Calcu_ADJ!$AU73=FALSE,TEXT(Calcu!AI$58,Calcu!AF$58),TEXT(Calcu_ADJ!AI$58,Calcu_ADJ!AF$58))</f>
        <v>#N/A</v>
      </c>
    </row>
    <row r="78" spans="1:17" ht="15" customHeight="1">
      <c r="A78" s="43" t="str">
        <f>IF(Calcu!AU74=TRUE,"","삭제")</f>
        <v>삭제</v>
      </c>
      <c r="C78" s="50">
        <f t="shared" si="6"/>
        <v>0</v>
      </c>
      <c r="D78" s="50">
        <f t="shared" si="8"/>
        <v>0</v>
      </c>
      <c r="E78" s="50" t="s">
        <v>247</v>
      </c>
      <c r="F78" s="50" t="str">
        <f ca="1">IF(Calcu_ADJ!$AU74=FALSE,Calcu!BB74,Calcu_ADJ!BB74)</f>
        <v/>
      </c>
      <c r="G78" s="50" t="s">
        <v>472</v>
      </c>
      <c r="H78" s="50" t="str">
        <f ca="1">IF(Calcu_ADJ!$AU74=FALSE,Calcu!BE74,Calcu_ADJ!BE74)</f>
        <v/>
      </c>
      <c r="I78" s="50"/>
      <c r="J78" s="50" t="str">
        <f ca="1">Calcu!BG74</f>
        <v/>
      </c>
      <c r="K78" s="50" t="str">
        <f ca="1">Calcu!BH74</f>
        <v/>
      </c>
      <c r="L78" s="50" t="str">
        <f ca="1">LEFT(Calcu!BI74)</f>
        <v/>
      </c>
      <c r="M78" s="50" t="str">
        <f>IF(Calcu_ADJ!$AU74=FALSE,"-",Calcu_ADJ!BG74)</f>
        <v>-</v>
      </c>
      <c r="N78" s="50" t="str">
        <f>IF(Calcu_ADJ!$AU74=FALSE,"-",Calcu_ADJ!BH74)</f>
        <v>-</v>
      </c>
      <c r="O78" s="50" t="str">
        <f>IF(Calcu_ADJ!$AU74=FALSE,"-",LEFT(Calcu_ADJ!BI74))</f>
        <v>-</v>
      </c>
      <c r="Q78" s="37" t="e">
        <f ca="1">IF(Calcu_ADJ!$AU74=FALSE,TEXT(Calcu!AI$58,Calcu!AF$58),TEXT(Calcu_ADJ!AI$58,Calcu_ADJ!AF$58))</f>
        <v>#N/A</v>
      </c>
    </row>
    <row r="79" spans="1:17" ht="15" customHeight="1">
      <c r="A79" s="43" t="str">
        <f>IF(Calcu!AU75=TRUE,"","삭제")</f>
        <v>삭제</v>
      </c>
      <c r="C79" s="50">
        <f t="shared" si="6"/>
        <v>0</v>
      </c>
      <c r="D79" s="50">
        <f t="shared" si="8"/>
        <v>0</v>
      </c>
      <c r="E79" s="50" t="s">
        <v>247</v>
      </c>
      <c r="F79" s="50" t="str">
        <f ca="1">IF(Calcu_ADJ!$AU75=FALSE,Calcu!BB75,Calcu_ADJ!BB75)</f>
        <v/>
      </c>
      <c r="G79" s="50" t="s">
        <v>472</v>
      </c>
      <c r="H79" s="50" t="str">
        <f ca="1">IF(Calcu_ADJ!$AU75=FALSE,Calcu!BE75,Calcu_ADJ!BE75)</f>
        <v/>
      </c>
      <c r="I79" s="50"/>
      <c r="J79" s="50" t="str">
        <f ca="1">Calcu!BG75</f>
        <v/>
      </c>
      <c r="K79" s="50" t="str">
        <f ca="1">Calcu!BH75</f>
        <v/>
      </c>
      <c r="L79" s="50" t="str">
        <f ca="1">LEFT(Calcu!BI75)</f>
        <v/>
      </c>
      <c r="M79" s="50" t="str">
        <f>IF(Calcu_ADJ!$AU75=FALSE,"-",Calcu_ADJ!BG75)</f>
        <v>-</v>
      </c>
      <c r="N79" s="50" t="str">
        <f>IF(Calcu_ADJ!$AU75=FALSE,"-",Calcu_ADJ!BH75)</f>
        <v>-</v>
      </c>
      <c r="O79" s="50" t="str">
        <f>IF(Calcu_ADJ!$AU75=FALSE,"-",LEFT(Calcu_ADJ!BI75))</f>
        <v>-</v>
      </c>
      <c r="Q79" s="37" t="e">
        <f ca="1">IF(Calcu_ADJ!$AU75=FALSE,TEXT(Calcu!AI$58,Calcu!AF$58),TEXT(Calcu_ADJ!AI$58,Calcu_ADJ!AF$58))</f>
        <v>#N/A</v>
      </c>
    </row>
    <row r="80" spans="1:17" ht="15" customHeight="1">
      <c r="A80" s="43" t="str">
        <f>IF(Calcu!AU76=TRUE,"","삭제")</f>
        <v>삭제</v>
      </c>
      <c r="C80" s="50">
        <f t="shared" si="6"/>
        <v>0</v>
      </c>
      <c r="D80" s="50">
        <f t="shared" si="8"/>
        <v>0</v>
      </c>
      <c r="E80" s="50" t="s">
        <v>247</v>
      </c>
      <c r="F80" s="50" t="str">
        <f ca="1">IF(Calcu_ADJ!$AU76=FALSE,Calcu!BB76,Calcu_ADJ!BB76)</f>
        <v/>
      </c>
      <c r="G80" s="50" t="s">
        <v>472</v>
      </c>
      <c r="H80" s="50" t="str">
        <f ca="1">IF(Calcu_ADJ!$AU76=FALSE,Calcu!BE76,Calcu_ADJ!BE76)</f>
        <v/>
      </c>
      <c r="I80" s="50"/>
      <c r="J80" s="50" t="str">
        <f ca="1">Calcu!BG76</f>
        <v/>
      </c>
      <c r="K80" s="50" t="str">
        <f ca="1">Calcu!BH76</f>
        <v/>
      </c>
      <c r="L80" s="50" t="str">
        <f ca="1">LEFT(Calcu!BI76)</f>
        <v/>
      </c>
      <c r="M80" s="50" t="str">
        <f>IF(Calcu_ADJ!$AU76=FALSE,"-",Calcu_ADJ!BG76)</f>
        <v>-</v>
      </c>
      <c r="N80" s="50" t="str">
        <f>IF(Calcu_ADJ!$AU76=FALSE,"-",Calcu_ADJ!BH76)</f>
        <v>-</v>
      </c>
      <c r="O80" s="50" t="str">
        <f>IF(Calcu_ADJ!$AU76=FALSE,"-",LEFT(Calcu_ADJ!BI76))</f>
        <v>-</v>
      </c>
      <c r="Q80" s="37" t="e">
        <f ca="1">IF(Calcu_ADJ!$AU76=FALSE,TEXT(Calcu!AI$58,Calcu!AF$58),TEXT(Calcu_ADJ!AI$58,Calcu_ADJ!AF$58))</f>
        <v>#N/A</v>
      </c>
    </row>
    <row r="81" spans="1:17" ht="15" customHeight="1">
      <c r="A81" s="44" t="str">
        <f>A60</f>
        <v>삭제</v>
      </c>
      <c r="D81" s="52" t="s">
        <v>471</v>
      </c>
      <c r="E81" s="171" t="e">
        <f ca="1">IF(Calcu_ADJ!$AU67=FALSE,Calcu!Z58,Calcu_ADJ!Z58)</f>
        <v>#N/A</v>
      </c>
      <c r="K81" s="218"/>
      <c r="N81" s="218"/>
      <c r="Q81" s="52"/>
    </row>
    <row r="82" spans="1:17" ht="15" customHeight="1">
      <c r="A82" s="222" t="str">
        <f>A83</f>
        <v>삭제</v>
      </c>
      <c r="B82" s="50"/>
      <c r="C82" s="50"/>
      <c r="D82" s="50"/>
      <c r="E82" s="43"/>
      <c r="F82" s="50"/>
      <c r="G82" s="50"/>
      <c r="H82" s="50"/>
      <c r="I82" s="50"/>
      <c r="J82" s="50"/>
      <c r="K82" s="50"/>
      <c r="L82" s="50"/>
      <c r="M82" s="50"/>
      <c r="N82" s="50"/>
      <c r="O82" s="50"/>
    </row>
    <row r="83" spans="1:17" ht="15" customHeight="1">
      <c r="A83" s="222" t="str">
        <f>IF(Calcu!BJ67=TRUE,"","삭제")</f>
        <v>삭제</v>
      </c>
      <c r="C83" s="50">
        <f>IF(Calcu!C59="없음","",Calcu!C59)</f>
        <v>0</v>
      </c>
      <c r="D83" s="50">
        <f>Calcu!D59</f>
        <v>0</v>
      </c>
      <c r="E83" s="50" t="s">
        <v>368</v>
      </c>
      <c r="F83" s="50" t="str">
        <f ca="1">IF(Calcu_ADJ!$BJ67=FALSE,Calcu!BQ67,Calcu_ADJ!BQ67)</f>
        <v/>
      </c>
      <c r="G83" s="50" t="s">
        <v>472</v>
      </c>
      <c r="H83" s="50" t="str">
        <f ca="1">IF(Calcu_ADJ!$BJ67=FALSE,Calcu!BT67,Calcu_ADJ!BT67)</f>
        <v/>
      </c>
      <c r="I83" s="50"/>
      <c r="J83" s="50" t="str">
        <f ca="1">Calcu!BR67</f>
        <v/>
      </c>
      <c r="K83" s="50" t="str">
        <f ca="1">Calcu!BS67</f>
        <v/>
      </c>
      <c r="L83" s="50" t="str">
        <f ca="1">LEFT(Calcu!BU67)</f>
        <v/>
      </c>
      <c r="M83" s="50" t="str">
        <f>IF(Calcu_ADJ!$BJ67=FALSE,"-",Calcu_ADJ!BR67)</f>
        <v>-</v>
      </c>
      <c r="N83" s="50" t="str">
        <f>IF(Calcu_ADJ!$BJ67=FALSE,"-",Calcu_ADJ!BS67)</f>
        <v>-</v>
      </c>
      <c r="O83" s="50" t="str">
        <f>IF(Calcu_ADJ!$BJ67=FALSE,"-",LEFT(Calcu_ADJ!BU67))</f>
        <v>-</v>
      </c>
      <c r="Q83" s="37" t="e">
        <f ca="1">IF(Calcu_ADJ!$BJ67=FALSE,TEXT(Calcu!AI$59,Calcu!AF$59),TEXT(Calcu_ADJ!AI$59,Calcu_ADJ!AF$59))</f>
        <v>#N/A</v>
      </c>
    </row>
    <row r="84" spans="1:17" ht="15" customHeight="1">
      <c r="A84" s="43" t="str">
        <f>IF(Calcu!BJ68=TRUE,"","삭제")</f>
        <v>삭제</v>
      </c>
      <c r="C84" s="50">
        <f>C83</f>
        <v>0</v>
      </c>
      <c r="D84" s="50">
        <f>D83</f>
        <v>0</v>
      </c>
      <c r="E84" s="50" t="s">
        <v>368</v>
      </c>
      <c r="F84" s="50" t="str">
        <f ca="1">IF(Calcu_ADJ!$BJ68=FALSE,Calcu!BQ68,Calcu_ADJ!BQ68)</f>
        <v/>
      </c>
      <c r="G84" s="50" t="s">
        <v>472</v>
      </c>
      <c r="H84" s="50" t="str">
        <f ca="1">IF(Calcu_ADJ!$BJ68=FALSE,Calcu!BT68,Calcu_ADJ!BT68)</f>
        <v/>
      </c>
      <c r="I84" s="50"/>
      <c r="J84" s="50" t="str">
        <f ca="1">Calcu!BR68</f>
        <v/>
      </c>
      <c r="K84" s="50" t="str">
        <f ca="1">Calcu!BS68</f>
        <v/>
      </c>
      <c r="L84" s="50" t="str">
        <f ca="1">LEFT(Calcu!BU68)</f>
        <v/>
      </c>
      <c r="M84" s="50" t="str">
        <f>IF(Calcu_ADJ!$BJ68=FALSE,"-",Calcu_ADJ!BR68)</f>
        <v>-</v>
      </c>
      <c r="N84" s="50" t="str">
        <f>IF(Calcu_ADJ!$BJ68=FALSE,"-",Calcu_ADJ!BS68)</f>
        <v>-</v>
      </c>
      <c r="O84" s="50" t="str">
        <f>IF(Calcu_ADJ!$BJ68=FALSE,"-",LEFT(Calcu_ADJ!BU68))</f>
        <v>-</v>
      </c>
      <c r="Q84" s="37" t="e">
        <f ca="1">IF(Calcu_ADJ!$BJ68=FALSE,TEXT(Calcu!AI$59,Calcu!AF$59),TEXT(Calcu_ADJ!AI$59,Calcu_ADJ!AF$59))</f>
        <v>#N/A</v>
      </c>
    </row>
    <row r="85" spans="1:17" ht="15" customHeight="1">
      <c r="A85" s="43" t="str">
        <f>IF(Calcu!BJ69=TRUE,"","삭제")</f>
        <v>삭제</v>
      </c>
      <c r="C85" s="50">
        <f t="shared" ref="C85:C103" si="9">C84</f>
        <v>0</v>
      </c>
      <c r="D85" s="50">
        <f t="shared" ref="D85:D92" si="10">D84</f>
        <v>0</v>
      </c>
      <c r="E85" s="50" t="s">
        <v>368</v>
      </c>
      <c r="F85" s="50" t="str">
        <f ca="1">IF(Calcu_ADJ!$BJ69=FALSE,Calcu!BQ69,Calcu_ADJ!BQ69)</f>
        <v/>
      </c>
      <c r="G85" s="50" t="s">
        <v>472</v>
      </c>
      <c r="H85" s="50" t="str">
        <f ca="1">IF(Calcu_ADJ!$BJ69=FALSE,Calcu!BT69,Calcu_ADJ!BT69)</f>
        <v/>
      </c>
      <c r="I85" s="50"/>
      <c r="J85" s="50" t="str">
        <f ca="1">Calcu!BR69</f>
        <v/>
      </c>
      <c r="K85" s="50" t="str">
        <f ca="1">Calcu!BS69</f>
        <v/>
      </c>
      <c r="L85" s="50" t="str">
        <f ca="1">LEFT(Calcu!BU69)</f>
        <v/>
      </c>
      <c r="M85" s="50" t="str">
        <f>IF(Calcu_ADJ!$BJ69=FALSE,"-",Calcu_ADJ!BR69)</f>
        <v>-</v>
      </c>
      <c r="N85" s="50" t="str">
        <f>IF(Calcu_ADJ!$BJ69=FALSE,"-",Calcu_ADJ!BS69)</f>
        <v>-</v>
      </c>
      <c r="O85" s="50" t="str">
        <f>IF(Calcu_ADJ!$BJ69=FALSE,"-",LEFT(Calcu_ADJ!BU69))</f>
        <v>-</v>
      </c>
      <c r="Q85" s="37" t="e">
        <f ca="1">IF(Calcu_ADJ!$BJ69=FALSE,TEXT(Calcu!AI$59,Calcu!AF$59),TEXT(Calcu_ADJ!AI$59,Calcu_ADJ!AF$59))</f>
        <v>#N/A</v>
      </c>
    </row>
    <row r="86" spans="1:17" ht="15" customHeight="1">
      <c r="A86" s="43" t="str">
        <f>IF(Calcu!BJ70=TRUE,"","삭제")</f>
        <v>삭제</v>
      </c>
      <c r="C86" s="50">
        <f t="shared" si="9"/>
        <v>0</v>
      </c>
      <c r="D86" s="50">
        <f t="shared" si="10"/>
        <v>0</v>
      </c>
      <c r="E86" s="50" t="s">
        <v>368</v>
      </c>
      <c r="F86" s="50" t="str">
        <f ca="1">IF(Calcu_ADJ!$BJ70=FALSE,Calcu!BQ70,Calcu_ADJ!BQ70)</f>
        <v/>
      </c>
      <c r="G86" s="50" t="s">
        <v>472</v>
      </c>
      <c r="H86" s="50" t="str">
        <f ca="1">IF(Calcu_ADJ!$BJ70=FALSE,Calcu!BT70,Calcu_ADJ!BT70)</f>
        <v/>
      </c>
      <c r="I86" s="50"/>
      <c r="J86" s="50" t="str">
        <f ca="1">Calcu!BR70</f>
        <v/>
      </c>
      <c r="K86" s="50" t="str">
        <f ca="1">Calcu!BS70</f>
        <v/>
      </c>
      <c r="L86" s="50" t="str">
        <f ca="1">LEFT(Calcu!BU70)</f>
        <v/>
      </c>
      <c r="M86" s="50" t="str">
        <f>IF(Calcu_ADJ!$BJ70=FALSE,"-",Calcu_ADJ!BR70)</f>
        <v>-</v>
      </c>
      <c r="N86" s="50" t="str">
        <f>IF(Calcu_ADJ!$BJ70=FALSE,"-",Calcu_ADJ!BS70)</f>
        <v>-</v>
      </c>
      <c r="O86" s="50" t="str">
        <f>IF(Calcu_ADJ!$BJ70=FALSE,"-",LEFT(Calcu_ADJ!BU70))</f>
        <v>-</v>
      </c>
      <c r="Q86" s="37" t="e">
        <f ca="1">IF(Calcu_ADJ!$BJ70=FALSE,TEXT(Calcu!AI$59,Calcu!AF$59),TEXT(Calcu_ADJ!AI$59,Calcu_ADJ!AF$59))</f>
        <v>#N/A</v>
      </c>
    </row>
    <row r="87" spans="1:17" ht="15" customHeight="1">
      <c r="A87" s="43" t="str">
        <f>IF(Calcu!BJ71=TRUE,"","삭제")</f>
        <v>삭제</v>
      </c>
      <c r="C87" s="50">
        <f t="shared" si="9"/>
        <v>0</v>
      </c>
      <c r="D87" s="50">
        <f t="shared" si="10"/>
        <v>0</v>
      </c>
      <c r="E87" s="50" t="s">
        <v>368</v>
      </c>
      <c r="F87" s="50" t="str">
        <f ca="1">IF(Calcu_ADJ!$BJ71=FALSE,Calcu!BQ71,Calcu_ADJ!BQ71)</f>
        <v/>
      </c>
      <c r="G87" s="50" t="s">
        <v>472</v>
      </c>
      <c r="H87" s="50" t="str">
        <f ca="1">IF(Calcu_ADJ!$BJ71=FALSE,Calcu!BT71,Calcu_ADJ!BT71)</f>
        <v/>
      </c>
      <c r="I87" s="50"/>
      <c r="J87" s="50" t="str">
        <f ca="1">Calcu!BR71</f>
        <v/>
      </c>
      <c r="K87" s="50" t="str">
        <f ca="1">Calcu!BS71</f>
        <v/>
      </c>
      <c r="L87" s="50" t="str">
        <f ca="1">LEFT(Calcu!BU71)</f>
        <v/>
      </c>
      <c r="M87" s="50" t="str">
        <f>IF(Calcu_ADJ!$BJ71=FALSE,"-",Calcu_ADJ!BR71)</f>
        <v>-</v>
      </c>
      <c r="N87" s="50" t="str">
        <f>IF(Calcu_ADJ!$BJ71=FALSE,"-",Calcu_ADJ!BS71)</f>
        <v>-</v>
      </c>
      <c r="O87" s="50" t="str">
        <f>IF(Calcu_ADJ!$BJ71=FALSE,"-",LEFT(Calcu_ADJ!BU71))</f>
        <v>-</v>
      </c>
      <c r="Q87" s="37" t="e">
        <f ca="1">IF(Calcu_ADJ!$BJ71=FALSE,TEXT(Calcu!AI$59,Calcu!AF$59),TEXT(Calcu_ADJ!AI$59,Calcu_ADJ!AF$59))</f>
        <v>#N/A</v>
      </c>
    </row>
    <row r="88" spans="1:17" ht="15" customHeight="1">
      <c r="A88" s="43" t="str">
        <f>IF(Calcu!BJ72=TRUE,"","삭제")</f>
        <v>삭제</v>
      </c>
      <c r="C88" s="50">
        <f t="shared" si="9"/>
        <v>0</v>
      </c>
      <c r="D88" s="50">
        <f t="shared" si="10"/>
        <v>0</v>
      </c>
      <c r="E88" s="50" t="s">
        <v>368</v>
      </c>
      <c r="F88" s="50" t="str">
        <f ca="1">IF(Calcu_ADJ!$BJ72=FALSE,Calcu!BQ72,Calcu_ADJ!BQ72)</f>
        <v/>
      </c>
      <c r="G88" s="50" t="s">
        <v>472</v>
      </c>
      <c r="H88" s="50" t="str">
        <f ca="1">IF(Calcu_ADJ!$BJ72=FALSE,Calcu!BT72,Calcu_ADJ!BT72)</f>
        <v/>
      </c>
      <c r="I88" s="50"/>
      <c r="J88" s="50" t="str">
        <f ca="1">Calcu!BR72</f>
        <v/>
      </c>
      <c r="K88" s="50" t="str">
        <f ca="1">Calcu!BS72</f>
        <v/>
      </c>
      <c r="L88" s="50" t="str">
        <f ca="1">LEFT(Calcu!BU72)</f>
        <v/>
      </c>
      <c r="M88" s="50" t="str">
        <f>IF(Calcu_ADJ!$BJ72=FALSE,"-",Calcu_ADJ!BR72)</f>
        <v>-</v>
      </c>
      <c r="N88" s="50" t="str">
        <f>IF(Calcu_ADJ!$BJ72=FALSE,"-",Calcu_ADJ!BS72)</f>
        <v>-</v>
      </c>
      <c r="O88" s="50" t="str">
        <f>IF(Calcu_ADJ!$BJ72=FALSE,"-",LEFT(Calcu_ADJ!BU72))</f>
        <v>-</v>
      </c>
      <c r="Q88" s="37" t="e">
        <f ca="1">IF(Calcu_ADJ!$BJ72=FALSE,TEXT(Calcu!AI$59,Calcu!AF$59),TEXT(Calcu_ADJ!AI$59,Calcu_ADJ!AF$59))</f>
        <v>#N/A</v>
      </c>
    </row>
    <row r="89" spans="1:17" ht="15" customHeight="1">
      <c r="A89" s="43" t="str">
        <f>IF(Calcu!BJ73=TRUE,"","삭제")</f>
        <v>삭제</v>
      </c>
      <c r="C89" s="50">
        <f t="shared" si="9"/>
        <v>0</v>
      </c>
      <c r="D89" s="50">
        <f t="shared" si="10"/>
        <v>0</v>
      </c>
      <c r="E89" s="50" t="s">
        <v>368</v>
      </c>
      <c r="F89" s="50" t="str">
        <f ca="1">IF(Calcu_ADJ!$BJ73=FALSE,Calcu!BQ73,Calcu_ADJ!BQ73)</f>
        <v/>
      </c>
      <c r="G89" s="50" t="s">
        <v>472</v>
      </c>
      <c r="H89" s="50" t="str">
        <f ca="1">IF(Calcu_ADJ!$BJ73=FALSE,Calcu!BT73,Calcu_ADJ!BT73)</f>
        <v/>
      </c>
      <c r="I89" s="50"/>
      <c r="J89" s="50" t="str">
        <f ca="1">Calcu!BR73</f>
        <v/>
      </c>
      <c r="K89" s="50" t="str">
        <f ca="1">Calcu!BS73</f>
        <v/>
      </c>
      <c r="L89" s="50" t="str">
        <f ca="1">LEFT(Calcu!BU73)</f>
        <v/>
      </c>
      <c r="M89" s="50" t="str">
        <f>IF(Calcu_ADJ!$BJ73=FALSE,"-",Calcu_ADJ!BR73)</f>
        <v>-</v>
      </c>
      <c r="N89" s="50" t="str">
        <f>IF(Calcu_ADJ!$BJ73=FALSE,"-",Calcu_ADJ!BS73)</f>
        <v>-</v>
      </c>
      <c r="O89" s="50" t="str">
        <f>IF(Calcu_ADJ!$BJ73=FALSE,"-",LEFT(Calcu_ADJ!BU73))</f>
        <v>-</v>
      </c>
      <c r="Q89" s="37" t="e">
        <f ca="1">IF(Calcu_ADJ!$BJ73=FALSE,TEXT(Calcu!AI$59,Calcu!AF$59),TEXT(Calcu_ADJ!AI$59,Calcu_ADJ!AF$59))</f>
        <v>#N/A</v>
      </c>
    </row>
    <row r="90" spans="1:17" ht="15" customHeight="1">
      <c r="A90" s="43" t="str">
        <f>IF(Calcu!BJ74=TRUE,"","삭제")</f>
        <v>삭제</v>
      </c>
      <c r="C90" s="50">
        <f t="shared" si="9"/>
        <v>0</v>
      </c>
      <c r="D90" s="50">
        <f t="shared" si="10"/>
        <v>0</v>
      </c>
      <c r="E90" s="50" t="s">
        <v>368</v>
      </c>
      <c r="F90" s="50" t="str">
        <f ca="1">IF(Calcu_ADJ!$BJ74=FALSE,Calcu!BQ74,Calcu_ADJ!BQ74)</f>
        <v/>
      </c>
      <c r="G90" s="50" t="s">
        <v>472</v>
      </c>
      <c r="H90" s="50" t="str">
        <f ca="1">IF(Calcu_ADJ!$BJ74=FALSE,Calcu!BT74,Calcu_ADJ!BT74)</f>
        <v/>
      </c>
      <c r="I90" s="50"/>
      <c r="J90" s="50" t="str">
        <f ca="1">Calcu!BR74</f>
        <v/>
      </c>
      <c r="K90" s="50" t="str">
        <f ca="1">Calcu!BS74</f>
        <v/>
      </c>
      <c r="L90" s="50" t="str">
        <f ca="1">LEFT(Calcu!BU74)</f>
        <v/>
      </c>
      <c r="M90" s="50" t="str">
        <f>IF(Calcu_ADJ!$BJ74=FALSE,"-",Calcu_ADJ!BR74)</f>
        <v>-</v>
      </c>
      <c r="N90" s="50" t="str">
        <f>IF(Calcu_ADJ!$BJ74=FALSE,"-",Calcu_ADJ!BS74)</f>
        <v>-</v>
      </c>
      <c r="O90" s="50" t="str">
        <f>IF(Calcu_ADJ!$BJ74=FALSE,"-",LEFT(Calcu_ADJ!BU74))</f>
        <v>-</v>
      </c>
      <c r="Q90" s="37" t="e">
        <f ca="1">IF(Calcu_ADJ!$BJ74=FALSE,TEXT(Calcu!AI$59,Calcu!AF$59),TEXT(Calcu_ADJ!AI$59,Calcu_ADJ!AF$59))</f>
        <v>#N/A</v>
      </c>
    </row>
    <row r="91" spans="1:17" ht="15" customHeight="1">
      <c r="A91" s="43" t="str">
        <f>IF(Calcu!BJ75=TRUE,"","삭제")</f>
        <v>삭제</v>
      </c>
      <c r="C91" s="50">
        <f t="shared" si="9"/>
        <v>0</v>
      </c>
      <c r="D91" s="50">
        <f t="shared" si="10"/>
        <v>0</v>
      </c>
      <c r="E91" s="50" t="s">
        <v>368</v>
      </c>
      <c r="F91" s="50" t="str">
        <f ca="1">IF(Calcu_ADJ!$BJ75=FALSE,Calcu!BQ75,Calcu_ADJ!BQ75)</f>
        <v/>
      </c>
      <c r="G91" s="50" t="s">
        <v>472</v>
      </c>
      <c r="H91" s="50" t="str">
        <f ca="1">IF(Calcu_ADJ!$BJ75=FALSE,Calcu!BT75,Calcu_ADJ!BT75)</f>
        <v/>
      </c>
      <c r="I91" s="50"/>
      <c r="J91" s="50" t="str">
        <f ca="1">Calcu!BR75</f>
        <v/>
      </c>
      <c r="K91" s="50" t="str">
        <f ca="1">Calcu!BS75</f>
        <v/>
      </c>
      <c r="L91" s="50" t="str">
        <f ca="1">LEFT(Calcu!BU75)</f>
        <v/>
      </c>
      <c r="M91" s="50" t="str">
        <f>IF(Calcu_ADJ!$BJ75=FALSE,"-",Calcu_ADJ!BR75)</f>
        <v>-</v>
      </c>
      <c r="N91" s="50" t="str">
        <f>IF(Calcu_ADJ!$BJ75=FALSE,"-",Calcu_ADJ!BS75)</f>
        <v>-</v>
      </c>
      <c r="O91" s="50" t="str">
        <f>IF(Calcu_ADJ!$BJ75=FALSE,"-",LEFT(Calcu_ADJ!BU75))</f>
        <v>-</v>
      </c>
      <c r="Q91" s="37" t="e">
        <f ca="1">IF(Calcu_ADJ!$BJ75=FALSE,TEXT(Calcu!AI$59,Calcu!AF$59),TEXT(Calcu_ADJ!AI$59,Calcu_ADJ!AF$59))</f>
        <v>#N/A</v>
      </c>
    </row>
    <row r="92" spans="1:17" ht="15" customHeight="1">
      <c r="A92" s="43" t="str">
        <f>IF(Calcu!BJ76=TRUE,"","삭제")</f>
        <v>삭제</v>
      </c>
      <c r="C92" s="50">
        <f t="shared" si="9"/>
        <v>0</v>
      </c>
      <c r="D92" s="50">
        <f t="shared" si="10"/>
        <v>0</v>
      </c>
      <c r="E92" s="50" t="s">
        <v>368</v>
      </c>
      <c r="F92" s="50" t="str">
        <f ca="1">IF(Calcu_ADJ!$BJ76=FALSE,Calcu!BQ76,Calcu_ADJ!BQ76)</f>
        <v/>
      </c>
      <c r="G92" s="50" t="s">
        <v>472</v>
      </c>
      <c r="H92" s="50" t="str">
        <f ca="1">IF(Calcu_ADJ!$BJ76=FALSE,Calcu!BT76,Calcu_ADJ!BT76)</f>
        <v/>
      </c>
      <c r="I92" s="50"/>
      <c r="J92" s="50" t="str">
        <f ca="1">Calcu!BR76</f>
        <v/>
      </c>
      <c r="K92" s="50" t="str">
        <f ca="1">Calcu!BS76</f>
        <v/>
      </c>
      <c r="L92" s="50" t="str">
        <f ca="1">LEFT(Calcu!BU76)</f>
        <v/>
      </c>
      <c r="M92" s="50" t="str">
        <f>IF(Calcu_ADJ!$BJ76=FALSE,"-",Calcu_ADJ!BR76)</f>
        <v>-</v>
      </c>
      <c r="N92" s="50" t="str">
        <f>IF(Calcu_ADJ!$BJ76=FALSE,"-",Calcu_ADJ!BS76)</f>
        <v>-</v>
      </c>
      <c r="O92" s="50" t="str">
        <f>IF(Calcu_ADJ!$BJ76=FALSE,"-",LEFT(Calcu_ADJ!BU76))</f>
        <v>-</v>
      </c>
      <c r="Q92" s="37" t="e">
        <f ca="1">IF(Calcu_ADJ!$BJ76=FALSE,TEXT(Calcu!AI$59,Calcu!AF$59),TEXT(Calcu_ADJ!AI$59,Calcu_ADJ!AF$59))</f>
        <v>#N/A</v>
      </c>
    </row>
    <row r="93" spans="1:17" ht="15" customHeight="1">
      <c r="A93" s="222" t="str">
        <f>A94</f>
        <v>삭제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</row>
    <row r="94" spans="1:17" ht="15" customHeight="1">
      <c r="A94" s="222" t="str">
        <f>IF(Calcu!BJ67=TRUE,"","삭제")</f>
        <v>삭제</v>
      </c>
      <c r="C94" s="50">
        <f>IF(Calcu!C59="없음","",Calcu!C59)</f>
        <v>0</v>
      </c>
      <c r="D94" s="50">
        <f>Calcu!D59</f>
        <v>0</v>
      </c>
      <c r="E94" s="50" t="s">
        <v>247</v>
      </c>
      <c r="F94" s="50" t="str">
        <f ca="1">IF(Calcu_ADJ!$BJ67=FALSE,Calcu!BQ67,Calcu_ADJ!BQ67)</f>
        <v/>
      </c>
      <c r="G94" s="50" t="s">
        <v>472</v>
      </c>
      <c r="H94" s="50" t="str">
        <f ca="1">IF(Calcu_ADJ!$BJ67=FALSE,Calcu!BT67,Calcu_ADJ!BT67)</f>
        <v/>
      </c>
      <c r="I94" s="50"/>
      <c r="J94" s="50" t="str">
        <f ca="1">Calcu!BV67</f>
        <v/>
      </c>
      <c r="K94" s="50" t="str">
        <f ca="1">Calcu!BW67</f>
        <v/>
      </c>
      <c r="L94" s="50" t="str">
        <f ca="1">LEFT(Calcu!BX67)</f>
        <v/>
      </c>
      <c r="M94" s="50" t="str">
        <f>IF(Calcu_ADJ!$BJ67=FALSE,"-",Calcu_ADJ!BV67)</f>
        <v>-</v>
      </c>
      <c r="N94" s="50" t="str">
        <f>IF(Calcu_ADJ!$BJ67=FALSE,"-",Calcu_ADJ!BW67)</f>
        <v>-</v>
      </c>
      <c r="O94" s="50" t="str">
        <f>IF(Calcu_ADJ!$BJ67=FALSE,"-",LEFT(Calcu_ADJ!BX67))</f>
        <v>-</v>
      </c>
      <c r="Q94" s="37" t="e">
        <f ca="1">IF(Calcu_ADJ!$BJ67=FALSE,TEXT(Calcu!AI$59,Calcu!AF$59),TEXT(Calcu_ADJ!AI$59,Calcu_ADJ!AF$59))</f>
        <v>#N/A</v>
      </c>
    </row>
    <row r="95" spans="1:17" ht="15" customHeight="1">
      <c r="A95" s="43" t="str">
        <f>IF(Calcu!BJ68=TRUE,"","삭제")</f>
        <v>삭제</v>
      </c>
      <c r="C95" s="50">
        <f t="shared" si="9"/>
        <v>0</v>
      </c>
      <c r="D95" s="50">
        <f t="shared" ref="D95:D103" si="11">D94</f>
        <v>0</v>
      </c>
      <c r="E95" s="50" t="s">
        <v>247</v>
      </c>
      <c r="F95" s="50" t="str">
        <f ca="1">IF(Calcu_ADJ!$BJ68=FALSE,Calcu!BQ68,Calcu_ADJ!BQ68)</f>
        <v/>
      </c>
      <c r="G95" s="50" t="s">
        <v>472</v>
      </c>
      <c r="H95" s="50" t="str">
        <f ca="1">IF(Calcu_ADJ!$BJ68=FALSE,Calcu!BT68,Calcu_ADJ!BT68)</f>
        <v/>
      </c>
      <c r="I95" s="50"/>
      <c r="J95" s="50" t="str">
        <f ca="1">Calcu!BV68</f>
        <v/>
      </c>
      <c r="K95" s="50" t="str">
        <f ca="1">Calcu!BW68</f>
        <v/>
      </c>
      <c r="L95" s="50" t="str">
        <f ca="1">LEFT(Calcu!BX68)</f>
        <v/>
      </c>
      <c r="M95" s="50" t="str">
        <f>IF(Calcu_ADJ!$BJ68=FALSE,"-",Calcu_ADJ!BV68)</f>
        <v>-</v>
      </c>
      <c r="N95" s="50" t="str">
        <f>IF(Calcu_ADJ!$BJ68=FALSE,"-",Calcu_ADJ!BW68)</f>
        <v>-</v>
      </c>
      <c r="O95" s="50" t="str">
        <f>IF(Calcu_ADJ!$BJ68=FALSE,"-",LEFT(Calcu_ADJ!BX68))</f>
        <v>-</v>
      </c>
      <c r="Q95" s="37" t="e">
        <f ca="1">IF(Calcu_ADJ!$BJ68=FALSE,TEXT(Calcu!AI$59,Calcu!AF$59),TEXT(Calcu_ADJ!AI$59,Calcu_ADJ!AF$59))</f>
        <v>#N/A</v>
      </c>
    </row>
    <row r="96" spans="1:17" ht="15" customHeight="1">
      <c r="A96" s="43" t="str">
        <f>IF(Calcu!BJ69=TRUE,"","삭제")</f>
        <v>삭제</v>
      </c>
      <c r="C96" s="50">
        <f t="shared" si="9"/>
        <v>0</v>
      </c>
      <c r="D96" s="50">
        <f t="shared" si="11"/>
        <v>0</v>
      </c>
      <c r="E96" s="50" t="s">
        <v>247</v>
      </c>
      <c r="F96" s="50" t="str">
        <f ca="1">IF(Calcu_ADJ!$BJ69=FALSE,Calcu!BQ69,Calcu_ADJ!BQ69)</f>
        <v/>
      </c>
      <c r="G96" s="50" t="s">
        <v>472</v>
      </c>
      <c r="H96" s="50" t="str">
        <f ca="1">IF(Calcu_ADJ!$BJ69=FALSE,Calcu!BT69,Calcu_ADJ!BT69)</f>
        <v/>
      </c>
      <c r="I96" s="50"/>
      <c r="J96" s="50" t="str">
        <f ca="1">Calcu!BV69</f>
        <v/>
      </c>
      <c r="K96" s="50" t="str">
        <f ca="1">Calcu!BW69</f>
        <v/>
      </c>
      <c r="L96" s="50" t="str">
        <f ca="1">LEFT(Calcu!BX69)</f>
        <v/>
      </c>
      <c r="M96" s="50" t="str">
        <f>IF(Calcu_ADJ!$BJ69=FALSE,"-",Calcu_ADJ!BV69)</f>
        <v>-</v>
      </c>
      <c r="N96" s="50" t="str">
        <f>IF(Calcu_ADJ!$BJ69=FALSE,"-",Calcu_ADJ!BW69)</f>
        <v>-</v>
      </c>
      <c r="O96" s="50" t="str">
        <f>IF(Calcu_ADJ!$BJ69=FALSE,"-",LEFT(Calcu_ADJ!BX69))</f>
        <v>-</v>
      </c>
      <c r="Q96" s="37" t="e">
        <f ca="1">IF(Calcu_ADJ!$BJ69=FALSE,TEXT(Calcu!AI$59,Calcu!AF$59),TEXT(Calcu_ADJ!AI$59,Calcu_ADJ!AF$59))</f>
        <v>#N/A</v>
      </c>
    </row>
    <row r="97" spans="1:17" ht="15" customHeight="1">
      <c r="A97" s="43" t="str">
        <f>IF(Calcu!BJ70=TRUE,"","삭제")</f>
        <v>삭제</v>
      </c>
      <c r="C97" s="50">
        <f t="shared" si="9"/>
        <v>0</v>
      </c>
      <c r="D97" s="50">
        <f t="shared" si="11"/>
        <v>0</v>
      </c>
      <c r="E97" s="50" t="s">
        <v>371</v>
      </c>
      <c r="F97" s="50" t="str">
        <f ca="1">IF(Calcu_ADJ!$BJ70=FALSE,Calcu!BQ70,Calcu_ADJ!BQ70)</f>
        <v/>
      </c>
      <c r="G97" s="50" t="s">
        <v>472</v>
      </c>
      <c r="H97" s="50" t="str">
        <f ca="1">IF(Calcu_ADJ!$BJ70=FALSE,Calcu!BT70,Calcu_ADJ!BT70)</f>
        <v/>
      </c>
      <c r="I97" s="50"/>
      <c r="J97" s="50" t="str">
        <f ca="1">Calcu!BV70</f>
        <v/>
      </c>
      <c r="K97" s="50" t="str">
        <f ca="1">Calcu!BW70</f>
        <v/>
      </c>
      <c r="L97" s="50" t="str">
        <f ca="1">LEFT(Calcu!BX70)</f>
        <v/>
      </c>
      <c r="M97" s="50" t="str">
        <f>IF(Calcu_ADJ!$BJ70=FALSE,"-",Calcu_ADJ!BV70)</f>
        <v>-</v>
      </c>
      <c r="N97" s="50" t="str">
        <f>IF(Calcu_ADJ!$BJ70=FALSE,"-",Calcu_ADJ!BW70)</f>
        <v>-</v>
      </c>
      <c r="O97" s="50" t="str">
        <f>IF(Calcu_ADJ!$BJ70=FALSE,"-",LEFT(Calcu_ADJ!BX70))</f>
        <v>-</v>
      </c>
      <c r="Q97" s="37" t="e">
        <f ca="1">IF(Calcu_ADJ!$BJ70=FALSE,TEXT(Calcu!AI$59,Calcu!AF$59),TEXT(Calcu_ADJ!AI$59,Calcu_ADJ!AF$59))</f>
        <v>#N/A</v>
      </c>
    </row>
    <row r="98" spans="1:17" ht="15" customHeight="1">
      <c r="A98" s="43" t="str">
        <f>IF(Calcu!BJ71=TRUE,"","삭제")</f>
        <v>삭제</v>
      </c>
      <c r="C98" s="50">
        <f t="shared" si="9"/>
        <v>0</v>
      </c>
      <c r="D98" s="50">
        <f t="shared" si="11"/>
        <v>0</v>
      </c>
      <c r="E98" s="50" t="s">
        <v>247</v>
      </c>
      <c r="F98" s="50" t="str">
        <f ca="1">IF(Calcu_ADJ!$BJ71=FALSE,Calcu!BQ71,Calcu_ADJ!BQ71)</f>
        <v/>
      </c>
      <c r="G98" s="50" t="s">
        <v>472</v>
      </c>
      <c r="H98" s="50" t="str">
        <f ca="1">IF(Calcu_ADJ!$BJ71=FALSE,Calcu!BT71,Calcu_ADJ!BT71)</f>
        <v/>
      </c>
      <c r="I98" s="50"/>
      <c r="J98" s="50" t="str">
        <f ca="1">Calcu!BV71</f>
        <v/>
      </c>
      <c r="K98" s="50" t="str">
        <f ca="1">Calcu!BW71</f>
        <v/>
      </c>
      <c r="L98" s="50" t="str">
        <f ca="1">LEFT(Calcu!BX71)</f>
        <v/>
      </c>
      <c r="M98" s="50" t="str">
        <f>IF(Calcu_ADJ!$BJ71=FALSE,"-",Calcu_ADJ!BV71)</f>
        <v>-</v>
      </c>
      <c r="N98" s="50" t="str">
        <f>IF(Calcu_ADJ!$BJ71=FALSE,"-",Calcu_ADJ!BW71)</f>
        <v>-</v>
      </c>
      <c r="O98" s="50" t="str">
        <f>IF(Calcu_ADJ!$BJ71=FALSE,"-",LEFT(Calcu_ADJ!BX71))</f>
        <v>-</v>
      </c>
      <c r="Q98" s="37" t="e">
        <f ca="1">IF(Calcu_ADJ!$BJ71=FALSE,TEXT(Calcu!AI$59,Calcu!AF$59),TEXT(Calcu_ADJ!AI$59,Calcu_ADJ!AF$59))</f>
        <v>#N/A</v>
      </c>
    </row>
    <row r="99" spans="1:17" ht="15" customHeight="1">
      <c r="A99" s="43" t="str">
        <f>IF(Calcu!BJ72=TRUE,"","삭제")</f>
        <v>삭제</v>
      </c>
      <c r="C99" s="50">
        <f t="shared" si="9"/>
        <v>0</v>
      </c>
      <c r="D99" s="50">
        <f t="shared" si="11"/>
        <v>0</v>
      </c>
      <c r="E99" s="50" t="s">
        <v>371</v>
      </c>
      <c r="F99" s="50" t="str">
        <f ca="1">IF(Calcu_ADJ!$BJ72=FALSE,Calcu!BQ72,Calcu_ADJ!BQ72)</f>
        <v/>
      </c>
      <c r="G99" s="50" t="s">
        <v>472</v>
      </c>
      <c r="H99" s="50" t="str">
        <f ca="1">IF(Calcu_ADJ!$BJ72=FALSE,Calcu!BT72,Calcu_ADJ!BT72)</f>
        <v/>
      </c>
      <c r="I99" s="50"/>
      <c r="J99" s="50" t="str">
        <f ca="1">Calcu!BV72</f>
        <v/>
      </c>
      <c r="K99" s="50" t="str">
        <f ca="1">Calcu!BW72</f>
        <v/>
      </c>
      <c r="L99" s="50" t="str">
        <f ca="1">LEFT(Calcu!BX72)</f>
        <v/>
      </c>
      <c r="M99" s="50" t="str">
        <f>IF(Calcu_ADJ!$BJ72=FALSE,"-",Calcu_ADJ!BV72)</f>
        <v>-</v>
      </c>
      <c r="N99" s="50" t="str">
        <f>IF(Calcu_ADJ!$BJ72=FALSE,"-",Calcu_ADJ!BW72)</f>
        <v>-</v>
      </c>
      <c r="O99" s="50" t="str">
        <f>IF(Calcu_ADJ!$BJ72=FALSE,"-",LEFT(Calcu_ADJ!BX72))</f>
        <v>-</v>
      </c>
      <c r="Q99" s="37" t="e">
        <f ca="1">IF(Calcu_ADJ!$BJ72=FALSE,TEXT(Calcu!AI$59,Calcu!AF$59),TEXT(Calcu_ADJ!AI$59,Calcu_ADJ!AF$59))</f>
        <v>#N/A</v>
      </c>
    </row>
    <row r="100" spans="1:17" ht="15" customHeight="1">
      <c r="A100" s="43" t="str">
        <f>IF(Calcu!BJ73=TRUE,"","삭제")</f>
        <v>삭제</v>
      </c>
      <c r="C100" s="50">
        <f t="shared" si="9"/>
        <v>0</v>
      </c>
      <c r="D100" s="50">
        <f t="shared" si="11"/>
        <v>0</v>
      </c>
      <c r="E100" s="50" t="s">
        <v>372</v>
      </c>
      <c r="F100" s="50" t="str">
        <f ca="1">IF(Calcu_ADJ!$BJ73=FALSE,Calcu!BQ73,Calcu_ADJ!BQ73)</f>
        <v/>
      </c>
      <c r="G100" s="50" t="s">
        <v>472</v>
      </c>
      <c r="H100" s="50" t="str">
        <f ca="1">IF(Calcu_ADJ!$BJ73=FALSE,Calcu!BT73,Calcu_ADJ!BT73)</f>
        <v/>
      </c>
      <c r="I100" s="50"/>
      <c r="J100" s="50" t="str">
        <f ca="1">Calcu!BV73</f>
        <v/>
      </c>
      <c r="K100" s="50" t="str">
        <f ca="1">Calcu!BW73</f>
        <v/>
      </c>
      <c r="L100" s="50" t="str">
        <f ca="1">LEFT(Calcu!BX73)</f>
        <v/>
      </c>
      <c r="M100" s="50" t="str">
        <f>IF(Calcu_ADJ!$BJ73=FALSE,"-",Calcu_ADJ!BV73)</f>
        <v>-</v>
      </c>
      <c r="N100" s="50" t="str">
        <f>IF(Calcu_ADJ!$BJ73=FALSE,"-",Calcu_ADJ!BW73)</f>
        <v>-</v>
      </c>
      <c r="O100" s="50" t="str">
        <f>IF(Calcu_ADJ!$BJ73=FALSE,"-",LEFT(Calcu_ADJ!BX73))</f>
        <v>-</v>
      </c>
      <c r="Q100" s="37" t="e">
        <f ca="1">IF(Calcu_ADJ!$BJ73=FALSE,TEXT(Calcu!AI$59,Calcu!AF$59),TEXT(Calcu_ADJ!AI$59,Calcu_ADJ!AF$59))</f>
        <v>#N/A</v>
      </c>
    </row>
    <row r="101" spans="1:17" ht="15" customHeight="1">
      <c r="A101" s="43" t="str">
        <f>IF(Calcu!BJ74=TRUE,"","삭제")</f>
        <v>삭제</v>
      </c>
      <c r="C101" s="50">
        <f t="shared" si="9"/>
        <v>0</v>
      </c>
      <c r="D101" s="50">
        <f t="shared" si="11"/>
        <v>0</v>
      </c>
      <c r="E101" s="50" t="s">
        <v>372</v>
      </c>
      <c r="F101" s="50" t="str">
        <f ca="1">IF(Calcu_ADJ!$BJ74=FALSE,Calcu!BQ74,Calcu_ADJ!BQ74)</f>
        <v/>
      </c>
      <c r="G101" s="50" t="s">
        <v>472</v>
      </c>
      <c r="H101" s="50" t="str">
        <f ca="1">IF(Calcu_ADJ!$BJ74=FALSE,Calcu!BT74,Calcu_ADJ!BT74)</f>
        <v/>
      </c>
      <c r="I101" s="50"/>
      <c r="J101" s="50" t="str">
        <f ca="1">Calcu!BV74</f>
        <v/>
      </c>
      <c r="K101" s="50" t="str">
        <f ca="1">Calcu!BW74</f>
        <v/>
      </c>
      <c r="L101" s="50" t="str">
        <f ca="1">LEFT(Calcu!BX74)</f>
        <v/>
      </c>
      <c r="M101" s="50" t="str">
        <f>IF(Calcu_ADJ!$BJ74=FALSE,"-",Calcu_ADJ!BV74)</f>
        <v>-</v>
      </c>
      <c r="N101" s="50" t="str">
        <f>IF(Calcu_ADJ!$BJ74=FALSE,"-",Calcu_ADJ!BW74)</f>
        <v>-</v>
      </c>
      <c r="O101" s="50" t="str">
        <f>IF(Calcu_ADJ!$BJ74=FALSE,"-",LEFT(Calcu_ADJ!BX74))</f>
        <v>-</v>
      </c>
      <c r="Q101" s="37" t="e">
        <f ca="1">IF(Calcu_ADJ!$BJ74=FALSE,TEXT(Calcu!AI$59,Calcu!AF$59),TEXT(Calcu_ADJ!AI$59,Calcu_ADJ!AF$59))</f>
        <v>#N/A</v>
      </c>
    </row>
    <row r="102" spans="1:17" ht="15" customHeight="1">
      <c r="A102" s="43" t="str">
        <f>IF(Calcu!BJ75=TRUE,"","삭제")</f>
        <v>삭제</v>
      </c>
      <c r="C102" s="50">
        <f t="shared" si="9"/>
        <v>0</v>
      </c>
      <c r="D102" s="50">
        <f t="shared" si="11"/>
        <v>0</v>
      </c>
      <c r="E102" s="50" t="s">
        <v>371</v>
      </c>
      <c r="F102" s="50" t="str">
        <f ca="1">IF(Calcu_ADJ!$BJ75=FALSE,Calcu!BQ75,Calcu_ADJ!BQ75)</f>
        <v/>
      </c>
      <c r="G102" s="50" t="s">
        <v>472</v>
      </c>
      <c r="H102" s="50" t="str">
        <f ca="1">IF(Calcu_ADJ!$BJ75=FALSE,Calcu!BT75,Calcu_ADJ!BT75)</f>
        <v/>
      </c>
      <c r="I102" s="50"/>
      <c r="J102" s="50" t="str">
        <f ca="1">Calcu!BV75</f>
        <v/>
      </c>
      <c r="K102" s="50" t="str">
        <f ca="1">Calcu!BW75</f>
        <v/>
      </c>
      <c r="L102" s="50" t="str">
        <f ca="1">LEFT(Calcu!BX75)</f>
        <v/>
      </c>
      <c r="M102" s="50" t="str">
        <f>IF(Calcu_ADJ!$BJ75=FALSE,"-",Calcu_ADJ!BV75)</f>
        <v>-</v>
      </c>
      <c r="N102" s="50" t="str">
        <f>IF(Calcu_ADJ!$BJ75=FALSE,"-",Calcu_ADJ!BW75)</f>
        <v>-</v>
      </c>
      <c r="O102" s="50" t="str">
        <f>IF(Calcu_ADJ!$BJ75=FALSE,"-",LEFT(Calcu_ADJ!BX75))</f>
        <v>-</v>
      </c>
      <c r="Q102" s="37" t="e">
        <f ca="1">IF(Calcu_ADJ!$BJ75=FALSE,TEXT(Calcu!AI$59,Calcu!AF$59),TEXT(Calcu_ADJ!AI$59,Calcu_ADJ!AF$59))</f>
        <v>#N/A</v>
      </c>
    </row>
    <row r="103" spans="1:17" ht="15" customHeight="1">
      <c r="A103" s="43" t="str">
        <f>IF(Calcu!BJ76=TRUE,"","삭제")</f>
        <v>삭제</v>
      </c>
      <c r="C103" s="50">
        <f t="shared" si="9"/>
        <v>0</v>
      </c>
      <c r="D103" s="50">
        <f t="shared" si="11"/>
        <v>0</v>
      </c>
      <c r="E103" s="50" t="s">
        <v>373</v>
      </c>
      <c r="F103" s="50" t="str">
        <f ca="1">IF(Calcu_ADJ!$BJ76=FALSE,Calcu!BQ76,Calcu_ADJ!BQ76)</f>
        <v/>
      </c>
      <c r="G103" s="50" t="s">
        <v>472</v>
      </c>
      <c r="H103" s="50" t="str">
        <f ca="1">IF(Calcu_ADJ!$BJ76=FALSE,Calcu!BT76,Calcu_ADJ!BT76)</f>
        <v/>
      </c>
      <c r="I103" s="50"/>
      <c r="J103" s="50" t="str">
        <f ca="1">Calcu!BV76</f>
        <v/>
      </c>
      <c r="K103" s="50" t="str">
        <f ca="1">Calcu!BW76</f>
        <v/>
      </c>
      <c r="L103" s="50" t="str">
        <f ca="1">LEFT(Calcu!BX76)</f>
        <v/>
      </c>
      <c r="M103" s="50" t="str">
        <f>IF(Calcu_ADJ!$BJ76=FALSE,"-",Calcu_ADJ!BV76)</f>
        <v>-</v>
      </c>
      <c r="N103" s="50" t="str">
        <f>IF(Calcu_ADJ!$BJ76=FALSE,"-",Calcu_ADJ!BW76)</f>
        <v>-</v>
      </c>
      <c r="O103" s="50" t="str">
        <f>IF(Calcu_ADJ!$BJ76=FALSE,"-",LEFT(Calcu_ADJ!BX76))</f>
        <v>-</v>
      </c>
      <c r="Q103" s="37" t="e">
        <f ca="1">IF(Calcu_ADJ!$BJ76=FALSE,TEXT(Calcu!AI$59,Calcu!AF$59),TEXT(Calcu_ADJ!AI$59,Calcu_ADJ!AF$59))</f>
        <v>#N/A</v>
      </c>
    </row>
    <row r="104" spans="1:17" ht="15" customHeight="1">
      <c r="A104" s="44" t="str">
        <f>A83</f>
        <v>삭제</v>
      </c>
      <c r="D104" s="52" t="s">
        <v>471</v>
      </c>
      <c r="E104" s="171" t="e">
        <f ca="1">IF(Calcu_ADJ!$BJ67=FALSE,Calcu!Z59,Calcu_ADJ!Z59)</f>
        <v>#N/A</v>
      </c>
      <c r="K104" s="218"/>
      <c r="N104" s="218"/>
      <c r="Q104" s="52"/>
    </row>
    <row r="105" spans="1:17" ht="15" customHeight="1">
      <c r="A105" s="222" t="str">
        <f>A106</f>
        <v>삭제</v>
      </c>
      <c r="B105" s="50"/>
      <c r="C105" s="50"/>
      <c r="D105" s="50"/>
      <c r="E105" s="43"/>
      <c r="F105" s="50"/>
      <c r="G105" s="50"/>
      <c r="H105" s="50"/>
      <c r="I105" s="50"/>
      <c r="J105" s="50"/>
      <c r="K105" s="50"/>
      <c r="L105" s="50"/>
      <c r="M105" s="50"/>
      <c r="N105" s="50"/>
      <c r="O105" s="50"/>
    </row>
    <row r="106" spans="1:17" ht="15" customHeight="1">
      <c r="A106" s="222" t="str">
        <f>IF(Calcu!BY67=TRUE,"","삭제")</f>
        <v>삭제</v>
      </c>
      <c r="C106" s="50">
        <f>IF(Calcu!C60="없음","",Calcu!C60)</f>
        <v>0</v>
      </c>
      <c r="D106" s="50">
        <f>Calcu!D60</f>
        <v>0</v>
      </c>
      <c r="E106" s="50" t="s">
        <v>374</v>
      </c>
      <c r="F106" s="50" t="str">
        <f ca="1">IF(Calcu_ADJ!$BY67=FALSE,Calcu!CF67,Calcu_ADJ!CF67)</f>
        <v/>
      </c>
      <c r="G106" s="50" t="s">
        <v>472</v>
      </c>
      <c r="H106" s="50" t="str">
        <f ca="1">IF(Calcu_ADJ!$BY67=FALSE,Calcu!CI67,Calcu_ADJ!CI67)</f>
        <v/>
      </c>
      <c r="I106" s="50"/>
      <c r="J106" s="50" t="str">
        <f ca="1">Calcu!CG67</f>
        <v/>
      </c>
      <c r="K106" s="50" t="str">
        <f ca="1">Calcu!CH67</f>
        <v/>
      </c>
      <c r="L106" s="50" t="str">
        <f ca="1">LEFT(Calcu!CJ67)</f>
        <v/>
      </c>
      <c r="M106" s="50" t="str">
        <f>IF(Calcu_ADJ!$BY67=FALSE,"-",Calcu_ADJ!CG67)</f>
        <v>-</v>
      </c>
      <c r="N106" s="50" t="str">
        <f>IF(Calcu_ADJ!$BY67=FALSE,"-",Calcu_ADJ!CH67)</f>
        <v>-</v>
      </c>
      <c r="O106" s="50" t="str">
        <f>IF(Calcu_ADJ!$BY67=FALSE,"-",LEFT(Calcu_ADJ!CJ67))</f>
        <v>-</v>
      </c>
      <c r="Q106" s="37" t="e">
        <f ca="1">IF(Calcu_ADJ!$BY67=FALSE,TEXT(Calcu!AI$60,Calcu!AF$60),TEXT(Calcu_ADJ!AI$60,Calcu_ADJ!AF$60))</f>
        <v>#N/A</v>
      </c>
    </row>
    <row r="107" spans="1:17" ht="15" customHeight="1">
      <c r="A107" s="43" t="str">
        <f>IF(Calcu!BY68=TRUE,"","삭제")</f>
        <v>삭제</v>
      </c>
      <c r="C107" s="50">
        <f>C106</f>
        <v>0</v>
      </c>
      <c r="D107" s="50">
        <f>D106</f>
        <v>0</v>
      </c>
      <c r="E107" s="50" t="s">
        <v>375</v>
      </c>
      <c r="F107" s="50" t="str">
        <f ca="1">IF(Calcu_ADJ!$BY68=FALSE,Calcu!CF68,Calcu_ADJ!CF68)</f>
        <v/>
      </c>
      <c r="G107" s="50" t="s">
        <v>472</v>
      </c>
      <c r="H107" s="50" t="str">
        <f ca="1">IF(Calcu_ADJ!$BY68=FALSE,Calcu!CI68,Calcu_ADJ!CI68)</f>
        <v/>
      </c>
      <c r="I107" s="50"/>
      <c r="J107" s="50" t="str">
        <f ca="1">Calcu!CG68</f>
        <v/>
      </c>
      <c r="K107" s="50" t="str">
        <f ca="1">Calcu!CH68</f>
        <v/>
      </c>
      <c r="L107" s="50" t="str">
        <f ca="1">LEFT(Calcu!CJ68)</f>
        <v/>
      </c>
      <c r="M107" s="50" t="str">
        <f>IF(Calcu_ADJ!$BY68=FALSE,"-",Calcu_ADJ!CG68)</f>
        <v>-</v>
      </c>
      <c r="N107" s="50" t="str">
        <f>IF(Calcu_ADJ!$BY68=FALSE,"-",Calcu_ADJ!CH68)</f>
        <v>-</v>
      </c>
      <c r="O107" s="50" t="str">
        <f>IF(Calcu_ADJ!$BY68=FALSE,"-",LEFT(Calcu_ADJ!CJ68))</f>
        <v>-</v>
      </c>
      <c r="Q107" s="37" t="e">
        <f ca="1">IF(Calcu_ADJ!$BY68=FALSE,TEXT(Calcu!AI$60,Calcu!AF$60),TEXT(Calcu_ADJ!AI$60,Calcu_ADJ!AF$60))</f>
        <v>#N/A</v>
      </c>
    </row>
    <row r="108" spans="1:17" ht="15" customHeight="1">
      <c r="A108" s="43" t="str">
        <f>IF(Calcu!BY69=TRUE,"","삭제")</f>
        <v>삭제</v>
      </c>
      <c r="C108" s="50">
        <f t="shared" ref="C108:C126" si="12">C107</f>
        <v>0</v>
      </c>
      <c r="D108" s="50">
        <f t="shared" ref="D108:D115" si="13">D107</f>
        <v>0</v>
      </c>
      <c r="E108" s="50" t="s">
        <v>374</v>
      </c>
      <c r="F108" s="50" t="str">
        <f ca="1">IF(Calcu_ADJ!$BY69=FALSE,Calcu!CF69,Calcu_ADJ!CF69)</f>
        <v/>
      </c>
      <c r="G108" s="50" t="s">
        <v>472</v>
      </c>
      <c r="H108" s="50" t="str">
        <f ca="1">IF(Calcu_ADJ!$BY69=FALSE,Calcu!CI69,Calcu_ADJ!CI69)</f>
        <v/>
      </c>
      <c r="I108" s="50"/>
      <c r="J108" s="50" t="str">
        <f ca="1">Calcu!CG69</f>
        <v/>
      </c>
      <c r="K108" s="50" t="str">
        <f ca="1">Calcu!CH69</f>
        <v/>
      </c>
      <c r="L108" s="50" t="str">
        <f ca="1">LEFT(Calcu!CJ69)</f>
        <v/>
      </c>
      <c r="M108" s="50" t="str">
        <f>IF(Calcu_ADJ!$BY69=FALSE,"-",Calcu_ADJ!CG69)</f>
        <v>-</v>
      </c>
      <c r="N108" s="50" t="str">
        <f>IF(Calcu_ADJ!$BY69=FALSE,"-",Calcu_ADJ!CH69)</f>
        <v>-</v>
      </c>
      <c r="O108" s="50" t="str">
        <f>IF(Calcu_ADJ!$BY69=FALSE,"-",LEFT(Calcu_ADJ!CJ69))</f>
        <v>-</v>
      </c>
      <c r="Q108" s="37" t="e">
        <f ca="1">IF(Calcu_ADJ!$BY69=FALSE,TEXT(Calcu!AI$60,Calcu!AF$60),TEXT(Calcu_ADJ!AI$60,Calcu_ADJ!AF$60))</f>
        <v>#N/A</v>
      </c>
    </row>
    <row r="109" spans="1:17" ht="15" customHeight="1">
      <c r="A109" s="43" t="str">
        <f>IF(Calcu!BY70=TRUE,"","삭제")</f>
        <v>삭제</v>
      </c>
      <c r="C109" s="50">
        <f t="shared" si="12"/>
        <v>0</v>
      </c>
      <c r="D109" s="50">
        <f t="shared" si="13"/>
        <v>0</v>
      </c>
      <c r="E109" s="50" t="s">
        <v>374</v>
      </c>
      <c r="F109" s="50" t="str">
        <f ca="1">IF(Calcu_ADJ!$BY70=FALSE,Calcu!CF70,Calcu_ADJ!CF70)</f>
        <v/>
      </c>
      <c r="G109" s="50" t="s">
        <v>472</v>
      </c>
      <c r="H109" s="50" t="str">
        <f ca="1">IF(Calcu_ADJ!$BY70=FALSE,Calcu!CI70,Calcu_ADJ!CI70)</f>
        <v/>
      </c>
      <c r="I109" s="50"/>
      <c r="J109" s="50" t="str">
        <f ca="1">Calcu!CG70</f>
        <v/>
      </c>
      <c r="K109" s="50" t="str">
        <f ca="1">Calcu!CH70</f>
        <v/>
      </c>
      <c r="L109" s="50" t="str">
        <f ca="1">LEFT(Calcu!CJ70)</f>
        <v/>
      </c>
      <c r="M109" s="50" t="str">
        <f>IF(Calcu_ADJ!$BY70=FALSE,"-",Calcu_ADJ!CG70)</f>
        <v>-</v>
      </c>
      <c r="N109" s="50" t="str">
        <f>IF(Calcu_ADJ!$BY70=FALSE,"-",Calcu_ADJ!CH70)</f>
        <v>-</v>
      </c>
      <c r="O109" s="50" t="str">
        <f>IF(Calcu_ADJ!$BY70=FALSE,"-",LEFT(Calcu_ADJ!CJ70))</f>
        <v>-</v>
      </c>
      <c r="Q109" s="37" t="e">
        <f ca="1">IF(Calcu_ADJ!$BY70=FALSE,TEXT(Calcu!AI$60,Calcu!AF$60),TEXT(Calcu_ADJ!AI$60,Calcu_ADJ!AF$60))</f>
        <v>#N/A</v>
      </c>
    </row>
    <row r="110" spans="1:17" ht="15" customHeight="1">
      <c r="A110" s="43" t="str">
        <f>IF(Calcu!BY71=TRUE,"","삭제")</f>
        <v>삭제</v>
      </c>
      <c r="C110" s="50">
        <f t="shared" si="12"/>
        <v>0</v>
      </c>
      <c r="D110" s="50">
        <f t="shared" si="13"/>
        <v>0</v>
      </c>
      <c r="E110" s="50" t="s">
        <v>376</v>
      </c>
      <c r="F110" s="50" t="str">
        <f ca="1">IF(Calcu_ADJ!$BY71=FALSE,Calcu!CF71,Calcu_ADJ!CF71)</f>
        <v/>
      </c>
      <c r="G110" s="50" t="s">
        <v>472</v>
      </c>
      <c r="H110" s="50" t="str">
        <f ca="1">IF(Calcu_ADJ!$BY71=FALSE,Calcu!CI71,Calcu_ADJ!CI71)</f>
        <v/>
      </c>
      <c r="I110" s="50"/>
      <c r="J110" s="50" t="str">
        <f ca="1">Calcu!CG71</f>
        <v/>
      </c>
      <c r="K110" s="50" t="str">
        <f ca="1">Calcu!CH71</f>
        <v/>
      </c>
      <c r="L110" s="50" t="str">
        <f ca="1">LEFT(Calcu!CJ71)</f>
        <v/>
      </c>
      <c r="M110" s="50" t="str">
        <f>IF(Calcu_ADJ!$BY71=FALSE,"-",Calcu_ADJ!CG71)</f>
        <v>-</v>
      </c>
      <c r="N110" s="50" t="str">
        <f>IF(Calcu_ADJ!$BY71=FALSE,"-",Calcu_ADJ!CH71)</f>
        <v>-</v>
      </c>
      <c r="O110" s="50" t="str">
        <f>IF(Calcu_ADJ!$BY71=FALSE,"-",LEFT(Calcu_ADJ!CJ71))</f>
        <v>-</v>
      </c>
      <c r="Q110" s="37" t="e">
        <f ca="1">IF(Calcu_ADJ!$BY71=FALSE,TEXT(Calcu!AI$60,Calcu!AF$60),TEXT(Calcu_ADJ!AI$60,Calcu_ADJ!AF$60))</f>
        <v>#N/A</v>
      </c>
    </row>
    <row r="111" spans="1:17" ht="15" customHeight="1">
      <c r="A111" s="43" t="str">
        <f>IF(Calcu!BY72=TRUE,"","삭제")</f>
        <v>삭제</v>
      </c>
      <c r="C111" s="50">
        <f t="shared" si="12"/>
        <v>0</v>
      </c>
      <c r="D111" s="50">
        <f t="shared" si="13"/>
        <v>0</v>
      </c>
      <c r="E111" s="50" t="s">
        <v>375</v>
      </c>
      <c r="F111" s="50" t="str">
        <f ca="1">IF(Calcu_ADJ!$BY72=FALSE,Calcu!CF72,Calcu_ADJ!CF72)</f>
        <v/>
      </c>
      <c r="G111" s="50" t="s">
        <v>472</v>
      </c>
      <c r="H111" s="50" t="str">
        <f ca="1">IF(Calcu_ADJ!$BY72=FALSE,Calcu!CI72,Calcu_ADJ!CI72)</f>
        <v/>
      </c>
      <c r="I111" s="50"/>
      <c r="J111" s="50" t="str">
        <f ca="1">Calcu!CG72</f>
        <v/>
      </c>
      <c r="K111" s="50" t="str">
        <f ca="1">Calcu!CH72</f>
        <v/>
      </c>
      <c r="L111" s="50" t="str">
        <f ca="1">LEFT(Calcu!CJ72)</f>
        <v/>
      </c>
      <c r="M111" s="50" t="str">
        <f>IF(Calcu_ADJ!$BY72=FALSE,"-",Calcu_ADJ!CG72)</f>
        <v>-</v>
      </c>
      <c r="N111" s="50" t="str">
        <f>IF(Calcu_ADJ!$BY72=FALSE,"-",Calcu_ADJ!CH72)</f>
        <v>-</v>
      </c>
      <c r="O111" s="50" t="str">
        <f>IF(Calcu_ADJ!$BY72=FALSE,"-",LEFT(Calcu_ADJ!CJ72))</f>
        <v>-</v>
      </c>
      <c r="Q111" s="37" t="e">
        <f ca="1">IF(Calcu_ADJ!$BY72=FALSE,TEXT(Calcu!AI$60,Calcu!AF$60),TEXT(Calcu_ADJ!AI$60,Calcu_ADJ!AF$60))</f>
        <v>#N/A</v>
      </c>
    </row>
    <row r="112" spans="1:17" ht="15" customHeight="1">
      <c r="A112" s="43" t="str">
        <f>IF(Calcu!BY73=TRUE,"","삭제")</f>
        <v>삭제</v>
      </c>
      <c r="C112" s="50">
        <f t="shared" si="12"/>
        <v>0</v>
      </c>
      <c r="D112" s="50">
        <f t="shared" si="13"/>
        <v>0</v>
      </c>
      <c r="E112" s="50" t="s">
        <v>374</v>
      </c>
      <c r="F112" s="50" t="str">
        <f ca="1">IF(Calcu_ADJ!$BY73=FALSE,Calcu!CF73,Calcu_ADJ!CF73)</f>
        <v/>
      </c>
      <c r="G112" s="50" t="s">
        <v>472</v>
      </c>
      <c r="H112" s="50" t="str">
        <f ca="1">IF(Calcu_ADJ!$BY73=FALSE,Calcu!CI73,Calcu_ADJ!CI73)</f>
        <v/>
      </c>
      <c r="I112" s="50"/>
      <c r="J112" s="50" t="str">
        <f ca="1">Calcu!CG73</f>
        <v/>
      </c>
      <c r="K112" s="50" t="str">
        <f ca="1">Calcu!CH73</f>
        <v/>
      </c>
      <c r="L112" s="50" t="str">
        <f ca="1">LEFT(Calcu!CJ73)</f>
        <v/>
      </c>
      <c r="M112" s="50" t="str">
        <f>IF(Calcu_ADJ!$BY73=FALSE,"-",Calcu_ADJ!CG73)</f>
        <v>-</v>
      </c>
      <c r="N112" s="50" t="str">
        <f>IF(Calcu_ADJ!$BY73=FALSE,"-",Calcu_ADJ!CH73)</f>
        <v>-</v>
      </c>
      <c r="O112" s="50" t="str">
        <f>IF(Calcu_ADJ!$BY73=FALSE,"-",LEFT(Calcu_ADJ!CJ73))</f>
        <v>-</v>
      </c>
      <c r="Q112" s="37" t="e">
        <f ca="1">IF(Calcu_ADJ!$BY73=FALSE,TEXT(Calcu!AI$60,Calcu!AF$60),TEXT(Calcu_ADJ!AI$60,Calcu_ADJ!AF$60))</f>
        <v>#N/A</v>
      </c>
    </row>
    <row r="113" spans="1:17" ht="15" customHeight="1">
      <c r="A113" s="43" t="str">
        <f>IF(Calcu!BY74=TRUE,"","삭제")</f>
        <v>삭제</v>
      </c>
      <c r="C113" s="50">
        <f t="shared" si="12"/>
        <v>0</v>
      </c>
      <c r="D113" s="50">
        <f t="shared" si="13"/>
        <v>0</v>
      </c>
      <c r="E113" s="50" t="s">
        <v>374</v>
      </c>
      <c r="F113" s="50" t="str">
        <f ca="1">IF(Calcu_ADJ!$BY74=FALSE,Calcu!CF74,Calcu_ADJ!CF74)</f>
        <v/>
      </c>
      <c r="G113" s="50" t="s">
        <v>472</v>
      </c>
      <c r="H113" s="50" t="str">
        <f ca="1">IF(Calcu_ADJ!$BY74=FALSE,Calcu!CI74,Calcu_ADJ!CI74)</f>
        <v/>
      </c>
      <c r="I113" s="50"/>
      <c r="J113" s="50" t="str">
        <f ca="1">Calcu!CG74</f>
        <v/>
      </c>
      <c r="K113" s="50" t="str">
        <f ca="1">Calcu!CH74</f>
        <v/>
      </c>
      <c r="L113" s="50" t="str">
        <f ca="1">LEFT(Calcu!CJ74)</f>
        <v/>
      </c>
      <c r="M113" s="50" t="str">
        <f>IF(Calcu_ADJ!$BY74=FALSE,"-",Calcu_ADJ!CG74)</f>
        <v>-</v>
      </c>
      <c r="N113" s="50" t="str">
        <f>IF(Calcu_ADJ!$BY74=FALSE,"-",Calcu_ADJ!CH74)</f>
        <v>-</v>
      </c>
      <c r="O113" s="50" t="str">
        <f>IF(Calcu_ADJ!$BY74=FALSE,"-",LEFT(Calcu_ADJ!CJ74))</f>
        <v>-</v>
      </c>
      <c r="Q113" s="37" t="e">
        <f ca="1">IF(Calcu_ADJ!$BY74=FALSE,TEXT(Calcu!AI$60,Calcu!AF$60),TEXT(Calcu_ADJ!AI$60,Calcu_ADJ!AF$60))</f>
        <v>#N/A</v>
      </c>
    </row>
    <row r="114" spans="1:17" ht="15" customHeight="1">
      <c r="A114" s="43" t="str">
        <f>IF(Calcu!BY75=TRUE,"","삭제")</f>
        <v>삭제</v>
      </c>
      <c r="C114" s="50">
        <f t="shared" si="12"/>
        <v>0</v>
      </c>
      <c r="D114" s="50">
        <f t="shared" si="13"/>
        <v>0</v>
      </c>
      <c r="E114" s="50" t="s">
        <v>374</v>
      </c>
      <c r="F114" s="50" t="str">
        <f ca="1">IF(Calcu_ADJ!$BY75=FALSE,Calcu!CF75,Calcu_ADJ!CF75)</f>
        <v/>
      </c>
      <c r="G114" s="50" t="s">
        <v>472</v>
      </c>
      <c r="H114" s="50" t="str">
        <f ca="1">IF(Calcu_ADJ!$BY75=FALSE,Calcu!CI75,Calcu_ADJ!CI75)</f>
        <v/>
      </c>
      <c r="I114" s="50"/>
      <c r="J114" s="50" t="str">
        <f ca="1">Calcu!CG75</f>
        <v/>
      </c>
      <c r="K114" s="50" t="str">
        <f ca="1">Calcu!CH75</f>
        <v/>
      </c>
      <c r="L114" s="50" t="str">
        <f ca="1">LEFT(Calcu!CJ75)</f>
        <v/>
      </c>
      <c r="M114" s="50" t="str">
        <f>IF(Calcu_ADJ!$BY75=FALSE,"-",Calcu_ADJ!CG75)</f>
        <v>-</v>
      </c>
      <c r="N114" s="50" t="str">
        <f>IF(Calcu_ADJ!$BY75=FALSE,"-",Calcu_ADJ!CH75)</f>
        <v>-</v>
      </c>
      <c r="O114" s="50" t="str">
        <f>IF(Calcu_ADJ!$BY75=FALSE,"-",LEFT(Calcu_ADJ!CJ75))</f>
        <v>-</v>
      </c>
      <c r="Q114" s="37" t="e">
        <f ca="1">IF(Calcu_ADJ!$BY75=FALSE,TEXT(Calcu!AI$60,Calcu!AF$60),TEXT(Calcu_ADJ!AI$60,Calcu_ADJ!AF$60))</f>
        <v>#N/A</v>
      </c>
    </row>
    <row r="115" spans="1:17" ht="15" customHeight="1">
      <c r="A115" s="43" t="str">
        <f>IF(Calcu!BY76=TRUE,"","삭제")</f>
        <v>삭제</v>
      </c>
      <c r="C115" s="50">
        <f t="shared" si="12"/>
        <v>0</v>
      </c>
      <c r="D115" s="50">
        <f t="shared" si="13"/>
        <v>0</v>
      </c>
      <c r="E115" s="50" t="s">
        <v>374</v>
      </c>
      <c r="F115" s="50" t="str">
        <f ca="1">IF(Calcu_ADJ!$BY76=FALSE,Calcu!CF76,Calcu_ADJ!CF76)</f>
        <v/>
      </c>
      <c r="G115" s="50" t="s">
        <v>472</v>
      </c>
      <c r="H115" s="50" t="str">
        <f ca="1">IF(Calcu_ADJ!$BY76=FALSE,Calcu!CI76,Calcu_ADJ!CI76)</f>
        <v/>
      </c>
      <c r="I115" s="50"/>
      <c r="J115" s="50" t="str">
        <f ca="1">Calcu!CG76</f>
        <v/>
      </c>
      <c r="K115" s="50" t="str">
        <f ca="1">Calcu!CH76</f>
        <v/>
      </c>
      <c r="L115" s="50" t="str">
        <f ca="1">LEFT(Calcu!CJ76)</f>
        <v/>
      </c>
      <c r="M115" s="50" t="str">
        <f>IF(Calcu_ADJ!$BY76=FALSE,"-",Calcu_ADJ!CG76)</f>
        <v>-</v>
      </c>
      <c r="N115" s="50" t="str">
        <f>IF(Calcu_ADJ!$BY76=FALSE,"-",Calcu_ADJ!CH76)</f>
        <v>-</v>
      </c>
      <c r="O115" s="50" t="str">
        <f>IF(Calcu_ADJ!$BY76=FALSE,"-",LEFT(Calcu_ADJ!CJ76))</f>
        <v>-</v>
      </c>
      <c r="Q115" s="37" t="e">
        <f ca="1">IF(Calcu_ADJ!$BY76=FALSE,TEXT(Calcu!AI$60,Calcu!AF$60),TEXT(Calcu_ADJ!AI$60,Calcu_ADJ!AF$60))</f>
        <v>#N/A</v>
      </c>
    </row>
    <row r="116" spans="1:17" ht="15" customHeight="1">
      <c r="A116" s="222" t="str">
        <f>A117</f>
        <v>삭제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</row>
    <row r="117" spans="1:17" ht="15" customHeight="1">
      <c r="A117" s="222" t="str">
        <f>IF(Calcu!BY67=TRUE,"","삭제")</f>
        <v>삭제</v>
      </c>
      <c r="C117" s="50">
        <f>IF(Calcu!C60="없음","",Calcu!C60)</f>
        <v>0</v>
      </c>
      <c r="D117" s="50">
        <f>Calcu!D60</f>
        <v>0</v>
      </c>
      <c r="E117" s="50" t="s">
        <v>373</v>
      </c>
      <c r="F117" s="50" t="str">
        <f ca="1">IF(Calcu_ADJ!$BY67=FALSE,Calcu!CF67,Calcu_ADJ!CF67)</f>
        <v/>
      </c>
      <c r="G117" s="50" t="s">
        <v>472</v>
      </c>
      <c r="H117" s="50" t="str">
        <f ca="1">IF(Calcu_ADJ!$BY67=FALSE,Calcu!CI67,Calcu_ADJ!CI67)</f>
        <v/>
      </c>
      <c r="I117" s="50"/>
      <c r="J117" s="50" t="str">
        <f ca="1">Calcu!CG67</f>
        <v/>
      </c>
      <c r="K117" s="50" t="str">
        <f ca="1">Calcu!CH67</f>
        <v/>
      </c>
      <c r="L117" s="50" t="str">
        <f ca="1">LEFT(Calcu!CJ67)</f>
        <v/>
      </c>
      <c r="M117" s="50" t="str">
        <f>IF(Calcu_ADJ!$BY67=FALSE,"-",Calcu_ADJ!CG67)</f>
        <v>-</v>
      </c>
      <c r="N117" s="50" t="str">
        <f>IF(Calcu_ADJ!$BY67=FALSE,"-",Calcu_ADJ!CH67)</f>
        <v>-</v>
      </c>
      <c r="O117" s="50" t="str">
        <f>IF(Calcu_ADJ!$BY67=FALSE,"-",LEFT(Calcu_ADJ!CI67))</f>
        <v>-</v>
      </c>
      <c r="Q117" s="37" t="e">
        <f ca="1">IF(Calcu_ADJ!$BY67=FALSE,TEXT(Calcu!AI$60,Calcu!AF$60),TEXT(Calcu_ADJ!AI$60,Calcu_ADJ!AF$60))</f>
        <v>#N/A</v>
      </c>
    </row>
    <row r="118" spans="1:17" ht="15" customHeight="1">
      <c r="A118" s="43" t="str">
        <f>IF(Calcu!BY68=TRUE,"","삭제")</f>
        <v>삭제</v>
      </c>
      <c r="C118" s="50">
        <f t="shared" si="12"/>
        <v>0</v>
      </c>
      <c r="D118" s="50">
        <f t="shared" ref="D118:D126" si="14">D117</f>
        <v>0</v>
      </c>
      <c r="E118" s="50" t="s">
        <v>369</v>
      </c>
      <c r="F118" s="50" t="str">
        <f ca="1">IF(Calcu_ADJ!$BY68=FALSE,Calcu!CF68,Calcu_ADJ!CF68)</f>
        <v/>
      </c>
      <c r="G118" s="50" t="s">
        <v>472</v>
      </c>
      <c r="H118" s="50" t="str">
        <f ca="1">IF(Calcu_ADJ!$BY68=FALSE,Calcu!CI68,Calcu_ADJ!CI68)</f>
        <v/>
      </c>
      <c r="I118" s="50"/>
      <c r="J118" s="50" t="str">
        <f ca="1">Calcu!CG68</f>
        <v/>
      </c>
      <c r="K118" s="50" t="str">
        <f ca="1">Calcu!CH68</f>
        <v/>
      </c>
      <c r="L118" s="50" t="str">
        <f ca="1">LEFT(Calcu!CJ68)</f>
        <v/>
      </c>
      <c r="M118" s="50" t="str">
        <f>IF(Calcu_ADJ!$BY68=FALSE,"-",Calcu_ADJ!CG68)</f>
        <v>-</v>
      </c>
      <c r="N118" s="50" t="str">
        <f>IF(Calcu_ADJ!$BY68=FALSE,"-",Calcu_ADJ!CH68)</f>
        <v>-</v>
      </c>
      <c r="O118" s="50" t="str">
        <f>IF(Calcu_ADJ!$BY68=FALSE,"-",LEFT(Calcu_ADJ!CI68))</f>
        <v>-</v>
      </c>
      <c r="Q118" s="37" t="e">
        <f ca="1">IF(Calcu_ADJ!$BY68=FALSE,TEXT(Calcu!AI$60,Calcu!AF$60),TEXT(Calcu_ADJ!AI$60,Calcu_ADJ!AF$60))</f>
        <v>#N/A</v>
      </c>
    </row>
    <row r="119" spans="1:17" ht="15" customHeight="1">
      <c r="A119" s="43" t="str">
        <f>IF(Calcu!BY69=TRUE,"","삭제")</f>
        <v>삭제</v>
      </c>
      <c r="C119" s="50">
        <f t="shared" si="12"/>
        <v>0</v>
      </c>
      <c r="D119" s="50">
        <f t="shared" si="14"/>
        <v>0</v>
      </c>
      <c r="E119" s="50" t="s">
        <v>369</v>
      </c>
      <c r="F119" s="50" t="str">
        <f ca="1">IF(Calcu_ADJ!$BY69=FALSE,Calcu!CF69,Calcu_ADJ!CF69)</f>
        <v/>
      </c>
      <c r="G119" s="50" t="s">
        <v>472</v>
      </c>
      <c r="H119" s="50" t="str">
        <f ca="1">IF(Calcu_ADJ!$BY69=FALSE,Calcu!CI69,Calcu_ADJ!CI69)</f>
        <v/>
      </c>
      <c r="I119" s="50"/>
      <c r="J119" s="50" t="str">
        <f ca="1">Calcu!CG69</f>
        <v/>
      </c>
      <c r="K119" s="50" t="str">
        <f ca="1">Calcu!CH69</f>
        <v/>
      </c>
      <c r="L119" s="50" t="str">
        <f ca="1">LEFT(Calcu!CJ69)</f>
        <v/>
      </c>
      <c r="M119" s="50" t="str">
        <f>IF(Calcu_ADJ!$BY69=FALSE,"-",Calcu_ADJ!CG69)</f>
        <v>-</v>
      </c>
      <c r="N119" s="50" t="str">
        <f>IF(Calcu_ADJ!$BY69=FALSE,"-",Calcu_ADJ!CH69)</f>
        <v>-</v>
      </c>
      <c r="O119" s="50" t="str">
        <f>IF(Calcu_ADJ!$BY69=FALSE,"-",LEFT(Calcu_ADJ!CI69))</f>
        <v>-</v>
      </c>
      <c r="Q119" s="37" t="e">
        <f ca="1">IF(Calcu_ADJ!$BY69=FALSE,TEXT(Calcu!AI$60,Calcu!AF$60),TEXT(Calcu_ADJ!AI$60,Calcu_ADJ!AF$60))</f>
        <v>#N/A</v>
      </c>
    </row>
    <row r="120" spans="1:17" ht="15" customHeight="1">
      <c r="A120" s="43" t="str">
        <f>IF(Calcu!BY70=TRUE,"","삭제")</f>
        <v>삭제</v>
      </c>
      <c r="C120" s="50">
        <f t="shared" si="12"/>
        <v>0</v>
      </c>
      <c r="D120" s="50">
        <f t="shared" si="14"/>
        <v>0</v>
      </c>
      <c r="E120" s="50" t="s">
        <v>372</v>
      </c>
      <c r="F120" s="50" t="str">
        <f ca="1">IF(Calcu_ADJ!$BY70=FALSE,Calcu!CF70,Calcu_ADJ!CF70)</f>
        <v/>
      </c>
      <c r="G120" s="50" t="s">
        <v>472</v>
      </c>
      <c r="H120" s="50" t="str">
        <f ca="1">IF(Calcu_ADJ!$BY70=FALSE,Calcu!CI70,Calcu_ADJ!CI70)</f>
        <v/>
      </c>
      <c r="I120" s="50"/>
      <c r="J120" s="50" t="str">
        <f ca="1">Calcu!CG70</f>
        <v/>
      </c>
      <c r="K120" s="50" t="str">
        <f ca="1">Calcu!CH70</f>
        <v/>
      </c>
      <c r="L120" s="50" t="str">
        <f ca="1">LEFT(Calcu!CJ70)</f>
        <v/>
      </c>
      <c r="M120" s="50" t="str">
        <f>IF(Calcu_ADJ!$BY70=FALSE,"-",Calcu_ADJ!CG70)</f>
        <v>-</v>
      </c>
      <c r="N120" s="50" t="str">
        <f>IF(Calcu_ADJ!$BY70=FALSE,"-",Calcu_ADJ!CH70)</f>
        <v>-</v>
      </c>
      <c r="O120" s="50" t="str">
        <f>IF(Calcu_ADJ!$BY70=FALSE,"-",LEFT(Calcu_ADJ!CI70))</f>
        <v>-</v>
      </c>
      <c r="Q120" s="37" t="e">
        <f ca="1">IF(Calcu_ADJ!$BY70=FALSE,TEXT(Calcu!AI$60,Calcu!AF$60),TEXT(Calcu_ADJ!AI$60,Calcu_ADJ!AF$60))</f>
        <v>#N/A</v>
      </c>
    </row>
    <row r="121" spans="1:17" ht="15" customHeight="1">
      <c r="A121" s="43" t="str">
        <f>IF(Calcu!BY71=TRUE,"","삭제")</f>
        <v>삭제</v>
      </c>
      <c r="C121" s="50">
        <f t="shared" si="12"/>
        <v>0</v>
      </c>
      <c r="D121" s="50">
        <f t="shared" si="14"/>
        <v>0</v>
      </c>
      <c r="E121" s="50" t="s">
        <v>377</v>
      </c>
      <c r="F121" s="50" t="str">
        <f ca="1">IF(Calcu_ADJ!$BY71=FALSE,Calcu!CF71,Calcu_ADJ!CF71)</f>
        <v/>
      </c>
      <c r="G121" s="50" t="s">
        <v>472</v>
      </c>
      <c r="H121" s="50" t="str">
        <f ca="1">IF(Calcu_ADJ!$BY71=FALSE,Calcu!CI71,Calcu_ADJ!CI71)</f>
        <v/>
      </c>
      <c r="I121" s="50"/>
      <c r="J121" s="50" t="str">
        <f ca="1">Calcu!CG71</f>
        <v/>
      </c>
      <c r="K121" s="50" t="str">
        <f ca="1">Calcu!CH71</f>
        <v/>
      </c>
      <c r="L121" s="50" t="str">
        <f ca="1">LEFT(Calcu!CJ71)</f>
        <v/>
      </c>
      <c r="M121" s="50" t="str">
        <f>IF(Calcu_ADJ!$BY71=FALSE,"-",Calcu_ADJ!CG71)</f>
        <v>-</v>
      </c>
      <c r="N121" s="50" t="str">
        <f>IF(Calcu_ADJ!$BY71=FALSE,"-",Calcu_ADJ!CH71)</f>
        <v>-</v>
      </c>
      <c r="O121" s="50" t="str">
        <f>IF(Calcu_ADJ!$BY71=FALSE,"-",LEFT(Calcu_ADJ!CI71))</f>
        <v>-</v>
      </c>
      <c r="Q121" s="37" t="e">
        <f ca="1">IF(Calcu_ADJ!$BY71=FALSE,TEXT(Calcu!AI$60,Calcu!AF$60),TEXT(Calcu_ADJ!AI$60,Calcu_ADJ!AF$60))</f>
        <v>#N/A</v>
      </c>
    </row>
    <row r="122" spans="1:17" ht="15" customHeight="1">
      <c r="A122" s="43" t="str">
        <f>IF(Calcu!BY72=TRUE,"","삭제")</f>
        <v>삭제</v>
      </c>
      <c r="C122" s="50">
        <f t="shared" si="12"/>
        <v>0</v>
      </c>
      <c r="D122" s="50">
        <f t="shared" si="14"/>
        <v>0</v>
      </c>
      <c r="E122" s="50" t="s">
        <v>378</v>
      </c>
      <c r="F122" s="50" t="str">
        <f ca="1">IF(Calcu_ADJ!$BY72=FALSE,Calcu!CF72,Calcu_ADJ!CF72)</f>
        <v/>
      </c>
      <c r="G122" s="50" t="s">
        <v>472</v>
      </c>
      <c r="H122" s="50" t="str">
        <f ca="1">IF(Calcu_ADJ!$BY72=FALSE,Calcu!CI72,Calcu_ADJ!CI72)</f>
        <v/>
      </c>
      <c r="I122" s="50"/>
      <c r="J122" s="50" t="str">
        <f ca="1">Calcu!CG72</f>
        <v/>
      </c>
      <c r="K122" s="50" t="str">
        <f ca="1">Calcu!CH72</f>
        <v/>
      </c>
      <c r="L122" s="50" t="str">
        <f ca="1">LEFT(Calcu!CJ72)</f>
        <v/>
      </c>
      <c r="M122" s="50" t="str">
        <f>IF(Calcu_ADJ!$BY72=FALSE,"-",Calcu_ADJ!CG72)</f>
        <v>-</v>
      </c>
      <c r="N122" s="50" t="str">
        <f>IF(Calcu_ADJ!$BY72=FALSE,"-",Calcu_ADJ!CH72)</f>
        <v>-</v>
      </c>
      <c r="O122" s="50" t="str">
        <f>IF(Calcu_ADJ!$BY72=FALSE,"-",LEFT(Calcu_ADJ!CI72))</f>
        <v>-</v>
      </c>
      <c r="Q122" s="37" t="e">
        <f ca="1">IF(Calcu_ADJ!$BY72=FALSE,TEXT(Calcu!AI$60,Calcu!AF$60),TEXT(Calcu_ADJ!AI$60,Calcu_ADJ!AF$60))</f>
        <v>#N/A</v>
      </c>
    </row>
    <row r="123" spans="1:17" ht="15" customHeight="1">
      <c r="A123" s="43" t="str">
        <f>IF(Calcu!BY73=TRUE,"","삭제")</f>
        <v>삭제</v>
      </c>
      <c r="C123" s="50">
        <f t="shared" si="12"/>
        <v>0</v>
      </c>
      <c r="D123" s="50">
        <f t="shared" si="14"/>
        <v>0</v>
      </c>
      <c r="E123" s="50" t="s">
        <v>372</v>
      </c>
      <c r="F123" s="50" t="str">
        <f ca="1">IF(Calcu_ADJ!$BY73=FALSE,Calcu!CF73,Calcu_ADJ!CF73)</f>
        <v/>
      </c>
      <c r="G123" s="50" t="s">
        <v>472</v>
      </c>
      <c r="H123" s="50" t="str">
        <f ca="1">IF(Calcu_ADJ!$BY73=FALSE,Calcu!CI73,Calcu_ADJ!CI73)</f>
        <v/>
      </c>
      <c r="I123" s="50"/>
      <c r="J123" s="50" t="str">
        <f ca="1">Calcu!CG73</f>
        <v/>
      </c>
      <c r="K123" s="50" t="str">
        <f ca="1">Calcu!CH73</f>
        <v/>
      </c>
      <c r="L123" s="50" t="str">
        <f ca="1">LEFT(Calcu!CJ73)</f>
        <v/>
      </c>
      <c r="M123" s="50" t="str">
        <f>IF(Calcu_ADJ!$BY73=FALSE,"-",Calcu_ADJ!CG73)</f>
        <v>-</v>
      </c>
      <c r="N123" s="50" t="str">
        <f>IF(Calcu_ADJ!$BY73=FALSE,"-",Calcu_ADJ!CH73)</f>
        <v>-</v>
      </c>
      <c r="O123" s="50" t="str">
        <f>IF(Calcu_ADJ!$BY73=FALSE,"-",LEFT(Calcu_ADJ!CI73))</f>
        <v>-</v>
      </c>
      <c r="Q123" s="37" t="e">
        <f ca="1">IF(Calcu_ADJ!$BY73=FALSE,TEXT(Calcu!AI$60,Calcu!AF$60),TEXT(Calcu_ADJ!AI$60,Calcu_ADJ!AF$60))</f>
        <v>#N/A</v>
      </c>
    </row>
    <row r="124" spans="1:17" ht="15" customHeight="1">
      <c r="A124" s="43" t="str">
        <f>IF(Calcu!BY74=TRUE,"","삭제")</f>
        <v>삭제</v>
      </c>
      <c r="C124" s="50">
        <f t="shared" si="12"/>
        <v>0</v>
      </c>
      <c r="D124" s="50">
        <f t="shared" si="14"/>
        <v>0</v>
      </c>
      <c r="E124" s="50" t="s">
        <v>371</v>
      </c>
      <c r="F124" s="50" t="str">
        <f ca="1">IF(Calcu_ADJ!$BY74=FALSE,Calcu!CF74,Calcu_ADJ!CF74)</f>
        <v/>
      </c>
      <c r="G124" s="50" t="s">
        <v>472</v>
      </c>
      <c r="H124" s="50" t="str">
        <f ca="1">IF(Calcu_ADJ!$BY74=FALSE,Calcu!CI74,Calcu_ADJ!CI74)</f>
        <v/>
      </c>
      <c r="I124" s="50"/>
      <c r="J124" s="50" t="str">
        <f ca="1">Calcu!CG74</f>
        <v/>
      </c>
      <c r="K124" s="50" t="str">
        <f ca="1">Calcu!CH74</f>
        <v/>
      </c>
      <c r="L124" s="50" t="str">
        <f ca="1">LEFT(Calcu!CJ74)</f>
        <v/>
      </c>
      <c r="M124" s="50" t="str">
        <f>IF(Calcu_ADJ!$BY74=FALSE,"-",Calcu_ADJ!CG74)</f>
        <v>-</v>
      </c>
      <c r="N124" s="50" t="str">
        <f>IF(Calcu_ADJ!$BY74=FALSE,"-",Calcu_ADJ!CH74)</f>
        <v>-</v>
      </c>
      <c r="O124" s="50" t="str">
        <f>IF(Calcu_ADJ!$BY74=FALSE,"-",LEFT(Calcu_ADJ!CI74))</f>
        <v>-</v>
      </c>
      <c r="Q124" s="37" t="e">
        <f ca="1">IF(Calcu_ADJ!$BY74=FALSE,TEXT(Calcu!AI$60,Calcu!AF$60),TEXT(Calcu_ADJ!AI$60,Calcu_ADJ!AF$60))</f>
        <v>#N/A</v>
      </c>
    </row>
    <row r="125" spans="1:17" ht="15" customHeight="1">
      <c r="A125" s="43" t="str">
        <f>IF(Calcu!BY75=TRUE,"","삭제")</f>
        <v>삭제</v>
      </c>
      <c r="C125" s="50">
        <f t="shared" si="12"/>
        <v>0</v>
      </c>
      <c r="D125" s="50">
        <f t="shared" si="14"/>
        <v>0</v>
      </c>
      <c r="E125" s="50" t="s">
        <v>369</v>
      </c>
      <c r="F125" s="50" t="str">
        <f ca="1">IF(Calcu_ADJ!$BY75=FALSE,Calcu!CF75,Calcu_ADJ!CF75)</f>
        <v/>
      </c>
      <c r="G125" s="50" t="s">
        <v>472</v>
      </c>
      <c r="H125" s="50" t="str">
        <f ca="1">IF(Calcu_ADJ!$BY75=FALSE,Calcu!CI75,Calcu_ADJ!CI75)</f>
        <v/>
      </c>
      <c r="I125" s="50"/>
      <c r="J125" s="50" t="str">
        <f ca="1">Calcu!CG75</f>
        <v/>
      </c>
      <c r="K125" s="50" t="str">
        <f ca="1">Calcu!CH75</f>
        <v/>
      </c>
      <c r="L125" s="50" t="str">
        <f ca="1">LEFT(Calcu!CJ75)</f>
        <v/>
      </c>
      <c r="M125" s="50" t="str">
        <f>IF(Calcu_ADJ!$BY75=FALSE,"-",Calcu_ADJ!CG75)</f>
        <v>-</v>
      </c>
      <c r="N125" s="50" t="str">
        <f>IF(Calcu_ADJ!$BY75=FALSE,"-",Calcu_ADJ!CH75)</f>
        <v>-</v>
      </c>
      <c r="O125" s="50" t="str">
        <f>IF(Calcu_ADJ!$BY75=FALSE,"-",LEFT(Calcu_ADJ!CI75))</f>
        <v>-</v>
      </c>
      <c r="Q125" s="37" t="e">
        <f ca="1">IF(Calcu_ADJ!$BY75=FALSE,TEXT(Calcu!AI$60,Calcu!AF$60),TEXT(Calcu_ADJ!AI$60,Calcu_ADJ!AF$60))</f>
        <v>#N/A</v>
      </c>
    </row>
    <row r="126" spans="1:17" ht="15" customHeight="1">
      <c r="A126" s="43" t="str">
        <f>IF(Calcu!BY76=TRUE,"","삭제")</f>
        <v>삭제</v>
      </c>
      <c r="C126" s="50">
        <f t="shared" si="12"/>
        <v>0</v>
      </c>
      <c r="D126" s="50">
        <f t="shared" si="14"/>
        <v>0</v>
      </c>
      <c r="E126" s="50" t="s">
        <v>371</v>
      </c>
      <c r="F126" s="50" t="str">
        <f ca="1">IF(Calcu_ADJ!$BY76=FALSE,Calcu!CF76,Calcu_ADJ!CF76)</f>
        <v/>
      </c>
      <c r="G126" s="50" t="s">
        <v>472</v>
      </c>
      <c r="H126" s="50" t="str">
        <f ca="1">IF(Calcu_ADJ!$BY76=FALSE,Calcu!CI76,Calcu_ADJ!CI76)</f>
        <v/>
      </c>
      <c r="I126" s="50"/>
      <c r="J126" s="50" t="str">
        <f ca="1">Calcu!CG76</f>
        <v/>
      </c>
      <c r="K126" s="50" t="str">
        <f ca="1">Calcu!CH76</f>
        <v/>
      </c>
      <c r="L126" s="50" t="str">
        <f ca="1">LEFT(Calcu!CJ76)</f>
        <v/>
      </c>
      <c r="M126" s="50" t="str">
        <f>IF(Calcu_ADJ!$BY76=FALSE,"-",Calcu_ADJ!CG76)</f>
        <v>-</v>
      </c>
      <c r="N126" s="50" t="str">
        <f>IF(Calcu_ADJ!$BY76=FALSE,"-",Calcu_ADJ!CH76)</f>
        <v>-</v>
      </c>
      <c r="O126" s="50" t="str">
        <f>IF(Calcu_ADJ!$BY76=FALSE,"-",LEFT(Calcu_ADJ!CI76))</f>
        <v>-</v>
      </c>
      <c r="Q126" s="37" t="e">
        <f ca="1">IF(Calcu_ADJ!$BY76=FALSE,TEXT(Calcu!AI$60,Calcu!AF$60),TEXT(Calcu_ADJ!AI$60,Calcu_ADJ!AF$60))</f>
        <v>#N/A</v>
      </c>
    </row>
    <row r="127" spans="1:17" ht="15" customHeight="1">
      <c r="A127" s="44" t="str">
        <f>A106</f>
        <v>삭제</v>
      </c>
      <c r="D127" s="52" t="s">
        <v>471</v>
      </c>
      <c r="E127" s="171" t="e">
        <f ca="1">IF(Calcu_ADJ!$BY67=FALSE,Calcu!Z60,Calcu_ADJ!Z60)</f>
        <v>#N/A</v>
      </c>
      <c r="K127" s="218"/>
      <c r="N127" s="218"/>
      <c r="Q127" s="52"/>
    </row>
    <row r="128" spans="1:17" ht="15" customHeight="1">
      <c r="A128" s="222" t="str">
        <f>A129</f>
        <v>삭제</v>
      </c>
      <c r="B128" s="50"/>
      <c r="C128" s="50"/>
      <c r="D128" s="50"/>
      <c r="E128" s="43"/>
      <c r="F128" s="50"/>
      <c r="G128" s="50"/>
      <c r="H128" s="50"/>
      <c r="I128" s="50"/>
      <c r="J128" s="50"/>
      <c r="K128" s="50"/>
      <c r="L128" s="50"/>
      <c r="M128" s="50"/>
      <c r="N128" s="50"/>
      <c r="O128" s="50"/>
    </row>
    <row r="129" spans="1:17" ht="15" customHeight="1">
      <c r="A129" s="222" t="str">
        <f>IF(Calcu!CN67=TRUE,"","삭제")</f>
        <v>삭제</v>
      </c>
      <c r="C129" s="50">
        <f>IF(Calcu!C61="없음","",Calcu!C61)</f>
        <v>0</v>
      </c>
      <c r="D129" s="50">
        <f>Calcu!D61</f>
        <v>0</v>
      </c>
      <c r="E129" s="50" t="s">
        <v>227</v>
      </c>
      <c r="F129" s="50" t="str">
        <f ca="1">IF(Calcu_ADJ!$CN67=FALSE,Calcu!CU67,Calcu_ADJ!CU67)</f>
        <v/>
      </c>
      <c r="G129" s="50" t="s">
        <v>472</v>
      </c>
      <c r="H129" s="50" t="str">
        <f ca="1">IF(Calcu_ADJ!$CN67=FALSE,Calcu!CX67,Calcu_ADJ!CX67)</f>
        <v/>
      </c>
      <c r="I129" s="50"/>
      <c r="J129" s="50" t="str">
        <f ca="1">Calcu!CV67</f>
        <v/>
      </c>
      <c r="K129" s="50" t="str">
        <f ca="1">Calcu!CW67</f>
        <v/>
      </c>
      <c r="L129" s="50" t="str">
        <f ca="1">LEFT(Calcu!CY67)</f>
        <v/>
      </c>
      <c r="M129" s="50" t="str">
        <f>IF(Calcu_ADJ!$CN67=FALSE,"-",Calcu_ADJ!CV67)</f>
        <v>-</v>
      </c>
      <c r="N129" s="50" t="str">
        <f>IF(Calcu_ADJ!$CN67=FALSE,"-",Calcu_ADJ!CW67)</f>
        <v>-</v>
      </c>
      <c r="O129" s="50" t="str">
        <f>IF(Calcu_ADJ!$CN67=FALSE,"-",LEFT(Calcu_ADJ!CY67))</f>
        <v>-</v>
      </c>
      <c r="Q129" s="37" t="e">
        <f ca="1">IF(Calcu_ADJ!$CN67=FALSE,TEXT(Calcu!AI$61,Calcu!AF$61),TEXT(Calcu_ADJ!AI$61,Calcu_ADJ!AF$61))</f>
        <v>#N/A</v>
      </c>
    </row>
    <row r="130" spans="1:17" ht="15" customHeight="1">
      <c r="A130" s="43" t="str">
        <f>IF(Calcu!CN68=TRUE,"","삭제")</f>
        <v>삭제</v>
      </c>
      <c r="C130" s="50">
        <f>C129</f>
        <v>0</v>
      </c>
      <c r="D130" s="50">
        <f>D129</f>
        <v>0</v>
      </c>
      <c r="E130" s="50" t="s">
        <v>379</v>
      </c>
      <c r="F130" s="50" t="str">
        <f ca="1">IF(Calcu_ADJ!$CN68=FALSE,Calcu!CU68,Calcu_ADJ!CU68)</f>
        <v/>
      </c>
      <c r="G130" s="50" t="s">
        <v>472</v>
      </c>
      <c r="H130" s="50" t="str">
        <f ca="1">IF(Calcu_ADJ!$CN68=FALSE,Calcu!CX68,Calcu_ADJ!CX68)</f>
        <v/>
      </c>
      <c r="I130" s="50"/>
      <c r="J130" s="50" t="str">
        <f ca="1">Calcu!CV68</f>
        <v/>
      </c>
      <c r="K130" s="50" t="str">
        <f ca="1">Calcu!CW68</f>
        <v/>
      </c>
      <c r="L130" s="50" t="str">
        <f ca="1">LEFT(Calcu!CY68)</f>
        <v/>
      </c>
      <c r="M130" s="50" t="str">
        <f>IF(Calcu_ADJ!$CN68=FALSE,"-",Calcu_ADJ!CV68)</f>
        <v>-</v>
      </c>
      <c r="N130" s="50" t="str">
        <f>IF(Calcu_ADJ!$CN68=FALSE,"-",Calcu_ADJ!CW68)</f>
        <v>-</v>
      </c>
      <c r="O130" s="50" t="str">
        <f>IF(Calcu_ADJ!$CN68=FALSE,"-",LEFT(Calcu_ADJ!CY68))</f>
        <v>-</v>
      </c>
      <c r="Q130" s="37" t="e">
        <f ca="1">IF(Calcu_ADJ!$CN68=FALSE,TEXT(Calcu!AI$61,Calcu!AF$61),TEXT(Calcu_ADJ!AI$61,Calcu_ADJ!AF$61))</f>
        <v>#N/A</v>
      </c>
    </row>
    <row r="131" spans="1:17" ht="15" customHeight="1">
      <c r="A131" s="43" t="str">
        <f>IF(Calcu!CN69=TRUE,"","삭제")</f>
        <v>삭제</v>
      </c>
      <c r="C131" s="50">
        <f t="shared" ref="C131:C149" si="15">C130</f>
        <v>0</v>
      </c>
      <c r="D131" s="50">
        <f t="shared" ref="D131:D138" si="16">D130</f>
        <v>0</v>
      </c>
      <c r="E131" s="50" t="s">
        <v>374</v>
      </c>
      <c r="F131" s="50" t="str">
        <f ca="1">IF(Calcu_ADJ!$CN69=FALSE,Calcu!CU69,Calcu_ADJ!CU69)</f>
        <v/>
      </c>
      <c r="G131" s="50" t="s">
        <v>472</v>
      </c>
      <c r="H131" s="50" t="str">
        <f ca="1">IF(Calcu_ADJ!$CN69=FALSE,Calcu!CX69,Calcu_ADJ!CX69)</f>
        <v/>
      </c>
      <c r="I131" s="50"/>
      <c r="J131" s="50" t="str">
        <f ca="1">Calcu!CV69</f>
        <v/>
      </c>
      <c r="K131" s="50" t="str">
        <f ca="1">Calcu!CW69</f>
        <v/>
      </c>
      <c r="L131" s="50" t="str">
        <f ca="1">LEFT(Calcu!CY69)</f>
        <v/>
      </c>
      <c r="M131" s="50" t="str">
        <f>IF(Calcu_ADJ!$CN69=FALSE,"-",Calcu_ADJ!CV69)</f>
        <v>-</v>
      </c>
      <c r="N131" s="50" t="str">
        <f>IF(Calcu_ADJ!$CN69=FALSE,"-",Calcu_ADJ!CW69)</f>
        <v>-</v>
      </c>
      <c r="O131" s="50" t="str">
        <f>IF(Calcu_ADJ!$CN69=FALSE,"-",LEFT(Calcu_ADJ!CY69))</f>
        <v>-</v>
      </c>
      <c r="Q131" s="37" t="e">
        <f ca="1">IF(Calcu_ADJ!$CN69=FALSE,TEXT(Calcu!AI$61,Calcu!AF$61),TEXT(Calcu_ADJ!AI$61,Calcu_ADJ!AF$61))</f>
        <v>#N/A</v>
      </c>
    </row>
    <row r="132" spans="1:17" ht="15" customHeight="1">
      <c r="A132" s="43" t="str">
        <f>IF(Calcu!CN70=TRUE,"","삭제")</f>
        <v>삭제</v>
      </c>
      <c r="C132" s="50">
        <f t="shared" si="15"/>
        <v>0</v>
      </c>
      <c r="D132" s="50">
        <f t="shared" si="16"/>
        <v>0</v>
      </c>
      <c r="E132" s="50" t="s">
        <v>380</v>
      </c>
      <c r="F132" s="50" t="str">
        <f ca="1">IF(Calcu_ADJ!$CN70=FALSE,Calcu!CU70,Calcu_ADJ!CU70)</f>
        <v/>
      </c>
      <c r="G132" s="50" t="s">
        <v>472</v>
      </c>
      <c r="H132" s="50" t="str">
        <f ca="1">IF(Calcu_ADJ!$CN70=FALSE,Calcu!CX70,Calcu_ADJ!CX70)</f>
        <v/>
      </c>
      <c r="I132" s="50"/>
      <c r="J132" s="50" t="str">
        <f ca="1">Calcu!CV70</f>
        <v/>
      </c>
      <c r="K132" s="50" t="str">
        <f ca="1">Calcu!CW70</f>
        <v/>
      </c>
      <c r="L132" s="50" t="str">
        <f ca="1">LEFT(Calcu!CY70)</f>
        <v/>
      </c>
      <c r="M132" s="50" t="str">
        <f>IF(Calcu_ADJ!$CN70=FALSE,"-",Calcu_ADJ!CV70)</f>
        <v>-</v>
      </c>
      <c r="N132" s="50" t="str">
        <f>IF(Calcu_ADJ!$CN70=FALSE,"-",Calcu_ADJ!CW70)</f>
        <v>-</v>
      </c>
      <c r="O132" s="50" t="str">
        <f>IF(Calcu_ADJ!$CN70=FALSE,"-",LEFT(Calcu_ADJ!CY70))</f>
        <v>-</v>
      </c>
      <c r="Q132" s="37" t="e">
        <f ca="1">IF(Calcu_ADJ!$CN70=FALSE,TEXT(Calcu!AI$61,Calcu!AF$61),TEXT(Calcu_ADJ!AI$61,Calcu_ADJ!AF$61))</f>
        <v>#N/A</v>
      </c>
    </row>
    <row r="133" spans="1:17" ht="15" customHeight="1">
      <c r="A133" s="43" t="str">
        <f>IF(Calcu!CN71=TRUE,"","삭제")</f>
        <v>삭제</v>
      </c>
      <c r="C133" s="50">
        <f t="shared" si="15"/>
        <v>0</v>
      </c>
      <c r="D133" s="50">
        <f t="shared" si="16"/>
        <v>0</v>
      </c>
      <c r="E133" s="50" t="s">
        <v>376</v>
      </c>
      <c r="F133" s="50" t="str">
        <f ca="1">IF(Calcu_ADJ!$CN71=FALSE,Calcu!CU71,Calcu_ADJ!CU71)</f>
        <v/>
      </c>
      <c r="G133" s="50" t="s">
        <v>472</v>
      </c>
      <c r="H133" s="50" t="str">
        <f ca="1">IF(Calcu_ADJ!$CN71=FALSE,Calcu!CX71,Calcu_ADJ!CX71)</f>
        <v/>
      </c>
      <c r="I133" s="50"/>
      <c r="J133" s="50" t="str">
        <f ca="1">Calcu!CV71</f>
        <v/>
      </c>
      <c r="K133" s="50" t="str">
        <f ca="1">Calcu!CW71</f>
        <v/>
      </c>
      <c r="L133" s="50" t="str">
        <f ca="1">LEFT(Calcu!CY71)</f>
        <v/>
      </c>
      <c r="M133" s="50" t="str">
        <f>IF(Calcu_ADJ!$CN71=FALSE,"-",Calcu_ADJ!CV71)</f>
        <v>-</v>
      </c>
      <c r="N133" s="50" t="str">
        <f>IF(Calcu_ADJ!$CN71=FALSE,"-",Calcu_ADJ!CW71)</f>
        <v>-</v>
      </c>
      <c r="O133" s="50" t="str">
        <f>IF(Calcu_ADJ!$CN71=FALSE,"-",LEFT(Calcu_ADJ!CY71))</f>
        <v>-</v>
      </c>
      <c r="Q133" s="37" t="e">
        <f ca="1">IF(Calcu_ADJ!$CN71=FALSE,TEXT(Calcu!AI$61,Calcu!AF$61),TEXT(Calcu_ADJ!AI$61,Calcu_ADJ!AF$61))</f>
        <v>#N/A</v>
      </c>
    </row>
    <row r="134" spans="1:17" ht="15" customHeight="1">
      <c r="A134" s="43" t="str">
        <f>IF(Calcu!CN72=TRUE,"","삭제")</f>
        <v>삭제</v>
      </c>
      <c r="C134" s="50">
        <f t="shared" si="15"/>
        <v>0</v>
      </c>
      <c r="D134" s="50">
        <f t="shared" si="16"/>
        <v>0</v>
      </c>
      <c r="E134" s="50" t="s">
        <v>375</v>
      </c>
      <c r="F134" s="50" t="str">
        <f ca="1">IF(Calcu_ADJ!$CN72=FALSE,Calcu!CU72,Calcu_ADJ!CU72)</f>
        <v/>
      </c>
      <c r="G134" s="50" t="s">
        <v>472</v>
      </c>
      <c r="H134" s="50" t="str">
        <f ca="1">IF(Calcu_ADJ!$CN72=FALSE,Calcu!CX72,Calcu_ADJ!CX72)</f>
        <v/>
      </c>
      <c r="I134" s="50"/>
      <c r="J134" s="50" t="str">
        <f ca="1">Calcu!CV72</f>
        <v/>
      </c>
      <c r="K134" s="50" t="str">
        <f ca="1">Calcu!CW72</f>
        <v/>
      </c>
      <c r="L134" s="50" t="str">
        <f ca="1">LEFT(Calcu!CY72)</f>
        <v/>
      </c>
      <c r="M134" s="50" t="str">
        <f>IF(Calcu_ADJ!$CN72=FALSE,"-",Calcu_ADJ!CV72)</f>
        <v>-</v>
      </c>
      <c r="N134" s="50" t="str">
        <f>IF(Calcu_ADJ!$CN72=FALSE,"-",Calcu_ADJ!CW72)</f>
        <v>-</v>
      </c>
      <c r="O134" s="50" t="str">
        <f>IF(Calcu_ADJ!$CN72=FALSE,"-",LEFT(Calcu_ADJ!CY72))</f>
        <v>-</v>
      </c>
      <c r="Q134" s="37" t="e">
        <f ca="1">IF(Calcu_ADJ!$CN72=FALSE,TEXT(Calcu!AI$61,Calcu!AF$61),TEXT(Calcu_ADJ!AI$61,Calcu_ADJ!AF$61))</f>
        <v>#N/A</v>
      </c>
    </row>
    <row r="135" spans="1:17" ht="15" customHeight="1">
      <c r="A135" s="43" t="str">
        <f>IF(Calcu!CN73=TRUE,"","삭제")</f>
        <v>삭제</v>
      </c>
      <c r="C135" s="50">
        <f t="shared" si="15"/>
        <v>0</v>
      </c>
      <c r="D135" s="50">
        <f t="shared" si="16"/>
        <v>0</v>
      </c>
      <c r="E135" s="50" t="s">
        <v>379</v>
      </c>
      <c r="F135" s="50" t="str">
        <f ca="1">IF(Calcu_ADJ!$CN73=FALSE,Calcu!CU73,Calcu_ADJ!CU73)</f>
        <v/>
      </c>
      <c r="G135" s="50" t="s">
        <v>472</v>
      </c>
      <c r="H135" s="50" t="str">
        <f ca="1">IF(Calcu_ADJ!$CN73=FALSE,Calcu!CX73,Calcu_ADJ!CX73)</f>
        <v/>
      </c>
      <c r="I135" s="50"/>
      <c r="J135" s="50" t="str">
        <f ca="1">Calcu!CV73</f>
        <v/>
      </c>
      <c r="K135" s="50" t="str">
        <f ca="1">Calcu!CW73</f>
        <v/>
      </c>
      <c r="L135" s="50" t="str">
        <f ca="1">LEFT(Calcu!CY73)</f>
        <v/>
      </c>
      <c r="M135" s="50" t="str">
        <f>IF(Calcu_ADJ!$CN73=FALSE,"-",Calcu_ADJ!CV73)</f>
        <v>-</v>
      </c>
      <c r="N135" s="50" t="str">
        <f>IF(Calcu_ADJ!$CN73=FALSE,"-",Calcu_ADJ!CW73)</f>
        <v>-</v>
      </c>
      <c r="O135" s="50" t="str">
        <f>IF(Calcu_ADJ!$CN73=FALSE,"-",LEFT(Calcu_ADJ!CY73))</f>
        <v>-</v>
      </c>
      <c r="Q135" s="37" t="e">
        <f ca="1">IF(Calcu_ADJ!$CN73=FALSE,TEXT(Calcu!AI$61,Calcu!AF$61),TEXT(Calcu_ADJ!AI$61,Calcu_ADJ!AF$61))</f>
        <v>#N/A</v>
      </c>
    </row>
    <row r="136" spans="1:17" ht="15" customHeight="1">
      <c r="A136" s="43" t="str">
        <f>IF(Calcu!CN74=TRUE,"","삭제")</f>
        <v>삭제</v>
      </c>
      <c r="C136" s="50">
        <f t="shared" si="15"/>
        <v>0</v>
      </c>
      <c r="D136" s="50">
        <f t="shared" si="16"/>
        <v>0</v>
      </c>
      <c r="E136" s="50" t="s">
        <v>380</v>
      </c>
      <c r="F136" s="50" t="str">
        <f ca="1">IF(Calcu_ADJ!$CN74=FALSE,Calcu!CU74,Calcu_ADJ!CU74)</f>
        <v/>
      </c>
      <c r="G136" s="50" t="s">
        <v>472</v>
      </c>
      <c r="H136" s="50" t="str">
        <f ca="1">IF(Calcu_ADJ!$CN74=FALSE,Calcu!CX74,Calcu_ADJ!CX74)</f>
        <v/>
      </c>
      <c r="I136" s="50"/>
      <c r="J136" s="50" t="str">
        <f ca="1">Calcu!CV74</f>
        <v/>
      </c>
      <c r="K136" s="50" t="str">
        <f ca="1">Calcu!CW74</f>
        <v/>
      </c>
      <c r="L136" s="50" t="str">
        <f ca="1">LEFT(Calcu!CY74)</f>
        <v/>
      </c>
      <c r="M136" s="50" t="str">
        <f>IF(Calcu_ADJ!$CN74=FALSE,"-",Calcu_ADJ!CV74)</f>
        <v>-</v>
      </c>
      <c r="N136" s="50" t="str">
        <f>IF(Calcu_ADJ!$CN74=FALSE,"-",Calcu_ADJ!CW74)</f>
        <v>-</v>
      </c>
      <c r="O136" s="50" t="str">
        <f>IF(Calcu_ADJ!$CN74=FALSE,"-",LEFT(Calcu_ADJ!CY74))</f>
        <v>-</v>
      </c>
      <c r="Q136" s="37" t="e">
        <f ca="1">IF(Calcu_ADJ!$CN74=FALSE,TEXT(Calcu!AI$61,Calcu!AF$61),TEXT(Calcu_ADJ!AI$61,Calcu_ADJ!AF$61))</f>
        <v>#N/A</v>
      </c>
    </row>
    <row r="137" spans="1:17" ht="15" customHeight="1">
      <c r="A137" s="43" t="str">
        <f>IF(Calcu!CN75=TRUE,"","삭제")</f>
        <v>삭제</v>
      </c>
      <c r="C137" s="50">
        <f t="shared" si="15"/>
        <v>0</v>
      </c>
      <c r="D137" s="50">
        <f t="shared" si="16"/>
        <v>0</v>
      </c>
      <c r="E137" s="50" t="s">
        <v>376</v>
      </c>
      <c r="F137" s="50" t="str">
        <f ca="1">IF(Calcu_ADJ!$CN75=FALSE,Calcu!CU75,Calcu_ADJ!CU75)</f>
        <v/>
      </c>
      <c r="G137" s="50" t="s">
        <v>472</v>
      </c>
      <c r="H137" s="50" t="str">
        <f ca="1">IF(Calcu_ADJ!$CN75=FALSE,Calcu!CX75,Calcu_ADJ!CX75)</f>
        <v/>
      </c>
      <c r="I137" s="50"/>
      <c r="J137" s="50" t="str">
        <f ca="1">Calcu!CV75</f>
        <v/>
      </c>
      <c r="K137" s="50" t="str">
        <f ca="1">Calcu!CW75</f>
        <v/>
      </c>
      <c r="L137" s="50" t="str">
        <f ca="1">LEFT(Calcu!CY75)</f>
        <v/>
      </c>
      <c r="M137" s="50" t="str">
        <f>IF(Calcu_ADJ!$CN75=FALSE,"-",Calcu_ADJ!CV75)</f>
        <v>-</v>
      </c>
      <c r="N137" s="50" t="str">
        <f>IF(Calcu_ADJ!$CN75=FALSE,"-",Calcu_ADJ!CW75)</f>
        <v>-</v>
      </c>
      <c r="O137" s="50" t="str">
        <f>IF(Calcu_ADJ!$CN75=FALSE,"-",LEFT(Calcu_ADJ!CY75))</f>
        <v>-</v>
      </c>
      <c r="Q137" s="37" t="e">
        <f ca="1">IF(Calcu_ADJ!$CN75=FALSE,TEXT(Calcu!AI$61,Calcu!AF$61),TEXT(Calcu_ADJ!AI$61,Calcu_ADJ!AF$61))</f>
        <v>#N/A</v>
      </c>
    </row>
    <row r="138" spans="1:17" ht="15" customHeight="1">
      <c r="A138" s="43" t="str">
        <f>IF(Calcu!CN76=TRUE,"","삭제")</f>
        <v>삭제</v>
      </c>
      <c r="C138" s="50">
        <f t="shared" si="15"/>
        <v>0</v>
      </c>
      <c r="D138" s="50">
        <f t="shared" si="16"/>
        <v>0</v>
      </c>
      <c r="E138" s="50" t="s">
        <v>375</v>
      </c>
      <c r="F138" s="50" t="str">
        <f ca="1">IF(Calcu_ADJ!$CN76=FALSE,Calcu!CU76,Calcu_ADJ!CU76)</f>
        <v/>
      </c>
      <c r="G138" s="50" t="s">
        <v>472</v>
      </c>
      <c r="H138" s="50" t="str">
        <f ca="1">IF(Calcu_ADJ!$CN76=FALSE,Calcu!CX76,Calcu_ADJ!CX76)</f>
        <v/>
      </c>
      <c r="I138" s="50"/>
      <c r="J138" s="50" t="str">
        <f ca="1">Calcu!CV76</f>
        <v/>
      </c>
      <c r="K138" s="50" t="str">
        <f ca="1">Calcu!CW76</f>
        <v/>
      </c>
      <c r="L138" s="50" t="str">
        <f ca="1">LEFT(Calcu!CY76)</f>
        <v/>
      </c>
      <c r="M138" s="50" t="str">
        <f>IF(Calcu_ADJ!$CN76=FALSE,"-",Calcu_ADJ!CV76)</f>
        <v>-</v>
      </c>
      <c r="N138" s="50" t="str">
        <f>IF(Calcu_ADJ!$CN76=FALSE,"-",Calcu_ADJ!CW76)</f>
        <v>-</v>
      </c>
      <c r="O138" s="50" t="str">
        <f>IF(Calcu_ADJ!$CN76=FALSE,"-",LEFT(Calcu_ADJ!CY76))</f>
        <v>-</v>
      </c>
      <c r="Q138" s="37" t="e">
        <f ca="1">IF(Calcu_ADJ!$CN76=FALSE,TEXT(Calcu!AI$61,Calcu!AF$61),TEXT(Calcu_ADJ!AI$61,Calcu_ADJ!AF$61))</f>
        <v>#N/A</v>
      </c>
    </row>
    <row r="139" spans="1:17" ht="15" customHeight="1">
      <c r="A139" s="222" t="str">
        <f>A140</f>
        <v>삭제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</row>
    <row r="140" spans="1:17" ht="15" customHeight="1">
      <c r="A140" s="222" t="str">
        <f>IF(Calcu!CN67=TRUE,"","삭제")</f>
        <v>삭제</v>
      </c>
      <c r="C140" s="50">
        <f>IF(Calcu!C61="없음","",Calcu!C61)</f>
        <v>0</v>
      </c>
      <c r="D140" s="50">
        <f>Calcu!D61</f>
        <v>0</v>
      </c>
      <c r="E140" s="50" t="s">
        <v>369</v>
      </c>
      <c r="F140" s="50" t="str">
        <f ca="1">IF(Calcu_ADJ!$CN67=FALSE,Calcu!CU67,Calcu_ADJ!CU67)</f>
        <v/>
      </c>
      <c r="G140" s="50" t="s">
        <v>472</v>
      </c>
      <c r="H140" s="50" t="str">
        <f ca="1">IF(Calcu_ADJ!$CN67=FALSE,Calcu!CX67,Calcu_ADJ!CX67)</f>
        <v/>
      </c>
      <c r="I140" s="50"/>
      <c r="J140" s="50" t="str">
        <f ca="1">Calcu!CZ67</f>
        <v/>
      </c>
      <c r="K140" s="50" t="str">
        <f ca="1">Calcu!DA67</f>
        <v/>
      </c>
      <c r="L140" s="50" t="str">
        <f ca="1">LEFT(Calcu!DB67)</f>
        <v/>
      </c>
      <c r="M140" s="50" t="str">
        <f>IF(Calcu_ADJ!$CN67=FALSE,"-",Calcu_ADJ!CZ67)</f>
        <v>-</v>
      </c>
      <c r="N140" s="50" t="str">
        <f>IF(Calcu_ADJ!$CN67=FALSE,"-",Calcu_ADJ!DA67)</f>
        <v>-</v>
      </c>
      <c r="O140" s="50" t="str">
        <f>IF(Calcu_ADJ!$CN67=FALSE,"-",LEFT(Calcu_ADJ!DB67))</f>
        <v>-</v>
      </c>
      <c r="Q140" s="37" t="e">
        <f ca="1">IF(Calcu_ADJ!$CN67=FALSE,TEXT(Calcu!AI$61,Calcu!AF$61),TEXT(Calcu_ADJ!AI$61,Calcu_ADJ!AF$61))</f>
        <v>#N/A</v>
      </c>
    </row>
    <row r="141" spans="1:17" ht="15" customHeight="1">
      <c r="A141" s="43" t="str">
        <f>IF(Calcu!CN68=TRUE,"","삭제")</f>
        <v>삭제</v>
      </c>
      <c r="C141" s="50">
        <f t="shared" si="15"/>
        <v>0</v>
      </c>
      <c r="D141" s="50">
        <f t="shared" ref="D141:D149" si="17">D140</f>
        <v>0</v>
      </c>
      <c r="E141" s="50" t="s">
        <v>381</v>
      </c>
      <c r="F141" s="50" t="str">
        <f ca="1">IF(Calcu_ADJ!$CN68=FALSE,Calcu!CU68,Calcu_ADJ!CU68)</f>
        <v/>
      </c>
      <c r="G141" s="50" t="s">
        <v>472</v>
      </c>
      <c r="H141" s="50" t="str">
        <f ca="1">IF(Calcu_ADJ!$CN68=FALSE,Calcu!CX68,Calcu_ADJ!CX68)</f>
        <v/>
      </c>
      <c r="I141" s="50"/>
      <c r="J141" s="50" t="str">
        <f ca="1">Calcu!CZ68</f>
        <v/>
      </c>
      <c r="K141" s="50" t="str">
        <f ca="1">Calcu!DA68</f>
        <v/>
      </c>
      <c r="L141" s="50" t="str">
        <f ca="1">LEFT(Calcu!DB68)</f>
        <v/>
      </c>
      <c r="M141" s="50" t="str">
        <f>IF(Calcu_ADJ!$CN68=FALSE,"-",Calcu_ADJ!CZ68)</f>
        <v>-</v>
      </c>
      <c r="N141" s="50" t="str">
        <f>IF(Calcu_ADJ!$CN68=FALSE,"-",Calcu_ADJ!DA68)</f>
        <v>-</v>
      </c>
      <c r="O141" s="50" t="str">
        <f>IF(Calcu_ADJ!$CN68=FALSE,"-",LEFT(Calcu_ADJ!DB68))</f>
        <v>-</v>
      </c>
      <c r="Q141" s="37" t="e">
        <f ca="1">IF(Calcu_ADJ!$CN68=FALSE,TEXT(Calcu!AI$61,Calcu!AF$61),TEXT(Calcu_ADJ!AI$61,Calcu_ADJ!AF$61))</f>
        <v>#N/A</v>
      </c>
    </row>
    <row r="142" spans="1:17" ht="15" customHeight="1">
      <c r="A142" s="43" t="str">
        <f>IF(Calcu!CN69=TRUE,"","삭제")</f>
        <v>삭제</v>
      </c>
      <c r="C142" s="50">
        <f t="shared" si="15"/>
        <v>0</v>
      </c>
      <c r="D142" s="50">
        <f t="shared" si="17"/>
        <v>0</v>
      </c>
      <c r="E142" s="50" t="s">
        <v>381</v>
      </c>
      <c r="F142" s="50" t="str">
        <f ca="1">IF(Calcu_ADJ!$CN69=FALSE,Calcu!CU69,Calcu_ADJ!CU69)</f>
        <v/>
      </c>
      <c r="G142" s="50" t="s">
        <v>472</v>
      </c>
      <c r="H142" s="50" t="str">
        <f ca="1">IF(Calcu_ADJ!$CN69=FALSE,Calcu!CX69,Calcu_ADJ!CX69)</f>
        <v/>
      </c>
      <c r="I142" s="50"/>
      <c r="J142" s="50" t="str">
        <f ca="1">Calcu!CZ69</f>
        <v/>
      </c>
      <c r="K142" s="50" t="str">
        <f ca="1">Calcu!DA69</f>
        <v/>
      </c>
      <c r="L142" s="50" t="str">
        <f ca="1">LEFT(Calcu!DB69)</f>
        <v/>
      </c>
      <c r="M142" s="50" t="str">
        <f>IF(Calcu_ADJ!$CN69=FALSE,"-",Calcu_ADJ!CZ69)</f>
        <v>-</v>
      </c>
      <c r="N142" s="50" t="str">
        <f>IF(Calcu_ADJ!$CN69=FALSE,"-",Calcu_ADJ!DA69)</f>
        <v>-</v>
      </c>
      <c r="O142" s="50" t="str">
        <f>IF(Calcu_ADJ!$CN69=FALSE,"-",LEFT(Calcu_ADJ!DB69))</f>
        <v>-</v>
      </c>
      <c r="Q142" s="37" t="e">
        <f ca="1">IF(Calcu_ADJ!$CN69=FALSE,TEXT(Calcu!AI$61,Calcu!AF$61),TEXT(Calcu_ADJ!AI$61,Calcu_ADJ!AF$61))</f>
        <v>#N/A</v>
      </c>
    </row>
    <row r="143" spans="1:17" ht="15" customHeight="1">
      <c r="A143" s="43" t="str">
        <f>IF(Calcu!CN70=TRUE,"","삭제")</f>
        <v>삭제</v>
      </c>
      <c r="C143" s="50">
        <f t="shared" si="15"/>
        <v>0</v>
      </c>
      <c r="D143" s="50">
        <f t="shared" si="17"/>
        <v>0</v>
      </c>
      <c r="E143" s="50" t="s">
        <v>247</v>
      </c>
      <c r="F143" s="50" t="str">
        <f ca="1">IF(Calcu_ADJ!$CN70=FALSE,Calcu!CU70,Calcu_ADJ!CU70)</f>
        <v/>
      </c>
      <c r="G143" s="50" t="s">
        <v>472</v>
      </c>
      <c r="H143" s="50" t="str">
        <f ca="1">IF(Calcu_ADJ!$CN70=FALSE,Calcu!CX70,Calcu_ADJ!CX70)</f>
        <v/>
      </c>
      <c r="I143" s="50"/>
      <c r="J143" s="50" t="str">
        <f ca="1">Calcu!CZ70</f>
        <v/>
      </c>
      <c r="K143" s="50" t="str">
        <f ca="1">Calcu!DA70</f>
        <v/>
      </c>
      <c r="L143" s="50" t="str">
        <f ca="1">LEFT(Calcu!DB70)</f>
        <v/>
      </c>
      <c r="M143" s="50" t="str">
        <f>IF(Calcu_ADJ!$CN70=FALSE,"-",Calcu_ADJ!CZ70)</f>
        <v>-</v>
      </c>
      <c r="N143" s="50" t="str">
        <f>IF(Calcu_ADJ!$CN70=FALSE,"-",Calcu_ADJ!DA70)</f>
        <v>-</v>
      </c>
      <c r="O143" s="50" t="str">
        <f>IF(Calcu_ADJ!$CN70=FALSE,"-",LEFT(Calcu_ADJ!DB70))</f>
        <v>-</v>
      </c>
      <c r="Q143" s="37" t="e">
        <f ca="1">IF(Calcu_ADJ!$CN70=FALSE,TEXT(Calcu!AI$61,Calcu!AF$61),TEXT(Calcu_ADJ!AI$61,Calcu_ADJ!AF$61))</f>
        <v>#N/A</v>
      </c>
    </row>
    <row r="144" spans="1:17" ht="15" customHeight="1">
      <c r="A144" s="43" t="str">
        <f>IF(Calcu!CN71=TRUE,"","삭제")</f>
        <v>삭제</v>
      </c>
      <c r="C144" s="50">
        <f t="shared" si="15"/>
        <v>0</v>
      </c>
      <c r="D144" s="50">
        <f t="shared" si="17"/>
        <v>0</v>
      </c>
      <c r="E144" s="50" t="s">
        <v>369</v>
      </c>
      <c r="F144" s="50" t="str">
        <f ca="1">IF(Calcu_ADJ!$CN71=FALSE,Calcu!CU71,Calcu_ADJ!CU71)</f>
        <v/>
      </c>
      <c r="G144" s="50" t="s">
        <v>472</v>
      </c>
      <c r="H144" s="50" t="str">
        <f ca="1">IF(Calcu_ADJ!$CN71=FALSE,Calcu!CX71,Calcu_ADJ!CX71)</f>
        <v/>
      </c>
      <c r="I144" s="50"/>
      <c r="J144" s="50" t="str">
        <f ca="1">Calcu!CZ71</f>
        <v/>
      </c>
      <c r="K144" s="50" t="str">
        <f ca="1">Calcu!DA71</f>
        <v/>
      </c>
      <c r="L144" s="50" t="str">
        <f ca="1">LEFT(Calcu!DB71)</f>
        <v/>
      </c>
      <c r="M144" s="50" t="str">
        <f>IF(Calcu_ADJ!$CN71=FALSE,"-",Calcu_ADJ!CZ71)</f>
        <v>-</v>
      </c>
      <c r="N144" s="50" t="str">
        <f>IF(Calcu_ADJ!$CN71=FALSE,"-",Calcu_ADJ!DA71)</f>
        <v>-</v>
      </c>
      <c r="O144" s="50" t="str">
        <f>IF(Calcu_ADJ!$CN71=FALSE,"-",LEFT(Calcu_ADJ!DB71))</f>
        <v>-</v>
      </c>
      <c r="Q144" s="37" t="e">
        <f ca="1">IF(Calcu_ADJ!$CN71=FALSE,TEXT(Calcu!AI$61,Calcu!AF$61),TEXT(Calcu_ADJ!AI$61,Calcu_ADJ!AF$61))</f>
        <v>#N/A</v>
      </c>
    </row>
    <row r="145" spans="1:17" ht="15" customHeight="1">
      <c r="A145" s="43" t="str">
        <f>IF(Calcu!CN72=TRUE,"","삭제")</f>
        <v>삭제</v>
      </c>
      <c r="C145" s="50">
        <f t="shared" si="15"/>
        <v>0</v>
      </c>
      <c r="D145" s="50">
        <f t="shared" si="17"/>
        <v>0</v>
      </c>
      <c r="E145" s="50" t="s">
        <v>247</v>
      </c>
      <c r="F145" s="50" t="str">
        <f ca="1">IF(Calcu_ADJ!$CN72=FALSE,Calcu!CU72,Calcu_ADJ!CU72)</f>
        <v/>
      </c>
      <c r="G145" s="50" t="s">
        <v>472</v>
      </c>
      <c r="H145" s="50" t="str">
        <f ca="1">IF(Calcu_ADJ!$CN72=FALSE,Calcu!CX72,Calcu_ADJ!CX72)</f>
        <v/>
      </c>
      <c r="I145" s="50"/>
      <c r="J145" s="50" t="str">
        <f ca="1">Calcu!CZ72</f>
        <v/>
      </c>
      <c r="K145" s="50" t="str">
        <f ca="1">Calcu!DA72</f>
        <v/>
      </c>
      <c r="L145" s="50" t="str">
        <f ca="1">LEFT(Calcu!DB72)</f>
        <v/>
      </c>
      <c r="M145" s="50" t="str">
        <f>IF(Calcu_ADJ!$CN72=FALSE,"-",Calcu_ADJ!CZ72)</f>
        <v>-</v>
      </c>
      <c r="N145" s="50" t="str">
        <f>IF(Calcu_ADJ!$CN72=FALSE,"-",Calcu_ADJ!DA72)</f>
        <v>-</v>
      </c>
      <c r="O145" s="50" t="str">
        <f>IF(Calcu_ADJ!$CN72=FALSE,"-",LEFT(Calcu_ADJ!DB72))</f>
        <v>-</v>
      </c>
      <c r="Q145" s="37" t="e">
        <f ca="1">IF(Calcu_ADJ!$CN72=FALSE,TEXT(Calcu!AI$61,Calcu!AF$61),TEXT(Calcu_ADJ!AI$61,Calcu_ADJ!AF$61))</f>
        <v>#N/A</v>
      </c>
    </row>
    <row r="146" spans="1:17" ht="15" customHeight="1">
      <c r="A146" s="43" t="str">
        <f>IF(Calcu!CN73=TRUE,"","삭제")</f>
        <v>삭제</v>
      </c>
      <c r="C146" s="50">
        <f t="shared" si="15"/>
        <v>0</v>
      </c>
      <c r="D146" s="50">
        <f t="shared" si="17"/>
        <v>0</v>
      </c>
      <c r="E146" s="50" t="s">
        <v>381</v>
      </c>
      <c r="F146" s="50" t="str">
        <f ca="1">IF(Calcu_ADJ!$CN73=FALSE,Calcu!CU73,Calcu_ADJ!CU73)</f>
        <v/>
      </c>
      <c r="G146" s="50" t="s">
        <v>472</v>
      </c>
      <c r="H146" s="50" t="str">
        <f ca="1">IF(Calcu_ADJ!$CN73=FALSE,Calcu!CX73,Calcu_ADJ!CX73)</f>
        <v/>
      </c>
      <c r="I146" s="50"/>
      <c r="J146" s="50" t="str">
        <f ca="1">Calcu!CZ73</f>
        <v/>
      </c>
      <c r="K146" s="50" t="str">
        <f ca="1">Calcu!DA73</f>
        <v/>
      </c>
      <c r="L146" s="50" t="str">
        <f ca="1">LEFT(Calcu!DB73)</f>
        <v/>
      </c>
      <c r="M146" s="50" t="str">
        <f>IF(Calcu_ADJ!$CN73=FALSE,"-",Calcu_ADJ!CZ73)</f>
        <v>-</v>
      </c>
      <c r="N146" s="50" t="str">
        <f>IF(Calcu_ADJ!$CN73=FALSE,"-",Calcu_ADJ!DA73)</f>
        <v>-</v>
      </c>
      <c r="O146" s="50" t="str">
        <f>IF(Calcu_ADJ!$CN73=FALSE,"-",LEFT(Calcu_ADJ!DB73))</f>
        <v>-</v>
      </c>
      <c r="Q146" s="37" t="e">
        <f ca="1">IF(Calcu_ADJ!$CN73=FALSE,TEXT(Calcu!AI$61,Calcu!AF$61),TEXT(Calcu_ADJ!AI$61,Calcu_ADJ!AF$61))</f>
        <v>#N/A</v>
      </c>
    </row>
    <row r="147" spans="1:17" ht="15" customHeight="1">
      <c r="A147" s="43" t="str">
        <f>IF(Calcu!CN74=TRUE,"","삭제")</f>
        <v>삭제</v>
      </c>
      <c r="C147" s="50">
        <f t="shared" si="15"/>
        <v>0</v>
      </c>
      <c r="D147" s="50">
        <f t="shared" si="17"/>
        <v>0</v>
      </c>
      <c r="E147" s="50" t="s">
        <v>369</v>
      </c>
      <c r="F147" s="50" t="str">
        <f ca="1">IF(Calcu_ADJ!$CN74=FALSE,Calcu!CU74,Calcu_ADJ!CU74)</f>
        <v/>
      </c>
      <c r="G147" s="50" t="s">
        <v>472</v>
      </c>
      <c r="H147" s="50" t="str">
        <f ca="1">IF(Calcu_ADJ!$CN74=FALSE,Calcu!CX74,Calcu_ADJ!CX74)</f>
        <v/>
      </c>
      <c r="I147" s="50"/>
      <c r="J147" s="50" t="str">
        <f ca="1">Calcu!CZ74</f>
        <v/>
      </c>
      <c r="K147" s="50" t="str">
        <f ca="1">Calcu!DA74</f>
        <v/>
      </c>
      <c r="L147" s="50" t="str">
        <f ca="1">LEFT(Calcu!DB74)</f>
        <v/>
      </c>
      <c r="M147" s="50" t="str">
        <f>IF(Calcu_ADJ!$CN74=FALSE,"-",Calcu_ADJ!CZ74)</f>
        <v>-</v>
      </c>
      <c r="N147" s="50" t="str">
        <f>IF(Calcu_ADJ!$CN74=FALSE,"-",Calcu_ADJ!DA74)</f>
        <v>-</v>
      </c>
      <c r="O147" s="50" t="str">
        <f>IF(Calcu_ADJ!$CN74=FALSE,"-",LEFT(Calcu_ADJ!DB74))</f>
        <v>-</v>
      </c>
      <c r="Q147" s="37" t="e">
        <f ca="1">IF(Calcu_ADJ!$CN74=FALSE,TEXT(Calcu!AI$61,Calcu!AF$61),TEXT(Calcu_ADJ!AI$61,Calcu_ADJ!AF$61))</f>
        <v>#N/A</v>
      </c>
    </row>
    <row r="148" spans="1:17" ht="15" customHeight="1">
      <c r="A148" s="43" t="str">
        <f>IF(Calcu!CN75=TRUE,"","삭제")</f>
        <v>삭제</v>
      </c>
      <c r="C148" s="50">
        <f t="shared" si="15"/>
        <v>0</v>
      </c>
      <c r="D148" s="50">
        <f t="shared" si="17"/>
        <v>0</v>
      </c>
      <c r="E148" s="50" t="s">
        <v>384</v>
      </c>
      <c r="F148" s="50" t="str">
        <f ca="1">IF(Calcu_ADJ!$CN75=FALSE,Calcu!CU75,Calcu_ADJ!CU75)</f>
        <v/>
      </c>
      <c r="G148" s="50" t="s">
        <v>472</v>
      </c>
      <c r="H148" s="50" t="str">
        <f ca="1">IF(Calcu_ADJ!$CN75=FALSE,Calcu!CX75,Calcu_ADJ!CX75)</f>
        <v/>
      </c>
      <c r="I148" s="50"/>
      <c r="J148" s="50" t="str">
        <f ca="1">Calcu!CZ75</f>
        <v/>
      </c>
      <c r="K148" s="50" t="str">
        <f ca="1">Calcu!DA75</f>
        <v/>
      </c>
      <c r="L148" s="50" t="str">
        <f ca="1">LEFT(Calcu!DB75)</f>
        <v/>
      </c>
      <c r="M148" s="50" t="str">
        <f>IF(Calcu_ADJ!$CN75=FALSE,"-",Calcu_ADJ!CZ75)</f>
        <v>-</v>
      </c>
      <c r="N148" s="50" t="str">
        <f>IF(Calcu_ADJ!$CN75=FALSE,"-",Calcu_ADJ!DA75)</f>
        <v>-</v>
      </c>
      <c r="O148" s="50" t="str">
        <f>IF(Calcu_ADJ!$CN75=FALSE,"-",LEFT(Calcu_ADJ!DB75))</f>
        <v>-</v>
      </c>
      <c r="Q148" s="37" t="e">
        <f ca="1">IF(Calcu_ADJ!$CN75=FALSE,TEXT(Calcu!AI$61,Calcu!AF$61),TEXT(Calcu_ADJ!AI$61,Calcu_ADJ!AF$61))</f>
        <v>#N/A</v>
      </c>
    </row>
    <row r="149" spans="1:17" ht="15" customHeight="1">
      <c r="A149" s="43" t="str">
        <f>IF(Calcu!CN76=TRUE,"","삭제")</f>
        <v>삭제</v>
      </c>
      <c r="C149" s="50">
        <f t="shared" si="15"/>
        <v>0</v>
      </c>
      <c r="D149" s="50">
        <f t="shared" si="17"/>
        <v>0</v>
      </c>
      <c r="E149" s="50" t="s">
        <v>247</v>
      </c>
      <c r="F149" s="50" t="str">
        <f ca="1">IF(Calcu_ADJ!$CN76=FALSE,Calcu!CU76,Calcu_ADJ!CU76)</f>
        <v/>
      </c>
      <c r="G149" s="50" t="s">
        <v>472</v>
      </c>
      <c r="H149" s="50" t="str">
        <f ca="1">IF(Calcu_ADJ!$CN76=FALSE,Calcu!CX76,Calcu_ADJ!CX76)</f>
        <v/>
      </c>
      <c r="I149" s="50"/>
      <c r="J149" s="50" t="str">
        <f ca="1">Calcu!CZ76</f>
        <v/>
      </c>
      <c r="K149" s="50" t="str">
        <f ca="1">Calcu!DA76</f>
        <v/>
      </c>
      <c r="L149" s="50" t="str">
        <f ca="1">LEFT(Calcu!DB76)</f>
        <v/>
      </c>
      <c r="M149" s="50" t="str">
        <f>IF(Calcu_ADJ!$CN76=FALSE,"-",Calcu_ADJ!CZ76)</f>
        <v>-</v>
      </c>
      <c r="N149" s="50" t="str">
        <f>IF(Calcu_ADJ!$CN76=FALSE,"-",Calcu_ADJ!DA76)</f>
        <v>-</v>
      </c>
      <c r="O149" s="50" t="str">
        <f>IF(Calcu_ADJ!$CN76=FALSE,"-",LEFT(Calcu_ADJ!DB76))</f>
        <v>-</v>
      </c>
      <c r="Q149" s="37" t="e">
        <f ca="1">IF(Calcu_ADJ!$CN76=FALSE,TEXT(Calcu!AI$61,Calcu!AF$61),TEXT(Calcu_ADJ!AI$61,Calcu_ADJ!AF$61))</f>
        <v>#N/A</v>
      </c>
    </row>
    <row r="150" spans="1:17" ht="15" customHeight="1">
      <c r="A150" s="44" t="str">
        <f>A129</f>
        <v>삭제</v>
      </c>
      <c r="D150" s="52" t="s">
        <v>471</v>
      </c>
      <c r="E150" s="171" t="e">
        <f ca="1">IF(Calcu_ADJ!$CN67=FALSE,Calcu!Z61,Calcu_ADJ!Z61)</f>
        <v>#N/A</v>
      </c>
      <c r="K150" s="218"/>
      <c r="Q150" s="52"/>
    </row>
    <row r="151" spans="1:17" ht="15" customHeight="1"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3"/>
    </row>
  </sheetData>
  <mergeCells count="13">
    <mergeCell ref="M12:O12"/>
    <mergeCell ref="P12:P13"/>
    <mergeCell ref="Q12:Q13"/>
    <mergeCell ref="A1:Q2"/>
    <mergeCell ref="C12:C13"/>
    <mergeCell ref="D12:D13"/>
    <mergeCell ref="E12:E13"/>
    <mergeCell ref="F12:F13"/>
    <mergeCell ref="G12:G13"/>
    <mergeCell ref="H12:H13"/>
    <mergeCell ref="I12:I13"/>
    <mergeCell ref="J12:L12"/>
    <mergeCell ref="B12:B13"/>
  </mergeCells>
  <phoneticPr fontId="4" type="noConversion"/>
  <printOptions horizontalCentered="1"/>
  <pageMargins left="0" right="0" top="0.35433070866141736" bottom="0.59055118110236227" header="0" footer="0"/>
  <pageSetup paperSize="9" scale="80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29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4.77734375" style="37" customWidth="1"/>
    <col min="4" max="9" width="8.77734375" style="37" customWidth="1"/>
    <col min="10" max="10" width="4.77734375" style="37" customWidth="1"/>
    <col min="11" max="11" width="4.77734375" style="91" customWidth="1"/>
    <col min="12" max="12" width="6.77734375" style="101" customWidth="1"/>
    <col min="13" max="16384" width="10.77734375" style="91"/>
  </cols>
  <sheetData>
    <row r="1" spans="1:12" s="78" customFormat="1" ht="33" customHeight="1">
      <c r="A1" s="344" t="s">
        <v>355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80"/>
    </row>
    <row r="2" spans="1:12" s="78" customFormat="1" ht="33" customHeight="1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80"/>
    </row>
    <row r="3" spans="1:12" s="78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79"/>
      <c r="L3" s="100"/>
    </row>
    <row r="4" spans="1:12" s="80" customFormat="1" ht="13.5" customHeight="1">
      <c r="A4" s="164"/>
      <c r="B4" s="164"/>
      <c r="C4" s="188"/>
      <c r="D4" s="188"/>
      <c r="E4" s="188"/>
      <c r="F4" s="213"/>
      <c r="G4" s="188"/>
      <c r="H4" s="188"/>
      <c r="I4" s="219"/>
      <c r="J4" s="220"/>
      <c r="K4" s="164"/>
      <c r="L4" s="36"/>
    </row>
    <row r="5" spans="1:12" s="81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2" s="83" customFormat="1" ht="15" customHeight="1">
      <c r="A6" s="43"/>
      <c r="C6" s="38" t="s">
        <v>356</v>
      </c>
      <c r="D6" s="38"/>
      <c r="F6" s="37"/>
      <c r="G6" s="51"/>
      <c r="H6" s="51"/>
      <c r="I6" s="51"/>
      <c r="J6" s="50"/>
      <c r="K6" s="92"/>
    </row>
    <row r="7" spans="1:12" s="83" customFormat="1" ht="15" customHeight="1">
      <c r="A7" s="43"/>
      <c r="C7" s="122" t="s">
        <v>357</v>
      </c>
      <c r="D7" s="122" t="s">
        <v>358</v>
      </c>
      <c r="E7" s="122" t="s">
        <v>359</v>
      </c>
      <c r="F7" s="122" t="s">
        <v>360</v>
      </c>
      <c r="G7" s="122" t="s">
        <v>361</v>
      </c>
      <c r="H7" s="216" t="s">
        <v>362</v>
      </c>
      <c r="I7" s="345" t="s">
        <v>363</v>
      </c>
      <c r="J7" s="50"/>
    </row>
    <row r="8" spans="1:12" s="83" customFormat="1" ht="15" customHeight="1">
      <c r="A8" s="43"/>
      <c r="C8" s="221"/>
      <c r="D8" s="221"/>
      <c r="E8" s="221"/>
      <c r="F8" s="221" t="s">
        <v>364</v>
      </c>
      <c r="G8" s="221" t="s">
        <v>364</v>
      </c>
      <c r="H8" s="221" t="s">
        <v>364</v>
      </c>
      <c r="I8" s="346"/>
      <c r="J8" s="50"/>
    </row>
    <row r="9" spans="1:12" s="83" customFormat="1" ht="15" customHeight="1">
      <c r="A9" s="222" t="str">
        <f>IF(Calcu!Q67=TRUE,"","삭제")</f>
        <v>삭제</v>
      </c>
      <c r="C9" s="201">
        <f>Calcu!C56</f>
        <v>0</v>
      </c>
      <c r="D9" s="201">
        <f>Calcu!D56</f>
        <v>0</v>
      </c>
      <c r="E9" s="201" t="s">
        <v>366</v>
      </c>
      <c r="F9" s="201" t="str">
        <f ca="1">Calcu!X67</f>
        <v/>
      </c>
      <c r="G9" s="201" t="str">
        <f ca="1">Calcu!Y67</f>
        <v/>
      </c>
      <c r="H9" s="201" t="str">
        <f ca="1">Calcu!AA67</f>
        <v/>
      </c>
      <c r="J9" s="50"/>
    </row>
    <row r="10" spans="1:12" s="83" customFormat="1" ht="15" customHeight="1">
      <c r="A10" s="43" t="str">
        <f>IF(Calcu!Q68=TRUE,"","삭제")</f>
        <v>삭제</v>
      </c>
      <c r="C10" s="201">
        <f>C9</f>
        <v>0</v>
      </c>
      <c r="D10" s="201">
        <f>D9</f>
        <v>0</v>
      </c>
      <c r="E10" s="201" t="s">
        <v>367</v>
      </c>
      <c r="F10" s="201" t="str">
        <f ca="1">Calcu!X68</f>
        <v/>
      </c>
      <c r="G10" s="201" t="str">
        <f ca="1">Calcu!Y68</f>
        <v/>
      </c>
      <c r="H10" s="201" t="str">
        <f ca="1">Calcu!AA68</f>
        <v/>
      </c>
      <c r="J10" s="50"/>
    </row>
    <row r="11" spans="1:12" s="83" customFormat="1" ht="15" customHeight="1">
      <c r="A11" s="43" t="str">
        <f>IF(Calcu!Q69=TRUE,"","삭제")</f>
        <v>삭제</v>
      </c>
      <c r="C11" s="201">
        <f t="shared" ref="C11:C28" si="0">C10</f>
        <v>0</v>
      </c>
      <c r="D11" s="201">
        <f t="shared" ref="D11" si="1">D10</f>
        <v>0</v>
      </c>
      <c r="E11" s="201" t="s">
        <v>366</v>
      </c>
      <c r="F11" s="201" t="str">
        <f ca="1">Calcu!X69</f>
        <v/>
      </c>
      <c r="G11" s="201" t="str">
        <f ca="1">Calcu!Y69</f>
        <v/>
      </c>
      <c r="H11" s="201" t="str">
        <f ca="1">Calcu!AA69</f>
        <v/>
      </c>
      <c r="J11" s="50"/>
    </row>
    <row r="12" spans="1:12" s="83" customFormat="1" ht="15" customHeight="1">
      <c r="A12" s="43" t="str">
        <f>IF(Calcu!Q70=TRUE,"","삭제")</f>
        <v>삭제</v>
      </c>
      <c r="C12" s="201">
        <f t="shared" si="0"/>
        <v>0</v>
      </c>
      <c r="D12" s="201">
        <f t="shared" ref="D12" si="2">D11</f>
        <v>0</v>
      </c>
      <c r="E12" s="201" t="s">
        <v>366</v>
      </c>
      <c r="F12" s="201" t="str">
        <f ca="1">Calcu!X70</f>
        <v/>
      </c>
      <c r="G12" s="201" t="str">
        <f ca="1">Calcu!Y70</f>
        <v/>
      </c>
      <c r="H12" s="201" t="str">
        <f ca="1">Calcu!AA70</f>
        <v/>
      </c>
      <c r="J12" s="50"/>
    </row>
    <row r="13" spans="1:12" s="83" customFormat="1" ht="15" customHeight="1">
      <c r="A13" s="43" t="str">
        <f>IF(Calcu!Q71=TRUE,"","삭제")</f>
        <v>삭제</v>
      </c>
      <c r="C13" s="201">
        <f t="shared" si="0"/>
        <v>0</v>
      </c>
      <c r="D13" s="201">
        <f t="shared" ref="D13" si="3">D12</f>
        <v>0</v>
      </c>
      <c r="E13" s="201" t="s">
        <v>366</v>
      </c>
      <c r="F13" s="201" t="str">
        <f ca="1">Calcu!X71</f>
        <v/>
      </c>
      <c r="G13" s="201" t="str">
        <f ca="1">Calcu!Y71</f>
        <v/>
      </c>
      <c r="H13" s="201" t="str">
        <f ca="1">Calcu!AA71</f>
        <v/>
      </c>
      <c r="J13" s="50"/>
    </row>
    <row r="14" spans="1:12" s="83" customFormat="1" ht="15" customHeight="1">
      <c r="A14" s="43" t="str">
        <f>IF(Calcu!Q72=TRUE,"","삭제")</f>
        <v>삭제</v>
      </c>
      <c r="C14" s="201">
        <f t="shared" si="0"/>
        <v>0</v>
      </c>
      <c r="D14" s="201">
        <f t="shared" ref="D14" si="4">D13</f>
        <v>0</v>
      </c>
      <c r="E14" s="201" t="s">
        <v>368</v>
      </c>
      <c r="F14" s="201" t="str">
        <f ca="1">Calcu!X72</f>
        <v/>
      </c>
      <c r="G14" s="201" t="str">
        <f ca="1">Calcu!Y72</f>
        <v/>
      </c>
      <c r="H14" s="201" t="str">
        <f ca="1">Calcu!AA72</f>
        <v/>
      </c>
      <c r="J14" s="50"/>
    </row>
    <row r="15" spans="1:12" s="83" customFormat="1" ht="15" customHeight="1">
      <c r="A15" s="43" t="str">
        <f>IF(Calcu!Q73=TRUE,"","삭제")</f>
        <v>삭제</v>
      </c>
      <c r="C15" s="201">
        <f t="shared" si="0"/>
        <v>0</v>
      </c>
      <c r="D15" s="201">
        <f t="shared" ref="D15" si="5">D14</f>
        <v>0</v>
      </c>
      <c r="E15" s="201" t="s">
        <v>368</v>
      </c>
      <c r="F15" s="201" t="str">
        <f ca="1">Calcu!X73</f>
        <v/>
      </c>
      <c r="G15" s="201" t="str">
        <f ca="1">Calcu!Y73</f>
        <v/>
      </c>
      <c r="H15" s="201" t="str">
        <f ca="1">Calcu!AA73</f>
        <v/>
      </c>
      <c r="J15" s="50"/>
    </row>
    <row r="16" spans="1:12" s="83" customFormat="1" ht="15" customHeight="1">
      <c r="A16" s="43" t="str">
        <f>IF(Calcu!Q74=TRUE,"","삭제")</f>
        <v>삭제</v>
      </c>
      <c r="C16" s="201">
        <f t="shared" si="0"/>
        <v>0</v>
      </c>
      <c r="D16" s="201">
        <f t="shared" ref="D16" si="6">D15</f>
        <v>0</v>
      </c>
      <c r="E16" s="201" t="s">
        <v>368</v>
      </c>
      <c r="F16" s="201" t="str">
        <f ca="1">Calcu!X74</f>
        <v/>
      </c>
      <c r="G16" s="201" t="str">
        <f ca="1">Calcu!Y74</f>
        <v/>
      </c>
      <c r="H16" s="201" t="str">
        <f ca="1">Calcu!AA74</f>
        <v/>
      </c>
      <c r="J16" s="50"/>
    </row>
    <row r="17" spans="1:10" s="83" customFormat="1" ht="15" customHeight="1">
      <c r="A17" s="43" t="str">
        <f>IF(Calcu!Q75=TRUE,"","삭제")</f>
        <v>삭제</v>
      </c>
      <c r="C17" s="201">
        <f t="shared" si="0"/>
        <v>0</v>
      </c>
      <c r="D17" s="201">
        <f t="shared" ref="D17" si="7">D16</f>
        <v>0</v>
      </c>
      <c r="E17" s="201" t="s">
        <v>368</v>
      </c>
      <c r="F17" s="201" t="str">
        <f ca="1">Calcu!X75</f>
        <v/>
      </c>
      <c r="G17" s="201" t="str">
        <f ca="1">Calcu!Y75</f>
        <v/>
      </c>
      <c r="H17" s="201" t="str">
        <f ca="1">Calcu!AA75</f>
        <v/>
      </c>
      <c r="J17" s="50"/>
    </row>
    <row r="18" spans="1:10" s="83" customFormat="1" ht="15" customHeight="1">
      <c r="A18" s="43" t="str">
        <f>IF(Calcu!Q76=TRUE,"","삭제")</f>
        <v>삭제</v>
      </c>
      <c r="C18" s="201">
        <f t="shared" si="0"/>
        <v>0</v>
      </c>
      <c r="D18" s="201">
        <f t="shared" ref="D18" si="8">D17</f>
        <v>0</v>
      </c>
      <c r="E18" s="201" t="s">
        <v>368</v>
      </c>
      <c r="F18" s="201" t="str">
        <f ca="1">Calcu!X76</f>
        <v/>
      </c>
      <c r="G18" s="201" t="str">
        <f ca="1">Calcu!Y76</f>
        <v/>
      </c>
      <c r="H18" s="201" t="str">
        <f ca="1">Calcu!AA76</f>
        <v/>
      </c>
      <c r="J18" s="50"/>
    </row>
    <row r="19" spans="1:10" s="83" customFormat="1" ht="15" customHeight="1">
      <c r="A19" s="222" t="str">
        <f>IF(Calcu!Q67=TRUE,"","삭제")</f>
        <v>삭제</v>
      </c>
      <c r="C19" s="201">
        <f>Calcu!C56</f>
        <v>0</v>
      </c>
      <c r="D19" s="201">
        <f>Calcu!D56</f>
        <v>0</v>
      </c>
      <c r="E19" s="201" t="s">
        <v>370</v>
      </c>
      <c r="F19" s="201" t="str">
        <f ca="1">Calcu!X67</f>
        <v/>
      </c>
      <c r="G19" s="201" t="str">
        <f ca="1">Calcu!AC67</f>
        <v/>
      </c>
      <c r="H19" s="201" t="str">
        <f ca="1">Calcu!AA67</f>
        <v/>
      </c>
      <c r="J19" s="50"/>
    </row>
    <row r="20" spans="1:10" s="83" customFormat="1" ht="15" customHeight="1">
      <c r="A20" s="43" t="str">
        <f>IF(Calcu!Q68=TRUE,"","삭제")</f>
        <v>삭제</v>
      </c>
      <c r="C20" s="201">
        <f t="shared" si="0"/>
        <v>0</v>
      </c>
      <c r="D20" s="201">
        <f t="shared" ref="D20" si="9">D19</f>
        <v>0</v>
      </c>
      <c r="E20" s="201" t="s">
        <v>370</v>
      </c>
      <c r="F20" s="201" t="str">
        <f ca="1">Calcu!X68</f>
        <v/>
      </c>
      <c r="G20" s="201" t="str">
        <f ca="1">Calcu!AC68</f>
        <v/>
      </c>
      <c r="H20" s="201" t="str">
        <f ca="1">Calcu!AA68</f>
        <v/>
      </c>
      <c r="J20" s="50"/>
    </row>
    <row r="21" spans="1:10" s="83" customFormat="1" ht="15" customHeight="1">
      <c r="A21" s="43" t="str">
        <f>IF(Calcu!Q69=TRUE,"","삭제")</f>
        <v>삭제</v>
      </c>
      <c r="C21" s="201">
        <f t="shared" si="0"/>
        <v>0</v>
      </c>
      <c r="D21" s="201">
        <f t="shared" ref="D21" si="10">D20</f>
        <v>0</v>
      </c>
      <c r="E21" s="201" t="s">
        <v>370</v>
      </c>
      <c r="F21" s="201" t="str">
        <f ca="1">Calcu!X69</f>
        <v/>
      </c>
      <c r="G21" s="201" t="str">
        <f ca="1">Calcu!AC69</f>
        <v/>
      </c>
      <c r="H21" s="201" t="str">
        <f ca="1">Calcu!AA69</f>
        <v/>
      </c>
      <c r="J21" s="50"/>
    </row>
    <row r="22" spans="1:10" s="83" customFormat="1" ht="15" customHeight="1">
      <c r="A22" s="43" t="str">
        <f>IF(Calcu!Q70=TRUE,"","삭제")</f>
        <v>삭제</v>
      </c>
      <c r="C22" s="201">
        <f t="shared" si="0"/>
        <v>0</v>
      </c>
      <c r="D22" s="201">
        <f t="shared" ref="D22" si="11">D21</f>
        <v>0</v>
      </c>
      <c r="E22" s="201" t="s">
        <v>369</v>
      </c>
      <c r="F22" s="201" t="str">
        <f ca="1">Calcu!X70</f>
        <v/>
      </c>
      <c r="G22" s="201" t="str">
        <f ca="1">Calcu!AC70</f>
        <v/>
      </c>
      <c r="H22" s="201" t="str">
        <f ca="1">Calcu!AA70</f>
        <v/>
      </c>
      <c r="J22" s="50"/>
    </row>
    <row r="23" spans="1:10" s="83" customFormat="1" ht="15" customHeight="1">
      <c r="A23" s="43" t="str">
        <f>IF(Calcu!Q71=TRUE,"","삭제")</f>
        <v>삭제</v>
      </c>
      <c r="C23" s="201">
        <f t="shared" si="0"/>
        <v>0</v>
      </c>
      <c r="D23" s="201">
        <f t="shared" ref="D23" si="12">D22</f>
        <v>0</v>
      </c>
      <c r="E23" s="201" t="s">
        <v>370</v>
      </c>
      <c r="F23" s="201" t="str">
        <f ca="1">Calcu!X71</f>
        <v/>
      </c>
      <c r="G23" s="201" t="str">
        <f ca="1">Calcu!AC71</f>
        <v/>
      </c>
      <c r="H23" s="201" t="str">
        <f ca="1">Calcu!AA71</f>
        <v/>
      </c>
      <c r="J23" s="50"/>
    </row>
    <row r="24" spans="1:10" s="83" customFormat="1" ht="15" customHeight="1">
      <c r="A24" s="43" t="str">
        <f>IF(Calcu!Q72=TRUE,"","삭제")</f>
        <v>삭제</v>
      </c>
      <c r="C24" s="201">
        <f t="shared" si="0"/>
        <v>0</v>
      </c>
      <c r="D24" s="201">
        <f t="shared" ref="D24" si="13">D23</f>
        <v>0</v>
      </c>
      <c r="E24" s="201" t="s">
        <v>370</v>
      </c>
      <c r="F24" s="201" t="str">
        <f ca="1">Calcu!X72</f>
        <v/>
      </c>
      <c r="G24" s="201" t="str">
        <f ca="1">Calcu!AC72</f>
        <v/>
      </c>
      <c r="H24" s="201" t="str">
        <f ca="1">Calcu!AA72</f>
        <v/>
      </c>
      <c r="J24" s="50"/>
    </row>
    <row r="25" spans="1:10" s="83" customFormat="1" ht="15" customHeight="1">
      <c r="A25" s="43" t="str">
        <f>IF(Calcu!Q73=TRUE,"","삭제")</f>
        <v>삭제</v>
      </c>
      <c r="C25" s="201">
        <f t="shared" si="0"/>
        <v>0</v>
      </c>
      <c r="D25" s="201">
        <f t="shared" ref="D25" si="14">D24</f>
        <v>0</v>
      </c>
      <c r="E25" s="201" t="s">
        <v>370</v>
      </c>
      <c r="F25" s="201" t="str">
        <f ca="1">Calcu!X73</f>
        <v/>
      </c>
      <c r="G25" s="201" t="str">
        <f ca="1">Calcu!AC73</f>
        <v/>
      </c>
      <c r="H25" s="201" t="str">
        <f ca="1">Calcu!AA73</f>
        <v/>
      </c>
      <c r="J25" s="50"/>
    </row>
    <row r="26" spans="1:10" s="83" customFormat="1" ht="15" customHeight="1">
      <c r="A26" s="43" t="str">
        <f>IF(Calcu!Q74=TRUE,"","삭제")</f>
        <v>삭제</v>
      </c>
      <c r="C26" s="201">
        <f t="shared" si="0"/>
        <v>0</v>
      </c>
      <c r="D26" s="201">
        <f t="shared" ref="D26" si="15">D25</f>
        <v>0</v>
      </c>
      <c r="E26" s="201" t="s">
        <v>370</v>
      </c>
      <c r="F26" s="201" t="str">
        <f ca="1">Calcu!X74</f>
        <v/>
      </c>
      <c r="G26" s="201" t="str">
        <f ca="1">Calcu!AC74</f>
        <v/>
      </c>
      <c r="H26" s="201" t="str">
        <f ca="1">Calcu!AA74</f>
        <v/>
      </c>
      <c r="J26" s="50"/>
    </row>
    <row r="27" spans="1:10" s="83" customFormat="1" ht="15" customHeight="1">
      <c r="A27" s="43" t="str">
        <f>IF(Calcu!Q75=TRUE,"","삭제")</f>
        <v>삭제</v>
      </c>
      <c r="C27" s="201">
        <f t="shared" si="0"/>
        <v>0</v>
      </c>
      <c r="D27" s="201">
        <f t="shared" ref="D27" si="16">D26</f>
        <v>0</v>
      </c>
      <c r="E27" s="201" t="s">
        <v>370</v>
      </c>
      <c r="F27" s="201" t="str">
        <f ca="1">Calcu!X75</f>
        <v/>
      </c>
      <c r="G27" s="201" t="str">
        <f ca="1">Calcu!AC75</f>
        <v/>
      </c>
      <c r="H27" s="201" t="str">
        <f ca="1">Calcu!AA75</f>
        <v/>
      </c>
      <c r="J27" s="50"/>
    </row>
    <row r="28" spans="1:10" s="83" customFormat="1" ht="15" customHeight="1">
      <c r="A28" s="43" t="str">
        <f>IF(Calcu!Q76=TRUE,"","삭제")</f>
        <v>삭제</v>
      </c>
      <c r="C28" s="201">
        <f t="shared" si="0"/>
        <v>0</v>
      </c>
      <c r="D28" s="201">
        <f t="shared" ref="D28" si="17">D27</f>
        <v>0</v>
      </c>
      <c r="E28" s="201" t="s">
        <v>370</v>
      </c>
      <c r="F28" s="201" t="str">
        <f ca="1">Calcu!X76</f>
        <v/>
      </c>
      <c r="G28" s="201" t="str">
        <f ca="1">Calcu!AC76</f>
        <v/>
      </c>
      <c r="H28" s="201" t="str">
        <f ca="1">Calcu!AA76</f>
        <v/>
      </c>
    </row>
    <row r="29" spans="1:10" s="83" customFormat="1" ht="15" customHeight="1">
      <c r="A29" s="222" t="str">
        <f>IF(Calcu!AF67=TRUE,"","삭제")</f>
        <v>삭제</v>
      </c>
      <c r="C29" s="201">
        <f>Calcu!C57</f>
        <v>0</v>
      </c>
      <c r="D29" s="201">
        <f>Calcu!D57</f>
        <v>0</v>
      </c>
      <c r="E29" s="201" t="s">
        <v>368</v>
      </c>
      <c r="F29" s="201" t="str">
        <f ca="1">Calcu!AM67</f>
        <v/>
      </c>
      <c r="G29" s="201" t="str">
        <f ca="1">Calcu!AN67</f>
        <v/>
      </c>
      <c r="H29" s="201" t="str">
        <f ca="1">Calcu!AP67</f>
        <v/>
      </c>
    </row>
    <row r="30" spans="1:10" s="83" customFormat="1" ht="15" customHeight="1">
      <c r="A30" s="43" t="str">
        <f>IF(Calcu!AF68=TRUE,"","삭제")</f>
        <v>삭제</v>
      </c>
      <c r="C30" s="201">
        <f>C29</f>
        <v>0</v>
      </c>
      <c r="D30" s="201">
        <f>D29</f>
        <v>0</v>
      </c>
      <c r="E30" s="201" t="s">
        <v>368</v>
      </c>
      <c r="F30" s="201" t="str">
        <f ca="1">Calcu!AM68</f>
        <v/>
      </c>
      <c r="G30" s="201" t="str">
        <f ca="1">Calcu!AN68</f>
        <v/>
      </c>
      <c r="H30" s="201" t="str">
        <f ca="1">Calcu!AP68</f>
        <v/>
      </c>
    </row>
    <row r="31" spans="1:10" s="83" customFormat="1" ht="15" customHeight="1">
      <c r="A31" s="43" t="str">
        <f>IF(Calcu!AF69=TRUE,"","삭제")</f>
        <v>삭제</v>
      </c>
      <c r="C31" s="201">
        <f t="shared" ref="C31:C48" si="18">C30</f>
        <v>0</v>
      </c>
      <c r="D31" s="201">
        <f t="shared" ref="D31" si="19">D30</f>
        <v>0</v>
      </c>
      <c r="E31" s="201" t="s">
        <v>368</v>
      </c>
      <c r="F31" s="201" t="str">
        <f ca="1">Calcu!AM69</f>
        <v/>
      </c>
      <c r="G31" s="201" t="str">
        <f ca="1">Calcu!AN69</f>
        <v/>
      </c>
      <c r="H31" s="201" t="str">
        <f ca="1">Calcu!AP69</f>
        <v/>
      </c>
    </row>
    <row r="32" spans="1:10" s="83" customFormat="1" ht="15" customHeight="1">
      <c r="A32" s="43" t="str">
        <f>IF(Calcu!AF70=TRUE,"","삭제")</f>
        <v>삭제</v>
      </c>
      <c r="C32" s="201">
        <f t="shared" si="18"/>
        <v>0</v>
      </c>
      <c r="D32" s="201">
        <f t="shared" ref="D32" si="20">D31</f>
        <v>0</v>
      </c>
      <c r="E32" s="201" t="s">
        <v>368</v>
      </c>
      <c r="F32" s="201" t="str">
        <f ca="1">Calcu!AM70</f>
        <v/>
      </c>
      <c r="G32" s="201" t="str">
        <f ca="1">Calcu!AN70</f>
        <v/>
      </c>
      <c r="H32" s="201" t="str">
        <f ca="1">Calcu!AP70</f>
        <v/>
      </c>
      <c r="J32" s="50"/>
    </row>
    <row r="33" spans="1:10" s="83" customFormat="1" ht="15" customHeight="1">
      <c r="A33" s="43" t="str">
        <f>IF(Calcu!AF71=TRUE,"","삭제")</f>
        <v>삭제</v>
      </c>
      <c r="C33" s="201">
        <f t="shared" si="18"/>
        <v>0</v>
      </c>
      <c r="D33" s="201">
        <f t="shared" ref="D33" si="21">D32</f>
        <v>0</v>
      </c>
      <c r="E33" s="201" t="s">
        <v>368</v>
      </c>
      <c r="F33" s="201" t="str">
        <f ca="1">Calcu!AM71</f>
        <v/>
      </c>
      <c r="G33" s="201" t="str">
        <f ca="1">Calcu!AN71</f>
        <v/>
      </c>
      <c r="H33" s="201" t="str">
        <f ca="1">Calcu!AP71</f>
        <v/>
      </c>
      <c r="J33" s="50"/>
    </row>
    <row r="34" spans="1:10" s="83" customFormat="1" ht="15" customHeight="1">
      <c r="A34" s="43" t="str">
        <f>IF(Calcu!AF72=TRUE,"","삭제")</f>
        <v>삭제</v>
      </c>
      <c r="C34" s="201">
        <f t="shared" si="18"/>
        <v>0</v>
      </c>
      <c r="D34" s="201">
        <f t="shared" ref="D34" si="22">D33</f>
        <v>0</v>
      </c>
      <c r="E34" s="201" t="s">
        <v>368</v>
      </c>
      <c r="F34" s="201" t="str">
        <f ca="1">Calcu!AM72</f>
        <v/>
      </c>
      <c r="G34" s="201" t="str">
        <f ca="1">Calcu!AN72</f>
        <v/>
      </c>
      <c r="H34" s="201" t="str">
        <f ca="1">Calcu!AP72</f>
        <v/>
      </c>
      <c r="J34" s="50"/>
    </row>
    <row r="35" spans="1:10" s="83" customFormat="1" ht="15" customHeight="1">
      <c r="A35" s="43" t="str">
        <f>IF(Calcu!AF73=TRUE,"","삭제")</f>
        <v>삭제</v>
      </c>
      <c r="C35" s="201">
        <f t="shared" si="18"/>
        <v>0</v>
      </c>
      <c r="D35" s="201">
        <f t="shared" ref="D35" si="23">D34</f>
        <v>0</v>
      </c>
      <c r="E35" s="201" t="s">
        <v>368</v>
      </c>
      <c r="F35" s="201" t="str">
        <f ca="1">Calcu!AM73</f>
        <v/>
      </c>
      <c r="G35" s="201" t="str">
        <f ca="1">Calcu!AN73</f>
        <v/>
      </c>
      <c r="H35" s="201" t="str">
        <f ca="1">Calcu!AP73</f>
        <v/>
      </c>
      <c r="J35" s="50"/>
    </row>
    <row r="36" spans="1:10" s="83" customFormat="1" ht="15" customHeight="1">
      <c r="A36" s="43" t="str">
        <f>IF(Calcu!AF74=TRUE,"","삭제")</f>
        <v>삭제</v>
      </c>
      <c r="C36" s="201">
        <f t="shared" si="18"/>
        <v>0</v>
      </c>
      <c r="D36" s="201">
        <f t="shared" ref="D36" si="24">D35</f>
        <v>0</v>
      </c>
      <c r="E36" s="201" t="s">
        <v>368</v>
      </c>
      <c r="F36" s="201" t="str">
        <f ca="1">Calcu!AM74</f>
        <v/>
      </c>
      <c r="G36" s="201" t="str">
        <f ca="1">Calcu!AN74</f>
        <v/>
      </c>
      <c r="H36" s="201" t="str">
        <f ca="1">Calcu!AP74</f>
        <v/>
      </c>
      <c r="J36" s="50"/>
    </row>
    <row r="37" spans="1:10" s="83" customFormat="1" ht="15" customHeight="1">
      <c r="A37" s="43" t="str">
        <f>IF(Calcu!AF75=TRUE,"","삭제")</f>
        <v>삭제</v>
      </c>
      <c r="C37" s="201">
        <f t="shared" si="18"/>
        <v>0</v>
      </c>
      <c r="D37" s="201">
        <f t="shared" ref="D37" si="25">D36</f>
        <v>0</v>
      </c>
      <c r="E37" s="201" t="s">
        <v>368</v>
      </c>
      <c r="F37" s="201" t="str">
        <f ca="1">Calcu!AM75</f>
        <v/>
      </c>
      <c r="G37" s="201" t="str">
        <f ca="1">Calcu!AN75</f>
        <v/>
      </c>
      <c r="H37" s="201" t="str">
        <f ca="1">Calcu!AP75</f>
        <v/>
      </c>
      <c r="J37" s="50"/>
    </row>
    <row r="38" spans="1:10" s="83" customFormat="1" ht="15" customHeight="1">
      <c r="A38" s="43" t="str">
        <f>IF(Calcu!AF76=TRUE,"","삭제")</f>
        <v>삭제</v>
      </c>
      <c r="C38" s="201">
        <f t="shared" si="18"/>
        <v>0</v>
      </c>
      <c r="D38" s="201">
        <f t="shared" ref="D38" si="26">D37</f>
        <v>0</v>
      </c>
      <c r="E38" s="201" t="s">
        <v>368</v>
      </c>
      <c r="F38" s="201" t="str">
        <f ca="1">Calcu!AM76</f>
        <v/>
      </c>
      <c r="G38" s="201" t="str">
        <f ca="1">Calcu!AN76</f>
        <v/>
      </c>
      <c r="H38" s="201" t="str">
        <f ca="1">Calcu!AP76</f>
        <v/>
      </c>
      <c r="J38" s="50"/>
    </row>
    <row r="39" spans="1:10" s="83" customFormat="1" ht="15" customHeight="1">
      <c r="A39" s="222" t="str">
        <f>IF(Calcu!AF67=TRUE,"","삭제")</f>
        <v>삭제</v>
      </c>
      <c r="C39" s="201">
        <f>Calcu!C57</f>
        <v>0</v>
      </c>
      <c r="D39" s="201">
        <f>Calcu!D57</f>
        <v>0</v>
      </c>
      <c r="E39" s="201" t="s">
        <v>370</v>
      </c>
      <c r="F39" s="201" t="str">
        <f ca="1">Calcu!AM67</f>
        <v/>
      </c>
      <c r="G39" s="201" t="str">
        <f ca="1">Calcu!AR67</f>
        <v/>
      </c>
      <c r="H39" s="201" t="str">
        <f ca="1">Calcu!AP67</f>
        <v/>
      </c>
      <c r="J39" s="50"/>
    </row>
    <row r="40" spans="1:10" s="83" customFormat="1" ht="15" customHeight="1">
      <c r="A40" s="43" t="str">
        <f>IF(Calcu!AF68=TRUE,"","삭제")</f>
        <v>삭제</v>
      </c>
      <c r="C40" s="201">
        <f t="shared" si="18"/>
        <v>0</v>
      </c>
      <c r="D40" s="201">
        <f t="shared" ref="D40" si="27">D39</f>
        <v>0</v>
      </c>
      <c r="E40" s="201" t="s">
        <v>370</v>
      </c>
      <c r="F40" s="201" t="str">
        <f ca="1">Calcu!AM68</f>
        <v/>
      </c>
      <c r="G40" s="201" t="str">
        <f ca="1">Calcu!AR68</f>
        <v/>
      </c>
      <c r="H40" s="201" t="str">
        <f ca="1">Calcu!AP68</f>
        <v/>
      </c>
      <c r="J40" s="50"/>
    </row>
    <row r="41" spans="1:10" s="83" customFormat="1" ht="15" customHeight="1">
      <c r="A41" s="43" t="str">
        <f>IF(Calcu!AF69=TRUE,"","삭제")</f>
        <v>삭제</v>
      </c>
      <c r="C41" s="201">
        <f t="shared" si="18"/>
        <v>0</v>
      </c>
      <c r="D41" s="201">
        <f t="shared" ref="D41" si="28">D40</f>
        <v>0</v>
      </c>
      <c r="E41" s="201" t="s">
        <v>370</v>
      </c>
      <c r="F41" s="201" t="str">
        <f ca="1">Calcu!AM69</f>
        <v/>
      </c>
      <c r="G41" s="201" t="str">
        <f ca="1">Calcu!AR69</f>
        <v/>
      </c>
      <c r="H41" s="201" t="str">
        <f ca="1">Calcu!AP69</f>
        <v/>
      </c>
      <c r="J41" s="50"/>
    </row>
    <row r="42" spans="1:10" s="83" customFormat="1" ht="15" customHeight="1">
      <c r="A42" s="43" t="str">
        <f>IF(Calcu!AF70=TRUE,"","삭제")</f>
        <v>삭제</v>
      </c>
      <c r="C42" s="201">
        <f t="shared" si="18"/>
        <v>0</v>
      </c>
      <c r="D42" s="201">
        <f t="shared" ref="D42" si="29">D41</f>
        <v>0</v>
      </c>
      <c r="E42" s="201" t="s">
        <v>370</v>
      </c>
      <c r="F42" s="201" t="str">
        <f ca="1">Calcu!AM70</f>
        <v/>
      </c>
      <c r="G42" s="201" t="str">
        <f ca="1">Calcu!AR70</f>
        <v/>
      </c>
      <c r="H42" s="201" t="str">
        <f ca="1">Calcu!AP70</f>
        <v/>
      </c>
      <c r="J42" s="50"/>
    </row>
    <row r="43" spans="1:10" s="83" customFormat="1" ht="15" customHeight="1">
      <c r="A43" s="43" t="str">
        <f>IF(Calcu!AF71=TRUE,"","삭제")</f>
        <v>삭제</v>
      </c>
      <c r="C43" s="201">
        <f t="shared" si="18"/>
        <v>0</v>
      </c>
      <c r="D43" s="201">
        <f t="shared" ref="D43" si="30">D42</f>
        <v>0</v>
      </c>
      <c r="E43" s="201" t="s">
        <v>370</v>
      </c>
      <c r="F43" s="201" t="str">
        <f ca="1">Calcu!AM71</f>
        <v/>
      </c>
      <c r="G43" s="201" t="str">
        <f ca="1">Calcu!AR71</f>
        <v/>
      </c>
      <c r="H43" s="201" t="str">
        <f ca="1">Calcu!AP71</f>
        <v/>
      </c>
      <c r="J43" s="50"/>
    </row>
    <row r="44" spans="1:10" s="83" customFormat="1" ht="15" customHeight="1">
      <c r="A44" s="43" t="str">
        <f>IF(Calcu!AF72=TRUE,"","삭제")</f>
        <v>삭제</v>
      </c>
      <c r="C44" s="201">
        <f t="shared" si="18"/>
        <v>0</v>
      </c>
      <c r="D44" s="201">
        <f t="shared" ref="D44" si="31">D43</f>
        <v>0</v>
      </c>
      <c r="E44" s="201" t="s">
        <v>370</v>
      </c>
      <c r="F44" s="201" t="str">
        <f ca="1">Calcu!AM72</f>
        <v/>
      </c>
      <c r="G44" s="201" t="str">
        <f ca="1">Calcu!AR72</f>
        <v/>
      </c>
      <c r="H44" s="201" t="str">
        <f ca="1">Calcu!AP72</f>
        <v/>
      </c>
      <c r="J44" s="50"/>
    </row>
    <row r="45" spans="1:10" s="83" customFormat="1" ht="15" customHeight="1">
      <c r="A45" s="43" t="str">
        <f>IF(Calcu!AF73=TRUE,"","삭제")</f>
        <v>삭제</v>
      </c>
      <c r="C45" s="201">
        <f t="shared" si="18"/>
        <v>0</v>
      </c>
      <c r="D45" s="201">
        <f t="shared" ref="D45" si="32">D44</f>
        <v>0</v>
      </c>
      <c r="E45" s="201" t="s">
        <v>370</v>
      </c>
      <c r="F45" s="201" t="str">
        <f ca="1">Calcu!AM73</f>
        <v/>
      </c>
      <c r="G45" s="201" t="str">
        <f ca="1">Calcu!AR73</f>
        <v/>
      </c>
      <c r="H45" s="201" t="str">
        <f ca="1">Calcu!AP73</f>
        <v/>
      </c>
      <c r="J45" s="50"/>
    </row>
    <row r="46" spans="1:10" s="83" customFormat="1" ht="15" customHeight="1">
      <c r="A46" s="43" t="str">
        <f>IF(Calcu!AF74=TRUE,"","삭제")</f>
        <v>삭제</v>
      </c>
      <c r="C46" s="201">
        <f t="shared" si="18"/>
        <v>0</v>
      </c>
      <c r="D46" s="201">
        <f t="shared" ref="D46" si="33">D45</f>
        <v>0</v>
      </c>
      <c r="E46" s="201" t="s">
        <v>370</v>
      </c>
      <c r="F46" s="201" t="str">
        <f ca="1">Calcu!AM74</f>
        <v/>
      </c>
      <c r="G46" s="201" t="str">
        <f ca="1">Calcu!AR74</f>
        <v/>
      </c>
      <c r="H46" s="201" t="str">
        <f ca="1">Calcu!AP74</f>
        <v/>
      </c>
      <c r="J46" s="50"/>
    </row>
    <row r="47" spans="1:10" s="83" customFormat="1" ht="15" customHeight="1">
      <c r="A47" s="43" t="str">
        <f>IF(Calcu!AF75=TRUE,"","삭제")</f>
        <v>삭제</v>
      </c>
      <c r="C47" s="201">
        <f t="shared" si="18"/>
        <v>0</v>
      </c>
      <c r="D47" s="201">
        <f t="shared" ref="D47" si="34">D46</f>
        <v>0</v>
      </c>
      <c r="E47" s="201" t="s">
        <v>370</v>
      </c>
      <c r="F47" s="201" t="str">
        <f ca="1">Calcu!AM75</f>
        <v/>
      </c>
      <c r="G47" s="201" t="str">
        <f ca="1">Calcu!AR75</f>
        <v/>
      </c>
      <c r="H47" s="201" t="str">
        <f ca="1">Calcu!AP75</f>
        <v/>
      </c>
      <c r="J47" s="50"/>
    </row>
    <row r="48" spans="1:10" s="83" customFormat="1" ht="15" customHeight="1">
      <c r="A48" s="43" t="str">
        <f>IF(Calcu!AF76=TRUE,"","삭제")</f>
        <v>삭제</v>
      </c>
      <c r="C48" s="201">
        <f t="shared" si="18"/>
        <v>0</v>
      </c>
      <c r="D48" s="201">
        <f t="shared" ref="D48" si="35">D47</f>
        <v>0</v>
      </c>
      <c r="E48" s="201" t="s">
        <v>370</v>
      </c>
      <c r="F48" s="201" t="str">
        <f ca="1">Calcu!AM76</f>
        <v/>
      </c>
      <c r="G48" s="201" t="str">
        <f ca="1">Calcu!AR76</f>
        <v/>
      </c>
      <c r="H48" s="201" t="str">
        <f ca="1">Calcu!AP76</f>
        <v/>
      </c>
      <c r="J48" s="50"/>
    </row>
    <row r="49" spans="1:10" s="83" customFormat="1" ht="15" customHeight="1">
      <c r="A49" s="222" t="str">
        <f>IF(Calcu!AU67=TRUE,"","삭제")</f>
        <v>삭제</v>
      </c>
      <c r="C49" s="201">
        <f>Calcu!C58</f>
        <v>0</v>
      </c>
      <c r="D49" s="201">
        <f>Calcu!D58</f>
        <v>0</v>
      </c>
      <c r="E49" s="201" t="s">
        <v>368</v>
      </c>
      <c r="F49" s="201" t="str">
        <f ca="1">Calcu!BB67</f>
        <v/>
      </c>
      <c r="G49" s="201" t="str">
        <f ca="1">Calcu!BC67</f>
        <v/>
      </c>
      <c r="H49" s="201" t="str">
        <f ca="1">Calcu!BE67</f>
        <v/>
      </c>
      <c r="J49" s="50"/>
    </row>
    <row r="50" spans="1:10" s="83" customFormat="1" ht="15" customHeight="1">
      <c r="A50" s="43" t="str">
        <f>IF(Calcu!AU68=TRUE,"","삭제")</f>
        <v>삭제</v>
      </c>
      <c r="C50" s="201">
        <f>C49</f>
        <v>0</v>
      </c>
      <c r="D50" s="201">
        <f>D49</f>
        <v>0</v>
      </c>
      <c r="E50" s="201" t="s">
        <v>368</v>
      </c>
      <c r="F50" s="201" t="str">
        <f ca="1">Calcu!BB68</f>
        <v/>
      </c>
      <c r="G50" s="201" t="str">
        <f ca="1">Calcu!BC68</f>
        <v/>
      </c>
      <c r="H50" s="201" t="str">
        <f ca="1">Calcu!BE68</f>
        <v/>
      </c>
      <c r="J50" s="50"/>
    </row>
    <row r="51" spans="1:10" s="83" customFormat="1" ht="15" customHeight="1">
      <c r="A51" s="43" t="str">
        <f>IF(Calcu!AU69=TRUE,"","삭제")</f>
        <v>삭제</v>
      </c>
      <c r="C51" s="201">
        <f t="shared" ref="C51:C68" si="36">C50</f>
        <v>0</v>
      </c>
      <c r="D51" s="201">
        <f t="shared" ref="D51" si="37">D50</f>
        <v>0</v>
      </c>
      <c r="E51" s="201" t="s">
        <v>368</v>
      </c>
      <c r="F51" s="201" t="str">
        <f ca="1">Calcu!BB69</f>
        <v/>
      </c>
      <c r="G51" s="201" t="str">
        <f ca="1">Calcu!BC69</f>
        <v/>
      </c>
      <c r="H51" s="201" t="str">
        <f ca="1">Calcu!BE69</f>
        <v/>
      </c>
      <c r="J51" s="50"/>
    </row>
    <row r="52" spans="1:10" s="83" customFormat="1" ht="15" customHeight="1">
      <c r="A52" s="43" t="str">
        <f>IF(Calcu!AU70=TRUE,"","삭제")</f>
        <v>삭제</v>
      </c>
      <c r="C52" s="201">
        <f t="shared" si="36"/>
        <v>0</v>
      </c>
      <c r="D52" s="201">
        <f t="shared" ref="D52" si="38">D51</f>
        <v>0</v>
      </c>
      <c r="E52" s="201" t="s">
        <v>368</v>
      </c>
      <c r="F52" s="201" t="str">
        <f ca="1">Calcu!BB70</f>
        <v/>
      </c>
      <c r="G52" s="201" t="str">
        <f ca="1">Calcu!BC70</f>
        <v/>
      </c>
      <c r="H52" s="201" t="str">
        <f ca="1">Calcu!BE70</f>
        <v/>
      </c>
      <c r="J52" s="50"/>
    </row>
    <row r="53" spans="1:10" s="83" customFormat="1" ht="15" customHeight="1">
      <c r="A53" s="43" t="str">
        <f>IF(Calcu!AU71=TRUE,"","삭제")</f>
        <v>삭제</v>
      </c>
      <c r="C53" s="201">
        <f t="shared" si="36"/>
        <v>0</v>
      </c>
      <c r="D53" s="201">
        <f t="shared" ref="D53" si="39">D52</f>
        <v>0</v>
      </c>
      <c r="E53" s="201" t="s">
        <v>368</v>
      </c>
      <c r="F53" s="201" t="str">
        <f ca="1">Calcu!BB71</f>
        <v/>
      </c>
      <c r="G53" s="201" t="str">
        <f ca="1">Calcu!BC71</f>
        <v/>
      </c>
      <c r="H53" s="201" t="str">
        <f ca="1">Calcu!BE71</f>
        <v/>
      </c>
      <c r="J53" s="50"/>
    </row>
    <row r="54" spans="1:10" s="83" customFormat="1" ht="15" customHeight="1">
      <c r="A54" s="43" t="str">
        <f>IF(Calcu!AU72=TRUE,"","삭제")</f>
        <v>삭제</v>
      </c>
      <c r="C54" s="201">
        <f t="shared" si="36"/>
        <v>0</v>
      </c>
      <c r="D54" s="201">
        <f t="shared" ref="D54" si="40">D53</f>
        <v>0</v>
      </c>
      <c r="E54" s="201" t="s">
        <v>368</v>
      </c>
      <c r="F54" s="201" t="str">
        <f ca="1">Calcu!BB72</f>
        <v/>
      </c>
      <c r="G54" s="201" t="str">
        <f ca="1">Calcu!BC72</f>
        <v/>
      </c>
      <c r="H54" s="201" t="str">
        <f ca="1">Calcu!BE72</f>
        <v/>
      </c>
      <c r="J54" s="50"/>
    </row>
    <row r="55" spans="1:10" s="83" customFormat="1" ht="15" customHeight="1">
      <c r="A55" s="43" t="str">
        <f>IF(Calcu!AU73=TRUE,"","삭제")</f>
        <v>삭제</v>
      </c>
      <c r="C55" s="201">
        <f t="shared" si="36"/>
        <v>0</v>
      </c>
      <c r="D55" s="201">
        <f t="shared" ref="D55" si="41">D54</f>
        <v>0</v>
      </c>
      <c r="E55" s="201" t="s">
        <v>368</v>
      </c>
      <c r="F55" s="201" t="str">
        <f ca="1">Calcu!BB73</f>
        <v/>
      </c>
      <c r="G55" s="201" t="str">
        <f ca="1">Calcu!BC73</f>
        <v/>
      </c>
      <c r="H55" s="201" t="str">
        <f ca="1">Calcu!BE73</f>
        <v/>
      </c>
      <c r="J55" s="50"/>
    </row>
    <row r="56" spans="1:10" s="83" customFormat="1" ht="15" customHeight="1">
      <c r="A56" s="43" t="str">
        <f>IF(Calcu!AU74=TRUE,"","삭제")</f>
        <v>삭제</v>
      </c>
      <c r="C56" s="201">
        <f t="shared" si="36"/>
        <v>0</v>
      </c>
      <c r="D56" s="201">
        <f t="shared" ref="D56" si="42">D55</f>
        <v>0</v>
      </c>
      <c r="E56" s="201" t="s">
        <v>368</v>
      </c>
      <c r="F56" s="201" t="str">
        <f ca="1">Calcu!BB74</f>
        <v/>
      </c>
      <c r="G56" s="201" t="str">
        <f ca="1">Calcu!BC74</f>
        <v/>
      </c>
      <c r="H56" s="201" t="str">
        <f ca="1">Calcu!BE74</f>
        <v/>
      </c>
      <c r="J56" s="50"/>
    </row>
    <row r="57" spans="1:10" s="83" customFormat="1" ht="15" customHeight="1">
      <c r="A57" s="43" t="str">
        <f>IF(Calcu!AU75=TRUE,"","삭제")</f>
        <v>삭제</v>
      </c>
      <c r="C57" s="201">
        <f t="shared" si="36"/>
        <v>0</v>
      </c>
      <c r="D57" s="201">
        <f t="shared" ref="D57" si="43">D56</f>
        <v>0</v>
      </c>
      <c r="E57" s="201" t="s">
        <v>368</v>
      </c>
      <c r="F57" s="201" t="str">
        <f ca="1">Calcu!BB75</f>
        <v/>
      </c>
      <c r="G57" s="201" t="str">
        <f ca="1">Calcu!BC75</f>
        <v/>
      </c>
      <c r="H57" s="201" t="str">
        <f ca="1">Calcu!BE75</f>
        <v/>
      </c>
      <c r="J57" s="50"/>
    </row>
    <row r="58" spans="1:10" s="83" customFormat="1" ht="15" customHeight="1">
      <c r="A58" s="43" t="str">
        <f>IF(Calcu!AU76=TRUE,"","삭제")</f>
        <v>삭제</v>
      </c>
      <c r="C58" s="201">
        <f t="shared" si="36"/>
        <v>0</v>
      </c>
      <c r="D58" s="201">
        <f t="shared" ref="D58" si="44">D57</f>
        <v>0</v>
      </c>
      <c r="E58" s="201" t="s">
        <v>368</v>
      </c>
      <c r="F58" s="201" t="str">
        <f ca="1">Calcu!BB76</f>
        <v/>
      </c>
      <c r="G58" s="201" t="str">
        <f ca="1">Calcu!BC76</f>
        <v/>
      </c>
      <c r="H58" s="201" t="str">
        <f ca="1">Calcu!BE76</f>
        <v/>
      </c>
      <c r="J58" s="50"/>
    </row>
    <row r="59" spans="1:10" s="83" customFormat="1" ht="15" customHeight="1">
      <c r="A59" s="222" t="str">
        <f>IF(Calcu!AU67=TRUE,"","삭제")</f>
        <v>삭제</v>
      </c>
      <c r="C59" s="201">
        <f>Calcu!C58</f>
        <v>0</v>
      </c>
      <c r="D59" s="201">
        <f>Calcu!D58</f>
        <v>0</v>
      </c>
      <c r="E59" s="201" t="s">
        <v>370</v>
      </c>
      <c r="F59" s="201" t="str">
        <f ca="1">Calcu!BB67</f>
        <v/>
      </c>
      <c r="G59" s="201" t="str">
        <f ca="1">Calcu!BG67</f>
        <v/>
      </c>
      <c r="H59" s="201" t="str">
        <f ca="1">Calcu!BE67</f>
        <v/>
      </c>
      <c r="J59" s="50"/>
    </row>
    <row r="60" spans="1:10" s="83" customFormat="1" ht="15" customHeight="1">
      <c r="A60" s="43" t="str">
        <f>IF(Calcu!AU68=TRUE,"","삭제")</f>
        <v>삭제</v>
      </c>
      <c r="C60" s="201">
        <f t="shared" si="36"/>
        <v>0</v>
      </c>
      <c r="D60" s="201">
        <f t="shared" ref="D60" si="45">D59</f>
        <v>0</v>
      </c>
      <c r="E60" s="201" t="s">
        <v>370</v>
      </c>
      <c r="F60" s="201" t="str">
        <f ca="1">Calcu!BB68</f>
        <v/>
      </c>
      <c r="G60" s="201" t="str">
        <f ca="1">Calcu!BG68</f>
        <v/>
      </c>
      <c r="H60" s="201" t="str">
        <f ca="1">Calcu!BE68</f>
        <v/>
      </c>
      <c r="J60" s="50"/>
    </row>
    <row r="61" spans="1:10" s="83" customFormat="1" ht="15" customHeight="1">
      <c r="A61" s="43" t="str">
        <f>IF(Calcu!AU69=TRUE,"","삭제")</f>
        <v>삭제</v>
      </c>
      <c r="C61" s="201">
        <f t="shared" si="36"/>
        <v>0</v>
      </c>
      <c r="D61" s="201">
        <f t="shared" ref="D61" si="46">D60</f>
        <v>0</v>
      </c>
      <c r="E61" s="201" t="s">
        <v>370</v>
      </c>
      <c r="F61" s="201" t="str">
        <f ca="1">Calcu!BB69</f>
        <v/>
      </c>
      <c r="G61" s="201" t="str">
        <f ca="1">Calcu!BG69</f>
        <v/>
      </c>
      <c r="H61" s="201" t="str">
        <f ca="1">Calcu!BE69</f>
        <v/>
      </c>
      <c r="J61" s="50"/>
    </row>
    <row r="62" spans="1:10" s="83" customFormat="1" ht="15" customHeight="1">
      <c r="A62" s="43" t="str">
        <f>IF(Calcu!AU70=TRUE,"","삭제")</f>
        <v>삭제</v>
      </c>
      <c r="C62" s="201">
        <f t="shared" si="36"/>
        <v>0</v>
      </c>
      <c r="D62" s="201">
        <f t="shared" ref="D62" si="47">D61</f>
        <v>0</v>
      </c>
      <c r="E62" s="201" t="s">
        <v>370</v>
      </c>
      <c r="F62" s="201" t="str">
        <f ca="1">Calcu!BB70</f>
        <v/>
      </c>
      <c r="G62" s="201" t="str">
        <f ca="1">Calcu!BG70</f>
        <v/>
      </c>
      <c r="H62" s="201" t="str">
        <f ca="1">Calcu!BE70</f>
        <v/>
      </c>
      <c r="J62" s="50"/>
    </row>
    <row r="63" spans="1:10" s="83" customFormat="1" ht="15" customHeight="1">
      <c r="A63" s="43" t="str">
        <f>IF(Calcu!AU71=TRUE,"","삭제")</f>
        <v>삭제</v>
      </c>
      <c r="C63" s="201">
        <f t="shared" si="36"/>
        <v>0</v>
      </c>
      <c r="D63" s="201">
        <f t="shared" ref="D63" si="48">D62</f>
        <v>0</v>
      </c>
      <c r="E63" s="201" t="s">
        <v>370</v>
      </c>
      <c r="F63" s="201" t="str">
        <f ca="1">Calcu!BB71</f>
        <v/>
      </c>
      <c r="G63" s="201" t="str">
        <f ca="1">Calcu!BG71</f>
        <v/>
      </c>
      <c r="H63" s="201" t="str">
        <f ca="1">Calcu!BE71</f>
        <v/>
      </c>
      <c r="J63" s="50"/>
    </row>
    <row r="64" spans="1:10" s="83" customFormat="1" ht="15" customHeight="1">
      <c r="A64" s="43" t="str">
        <f>IF(Calcu!AU72=TRUE,"","삭제")</f>
        <v>삭제</v>
      </c>
      <c r="C64" s="201">
        <f t="shared" si="36"/>
        <v>0</v>
      </c>
      <c r="D64" s="201">
        <f t="shared" ref="D64" si="49">D63</f>
        <v>0</v>
      </c>
      <c r="E64" s="201" t="s">
        <v>370</v>
      </c>
      <c r="F64" s="201" t="str">
        <f ca="1">Calcu!BB72</f>
        <v/>
      </c>
      <c r="G64" s="201" t="str">
        <f ca="1">Calcu!BG72</f>
        <v/>
      </c>
      <c r="H64" s="201" t="str">
        <f ca="1">Calcu!BE72</f>
        <v/>
      </c>
      <c r="J64" s="50"/>
    </row>
    <row r="65" spans="1:10" s="83" customFormat="1" ht="15" customHeight="1">
      <c r="A65" s="43" t="str">
        <f>IF(Calcu!AU73=TRUE,"","삭제")</f>
        <v>삭제</v>
      </c>
      <c r="C65" s="201">
        <f t="shared" si="36"/>
        <v>0</v>
      </c>
      <c r="D65" s="201">
        <f t="shared" ref="D65" si="50">D64</f>
        <v>0</v>
      </c>
      <c r="E65" s="201" t="s">
        <v>370</v>
      </c>
      <c r="F65" s="201" t="str">
        <f ca="1">Calcu!BB73</f>
        <v/>
      </c>
      <c r="G65" s="201" t="str">
        <f ca="1">Calcu!BG73</f>
        <v/>
      </c>
      <c r="H65" s="201" t="str">
        <f ca="1">Calcu!BE73</f>
        <v/>
      </c>
      <c r="J65" s="50"/>
    </row>
    <row r="66" spans="1:10" s="83" customFormat="1" ht="15" customHeight="1">
      <c r="A66" s="43" t="str">
        <f>IF(Calcu!AU74=TRUE,"","삭제")</f>
        <v>삭제</v>
      </c>
      <c r="C66" s="201">
        <f t="shared" si="36"/>
        <v>0</v>
      </c>
      <c r="D66" s="201">
        <f t="shared" ref="D66" si="51">D65</f>
        <v>0</v>
      </c>
      <c r="E66" s="201" t="s">
        <v>370</v>
      </c>
      <c r="F66" s="201" t="str">
        <f ca="1">Calcu!BB74</f>
        <v/>
      </c>
      <c r="G66" s="201" t="str">
        <f ca="1">Calcu!BG74</f>
        <v/>
      </c>
      <c r="H66" s="201" t="str">
        <f ca="1">Calcu!BE74</f>
        <v/>
      </c>
      <c r="J66" s="50"/>
    </row>
    <row r="67" spans="1:10" s="83" customFormat="1" ht="15" customHeight="1">
      <c r="A67" s="43" t="str">
        <f>IF(Calcu!AU75=TRUE,"","삭제")</f>
        <v>삭제</v>
      </c>
      <c r="C67" s="201">
        <f t="shared" si="36"/>
        <v>0</v>
      </c>
      <c r="D67" s="201">
        <f t="shared" ref="D67" si="52">D66</f>
        <v>0</v>
      </c>
      <c r="E67" s="201" t="s">
        <v>370</v>
      </c>
      <c r="F67" s="201" t="str">
        <f ca="1">Calcu!BB75</f>
        <v/>
      </c>
      <c r="G67" s="201" t="str">
        <f ca="1">Calcu!BG75</f>
        <v/>
      </c>
      <c r="H67" s="201" t="str">
        <f ca="1">Calcu!BE75</f>
        <v/>
      </c>
      <c r="J67" s="50"/>
    </row>
    <row r="68" spans="1:10" s="83" customFormat="1" ht="15" customHeight="1">
      <c r="A68" s="43" t="str">
        <f>IF(Calcu!AU76=TRUE,"","삭제")</f>
        <v>삭제</v>
      </c>
      <c r="C68" s="201">
        <f t="shared" si="36"/>
        <v>0</v>
      </c>
      <c r="D68" s="201">
        <f t="shared" ref="D68" si="53">D67</f>
        <v>0</v>
      </c>
      <c r="E68" s="201" t="s">
        <v>370</v>
      </c>
      <c r="F68" s="201" t="str">
        <f ca="1">Calcu!BB76</f>
        <v/>
      </c>
      <c r="G68" s="201" t="str">
        <f ca="1">Calcu!BG76</f>
        <v/>
      </c>
      <c r="H68" s="201" t="str">
        <f ca="1">Calcu!BE76</f>
        <v/>
      </c>
    </row>
    <row r="69" spans="1:10" s="83" customFormat="1" ht="15" customHeight="1">
      <c r="A69" s="222" t="str">
        <f>IF(Calcu!BJ67=TRUE,"","삭제")</f>
        <v>삭제</v>
      </c>
      <c r="C69" s="201">
        <f>Calcu!C59</f>
        <v>0</v>
      </c>
      <c r="D69" s="201">
        <f>Calcu!D59</f>
        <v>0</v>
      </c>
      <c r="E69" s="201" t="s">
        <v>368</v>
      </c>
      <c r="F69" s="201" t="str">
        <f ca="1">Calcu!BQ67</f>
        <v/>
      </c>
      <c r="G69" s="201" t="str">
        <f ca="1">Calcu!BR67</f>
        <v/>
      </c>
      <c r="H69" s="201" t="str">
        <f ca="1">Calcu!BT67</f>
        <v/>
      </c>
    </row>
    <row r="70" spans="1:10" s="83" customFormat="1" ht="15" customHeight="1">
      <c r="A70" s="43" t="str">
        <f>IF(Calcu!BJ68=TRUE,"","삭제")</f>
        <v>삭제</v>
      </c>
      <c r="C70" s="201">
        <f>C69</f>
        <v>0</v>
      </c>
      <c r="D70" s="201">
        <f>D69</f>
        <v>0</v>
      </c>
      <c r="E70" s="201" t="s">
        <v>368</v>
      </c>
      <c r="F70" s="201" t="str">
        <f ca="1">Calcu!BQ68</f>
        <v/>
      </c>
      <c r="G70" s="201" t="str">
        <f ca="1">Calcu!BR68</f>
        <v/>
      </c>
      <c r="H70" s="201" t="str">
        <f ca="1">Calcu!BT68</f>
        <v/>
      </c>
    </row>
    <row r="71" spans="1:10" s="83" customFormat="1" ht="15" customHeight="1">
      <c r="A71" s="43" t="str">
        <f>IF(Calcu!BJ69=TRUE,"","삭제")</f>
        <v>삭제</v>
      </c>
      <c r="C71" s="201">
        <f t="shared" ref="C71:C88" si="54">C70</f>
        <v>0</v>
      </c>
      <c r="D71" s="201">
        <f t="shared" ref="D71" si="55">D70</f>
        <v>0</v>
      </c>
      <c r="E71" s="201" t="s">
        <v>368</v>
      </c>
      <c r="F71" s="201" t="str">
        <f ca="1">Calcu!BQ69</f>
        <v/>
      </c>
      <c r="G71" s="201" t="str">
        <f ca="1">Calcu!BR69</f>
        <v/>
      </c>
      <c r="H71" s="201" t="str">
        <f ca="1">Calcu!BT69</f>
        <v/>
      </c>
    </row>
    <row r="72" spans="1:10" s="83" customFormat="1" ht="15" customHeight="1">
      <c r="A72" s="43" t="str">
        <f>IF(Calcu!BJ70=TRUE,"","삭제")</f>
        <v>삭제</v>
      </c>
      <c r="C72" s="201">
        <f t="shared" si="54"/>
        <v>0</v>
      </c>
      <c r="D72" s="201">
        <f t="shared" ref="D72" si="56">D71</f>
        <v>0</v>
      </c>
      <c r="E72" s="201" t="s">
        <v>368</v>
      </c>
      <c r="F72" s="201" t="str">
        <f ca="1">Calcu!BQ70</f>
        <v/>
      </c>
      <c r="G72" s="201" t="str">
        <f ca="1">Calcu!BR70</f>
        <v/>
      </c>
      <c r="H72" s="201" t="str">
        <f ca="1">Calcu!BT70</f>
        <v/>
      </c>
      <c r="J72" s="50"/>
    </row>
    <row r="73" spans="1:10" s="83" customFormat="1" ht="15" customHeight="1">
      <c r="A73" s="43" t="str">
        <f>IF(Calcu!BJ71=TRUE,"","삭제")</f>
        <v>삭제</v>
      </c>
      <c r="C73" s="201">
        <f t="shared" si="54"/>
        <v>0</v>
      </c>
      <c r="D73" s="201">
        <f t="shared" ref="D73" si="57">D72</f>
        <v>0</v>
      </c>
      <c r="E73" s="201" t="s">
        <v>368</v>
      </c>
      <c r="F73" s="201" t="str">
        <f ca="1">Calcu!BQ71</f>
        <v/>
      </c>
      <c r="G73" s="201" t="str">
        <f ca="1">Calcu!BR71</f>
        <v/>
      </c>
      <c r="H73" s="201" t="str">
        <f ca="1">Calcu!BT71</f>
        <v/>
      </c>
      <c r="J73" s="50"/>
    </row>
    <row r="74" spans="1:10" s="83" customFormat="1" ht="15" customHeight="1">
      <c r="A74" s="43" t="str">
        <f>IF(Calcu!BJ72=TRUE,"","삭제")</f>
        <v>삭제</v>
      </c>
      <c r="C74" s="201">
        <f t="shared" si="54"/>
        <v>0</v>
      </c>
      <c r="D74" s="201">
        <f t="shared" ref="D74" si="58">D73</f>
        <v>0</v>
      </c>
      <c r="E74" s="201" t="s">
        <v>368</v>
      </c>
      <c r="F74" s="201" t="str">
        <f ca="1">Calcu!BQ72</f>
        <v/>
      </c>
      <c r="G74" s="201" t="str">
        <f ca="1">Calcu!BR72</f>
        <v/>
      </c>
      <c r="H74" s="201" t="str">
        <f ca="1">Calcu!BT72</f>
        <v/>
      </c>
      <c r="J74" s="50"/>
    </row>
    <row r="75" spans="1:10" s="83" customFormat="1" ht="15" customHeight="1">
      <c r="A75" s="43" t="str">
        <f>IF(Calcu!BJ73=TRUE,"","삭제")</f>
        <v>삭제</v>
      </c>
      <c r="C75" s="201">
        <f t="shared" si="54"/>
        <v>0</v>
      </c>
      <c r="D75" s="201">
        <f t="shared" ref="D75" si="59">D74</f>
        <v>0</v>
      </c>
      <c r="E75" s="201" t="s">
        <v>368</v>
      </c>
      <c r="F75" s="201" t="str">
        <f ca="1">Calcu!BQ73</f>
        <v/>
      </c>
      <c r="G75" s="201" t="str">
        <f ca="1">Calcu!BR73</f>
        <v/>
      </c>
      <c r="H75" s="201" t="str">
        <f ca="1">Calcu!BT73</f>
        <v/>
      </c>
      <c r="J75" s="50"/>
    </row>
    <row r="76" spans="1:10" s="83" customFormat="1" ht="15" customHeight="1">
      <c r="A76" s="43" t="str">
        <f>IF(Calcu!BJ74=TRUE,"","삭제")</f>
        <v>삭제</v>
      </c>
      <c r="C76" s="201">
        <f t="shared" si="54"/>
        <v>0</v>
      </c>
      <c r="D76" s="201">
        <f t="shared" ref="D76" si="60">D75</f>
        <v>0</v>
      </c>
      <c r="E76" s="201" t="s">
        <v>368</v>
      </c>
      <c r="F76" s="201" t="str">
        <f ca="1">Calcu!BQ74</f>
        <v/>
      </c>
      <c r="G76" s="201" t="str">
        <f ca="1">Calcu!BR74</f>
        <v/>
      </c>
      <c r="H76" s="201" t="str">
        <f ca="1">Calcu!BT74</f>
        <v/>
      </c>
      <c r="J76" s="50"/>
    </row>
    <row r="77" spans="1:10" s="83" customFormat="1" ht="15" customHeight="1">
      <c r="A77" s="43" t="str">
        <f>IF(Calcu!BJ75=TRUE,"","삭제")</f>
        <v>삭제</v>
      </c>
      <c r="C77" s="201">
        <f t="shared" si="54"/>
        <v>0</v>
      </c>
      <c r="D77" s="201">
        <f t="shared" ref="D77" si="61">D76</f>
        <v>0</v>
      </c>
      <c r="E77" s="201" t="s">
        <v>368</v>
      </c>
      <c r="F77" s="201" t="str">
        <f ca="1">Calcu!BQ75</f>
        <v/>
      </c>
      <c r="G77" s="201" t="str">
        <f ca="1">Calcu!BR75</f>
        <v/>
      </c>
      <c r="H77" s="201" t="str">
        <f ca="1">Calcu!BT75</f>
        <v/>
      </c>
      <c r="J77" s="50"/>
    </row>
    <row r="78" spans="1:10" s="83" customFormat="1" ht="15" customHeight="1">
      <c r="A78" s="43" t="str">
        <f>IF(Calcu!BJ76=TRUE,"","삭제")</f>
        <v>삭제</v>
      </c>
      <c r="C78" s="201">
        <f t="shared" si="54"/>
        <v>0</v>
      </c>
      <c r="D78" s="201">
        <f t="shared" ref="D78" si="62">D77</f>
        <v>0</v>
      </c>
      <c r="E78" s="201" t="s">
        <v>368</v>
      </c>
      <c r="F78" s="201" t="str">
        <f ca="1">Calcu!BQ76</f>
        <v/>
      </c>
      <c r="G78" s="201" t="str">
        <f ca="1">Calcu!BR76</f>
        <v/>
      </c>
      <c r="H78" s="201" t="str">
        <f ca="1">Calcu!BT76</f>
        <v/>
      </c>
      <c r="J78" s="50"/>
    </row>
    <row r="79" spans="1:10" s="83" customFormat="1" ht="15" customHeight="1">
      <c r="A79" s="222" t="str">
        <f>IF(Calcu!BJ67=TRUE,"","삭제")</f>
        <v>삭제</v>
      </c>
      <c r="C79" s="201">
        <f>Calcu!C59</f>
        <v>0</v>
      </c>
      <c r="D79" s="201">
        <f>Calcu!D59</f>
        <v>0</v>
      </c>
      <c r="E79" s="201" t="s">
        <v>370</v>
      </c>
      <c r="F79" s="201" t="str">
        <f ca="1">Calcu!BQ67</f>
        <v/>
      </c>
      <c r="G79" s="201" t="str">
        <f ca="1">Calcu!BV67</f>
        <v/>
      </c>
      <c r="H79" s="201" t="str">
        <f ca="1">Calcu!BT67</f>
        <v/>
      </c>
      <c r="J79" s="50"/>
    </row>
    <row r="80" spans="1:10" s="83" customFormat="1" ht="15" customHeight="1">
      <c r="A80" s="43" t="str">
        <f>IF(Calcu!BJ68=TRUE,"","삭제")</f>
        <v>삭제</v>
      </c>
      <c r="C80" s="201">
        <f t="shared" si="54"/>
        <v>0</v>
      </c>
      <c r="D80" s="201">
        <f t="shared" ref="D80" si="63">D79</f>
        <v>0</v>
      </c>
      <c r="E80" s="201" t="s">
        <v>370</v>
      </c>
      <c r="F80" s="201" t="str">
        <f ca="1">Calcu!BQ68</f>
        <v/>
      </c>
      <c r="G80" s="201" t="str">
        <f ca="1">Calcu!BV68</f>
        <v/>
      </c>
      <c r="H80" s="201" t="str">
        <f ca="1">Calcu!BT68</f>
        <v/>
      </c>
      <c r="J80" s="50"/>
    </row>
    <row r="81" spans="1:10" s="83" customFormat="1" ht="15" customHeight="1">
      <c r="A81" s="43" t="str">
        <f>IF(Calcu!BJ69=TRUE,"","삭제")</f>
        <v>삭제</v>
      </c>
      <c r="C81" s="201">
        <f t="shared" si="54"/>
        <v>0</v>
      </c>
      <c r="D81" s="201">
        <f t="shared" ref="D81" si="64">D80</f>
        <v>0</v>
      </c>
      <c r="E81" s="201" t="s">
        <v>370</v>
      </c>
      <c r="F81" s="201" t="str">
        <f ca="1">Calcu!BQ69</f>
        <v/>
      </c>
      <c r="G81" s="201" t="str">
        <f ca="1">Calcu!BV69</f>
        <v/>
      </c>
      <c r="H81" s="201" t="str">
        <f ca="1">Calcu!BT69</f>
        <v/>
      </c>
      <c r="J81" s="50"/>
    </row>
    <row r="82" spans="1:10" s="83" customFormat="1" ht="15" customHeight="1">
      <c r="A82" s="43" t="str">
        <f>IF(Calcu!BJ70=TRUE,"","삭제")</f>
        <v>삭제</v>
      </c>
      <c r="C82" s="201">
        <f t="shared" si="54"/>
        <v>0</v>
      </c>
      <c r="D82" s="201">
        <f t="shared" ref="D82" si="65">D81</f>
        <v>0</v>
      </c>
      <c r="E82" s="201" t="s">
        <v>371</v>
      </c>
      <c r="F82" s="201" t="str">
        <f ca="1">Calcu!BQ70</f>
        <v/>
      </c>
      <c r="G82" s="201" t="str">
        <f ca="1">Calcu!BV70</f>
        <v/>
      </c>
      <c r="H82" s="201" t="str">
        <f ca="1">Calcu!BT70</f>
        <v/>
      </c>
      <c r="J82" s="50"/>
    </row>
    <row r="83" spans="1:10" s="83" customFormat="1" ht="15" customHeight="1">
      <c r="A83" s="43" t="str">
        <f>IF(Calcu!BJ71=TRUE,"","삭제")</f>
        <v>삭제</v>
      </c>
      <c r="C83" s="201">
        <f t="shared" si="54"/>
        <v>0</v>
      </c>
      <c r="D83" s="201">
        <f t="shared" ref="D83" si="66">D82</f>
        <v>0</v>
      </c>
      <c r="E83" s="201" t="s">
        <v>370</v>
      </c>
      <c r="F83" s="201" t="str">
        <f ca="1">Calcu!BQ71</f>
        <v/>
      </c>
      <c r="G83" s="201" t="str">
        <f ca="1">Calcu!BV71</f>
        <v/>
      </c>
      <c r="H83" s="201" t="str">
        <f ca="1">Calcu!BT71</f>
        <v/>
      </c>
      <c r="J83" s="50"/>
    </row>
    <row r="84" spans="1:10" s="83" customFormat="1" ht="15" customHeight="1">
      <c r="A84" s="43" t="str">
        <f>IF(Calcu!BJ72=TRUE,"","삭제")</f>
        <v>삭제</v>
      </c>
      <c r="C84" s="201">
        <f t="shared" si="54"/>
        <v>0</v>
      </c>
      <c r="D84" s="201">
        <f t="shared" ref="D84" si="67">D83</f>
        <v>0</v>
      </c>
      <c r="E84" s="201" t="s">
        <v>371</v>
      </c>
      <c r="F84" s="201" t="str">
        <f ca="1">Calcu!BQ72</f>
        <v/>
      </c>
      <c r="G84" s="201" t="str">
        <f ca="1">Calcu!BV72</f>
        <v/>
      </c>
      <c r="H84" s="201" t="str">
        <f ca="1">Calcu!BT72</f>
        <v/>
      </c>
      <c r="J84" s="50"/>
    </row>
    <row r="85" spans="1:10" s="83" customFormat="1" ht="15" customHeight="1">
      <c r="A85" s="43" t="str">
        <f>IF(Calcu!BJ73=TRUE,"","삭제")</f>
        <v>삭제</v>
      </c>
      <c r="C85" s="201">
        <f t="shared" si="54"/>
        <v>0</v>
      </c>
      <c r="D85" s="201">
        <f t="shared" ref="D85" si="68">D84</f>
        <v>0</v>
      </c>
      <c r="E85" s="201" t="s">
        <v>372</v>
      </c>
      <c r="F85" s="201" t="str">
        <f ca="1">Calcu!BQ73</f>
        <v/>
      </c>
      <c r="G85" s="201" t="str">
        <f ca="1">Calcu!BV73</f>
        <v/>
      </c>
      <c r="H85" s="201" t="str">
        <f ca="1">Calcu!BT73</f>
        <v/>
      </c>
      <c r="J85" s="50"/>
    </row>
    <row r="86" spans="1:10" s="83" customFormat="1" ht="15" customHeight="1">
      <c r="A86" s="43" t="str">
        <f>IF(Calcu!BJ74=TRUE,"","삭제")</f>
        <v>삭제</v>
      </c>
      <c r="C86" s="201">
        <f t="shared" si="54"/>
        <v>0</v>
      </c>
      <c r="D86" s="201">
        <f t="shared" ref="D86" si="69">D85</f>
        <v>0</v>
      </c>
      <c r="E86" s="201" t="s">
        <v>372</v>
      </c>
      <c r="F86" s="201" t="str">
        <f ca="1">Calcu!BQ74</f>
        <v/>
      </c>
      <c r="G86" s="201" t="str">
        <f ca="1">Calcu!BV74</f>
        <v/>
      </c>
      <c r="H86" s="201" t="str">
        <f ca="1">Calcu!BT74</f>
        <v/>
      </c>
      <c r="J86" s="50"/>
    </row>
    <row r="87" spans="1:10" s="83" customFormat="1" ht="15" customHeight="1">
      <c r="A87" s="43" t="str">
        <f>IF(Calcu!BJ75=TRUE,"","삭제")</f>
        <v>삭제</v>
      </c>
      <c r="C87" s="201">
        <f t="shared" si="54"/>
        <v>0</v>
      </c>
      <c r="D87" s="201">
        <f t="shared" ref="D87" si="70">D86</f>
        <v>0</v>
      </c>
      <c r="E87" s="201" t="s">
        <v>371</v>
      </c>
      <c r="F87" s="201" t="str">
        <f ca="1">Calcu!BQ75</f>
        <v/>
      </c>
      <c r="G87" s="201" t="str">
        <f ca="1">Calcu!BV75</f>
        <v/>
      </c>
      <c r="H87" s="201" t="str">
        <f ca="1">Calcu!BT75</f>
        <v/>
      </c>
      <c r="J87" s="50"/>
    </row>
    <row r="88" spans="1:10" s="83" customFormat="1" ht="15" customHeight="1">
      <c r="A88" s="43" t="str">
        <f>IF(Calcu!BJ76=TRUE,"","삭제")</f>
        <v>삭제</v>
      </c>
      <c r="C88" s="201">
        <f t="shared" si="54"/>
        <v>0</v>
      </c>
      <c r="D88" s="201">
        <f t="shared" ref="D88" si="71">D87</f>
        <v>0</v>
      </c>
      <c r="E88" s="201" t="s">
        <v>373</v>
      </c>
      <c r="F88" s="201" t="str">
        <f ca="1">Calcu!BQ76</f>
        <v/>
      </c>
      <c r="G88" s="201" t="str">
        <f ca="1">Calcu!BV76</f>
        <v/>
      </c>
      <c r="H88" s="201" t="str">
        <f ca="1">Calcu!BT76</f>
        <v/>
      </c>
      <c r="J88" s="50"/>
    </row>
    <row r="89" spans="1:10" s="83" customFormat="1" ht="15" customHeight="1">
      <c r="A89" s="222" t="str">
        <f>IF(Calcu!BY67=TRUE,"","삭제")</f>
        <v>삭제</v>
      </c>
      <c r="C89" s="201">
        <f>Calcu!C60</f>
        <v>0</v>
      </c>
      <c r="D89" s="201">
        <f>Calcu!D60</f>
        <v>0</v>
      </c>
      <c r="E89" s="201" t="s">
        <v>374</v>
      </c>
      <c r="F89" s="201" t="str">
        <f ca="1">Calcu!CF67</f>
        <v/>
      </c>
      <c r="G89" s="201" t="str">
        <f ca="1">Calcu!CG67</f>
        <v/>
      </c>
      <c r="H89" s="201" t="str">
        <f ca="1">Calcu!CI67</f>
        <v/>
      </c>
      <c r="J89" s="50"/>
    </row>
    <row r="90" spans="1:10" s="83" customFormat="1" ht="15" customHeight="1">
      <c r="A90" s="43" t="str">
        <f>IF(Calcu!BY68=TRUE,"","삭제")</f>
        <v>삭제</v>
      </c>
      <c r="C90" s="201">
        <f>C89</f>
        <v>0</v>
      </c>
      <c r="D90" s="201">
        <f>D89</f>
        <v>0</v>
      </c>
      <c r="E90" s="201" t="s">
        <v>375</v>
      </c>
      <c r="F90" s="201" t="str">
        <f ca="1">Calcu!CF68</f>
        <v/>
      </c>
      <c r="G90" s="201" t="str">
        <f ca="1">Calcu!CG68</f>
        <v/>
      </c>
      <c r="H90" s="201" t="str">
        <f ca="1">Calcu!CI68</f>
        <v/>
      </c>
      <c r="J90" s="50"/>
    </row>
    <row r="91" spans="1:10" s="83" customFormat="1" ht="15" customHeight="1">
      <c r="A91" s="43" t="str">
        <f>IF(Calcu!BY69=TRUE,"","삭제")</f>
        <v>삭제</v>
      </c>
      <c r="C91" s="201">
        <f t="shared" ref="C91:C108" si="72">C90</f>
        <v>0</v>
      </c>
      <c r="D91" s="201">
        <f t="shared" ref="D91" si="73">D90</f>
        <v>0</v>
      </c>
      <c r="E91" s="201" t="s">
        <v>374</v>
      </c>
      <c r="F91" s="201" t="str">
        <f ca="1">Calcu!CF69</f>
        <v/>
      </c>
      <c r="G91" s="201" t="str">
        <f ca="1">Calcu!CG69</f>
        <v/>
      </c>
      <c r="H91" s="201" t="str">
        <f ca="1">Calcu!CI69</f>
        <v/>
      </c>
      <c r="J91" s="50"/>
    </row>
    <row r="92" spans="1:10" s="83" customFormat="1" ht="15" customHeight="1">
      <c r="A92" s="43" t="str">
        <f>IF(Calcu!BY70=TRUE,"","삭제")</f>
        <v>삭제</v>
      </c>
      <c r="C92" s="201">
        <f t="shared" si="72"/>
        <v>0</v>
      </c>
      <c r="D92" s="201">
        <f t="shared" ref="D92" si="74">D91</f>
        <v>0</v>
      </c>
      <c r="E92" s="201" t="s">
        <v>374</v>
      </c>
      <c r="F92" s="201" t="str">
        <f ca="1">Calcu!CF70</f>
        <v/>
      </c>
      <c r="G92" s="201" t="str">
        <f ca="1">Calcu!CG70</f>
        <v/>
      </c>
      <c r="H92" s="201" t="str">
        <f ca="1">Calcu!CI70</f>
        <v/>
      </c>
      <c r="J92" s="50"/>
    </row>
    <row r="93" spans="1:10" s="83" customFormat="1" ht="15" customHeight="1">
      <c r="A93" s="43" t="str">
        <f>IF(Calcu!BY71=TRUE,"","삭제")</f>
        <v>삭제</v>
      </c>
      <c r="C93" s="201">
        <f t="shared" si="72"/>
        <v>0</v>
      </c>
      <c r="D93" s="201">
        <f t="shared" ref="D93" si="75">D92</f>
        <v>0</v>
      </c>
      <c r="E93" s="201" t="s">
        <v>376</v>
      </c>
      <c r="F93" s="201" t="str">
        <f ca="1">Calcu!CF71</f>
        <v/>
      </c>
      <c r="G93" s="201" t="str">
        <f ca="1">Calcu!CG71</f>
        <v/>
      </c>
      <c r="H93" s="201" t="str">
        <f ca="1">Calcu!CI71</f>
        <v/>
      </c>
      <c r="J93" s="50"/>
    </row>
    <row r="94" spans="1:10" s="83" customFormat="1" ht="15" customHeight="1">
      <c r="A94" s="43" t="str">
        <f>IF(Calcu!BY72=TRUE,"","삭제")</f>
        <v>삭제</v>
      </c>
      <c r="C94" s="201">
        <f t="shared" si="72"/>
        <v>0</v>
      </c>
      <c r="D94" s="201">
        <f t="shared" ref="D94" si="76">D93</f>
        <v>0</v>
      </c>
      <c r="E94" s="201" t="s">
        <v>375</v>
      </c>
      <c r="F94" s="201" t="str">
        <f ca="1">Calcu!CF72</f>
        <v/>
      </c>
      <c r="G94" s="201" t="str">
        <f ca="1">Calcu!CG72</f>
        <v/>
      </c>
      <c r="H94" s="201" t="str">
        <f ca="1">Calcu!CI72</f>
        <v/>
      </c>
      <c r="J94" s="50"/>
    </row>
    <row r="95" spans="1:10" s="83" customFormat="1" ht="15" customHeight="1">
      <c r="A95" s="43" t="str">
        <f>IF(Calcu!BY73=TRUE,"","삭제")</f>
        <v>삭제</v>
      </c>
      <c r="C95" s="201">
        <f t="shared" si="72"/>
        <v>0</v>
      </c>
      <c r="D95" s="201">
        <f t="shared" ref="D95" si="77">D94</f>
        <v>0</v>
      </c>
      <c r="E95" s="201" t="s">
        <v>374</v>
      </c>
      <c r="F95" s="201" t="str">
        <f ca="1">Calcu!CF73</f>
        <v/>
      </c>
      <c r="G95" s="201" t="str">
        <f ca="1">Calcu!CG73</f>
        <v/>
      </c>
      <c r="H95" s="201" t="str">
        <f ca="1">Calcu!CI73</f>
        <v/>
      </c>
      <c r="J95" s="50"/>
    </row>
    <row r="96" spans="1:10" s="83" customFormat="1" ht="15" customHeight="1">
      <c r="A96" s="43" t="str">
        <f>IF(Calcu!BY74=TRUE,"","삭제")</f>
        <v>삭제</v>
      </c>
      <c r="C96" s="201">
        <f t="shared" si="72"/>
        <v>0</v>
      </c>
      <c r="D96" s="201">
        <f t="shared" ref="D96" si="78">D95</f>
        <v>0</v>
      </c>
      <c r="E96" s="201" t="s">
        <v>374</v>
      </c>
      <c r="F96" s="201" t="str">
        <f ca="1">Calcu!CF74</f>
        <v/>
      </c>
      <c r="G96" s="201" t="str">
        <f ca="1">Calcu!CG74</f>
        <v/>
      </c>
      <c r="H96" s="201" t="str">
        <f ca="1">Calcu!CI74</f>
        <v/>
      </c>
      <c r="J96" s="50"/>
    </row>
    <row r="97" spans="1:10" s="83" customFormat="1" ht="15" customHeight="1">
      <c r="A97" s="43" t="str">
        <f>IF(Calcu!BY75=TRUE,"","삭제")</f>
        <v>삭제</v>
      </c>
      <c r="C97" s="201">
        <f t="shared" si="72"/>
        <v>0</v>
      </c>
      <c r="D97" s="201">
        <f t="shared" ref="D97" si="79">D96</f>
        <v>0</v>
      </c>
      <c r="E97" s="201" t="s">
        <v>374</v>
      </c>
      <c r="F97" s="201" t="str">
        <f ca="1">Calcu!CF75</f>
        <v/>
      </c>
      <c r="G97" s="201" t="str">
        <f ca="1">Calcu!CG75</f>
        <v/>
      </c>
      <c r="H97" s="201" t="str">
        <f ca="1">Calcu!CI75</f>
        <v/>
      </c>
      <c r="J97" s="50"/>
    </row>
    <row r="98" spans="1:10" s="83" customFormat="1" ht="15" customHeight="1">
      <c r="A98" s="43" t="str">
        <f>IF(Calcu!BY76=TRUE,"","삭제")</f>
        <v>삭제</v>
      </c>
      <c r="C98" s="201">
        <f t="shared" si="72"/>
        <v>0</v>
      </c>
      <c r="D98" s="201">
        <f t="shared" ref="D98" si="80">D97</f>
        <v>0</v>
      </c>
      <c r="E98" s="201" t="s">
        <v>374</v>
      </c>
      <c r="F98" s="201" t="str">
        <f ca="1">Calcu!CF76</f>
        <v/>
      </c>
      <c r="G98" s="201" t="str">
        <f ca="1">Calcu!CG76</f>
        <v/>
      </c>
      <c r="H98" s="201" t="str">
        <f ca="1">Calcu!CI76</f>
        <v/>
      </c>
      <c r="J98" s="50"/>
    </row>
    <row r="99" spans="1:10" s="83" customFormat="1" ht="15" customHeight="1">
      <c r="A99" s="222" t="str">
        <f>IF(Calcu!BY67=TRUE,"","삭제")</f>
        <v>삭제</v>
      </c>
      <c r="C99" s="201">
        <f>Calcu!C60</f>
        <v>0</v>
      </c>
      <c r="D99" s="201">
        <f>Calcu!D60</f>
        <v>0</v>
      </c>
      <c r="E99" s="201" t="s">
        <v>373</v>
      </c>
      <c r="F99" s="201" t="str">
        <f ca="1">Calcu!CF67</f>
        <v/>
      </c>
      <c r="G99" s="201" t="str">
        <f ca="1">Calcu!CG67</f>
        <v/>
      </c>
      <c r="H99" s="201" t="str">
        <f ca="1">Calcu!CI67</f>
        <v/>
      </c>
      <c r="J99" s="50"/>
    </row>
    <row r="100" spans="1:10" s="83" customFormat="1" ht="15" customHeight="1">
      <c r="A100" s="43" t="str">
        <f>IF(Calcu!BY68=TRUE,"","삭제")</f>
        <v>삭제</v>
      </c>
      <c r="C100" s="201">
        <f t="shared" si="72"/>
        <v>0</v>
      </c>
      <c r="D100" s="201">
        <f t="shared" ref="D100" si="81">D99</f>
        <v>0</v>
      </c>
      <c r="E100" s="201" t="s">
        <v>369</v>
      </c>
      <c r="F100" s="201" t="str">
        <f ca="1">Calcu!CF68</f>
        <v/>
      </c>
      <c r="G100" s="201" t="str">
        <f ca="1">Calcu!CG68</f>
        <v/>
      </c>
      <c r="H100" s="201" t="str">
        <f ca="1">Calcu!CI68</f>
        <v/>
      </c>
      <c r="J100" s="50"/>
    </row>
    <row r="101" spans="1:10" s="83" customFormat="1" ht="15" customHeight="1">
      <c r="A101" s="43" t="str">
        <f>IF(Calcu!BY69=TRUE,"","삭제")</f>
        <v>삭제</v>
      </c>
      <c r="C101" s="201">
        <f t="shared" si="72"/>
        <v>0</v>
      </c>
      <c r="D101" s="201">
        <f t="shared" ref="D101" si="82">D100</f>
        <v>0</v>
      </c>
      <c r="E101" s="201" t="s">
        <v>369</v>
      </c>
      <c r="F101" s="201" t="str">
        <f ca="1">Calcu!CF69</f>
        <v/>
      </c>
      <c r="G101" s="201" t="str">
        <f ca="1">Calcu!CG69</f>
        <v/>
      </c>
      <c r="H101" s="201" t="str">
        <f ca="1">Calcu!CI69</f>
        <v/>
      </c>
      <c r="J101" s="50"/>
    </row>
    <row r="102" spans="1:10" s="83" customFormat="1" ht="15" customHeight="1">
      <c r="A102" s="43" t="str">
        <f>IF(Calcu!BY70=TRUE,"","삭제")</f>
        <v>삭제</v>
      </c>
      <c r="C102" s="201">
        <f t="shared" si="72"/>
        <v>0</v>
      </c>
      <c r="D102" s="201">
        <f t="shared" ref="D102" si="83">D101</f>
        <v>0</v>
      </c>
      <c r="E102" s="201" t="s">
        <v>372</v>
      </c>
      <c r="F102" s="201" t="str">
        <f ca="1">Calcu!CF70</f>
        <v/>
      </c>
      <c r="G102" s="201" t="str">
        <f ca="1">Calcu!CG70</f>
        <v/>
      </c>
      <c r="H102" s="201" t="str">
        <f ca="1">Calcu!CI70</f>
        <v/>
      </c>
      <c r="J102" s="50"/>
    </row>
    <row r="103" spans="1:10" s="83" customFormat="1" ht="15" customHeight="1">
      <c r="A103" s="43" t="str">
        <f>IF(Calcu!BY71=TRUE,"","삭제")</f>
        <v>삭제</v>
      </c>
      <c r="C103" s="201">
        <f t="shared" si="72"/>
        <v>0</v>
      </c>
      <c r="D103" s="201">
        <f t="shared" ref="D103" si="84">D102</f>
        <v>0</v>
      </c>
      <c r="E103" s="201" t="s">
        <v>377</v>
      </c>
      <c r="F103" s="201" t="str">
        <f ca="1">Calcu!CF71</f>
        <v/>
      </c>
      <c r="G103" s="201" t="str">
        <f ca="1">Calcu!CG71</f>
        <v/>
      </c>
      <c r="H103" s="201" t="str">
        <f ca="1">Calcu!CI71</f>
        <v/>
      </c>
      <c r="J103" s="50"/>
    </row>
    <row r="104" spans="1:10" s="83" customFormat="1" ht="15" customHeight="1">
      <c r="A104" s="43" t="str">
        <f>IF(Calcu!BY72=TRUE,"","삭제")</f>
        <v>삭제</v>
      </c>
      <c r="C104" s="201">
        <f t="shared" si="72"/>
        <v>0</v>
      </c>
      <c r="D104" s="201">
        <f t="shared" ref="D104" si="85">D103</f>
        <v>0</v>
      </c>
      <c r="E104" s="201" t="s">
        <v>378</v>
      </c>
      <c r="F104" s="201" t="str">
        <f ca="1">Calcu!CF72</f>
        <v/>
      </c>
      <c r="G104" s="201" t="str">
        <f ca="1">Calcu!CG72</f>
        <v/>
      </c>
      <c r="H104" s="201" t="str">
        <f ca="1">Calcu!CI72</f>
        <v/>
      </c>
      <c r="J104" s="50"/>
    </row>
    <row r="105" spans="1:10" s="83" customFormat="1" ht="15" customHeight="1">
      <c r="A105" s="43" t="str">
        <f>IF(Calcu!BY73=TRUE,"","삭제")</f>
        <v>삭제</v>
      </c>
      <c r="C105" s="201">
        <f t="shared" si="72"/>
        <v>0</v>
      </c>
      <c r="D105" s="201">
        <f t="shared" ref="D105" si="86">D104</f>
        <v>0</v>
      </c>
      <c r="E105" s="201" t="s">
        <v>372</v>
      </c>
      <c r="F105" s="201" t="str">
        <f ca="1">Calcu!CF73</f>
        <v/>
      </c>
      <c r="G105" s="201" t="str">
        <f ca="1">Calcu!CG73</f>
        <v/>
      </c>
      <c r="H105" s="201" t="str">
        <f ca="1">Calcu!CI73</f>
        <v/>
      </c>
      <c r="J105" s="50"/>
    </row>
    <row r="106" spans="1:10" s="83" customFormat="1" ht="15" customHeight="1">
      <c r="A106" s="43" t="str">
        <f>IF(Calcu!BY74=TRUE,"","삭제")</f>
        <v>삭제</v>
      </c>
      <c r="C106" s="201">
        <f t="shared" si="72"/>
        <v>0</v>
      </c>
      <c r="D106" s="201">
        <f t="shared" ref="D106" si="87">D105</f>
        <v>0</v>
      </c>
      <c r="E106" s="201" t="s">
        <v>371</v>
      </c>
      <c r="F106" s="201" t="str">
        <f ca="1">Calcu!CF74</f>
        <v/>
      </c>
      <c r="G106" s="201" t="str">
        <f ca="1">Calcu!CG74</f>
        <v/>
      </c>
      <c r="H106" s="201" t="str">
        <f ca="1">Calcu!CI74</f>
        <v/>
      </c>
      <c r="J106" s="50"/>
    </row>
    <row r="107" spans="1:10" s="83" customFormat="1" ht="15" customHeight="1">
      <c r="A107" s="43" t="str">
        <f>IF(Calcu!BY75=TRUE,"","삭제")</f>
        <v>삭제</v>
      </c>
      <c r="C107" s="201">
        <f t="shared" si="72"/>
        <v>0</v>
      </c>
      <c r="D107" s="201">
        <f t="shared" ref="D107" si="88">D106</f>
        <v>0</v>
      </c>
      <c r="E107" s="201" t="s">
        <v>369</v>
      </c>
      <c r="F107" s="201" t="str">
        <f ca="1">Calcu!CF75</f>
        <v/>
      </c>
      <c r="G107" s="201" t="str">
        <f ca="1">Calcu!CG75</f>
        <v/>
      </c>
      <c r="H107" s="201" t="str">
        <f ca="1">Calcu!CI75</f>
        <v/>
      </c>
      <c r="J107" s="50"/>
    </row>
    <row r="108" spans="1:10" s="83" customFormat="1" ht="15" customHeight="1">
      <c r="A108" s="43" t="str">
        <f>IF(Calcu!BY76=TRUE,"","삭제")</f>
        <v>삭제</v>
      </c>
      <c r="C108" s="201">
        <f t="shared" si="72"/>
        <v>0</v>
      </c>
      <c r="D108" s="201">
        <f t="shared" ref="D108" si="89">D107</f>
        <v>0</v>
      </c>
      <c r="E108" s="201" t="s">
        <v>371</v>
      </c>
      <c r="F108" s="201" t="str">
        <f ca="1">Calcu!CF76</f>
        <v/>
      </c>
      <c r="G108" s="201" t="str">
        <f ca="1">Calcu!CG76</f>
        <v/>
      </c>
      <c r="H108" s="201" t="str">
        <f ca="1">Calcu!CI76</f>
        <v/>
      </c>
    </row>
    <row r="109" spans="1:10" s="83" customFormat="1" ht="15" customHeight="1">
      <c r="A109" s="222" t="str">
        <f>IF(Calcu!CN67=TRUE,"","삭제")</f>
        <v>삭제</v>
      </c>
      <c r="C109" s="201">
        <f>Calcu!C61</f>
        <v>0</v>
      </c>
      <c r="D109" s="201">
        <f>Calcu!D61</f>
        <v>0</v>
      </c>
      <c r="E109" s="201" t="s">
        <v>365</v>
      </c>
      <c r="F109" s="201" t="str">
        <f ca="1">Calcu!CU67</f>
        <v/>
      </c>
      <c r="G109" s="201" t="str">
        <f ca="1">Calcu!CV67</f>
        <v/>
      </c>
      <c r="H109" s="201" t="str">
        <f ca="1">Calcu!CX67</f>
        <v/>
      </c>
    </row>
    <row r="110" spans="1:10" s="83" customFormat="1" ht="15" customHeight="1">
      <c r="A110" s="43" t="str">
        <f>IF(Calcu!CN68=TRUE,"","삭제")</f>
        <v>삭제</v>
      </c>
      <c r="C110" s="201">
        <f>C109</f>
        <v>0</v>
      </c>
      <c r="D110" s="201">
        <f>D109</f>
        <v>0</v>
      </c>
      <c r="E110" s="201" t="s">
        <v>379</v>
      </c>
      <c r="F110" s="201" t="str">
        <f ca="1">Calcu!CU68</f>
        <v/>
      </c>
      <c r="G110" s="201" t="str">
        <f ca="1">Calcu!CV68</f>
        <v/>
      </c>
      <c r="H110" s="201" t="str">
        <f ca="1">Calcu!CX68</f>
        <v/>
      </c>
    </row>
    <row r="111" spans="1:10" s="83" customFormat="1" ht="15" customHeight="1">
      <c r="A111" s="43" t="str">
        <f>IF(Calcu!CN69=TRUE,"","삭제")</f>
        <v>삭제</v>
      </c>
      <c r="C111" s="201">
        <f t="shared" ref="C111:C128" si="90">C110</f>
        <v>0</v>
      </c>
      <c r="D111" s="201">
        <f t="shared" ref="D111" si="91">D110</f>
        <v>0</v>
      </c>
      <c r="E111" s="201" t="s">
        <v>374</v>
      </c>
      <c r="F111" s="201" t="str">
        <f ca="1">Calcu!CU69</f>
        <v/>
      </c>
      <c r="G111" s="201" t="str">
        <f ca="1">Calcu!CV69</f>
        <v/>
      </c>
      <c r="H111" s="201" t="str">
        <f ca="1">Calcu!CX69</f>
        <v/>
      </c>
    </row>
    <row r="112" spans="1:10" s="83" customFormat="1" ht="15" customHeight="1">
      <c r="A112" s="43" t="str">
        <f>IF(Calcu!CN70=TRUE,"","삭제")</f>
        <v>삭제</v>
      </c>
      <c r="C112" s="201">
        <f t="shared" si="90"/>
        <v>0</v>
      </c>
      <c r="D112" s="201">
        <f t="shared" ref="D112" si="92">D111</f>
        <v>0</v>
      </c>
      <c r="E112" s="201" t="s">
        <v>380</v>
      </c>
      <c r="F112" s="201" t="str">
        <f ca="1">Calcu!CU70</f>
        <v/>
      </c>
      <c r="G112" s="201" t="str">
        <f ca="1">Calcu!CV70</f>
        <v/>
      </c>
      <c r="H112" s="201" t="str">
        <f ca="1">Calcu!CX70</f>
        <v/>
      </c>
      <c r="J112" s="50"/>
    </row>
    <row r="113" spans="1:10" s="83" customFormat="1" ht="15" customHeight="1">
      <c r="A113" s="43" t="str">
        <f>IF(Calcu!CN71=TRUE,"","삭제")</f>
        <v>삭제</v>
      </c>
      <c r="C113" s="201">
        <f t="shared" si="90"/>
        <v>0</v>
      </c>
      <c r="D113" s="201">
        <f t="shared" ref="D113" si="93">D112</f>
        <v>0</v>
      </c>
      <c r="E113" s="201" t="s">
        <v>376</v>
      </c>
      <c r="F113" s="201" t="str">
        <f ca="1">Calcu!CU71</f>
        <v/>
      </c>
      <c r="G113" s="201" t="str">
        <f ca="1">Calcu!CV71</f>
        <v/>
      </c>
      <c r="H113" s="201" t="str">
        <f ca="1">Calcu!CX71</f>
        <v/>
      </c>
      <c r="J113" s="50"/>
    </row>
    <row r="114" spans="1:10" s="83" customFormat="1" ht="15" customHeight="1">
      <c r="A114" s="43" t="str">
        <f>IF(Calcu!CN72=TRUE,"","삭제")</f>
        <v>삭제</v>
      </c>
      <c r="C114" s="201">
        <f t="shared" si="90"/>
        <v>0</v>
      </c>
      <c r="D114" s="201">
        <f t="shared" ref="D114" si="94">D113</f>
        <v>0</v>
      </c>
      <c r="E114" s="201" t="s">
        <v>375</v>
      </c>
      <c r="F114" s="201" t="str">
        <f ca="1">Calcu!CU72</f>
        <v/>
      </c>
      <c r="G114" s="201" t="str">
        <f ca="1">Calcu!CV72</f>
        <v/>
      </c>
      <c r="H114" s="201" t="str">
        <f ca="1">Calcu!CX72</f>
        <v/>
      </c>
      <c r="J114" s="50"/>
    </row>
    <row r="115" spans="1:10" s="83" customFormat="1" ht="15" customHeight="1">
      <c r="A115" s="43" t="str">
        <f>IF(Calcu!CN73=TRUE,"","삭제")</f>
        <v>삭제</v>
      </c>
      <c r="C115" s="201">
        <f t="shared" si="90"/>
        <v>0</v>
      </c>
      <c r="D115" s="201">
        <f t="shared" ref="D115" si="95">D114</f>
        <v>0</v>
      </c>
      <c r="E115" s="201" t="s">
        <v>379</v>
      </c>
      <c r="F115" s="201" t="str">
        <f ca="1">Calcu!CU73</f>
        <v/>
      </c>
      <c r="G115" s="201" t="str">
        <f ca="1">Calcu!CV73</f>
        <v/>
      </c>
      <c r="H115" s="201" t="str">
        <f ca="1">Calcu!CX73</f>
        <v/>
      </c>
      <c r="J115" s="50"/>
    </row>
    <row r="116" spans="1:10" s="83" customFormat="1" ht="15" customHeight="1">
      <c r="A116" s="43" t="str">
        <f>IF(Calcu!CN74=TRUE,"","삭제")</f>
        <v>삭제</v>
      </c>
      <c r="C116" s="201">
        <f t="shared" si="90"/>
        <v>0</v>
      </c>
      <c r="D116" s="201">
        <f t="shared" ref="D116" si="96">D115</f>
        <v>0</v>
      </c>
      <c r="E116" s="201" t="s">
        <v>380</v>
      </c>
      <c r="F116" s="201" t="str">
        <f ca="1">Calcu!CU74</f>
        <v/>
      </c>
      <c r="G116" s="201" t="str">
        <f ca="1">Calcu!CV74</f>
        <v/>
      </c>
      <c r="H116" s="201" t="str">
        <f ca="1">Calcu!CX74</f>
        <v/>
      </c>
      <c r="J116" s="50"/>
    </row>
    <row r="117" spans="1:10" s="83" customFormat="1" ht="15" customHeight="1">
      <c r="A117" s="43" t="str">
        <f>IF(Calcu!CN75=TRUE,"","삭제")</f>
        <v>삭제</v>
      </c>
      <c r="C117" s="201">
        <f t="shared" si="90"/>
        <v>0</v>
      </c>
      <c r="D117" s="201">
        <f t="shared" ref="D117" si="97">D116</f>
        <v>0</v>
      </c>
      <c r="E117" s="201" t="s">
        <v>376</v>
      </c>
      <c r="F117" s="201" t="str">
        <f ca="1">Calcu!CU75</f>
        <v/>
      </c>
      <c r="G117" s="201" t="str">
        <f ca="1">Calcu!CV75</f>
        <v/>
      </c>
      <c r="H117" s="201" t="str">
        <f ca="1">Calcu!CX75</f>
        <v/>
      </c>
      <c r="J117" s="50"/>
    </row>
    <row r="118" spans="1:10" s="83" customFormat="1" ht="15" customHeight="1">
      <c r="A118" s="43" t="str">
        <f>IF(Calcu!CN76=TRUE,"","삭제")</f>
        <v>삭제</v>
      </c>
      <c r="C118" s="201">
        <f t="shared" si="90"/>
        <v>0</v>
      </c>
      <c r="D118" s="201">
        <f t="shared" ref="D118" si="98">D117</f>
        <v>0</v>
      </c>
      <c r="E118" s="201" t="s">
        <v>375</v>
      </c>
      <c r="F118" s="201" t="str">
        <f ca="1">Calcu!CU76</f>
        <v/>
      </c>
      <c r="G118" s="201" t="str">
        <f ca="1">Calcu!CV76</f>
        <v/>
      </c>
      <c r="H118" s="201" t="str">
        <f ca="1">Calcu!CX76</f>
        <v/>
      </c>
      <c r="J118" s="50"/>
    </row>
    <row r="119" spans="1:10" s="83" customFormat="1" ht="15" customHeight="1">
      <c r="A119" s="222" t="str">
        <f>IF(Calcu!CN67=TRUE,"","삭제")</f>
        <v>삭제</v>
      </c>
      <c r="C119" s="201">
        <f>Calcu!C61</f>
        <v>0</v>
      </c>
      <c r="D119" s="201">
        <f>Calcu!D61</f>
        <v>0</v>
      </c>
      <c r="E119" s="201" t="s">
        <v>369</v>
      </c>
      <c r="F119" s="201" t="str">
        <f ca="1">Calcu!CU67</f>
        <v/>
      </c>
      <c r="G119" s="201" t="str">
        <f ca="1">Calcu!CZ67</f>
        <v/>
      </c>
      <c r="H119" s="201" t="str">
        <f ca="1">Calcu!CX67</f>
        <v/>
      </c>
      <c r="J119" s="50"/>
    </row>
    <row r="120" spans="1:10" s="83" customFormat="1" ht="15" customHeight="1">
      <c r="A120" s="43" t="str">
        <f>IF(Calcu!CN68=TRUE,"","삭제")</f>
        <v>삭제</v>
      </c>
      <c r="C120" s="201">
        <f t="shared" si="90"/>
        <v>0</v>
      </c>
      <c r="D120" s="201">
        <f t="shared" ref="D120" si="99">D119</f>
        <v>0</v>
      </c>
      <c r="E120" s="201" t="s">
        <v>381</v>
      </c>
      <c r="F120" s="201" t="str">
        <f ca="1">Calcu!CU68</f>
        <v/>
      </c>
      <c r="G120" s="201" t="str">
        <f ca="1">Calcu!CZ68</f>
        <v/>
      </c>
      <c r="H120" s="201" t="str">
        <f ca="1">Calcu!CX68</f>
        <v/>
      </c>
      <c r="J120" s="50"/>
    </row>
    <row r="121" spans="1:10" s="83" customFormat="1" ht="15" customHeight="1">
      <c r="A121" s="43" t="str">
        <f>IF(Calcu!CN69=TRUE,"","삭제")</f>
        <v>삭제</v>
      </c>
      <c r="C121" s="201">
        <f t="shared" si="90"/>
        <v>0</v>
      </c>
      <c r="D121" s="201">
        <f t="shared" ref="D121" si="100">D120</f>
        <v>0</v>
      </c>
      <c r="E121" s="201" t="s">
        <v>381</v>
      </c>
      <c r="F121" s="201" t="str">
        <f ca="1">Calcu!CU69</f>
        <v/>
      </c>
      <c r="G121" s="201" t="str">
        <f ca="1">Calcu!CZ69</f>
        <v/>
      </c>
      <c r="H121" s="201" t="str">
        <f ca="1">Calcu!CX69</f>
        <v/>
      </c>
      <c r="J121" s="50"/>
    </row>
    <row r="122" spans="1:10" s="83" customFormat="1" ht="15" customHeight="1">
      <c r="A122" s="43" t="str">
        <f>IF(Calcu!CN70=TRUE,"","삭제")</f>
        <v>삭제</v>
      </c>
      <c r="C122" s="201">
        <f t="shared" si="90"/>
        <v>0</v>
      </c>
      <c r="D122" s="201">
        <f t="shared" ref="D122" si="101">D121</f>
        <v>0</v>
      </c>
      <c r="E122" s="201" t="s">
        <v>382</v>
      </c>
      <c r="F122" s="201" t="str">
        <f ca="1">Calcu!CU70</f>
        <v/>
      </c>
      <c r="G122" s="201" t="str">
        <f ca="1">Calcu!CZ70</f>
        <v/>
      </c>
      <c r="H122" s="201" t="str">
        <f ca="1">Calcu!CX70</f>
        <v/>
      </c>
      <c r="J122" s="50"/>
    </row>
    <row r="123" spans="1:10" s="83" customFormat="1" ht="15" customHeight="1">
      <c r="A123" s="43" t="str">
        <f>IF(Calcu!CN71=TRUE,"","삭제")</f>
        <v>삭제</v>
      </c>
      <c r="C123" s="201">
        <f t="shared" si="90"/>
        <v>0</v>
      </c>
      <c r="D123" s="201">
        <f t="shared" ref="D123" si="102">D122</f>
        <v>0</v>
      </c>
      <c r="E123" s="201" t="s">
        <v>369</v>
      </c>
      <c r="F123" s="201" t="str">
        <f ca="1">Calcu!CU71</f>
        <v/>
      </c>
      <c r="G123" s="201" t="str">
        <f ca="1">Calcu!CZ71</f>
        <v/>
      </c>
      <c r="H123" s="201" t="str">
        <f ca="1">Calcu!CX71</f>
        <v/>
      </c>
      <c r="J123" s="50"/>
    </row>
    <row r="124" spans="1:10" s="83" customFormat="1" ht="15" customHeight="1">
      <c r="A124" s="43" t="str">
        <f>IF(Calcu!CN72=TRUE,"","삭제")</f>
        <v>삭제</v>
      </c>
      <c r="C124" s="201">
        <f t="shared" si="90"/>
        <v>0</v>
      </c>
      <c r="D124" s="201">
        <f t="shared" ref="D124" si="103">D123</f>
        <v>0</v>
      </c>
      <c r="E124" s="201" t="s">
        <v>383</v>
      </c>
      <c r="F124" s="201" t="str">
        <f ca="1">Calcu!CU72</f>
        <v/>
      </c>
      <c r="G124" s="201" t="str">
        <f ca="1">Calcu!CZ72</f>
        <v/>
      </c>
      <c r="H124" s="201" t="str">
        <f ca="1">Calcu!CX72</f>
        <v/>
      </c>
      <c r="J124" s="50"/>
    </row>
    <row r="125" spans="1:10" s="83" customFormat="1" ht="15" customHeight="1">
      <c r="A125" s="43" t="str">
        <f>IF(Calcu!CN73=TRUE,"","삭제")</f>
        <v>삭제</v>
      </c>
      <c r="C125" s="201">
        <f t="shared" si="90"/>
        <v>0</v>
      </c>
      <c r="D125" s="201">
        <f t="shared" ref="D125" si="104">D124</f>
        <v>0</v>
      </c>
      <c r="E125" s="201" t="s">
        <v>381</v>
      </c>
      <c r="F125" s="201" t="str">
        <f ca="1">Calcu!CU73</f>
        <v/>
      </c>
      <c r="G125" s="201" t="str">
        <f ca="1">Calcu!CZ73</f>
        <v/>
      </c>
      <c r="H125" s="201" t="str">
        <f ca="1">Calcu!CX73</f>
        <v/>
      </c>
      <c r="J125" s="50"/>
    </row>
    <row r="126" spans="1:10" s="83" customFormat="1" ht="15" customHeight="1">
      <c r="A126" s="43" t="str">
        <f>IF(Calcu!CN74=TRUE,"","삭제")</f>
        <v>삭제</v>
      </c>
      <c r="C126" s="201">
        <f t="shared" si="90"/>
        <v>0</v>
      </c>
      <c r="D126" s="201">
        <f t="shared" ref="D126" si="105">D125</f>
        <v>0</v>
      </c>
      <c r="E126" s="201" t="s">
        <v>369</v>
      </c>
      <c r="F126" s="201" t="str">
        <f ca="1">Calcu!CU74</f>
        <v/>
      </c>
      <c r="G126" s="201" t="str">
        <f ca="1">Calcu!CZ74</f>
        <v/>
      </c>
      <c r="H126" s="201" t="str">
        <f ca="1">Calcu!CX74</f>
        <v/>
      </c>
      <c r="J126" s="50"/>
    </row>
    <row r="127" spans="1:10" s="83" customFormat="1" ht="15" customHeight="1">
      <c r="A127" s="43" t="str">
        <f>IF(Calcu!CN75=TRUE,"","삭제")</f>
        <v>삭제</v>
      </c>
      <c r="C127" s="201">
        <f t="shared" si="90"/>
        <v>0</v>
      </c>
      <c r="D127" s="201">
        <f t="shared" ref="D127" si="106">D126</f>
        <v>0</v>
      </c>
      <c r="E127" s="201" t="s">
        <v>384</v>
      </c>
      <c r="F127" s="201" t="str">
        <f ca="1">Calcu!CU75</f>
        <v/>
      </c>
      <c r="G127" s="201" t="str">
        <f ca="1">Calcu!CZ75</f>
        <v/>
      </c>
      <c r="H127" s="201" t="str">
        <f ca="1">Calcu!CX75</f>
        <v/>
      </c>
      <c r="J127" s="50"/>
    </row>
    <row r="128" spans="1:10" s="83" customFormat="1" ht="15" customHeight="1">
      <c r="A128" s="43" t="str">
        <f>IF(Calcu!CN76=TRUE,"","삭제")</f>
        <v>삭제</v>
      </c>
      <c r="C128" s="201">
        <f t="shared" si="90"/>
        <v>0</v>
      </c>
      <c r="D128" s="201">
        <f t="shared" ref="D128" si="107">D127</f>
        <v>0</v>
      </c>
      <c r="E128" s="201" t="s">
        <v>382</v>
      </c>
      <c r="F128" s="201" t="str">
        <f ca="1">Calcu!CU76</f>
        <v/>
      </c>
      <c r="G128" s="201" t="str">
        <f ca="1">Calcu!CZ76</f>
        <v/>
      </c>
      <c r="H128" s="201" t="str">
        <f ca="1">Calcu!CX76</f>
        <v/>
      </c>
      <c r="J128" s="50"/>
    </row>
    <row r="129" spans="2:12" ht="15" customHeight="1">
      <c r="B129" s="91"/>
      <c r="C129" s="72"/>
      <c r="D129" s="102"/>
      <c r="E129" s="102"/>
      <c r="F129" s="102"/>
      <c r="G129" s="102"/>
      <c r="H129" s="102"/>
      <c r="I129" s="102"/>
      <c r="J129" s="223"/>
      <c r="K129" s="37"/>
      <c r="L129" s="91"/>
    </row>
  </sheetData>
  <mergeCells count="2">
    <mergeCell ref="A1:K2"/>
    <mergeCell ref="I7:I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1" customWidth="1"/>
    <col min="13" max="16384" width="10.77734375" style="83"/>
  </cols>
  <sheetData>
    <row r="1" spans="1:12" s="78" customFormat="1" ht="33" customHeight="1">
      <c r="A1" s="344" t="s">
        <v>56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</row>
    <row r="2" spans="1:12" s="78" customFormat="1" ht="33" customHeight="1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</row>
    <row r="3" spans="1:12" s="78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79"/>
    </row>
    <row r="4" spans="1:12" s="80" customFormat="1" ht="13.5" customHeight="1">
      <c r="A4" s="88"/>
      <c r="B4" s="88"/>
      <c r="C4" s="89"/>
      <c r="D4" s="89"/>
      <c r="E4" s="96"/>
      <c r="F4" s="89"/>
      <c r="G4" s="89"/>
      <c r="H4" s="97"/>
      <c r="I4" s="90"/>
      <c r="J4" s="96"/>
      <c r="K4" s="96"/>
      <c r="L4" s="88"/>
    </row>
    <row r="5" spans="1:12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1"/>
    </row>
    <row r="6" spans="1:12" s="37" customFormat="1" ht="15" customHeight="1">
      <c r="C6" s="53" t="str">
        <f>"○ 품명 : "&amp;기본정보!C$5</f>
        <v xml:space="preserve">○ 품명 : </v>
      </c>
      <c r="L6" s="91"/>
    </row>
    <row r="7" spans="1:12" s="37" customFormat="1" ht="15" customHeight="1">
      <c r="C7" s="53" t="str">
        <f>"○ 제작회사 : "&amp;기본정보!C$6</f>
        <v xml:space="preserve">○ 제작회사 : </v>
      </c>
      <c r="L7" s="91"/>
    </row>
    <row r="8" spans="1:12" s="37" customFormat="1" ht="15" customHeight="1">
      <c r="C8" s="53" t="str">
        <f>"○ 형식 : "&amp;기본정보!C$7</f>
        <v xml:space="preserve">○ 형식 : </v>
      </c>
      <c r="L8" s="91"/>
    </row>
    <row r="9" spans="1:12" s="37" customFormat="1" ht="15" customHeight="1">
      <c r="C9" s="53" t="str">
        <f>"○ 기기번호 : "&amp;기본정보!C$8</f>
        <v xml:space="preserve">○ 기기번호 : </v>
      </c>
      <c r="L9" s="91"/>
    </row>
    <row r="10" spans="1:12" s="37" customFormat="1" ht="15" customHeight="1">
      <c r="L10" s="91"/>
    </row>
    <row r="11" spans="1:12" ht="15" customHeight="1">
      <c r="B11" s="72"/>
      <c r="C11" s="102"/>
      <c r="D11" s="102"/>
      <c r="E11" s="102"/>
      <c r="F11" s="102"/>
      <c r="G11" s="102"/>
      <c r="H11" s="103"/>
      <c r="I11" s="103"/>
      <c r="J11" s="102"/>
      <c r="K11" s="72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9" width="8.77734375" style="27" customWidth="1"/>
    <col min="10" max="10" width="1.77734375" style="45" customWidth="1"/>
    <col min="11" max="15" width="8.77734375" style="45" customWidth="1"/>
    <col min="16" max="16" width="3.77734375" style="45" customWidth="1"/>
    <col min="17" max="19" width="8.88671875" style="45"/>
    <col min="20" max="16384" width="8.88671875" style="29"/>
  </cols>
  <sheetData>
    <row r="1" spans="1:30" s="65" customFormat="1" ht="25.5">
      <c r="A1" s="61" t="s">
        <v>206</v>
      </c>
      <c r="B1" s="31"/>
      <c r="C1" s="31"/>
      <c r="D1" s="31"/>
      <c r="E1" s="62"/>
      <c r="F1" s="27"/>
      <c r="G1" s="27"/>
      <c r="H1" s="27"/>
      <c r="I1" s="27"/>
      <c r="J1" s="64"/>
      <c r="K1" s="27"/>
      <c r="L1" s="63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202" t="s">
        <v>207</v>
      </c>
      <c r="C3" s="203">
        <f>기본정보!C3</f>
        <v>0</v>
      </c>
      <c r="D3" s="202" t="s">
        <v>76</v>
      </c>
      <c r="E3" s="352">
        <f>기본정보!H3</f>
        <v>0</v>
      </c>
      <c r="F3" s="353"/>
      <c r="G3" s="202" t="s">
        <v>208</v>
      </c>
      <c r="H3" s="204">
        <f>기본정보!H8</f>
        <v>0</v>
      </c>
      <c r="I3" s="25"/>
    </row>
    <row r="4" spans="1:30" s="28" customFormat="1" ht="15" customHeight="1">
      <c r="A4" s="46"/>
      <c r="B4" s="202" t="s">
        <v>209</v>
      </c>
      <c r="C4" s="205">
        <f>기본정보!C8</f>
        <v>0</v>
      </c>
      <c r="D4" s="202" t="s">
        <v>210</v>
      </c>
      <c r="E4" s="350">
        <f>기본정보!H4</f>
        <v>0</v>
      </c>
      <c r="F4" s="351"/>
      <c r="G4" s="202" t="s">
        <v>211</v>
      </c>
      <c r="H4" s="204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212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202" t="s">
        <v>213</v>
      </c>
      <c r="C7" s="202" t="s">
        <v>214</v>
      </c>
      <c r="D7" s="202" t="s">
        <v>215</v>
      </c>
      <c r="E7" s="25"/>
      <c r="F7" s="25"/>
      <c r="G7" s="25"/>
      <c r="H7" s="25"/>
      <c r="I7" s="25"/>
    </row>
    <row r="8" spans="1:30" s="28" customFormat="1" ht="15" customHeight="1">
      <c r="A8" s="46"/>
      <c r="B8" s="203" t="str">
        <f ca="1">Calcu!F3</f>
        <v/>
      </c>
      <c r="C8" s="203" t="str">
        <f>Calcu!G3</f>
        <v>PASS</v>
      </c>
      <c r="D8" s="203">
        <f>Calcu!I3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98" t="s">
        <v>216</v>
      </c>
      <c r="C10" s="25"/>
      <c r="D10" s="25"/>
      <c r="E10" s="25"/>
      <c r="F10" s="25"/>
      <c r="G10" s="25"/>
      <c r="H10" s="25"/>
      <c r="I10" s="25"/>
      <c r="Q10" s="98" t="s">
        <v>216</v>
      </c>
      <c r="R10" s="25"/>
      <c r="S10" s="25"/>
      <c r="T10" s="25"/>
      <c r="U10" s="25"/>
      <c r="V10" s="25"/>
      <c r="W10" s="25"/>
      <c r="X10" s="25"/>
    </row>
    <row r="11" spans="1:30" ht="13.5" customHeight="1">
      <c r="A11" s="29"/>
      <c r="B11" s="99" t="s">
        <v>217</v>
      </c>
      <c r="F11" s="25"/>
      <c r="G11" s="25"/>
      <c r="H11" s="25"/>
      <c r="I11" s="25"/>
      <c r="K11" s="28"/>
      <c r="L11" s="28"/>
      <c r="M11" s="28"/>
      <c r="N11" s="28"/>
      <c r="Q11" s="99" t="s">
        <v>217</v>
      </c>
      <c r="R11" s="31"/>
      <c r="S11" s="31"/>
      <c r="T11" s="26"/>
      <c r="U11" s="25"/>
      <c r="V11" s="25"/>
      <c r="W11" s="25"/>
      <c r="X11" s="25"/>
      <c r="Y11" s="45"/>
      <c r="Z11" s="28"/>
      <c r="AA11" s="28"/>
      <c r="AB11" s="28"/>
      <c r="AC11" s="28"/>
      <c r="AD11" s="45"/>
    </row>
    <row r="12" spans="1:30" ht="13.5" customHeight="1">
      <c r="B12" s="354" t="s">
        <v>218</v>
      </c>
      <c r="C12" s="354" t="s">
        <v>219</v>
      </c>
      <c r="D12" s="354" t="s">
        <v>220</v>
      </c>
      <c r="E12" s="347" t="str">
        <f>Calcu!I6</f>
        <v>전기 마이크로미터 정(+)방향 지시값</v>
      </c>
      <c r="F12" s="348"/>
      <c r="G12" s="348"/>
      <c r="H12" s="348"/>
      <c r="I12" s="349"/>
      <c r="J12" s="28"/>
      <c r="K12" s="347" t="str">
        <f>Calcu!W6</f>
        <v>전기 마이크로미터 역(-)방향 지시값</v>
      </c>
      <c r="L12" s="348"/>
      <c r="M12" s="348"/>
      <c r="N12" s="348"/>
      <c r="O12" s="349"/>
      <c r="Q12" s="354" t="s">
        <v>180</v>
      </c>
      <c r="R12" s="354" t="s">
        <v>181</v>
      </c>
      <c r="S12" s="354" t="s">
        <v>220</v>
      </c>
      <c r="T12" s="347" t="str">
        <f>Calcu_ADJ!I6</f>
        <v>전기 마이크로미터 정(+)방향 지시값</v>
      </c>
      <c r="U12" s="348"/>
      <c r="V12" s="348"/>
      <c r="W12" s="348"/>
      <c r="X12" s="349"/>
      <c r="Y12" s="28"/>
      <c r="Z12" s="347" t="str">
        <f>Calcu_ADJ!W6</f>
        <v>전기 마이크로미터 역(-)방향 지시값</v>
      </c>
      <c r="AA12" s="348"/>
      <c r="AB12" s="348"/>
      <c r="AC12" s="348"/>
      <c r="AD12" s="349"/>
    </row>
    <row r="13" spans="1:30" ht="13.5" customHeight="1">
      <c r="B13" s="355"/>
      <c r="C13" s="355"/>
      <c r="D13" s="356"/>
      <c r="E13" s="202" t="s">
        <v>221</v>
      </c>
      <c r="F13" s="202" t="s">
        <v>72</v>
      </c>
      <c r="G13" s="202" t="s">
        <v>73</v>
      </c>
      <c r="H13" s="202" t="s">
        <v>99</v>
      </c>
      <c r="I13" s="202" t="s">
        <v>100</v>
      </c>
      <c r="J13" s="28"/>
      <c r="K13" s="202" t="s">
        <v>221</v>
      </c>
      <c r="L13" s="202" t="s">
        <v>72</v>
      </c>
      <c r="M13" s="202" t="s">
        <v>73</v>
      </c>
      <c r="N13" s="202" t="s">
        <v>99</v>
      </c>
      <c r="O13" s="202" t="s">
        <v>100</v>
      </c>
      <c r="Q13" s="355"/>
      <c r="R13" s="355"/>
      <c r="S13" s="356"/>
      <c r="T13" s="202" t="s">
        <v>121</v>
      </c>
      <c r="U13" s="202" t="s">
        <v>72</v>
      </c>
      <c r="V13" s="202" t="s">
        <v>73</v>
      </c>
      <c r="W13" s="202" t="s">
        <v>99</v>
      </c>
      <c r="X13" s="202" t="s">
        <v>100</v>
      </c>
      <c r="Y13" s="28"/>
      <c r="Z13" s="202" t="s">
        <v>121</v>
      </c>
      <c r="AA13" s="202" t="s">
        <v>72</v>
      </c>
      <c r="AB13" s="202" t="s">
        <v>73</v>
      </c>
      <c r="AC13" s="202" t="s">
        <v>99</v>
      </c>
      <c r="AD13" s="202" t="s">
        <v>100</v>
      </c>
    </row>
    <row r="14" spans="1:30" ht="13.5" customHeight="1">
      <c r="B14" s="356"/>
      <c r="C14" s="356"/>
      <c r="D14" s="202" t="str">
        <f>Calcu!F8</f>
        <v>μm</v>
      </c>
      <c r="E14" s="202" t="str">
        <f>Calcu!I8</f>
        <v>μm</v>
      </c>
      <c r="F14" s="202" t="str">
        <f>Calcu!J8</f>
        <v>μm</v>
      </c>
      <c r="G14" s="202" t="str">
        <f>Calcu!K8</f>
        <v>μm</v>
      </c>
      <c r="H14" s="202" t="str">
        <f>Calcu!L8</f>
        <v>μm</v>
      </c>
      <c r="I14" s="202" t="str">
        <f>Calcu!M8</f>
        <v>μm</v>
      </c>
      <c r="J14" s="28"/>
      <c r="K14" s="202" t="str">
        <f>Calcu!N8</f>
        <v>μm</v>
      </c>
      <c r="L14" s="202" t="str">
        <f>Calcu!O8</f>
        <v>μm</v>
      </c>
      <c r="M14" s="202" t="str">
        <f>Calcu!P8</f>
        <v>μm</v>
      </c>
      <c r="N14" s="202" t="str">
        <f>Calcu!Q8</f>
        <v>μm</v>
      </c>
      <c r="O14" s="202" t="str">
        <f>Calcu!R8</f>
        <v>μm</v>
      </c>
      <c r="Q14" s="356"/>
      <c r="R14" s="356"/>
      <c r="S14" s="202" t="str">
        <f>Calcu_ADJ!F8</f>
        <v>μm</v>
      </c>
      <c r="T14" s="202" t="str">
        <f>Calcu_ADJ!I8</f>
        <v>μm</v>
      </c>
      <c r="U14" s="202" t="str">
        <f>Calcu_ADJ!J8</f>
        <v>μm</v>
      </c>
      <c r="V14" s="202" t="str">
        <f>Calcu_ADJ!K8</f>
        <v>μm</v>
      </c>
      <c r="W14" s="202" t="str">
        <f>Calcu_ADJ!L8</f>
        <v>μm</v>
      </c>
      <c r="X14" s="202" t="str">
        <f>Calcu_ADJ!M8</f>
        <v>μm</v>
      </c>
      <c r="Y14" s="28"/>
      <c r="Z14" s="202" t="str">
        <f>Calcu_ADJ!N8</f>
        <v>μm</v>
      </c>
      <c r="AA14" s="202" t="str">
        <f>Calcu_ADJ!O8</f>
        <v>μm</v>
      </c>
      <c r="AB14" s="202" t="str">
        <f>Calcu_ADJ!P8</f>
        <v>μm</v>
      </c>
      <c r="AC14" s="202" t="str">
        <f>Calcu_ADJ!Q8</f>
        <v>μm</v>
      </c>
      <c r="AD14" s="202" t="str">
        <f>Calcu_ADJ!R8</f>
        <v>μm</v>
      </c>
    </row>
    <row r="15" spans="1:30" ht="13.5" customHeight="1">
      <c r="B15" s="203" t="str">
        <f>Calcu!D9</f>
        <v/>
      </c>
      <c r="C15" s="203" t="str">
        <f>Calcu!E9</f>
        <v/>
      </c>
      <c r="D15" s="203" t="str">
        <f>Calcu!F9</f>
        <v/>
      </c>
      <c r="E15" s="203" t="str">
        <f>IF(Calcu!$B9=FALSE,"",TEXT(Calcu!I9,Calcu!$D67))</f>
        <v/>
      </c>
      <c r="F15" s="203" t="str">
        <f>IF(Calcu!$B9=FALSE,"",TEXT(Calcu!J9,Calcu!$D67))</f>
        <v/>
      </c>
      <c r="G15" s="203" t="str">
        <f>IF(Calcu!$B9=FALSE,"",TEXT(Calcu!K9,Calcu!$D67))</f>
        <v/>
      </c>
      <c r="H15" s="203" t="str">
        <f>IF(Calcu!$B9=FALSE,"",TEXT(Calcu!L9,Calcu!$D67))</f>
        <v/>
      </c>
      <c r="I15" s="203" t="str">
        <f>IF(Calcu!$B9=FALSE,"",TEXT(Calcu!M9,Calcu!$D67))</f>
        <v/>
      </c>
      <c r="J15" s="28"/>
      <c r="K15" s="203" t="str">
        <f>IF(Calcu!$B9=FALSE,"",TEXT(Calcu!W9,Calcu!$D67))</f>
        <v/>
      </c>
      <c r="L15" s="203" t="str">
        <f>IF(Calcu!$B9=FALSE,"",TEXT(Calcu!X9,Calcu!$D67))</f>
        <v/>
      </c>
      <c r="M15" s="203" t="str">
        <f>IF(Calcu!$B9=FALSE,"",TEXT(Calcu!Y9,Calcu!$D67))</f>
        <v/>
      </c>
      <c r="N15" s="203" t="str">
        <f>IF(Calcu!$B9=FALSE,"",TEXT(Calcu!Z9,Calcu!$D67))</f>
        <v/>
      </c>
      <c r="O15" s="203" t="str">
        <f>IF(Calcu!$B9=FALSE,"",TEXT(Calcu!AA9,Calcu!$D67))</f>
        <v/>
      </c>
      <c r="Q15" s="203" t="str">
        <f>Calcu_ADJ!D9</f>
        <v/>
      </c>
      <c r="R15" s="203" t="str">
        <f>Calcu_ADJ!E9</f>
        <v/>
      </c>
      <c r="S15" s="203" t="str">
        <f>Calcu_ADJ!F9</f>
        <v/>
      </c>
      <c r="T15" s="203" t="str">
        <f>IF(Calcu_ADJ!$B9=FALSE,"",TEXT(Calcu_ADJ!I9,Calcu_ADJ!$D67))</f>
        <v/>
      </c>
      <c r="U15" s="203" t="str">
        <f>IF(Calcu_ADJ!$B9=FALSE,"",TEXT(Calcu_ADJ!J9,Calcu_ADJ!$D67))</f>
        <v/>
      </c>
      <c r="V15" s="203" t="str">
        <f>IF(Calcu_ADJ!$B9=FALSE,"",TEXT(Calcu_ADJ!K9,Calcu_ADJ!$D67))</f>
        <v/>
      </c>
      <c r="W15" s="203" t="str">
        <f>IF(Calcu_ADJ!$B9=FALSE,"",TEXT(Calcu_ADJ!L9,Calcu_ADJ!$D67))</f>
        <v/>
      </c>
      <c r="X15" s="203" t="str">
        <f>IF(Calcu_ADJ!$B9=FALSE,"",TEXT(Calcu_ADJ!M9,Calcu_ADJ!$D67))</f>
        <v/>
      </c>
      <c r="Y15" s="28"/>
      <c r="Z15" s="203" t="str">
        <f>IF(Calcu_ADJ!$B9=FALSE,"",TEXT(Calcu_ADJ!W9,Calcu_ADJ!$D67))</f>
        <v/>
      </c>
      <c r="AA15" s="203" t="str">
        <f>IF(Calcu_ADJ!$B9=FALSE,"",TEXT(Calcu_ADJ!X9,Calcu_ADJ!$D67))</f>
        <v/>
      </c>
      <c r="AB15" s="203" t="str">
        <f>IF(Calcu_ADJ!$B9=FALSE,"",TEXT(Calcu_ADJ!Y9,Calcu_ADJ!$D67))</f>
        <v/>
      </c>
      <c r="AC15" s="203" t="str">
        <f>IF(Calcu_ADJ!$B9=FALSE,"",TEXT(Calcu_ADJ!Z9,Calcu_ADJ!$D67))</f>
        <v/>
      </c>
      <c r="AD15" s="203" t="str">
        <f>IF(Calcu_ADJ!$B9=FALSE,"",TEXT(Calcu_ADJ!AA9,Calcu_ADJ!$D67))</f>
        <v/>
      </c>
    </row>
    <row r="16" spans="1:30" ht="13.5" customHeight="1">
      <c r="B16" s="203" t="str">
        <f>Calcu!D10</f>
        <v/>
      </c>
      <c r="C16" s="203" t="str">
        <f>Calcu!E10</f>
        <v/>
      </c>
      <c r="D16" s="203" t="str">
        <f>Calcu!F10</f>
        <v/>
      </c>
      <c r="E16" s="203" t="str">
        <f>IF(Calcu!$B10=FALSE,"",TEXT(Calcu!I10,Calcu!$D68))</f>
        <v/>
      </c>
      <c r="F16" s="203" t="str">
        <f>IF(Calcu!$B10=FALSE,"",TEXT(Calcu!J10,Calcu!$D68))</f>
        <v/>
      </c>
      <c r="G16" s="203" t="str">
        <f>IF(Calcu!$B10=FALSE,"",TEXT(Calcu!K10,Calcu!$D68))</f>
        <v/>
      </c>
      <c r="H16" s="203" t="str">
        <f>IF(Calcu!$B10=FALSE,"",TEXT(Calcu!L10,Calcu!$D68))</f>
        <v/>
      </c>
      <c r="I16" s="203" t="str">
        <f>IF(Calcu!$B10=FALSE,"",TEXT(Calcu!M10,Calcu!$D68))</f>
        <v/>
      </c>
      <c r="J16" s="28"/>
      <c r="K16" s="203" t="str">
        <f>IF(Calcu!$B10=FALSE,"",TEXT(Calcu!W10,Calcu!$D68))</f>
        <v/>
      </c>
      <c r="L16" s="203" t="str">
        <f>IF(Calcu!$B10=FALSE,"",TEXT(Calcu!X10,Calcu!$D68))</f>
        <v/>
      </c>
      <c r="M16" s="203" t="str">
        <f>IF(Calcu!$B10=FALSE,"",TEXT(Calcu!Y10,Calcu!$D68))</f>
        <v/>
      </c>
      <c r="N16" s="203" t="str">
        <f>IF(Calcu!$B10=FALSE,"",TEXT(Calcu!Z10,Calcu!$D68))</f>
        <v/>
      </c>
      <c r="O16" s="203" t="str">
        <f>IF(Calcu!$B10=FALSE,"",TEXT(Calcu!AA10,Calcu!$D68))</f>
        <v/>
      </c>
      <c r="Q16" s="203" t="str">
        <f>Calcu_ADJ!D10</f>
        <v/>
      </c>
      <c r="R16" s="203" t="str">
        <f>Calcu_ADJ!E10</f>
        <v/>
      </c>
      <c r="S16" s="203" t="str">
        <f>Calcu_ADJ!F10</f>
        <v/>
      </c>
      <c r="T16" s="203" t="str">
        <f>IF(Calcu_ADJ!$B10=FALSE,"",TEXT(Calcu_ADJ!I10,Calcu_ADJ!$D68))</f>
        <v/>
      </c>
      <c r="U16" s="203" t="str">
        <f>IF(Calcu_ADJ!$B10=FALSE,"",TEXT(Calcu_ADJ!J10,Calcu_ADJ!$D68))</f>
        <v/>
      </c>
      <c r="V16" s="203" t="str">
        <f>IF(Calcu_ADJ!$B10=FALSE,"",TEXT(Calcu_ADJ!K10,Calcu_ADJ!$D68))</f>
        <v/>
      </c>
      <c r="W16" s="203" t="str">
        <f>IF(Calcu_ADJ!$B10=FALSE,"",TEXT(Calcu_ADJ!L10,Calcu_ADJ!$D68))</f>
        <v/>
      </c>
      <c r="X16" s="203" t="str">
        <f>IF(Calcu_ADJ!$B10=FALSE,"",TEXT(Calcu_ADJ!M10,Calcu_ADJ!$D68))</f>
        <v/>
      </c>
      <c r="Y16" s="28"/>
      <c r="Z16" s="203" t="str">
        <f>IF(Calcu_ADJ!$B10=FALSE,"",TEXT(Calcu_ADJ!W10,Calcu_ADJ!$D68))</f>
        <v/>
      </c>
      <c r="AA16" s="203" t="str">
        <f>IF(Calcu_ADJ!$B10=FALSE,"",TEXT(Calcu_ADJ!X10,Calcu_ADJ!$D68))</f>
        <v/>
      </c>
      <c r="AB16" s="203" t="str">
        <f>IF(Calcu_ADJ!$B10=FALSE,"",TEXT(Calcu_ADJ!Y10,Calcu_ADJ!$D68))</f>
        <v/>
      </c>
      <c r="AC16" s="203" t="str">
        <f>IF(Calcu_ADJ!$B10=FALSE,"",TEXT(Calcu_ADJ!Z10,Calcu_ADJ!$D68))</f>
        <v/>
      </c>
      <c r="AD16" s="203" t="str">
        <f>IF(Calcu_ADJ!$B10=FALSE,"",TEXT(Calcu_ADJ!AA10,Calcu_ADJ!$D68))</f>
        <v/>
      </c>
    </row>
    <row r="17" spans="2:30" ht="13.5" customHeight="1">
      <c r="B17" s="203" t="str">
        <f>Calcu!D11</f>
        <v/>
      </c>
      <c r="C17" s="203" t="str">
        <f>Calcu!E11</f>
        <v/>
      </c>
      <c r="D17" s="203" t="str">
        <f>Calcu!F11</f>
        <v/>
      </c>
      <c r="E17" s="203" t="str">
        <f>IF(Calcu!$B11=FALSE,"",TEXT(Calcu!I11,Calcu!$D69))</f>
        <v/>
      </c>
      <c r="F17" s="203" t="str">
        <f>IF(Calcu!$B11=FALSE,"",TEXT(Calcu!J11,Calcu!$D69))</f>
        <v/>
      </c>
      <c r="G17" s="203" t="str">
        <f>IF(Calcu!$B11=FALSE,"",TEXT(Calcu!K11,Calcu!$D69))</f>
        <v/>
      </c>
      <c r="H17" s="203" t="str">
        <f>IF(Calcu!$B11=FALSE,"",TEXT(Calcu!L11,Calcu!$D69))</f>
        <v/>
      </c>
      <c r="I17" s="203" t="str">
        <f>IF(Calcu!$B11=FALSE,"",TEXT(Calcu!M11,Calcu!$D69))</f>
        <v/>
      </c>
      <c r="J17" s="28"/>
      <c r="K17" s="203" t="str">
        <f>IF(Calcu!$B11=FALSE,"",TEXT(Calcu!W11,Calcu!$D69))</f>
        <v/>
      </c>
      <c r="L17" s="203" t="str">
        <f>IF(Calcu!$B11=FALSE,"",TEXT(Calcu!X11,Calcu!$D69))</f>
        <v/>
      </c>
      <c r="M17" s="203" t="str">
        <f>IF(Calcu!$B11=FALSE,"",TEXT(Calcu!Y11,Calcu!$D69))</f>
        <v/>
      </c>
      <c r="N17" s="203" t="str">
        <f>IF(Calcu!$B11=FALSE,"",TEXT(Calcu!Z11,Calcu!$D69))</f>
        <v/>
      </c>
      <c r="O17" s="203" t="str">
        <f>IF(Calcu!$B11=FALSE,"",TEXT(Calcu!AA11,Calcu!$D69))</f>
        <v/>
      </c>
      <c r="Q17" s="203" t="str">
        <f>Calcu_ADJ!D11</f>
        <v/>
      </c>
      <c r="R17" s="203" t="str">
        <f>Calcu_ADJ!E11</f>
        <v/>
      </c>
      <c r="S17" s="203" t="str">
        <f>Calcu_ADJ!F11</f>
        <v/>
      </c>
      <c r="T17" s="203" t="str">
        <f>IF(Calcu_ADJ!$B11=FALSE,"",TEXT(Calcu_ADJ!I11,Calcu_ADJ!$D69))</f>
        <v/>
      </c>
      <c r="U17" s="203" t="str">
        <f>IF(Calcu_ADJ!$B11=FALSE,"",TEXT(Calcu_ADJ!J11,Calcu_ADJ!$D69))</f>
        <v/>
      </c>
      <c r="V17" s="203" t="str">
        <f>IF(Calcu_ADJ!$B11=FALSE,"",TEXT(Calcu_ADJ!K11,Calcu_ADJ!$D69))</f>
        <v/>
      </c>
      <c r="W17" s="203" t="str">
        <f>IF(Calcu_ADJ!$B11=FALSE,"",TEXT(Calcu_ADJ!L11,Calcu_ADJ!$D69))</f>
        <v/>
      </c>
      <c r="X17" s="203" t="str">
        <f>IF(Calcu_ADJ!$B11=FALSE,"",TEXT(Calcu_ADJ!M11,Calcu_ADJ!$D69))</f>
        <v/>
      </c>
      <c r="Y17" s="28"/>
      <c r="Z17" s="203" t="str">
        <f>IF(Calcu_ADJ!$B11=FALSE,"",TEXT(Calcu_ADJ!W11,Calcu_ADJ!$D69))</f>
        <v/>
      </c>
      <c r="AA17" s="203" t="str">
        <f>IF(Calcu_ADJ!$B11=FALSE,"",TEXT(Calcu_ADJ!X11,Calcu_ADJ!$D69))</f>
        <v/>
      </c>
      <c r="AB17" s="203" t="str">
        <f>IF(Calcu_ADJ!$B11=FALSE,"",TEXT(Calcu_ADJ!Y11,Calcu_ADJ!$D69))</f>
        <v/>
      </c>
      <c r="AC17" s="203" t="str">
        <f>IF(Calcu_ADJ!$B11=FALSE,"",TEXT(Calcu_ADJ!Z11,Calcu_ADJ!$D69))</f>
        <v/>
      </c>
      <c r="AD17" s="203" t="str">
        <f>IF(Calcu_ADJ!$B11=FALSE,"",TEXT(Calcu_ADJ!AA11,Calcu_ADJ!$D69))</f>
        <v/>
      </c>
    </row>
    <row r="18" spans="2:30" ht="13.5" customHeight="1">
      <c r="B18" s="203" t="str">
        <f>Calcu!D12</f>
        <v/>
      </c>
      <c r="C18" s="203" t="str">
        <f>Calcu!E12</f>
        <v/>
      </c>
      <c r="D18" s="203" t="str">
        <f>Calcu!F12</f>
        <v/>
      </c>
      <c r="E18" s="203" t="str">
        <f>IF(Calcu!$B12=FALSE,"",TEXT(Calcu!I12,Calcu!$D70))</f>
        <v/>
      </c>
      <c r="F18" s="203" t="str">
        <f>IF(Calcu!$B12=FALSE,"",TEXT(Calcu!J12,Calcu!$D70))</f>
        <v/>
      </c>
      <c r="G18" s="203" t="str">
        <f>IF(Calcu!$B12=FALSE,"",TEXT(Calcu!K12,Calcu!$D70))</f>
        <v/>
      </c>
      <c r="H18" s="203" t="str">
        <f>IF(Calcu!$B12=FALSE,"",TEXT(Calcu!L12,Calcu!$D70))</f>
        <v/>
      </c>
      <c r="I18" s="203" t="str">
        <f>IF(Calcu!$B12=FALSE,"",TEXT(Calcu!M12,Calcu!$D70))</f>
        <v/>
      </c>
      <c r="J18" s="28"/>
      <c r="K18" s="203" t="str">
        <f>IF(Calcu!$B12=FALSE,"",TEXT(Calcu!W12,Calcu!$D70))</f>
        <v/>
      </c>
      <c r="L18" s="203" t="str">
        <f>IF(Calcu!$B12=FALSE,"",TEXT(Calcu!X12,Calcu!$D70))</f>
        <v/>
      </c>
      <c r="M18" s="203" t="str">
        <f>IF(Calcu!$B12=FALSE,"",TEXT(Calcu!Y12,Calcu!$D70))</f>
        <v/>
      </c>
      <c r="N18" s="203" t="str">
        <f>IF(Calcu!$B12=FALSE,"",TEXT(Calcu!Z12,Calcu!$D70))</f>
        <v/>
      </c>
      <c r="O18" s="203" t="str">
        <f>IF(Calcu!$B12=FALSE,"",TEXT(Calcu!AA12,Calcu!$D70))</f>
        <v/>
      </c>
      <c r="Q18" s="203" t="str">
        <f>Calcu_ADJ!D12</f>
        <v/>
      </c>
      <c r="R18" s="203" t="str">
        <f>Calcu_ADJ!E12</f>
        <v/>
      </c>
      <c r="S18" s="203" t="str">
        <f>Calcu_ADJ!F12</f>
        <v/>
      </c>
      <c r="T18" s="203" t="str">
        <f>IF(Calcu_ADJ!$B12=FALSE,"",TEXT(Calcu_ADJ!I12,Calcu_ADJ!$D70))</f>
        <v/>
      </c>
      <c r="U18" s="203" t="str">
        <f>IF(Calcu_ADJ!$B12=FALSE,"",TEXT(Calcu_ADJ!J12,Calcu_ADJ!$D70))</f>
        <v/>
      </c>
      <c r="V18" s="203" t="str">
        <f>IF(Calcu_ADJ!$B12=FALSE,"",TEXT(Calcu_ADJ!K12,Calcu_ADJ!$D70))</f>
        <v/>
      </c>
      <c r="W18" s="203" t="str">
        <f>IF(Calcu_ADJ!$B12=FALSE,"",TEXT(Calcu_ADJ!L12,Calcu_ADJ!$D70))</f>
        <v/>
      </c>
      <c r="X18" s="203" t="str">
        <f>IF(Calcu_ADJ!$B12=FALSE,"",TEXT(Calcu_ADJ!M12,Calcu_ADJ!$D70))</f>
        <v/>
      </c>
      <c r="Y18" s="28"/>
      <c r="Z18" s="203" t="str">
        <f>IF(Calcu_ADJ!$B12=FALSE,"",TEXT(Calcu_ADJ!W12,Calcu_ADJ!$D70))</f>
        <v/>
      </c>
      <c r="AA18" s="203" t="str">
        <f>IF(Calcu_ADJ!$B12=FALSE,"",TEXT(Calcu_ADJ!X12,Calcu_ADJ!$D70))</f>
        <v/>
      </c>
      <c r="AB18" s="203" t="str">
        <f>IF(Calcu_ADJ!$B12=FALSE,"",TEXT(Calcu_ADJ!Y12,Calcu_ADJ!$D70))</f>
        <v/>
      </c>
      <c r="AC18" s="203" t="str">
        <f>IF(Calcu_ADJ!$B12=FALSE,"",TEXT(Calcu_ADJ!Z12,Calcu_ADJ!$D70))</f>
        <v/>
      </c>
      <c r="AD18" s="203" t="str">
        <f>IF(Calcu_ADJ!$B12=FALSE,"",TEXT(Calcu_ADJ!AA12,Calcu_ADJ!$D70))</f>
        <v/>
      </c>
    </row>
    <row r="19" spans="2:30" ht="13.5" customHeight="1">
      <c r="B19" s="203" t="str">
        <f>Calcu!D13</f>
        <v/>
      </c>
      <c r="C19" s="203" t="str">
        <f>Calcu!E13</f>
        <v/>
      </c>
      <c r="D19" s="203" t="str">
        <f>Calcu!F13</f>
        <v/>
      </c>
      <c r="E19" s="203" t="str">
        <f>IF(Calcu!$B13=FALSE,"",TEXT(Calcu!I13,Calcu!$D71))</f>
        <v/>
      </c>
      <c r="F19" s="203" t="str">
        <f>IF(Calcu!$B13=FALSE,"",TEXT(Calcu!J13,Calcu!$D71))</f>
        <v/>
      </c>
      <c r="G19" s="203" t="str">
        <f>IF(Calcu!$B13=FALSE,"",TEXT(Calcu!K13,Calcu!$D71))</f>
        <v/>
      </c>
      <c r="H19" s="203" t="str">
        <f>IF(Calcu!$B13=FALSE,"",TEXT(Calcu!L13,Calcu!$D71))</f>
        <v/>
      </c>
      <c r="I19" s="203" t="str">
        <f>IF(Calcu!$B13=FALSE,"",TEXT(Calcu!M13,Calcu!$D71))</f>
        <v/>
      </c>
      <c r="J19" s="28"/>
      <c r="K19" s="203" t="str">
        <f>IF(Calcu!$B13=FALSE,"",TEXT(Calcu!W13,Calcu!$D71))</f>
        <v/>
      </c>
      <c r="L19" s="203" t="str">
        <f>IF(Calcu!$B13=FALSE,"",TEXT(Calcu!X13,Calcu!$D71))</f>
        <v/>
      </c>
      <c r="M19" s="203" t="str">
        <f>IF(Calcu!$B13=FALSE,"",TEXT(Calcu!Y13,Calcu!$D71))</f>
        <v/>
      </c>
      <c r="N19" s="203" t="str">
        <f>IF(Calcu!$B13=FALSE,"",TEXT(Calcu!Z13,Calcu!$D71))</f>
        <v/>
      </c>
      <c r="O19" s="203" t="str">
        <f>IF(Calcu!$B13=FALSE,"",TEXT(Calcu!AA13,Calcu!$D71))</f>
        <v/>
      </c>
      <c r="Q19" s="203" t="str">
        <f>Calcu_ADJ!D13</f>
        <v/>
      </c>
      <c r="R19" s="203" t="str">
        <f>Calcu_ADJ!E13</f>
        <v/>
      </c>
      <c r="S19" s="203" t="str">
        <f>Calcu_ADJ!F13</f>
        <v/>
      </c>
      <c r="T19" s="203" t="str">
        <f>IF(Calcu_ADJ!$B13=FALSE,"",TEXT(Calcu_ADJ!I13,Calcu_ADJ!$D71))</f>
        <v/>
      </c>
      <c r="U19" s="203" t="str">
        <f>IF(Calcu_ADJ!$B13=FALSE,"",TEXT(Calcu_ADJ!J13,Calcu_ADJ!$D71))</f>
        <v/>
      </c>
      <c r="V19" s="203" t="str">
        <f>IF(Calcu_ADJ!$B13=FALSE,"",TEXT(Calcu_ADJ!K13,Calcu_ADJ!$D71))</f>
        <v/>
      </c>
      <c r="W19" s="203" t="str">
        <f>IF(Calcu_ADJ!$B13=FALSE,"",TEXT(Calcu_ADJ!L13,Calcu_ADJ!$D71))</f>
        <v/>
      </c>
      <c r="X19" s="203" t="str">
        <f>IF(Calcu_ADJ!$B13=FALSE,"",TEXT(Calcu_ADJ!M13,Calcu_ADJ!$D71))</f>
        <v/>
      </c>
      <c r="Y19" s="28"/>
      <c r="Z19" s="203" t="str">
        <f>IF(Calcu_ADJ!$B13=FALSE,"",TEXT(Calcu_ADJ!W13,Calcu_ADJ!$D71))</f>
        <v/>
      </c>
      <c r="AA19" s="203" t="str">
        <f>IF(Calcu_ADJ!$B13=FALSE,"",TEXT(Calcu_ADJ!X13,Calcu_ADJ!$D71))</f>
        <v/>
      </c>
      <c r="AB19" s="203" t="str">
        <f>IF(Calcu_ADJ!$B13=FALSE,"",TEXT(Calcu_ADJ!Y13,Calcu_ADJ!$D71))</f>
        <v/>
      </c>
      <c r="AC19" s="203" t="str">
        <f>IF(Calcu_ADJ!$B13=FALSE,"",TEXT(Calcu_ADJ!Z13,Calcu_ADJ!$D71))</f>
        <v/>
      </c>
      <c r="AD19" s="203" t="str">
        <f>IF(Calcu_ADJ!$B13=FALSE,"",TEXT(Calcu_ADJ!AA13,Calcu_ADJ!$D71))</f>
        <v/>
      </c>
    </row>
    <row r="20" spans="2:30" ht="13.5" customHeight="1">
      <c r="B20" s="203" t="str">
        <f>Calcu!D14</f>
        <v/>
      </c>
      <c r="C20" s="203" t="str">
        <f>Calcu!E14</f>
        <v/>
      </c>
      <c r="D20" s="203" t="str">
        <f>Calcu!F14</f>
        <v/>
      </c>
      <c r="E20" s="203" t="str">
        <f>IF(Calcu!$B14=FALSE,"",TEXT(Calcu!I14,Calcu!$D72))</f>
        <v/>
      </c>
      <c r="F20" s="203" t="str">
        <f>IF(Calcu!$B14=FALSE,"",TEXT(Calcu!J14,Calcu!$D72))</f>
        <v/>
      </c>
      <c r="G20" s="203" t="str">
        <f>IF(Calcu!$B14=FALSE,"",TEXT(Calcu!K14,Calcu!$D72))</f>
        <v/>
      </c>
      <c r="H20" s="203" t="str">
        <f>IF(Calcu!$B14=FALSE,"",TEXT(Calcu!L14,Calcu!$D72))</f>
        <v/>
      </c>
      <c r="I20" s="203" t="str">
        <f>IF(Calcu!$B14=FALSE,"",TEXT(Calcu!M14,Calcu!$D72))</f>
        <v/>
      </c>
      <c r="J20" s="28"/>
      <c r="K20" s="203" t="str">
        <f>IF(Calcu!$B14=FALSE,"",TEXT(Calcu!W14,Calcu!$D72))</f>
        <v/>
      </c>
      <c r="L20" s="203" t="str">
        <f>IF(Calcu!$B14=FALSE,"",TEXT(Calcu!X14,Calcu!$D72))</f>
        <v/>
      </c>
      <c r="M20" s="203" t="str">
        <f>IF(Calcu!$B14=FALSE,"",TEXT(Calcu!Y14,Calcu!$D72))</f>
        <v/>
      </c>
      <c r="N20" s="203" t="str">
        <f>IF(Calcu!$B14=FALSE,"",TEXT(Calcu!Z14,Calcu!$D72))</f>
        <v/>
      </c>
      <c r="O20" s="203" t="str">
        <f>IF(Calcu!$B14=FALSE,"",TEXT(Calcu!AA14,Calcu!$D72))</f>
        <v/>
      </c>
      <c r="Q20" s="203" t="str">
        <f>Calcu_ADJ!D14</f>
        <v/>
      </c>
      <c r="R20" s="203" t="str">
        <f>Calcu_ADJ!E14</f>
        <v/>
      </c>
      <c r="S20" s="203" t="str">
        <f>Calcu_ADJ!F14</f>
        <v/>
      </c>
      <c r="T20" s="203" t="str">
        <f>IF(Calcu_ADJ!$B14=FALSE,"",TEXT(Calcu_ADJ!I14,Calcu_ADJ!$D72))</f>
        <v/>
      </c>
      <c r="U20" s="203" t="str">
        <f>IF(Calcu_ADJ!$B14=FALSE,"",TEXT(Calcu_ADJ!J14,Calcu_ADJ!$D72))</f>
        <v/>
      </c>
      <c r="V20" s="203" t="str">
        <f>IF(Calcu_ADJ!$B14=FALSE,"",TEXT(Calcu_ADJ!K14,Calcu_ADJ!$D72))</f>
        <v/>
      </c>
      <c r="W20" s="203" t="str">
        <f>IF(Calcu_ADJ!$B14=FALSE,"",TEXT(Calcu_ADJ!L14,Calcu_ADJ!$D72))</f>
        <v/>
      </c>
      <c r="X20" s="203" t="str">
        <f>IF(Calcu_ADJ!$B14=FALSE,"",TEXT(Calcu_ADJ!M14,Calcu_ADJ!$D72))</f>
        <v/>
      </c>
      <c r="Y20" s="28"/>
      <c r="Z20" s="203" t="str">
        <f>IF(Calcu_ADJ!$B14=FALSE,"",TEXT(Calcu_ADJ!W14,Calcu_ADJ!$D72))</f>
        <v/>
      </c>
      <c r="AA20" s="203" t="str">
        <f>IF(Calcu_ADJ!$B14=FALSE,"",TEXT(Calcu_ADJ!X14,Calcu_ADJ!$D72))</f>
        <v/>
      </c>
      <c r="AB20" s="203" t="str">
        <f>IF(Calcu_ADJ!$B14=FALSE,"",TEXT(Calcu_ADJ!Y14,Calcu_ADJ!$D72))</f>
        <v/>
      </c>
      <c r="AC20" s="203" t="str">
        <f>IF(Calcu_ADJ!$B14=FALSE,"",TEXT(Calcu_ADJ!Z14,Calcu_ADJ!$D72))</f>
        <v/>
      </c>
      <c r="AD20" s="203" t="str">
        <f>IF(Calcu_ADJ!$B14=FALSE,"",TEXT(Calcu_ADJ!AA14,Calcu_ADJ!$D72))</f>
        <v/>
      </c>
    </row>
    <row r="21" spans="2:30" ht="13.5" customHeight="1">
      <c r="B21" s="203" t="str">
        <f>Calcu!D15</f>
        <v/>
      </c>
      <c r="C21" s="203" t="str">
        <f>Calcu!E15</f>
        <v/>
      </c>
      <c r="D21" s="203" t="str">
        <f>Calcu!F15</f>
        <v/>
      </c>
      <c r="E21" s="203" t="str">
        <f>IF(Calcu!$B15=FALSE,"",TEXT(Calcu!I15,Calcu!$D73))</f>
        <v/>
      </c>
      <c r="F21" s="203" t="str">
        <f>IF(Calcu!$B15=FALSE,"",TEXT(Calcu!J15,Calcu!$D73))</f>
        <v/>
      </c>
      <c r="G21" s="203" t="str">
        <f>IF(Calcu!$B15=FALSE,"",TEXT(Calcu!K15,Calcu!$D73))</f>
        <v/>
      </c>
      <c r="H21" s="203" t="str">
        <f>IF(Calcu!$B15=FALSE,"",TEXT(Calcu!L15,Calcu!$D73))</f>
        <v/>
      </c>
      <c r="I21" s="203" t="str">
        <f>IF(Calcu!$B15=FALSE,"",TEXT(Calcu!M15,Calcu!$D73))</f>
        <v/>
      </c>
      <c r="K21" s="203" t="str">
        <f>IF(Calcu!$B15=FALSE,"",TEXT(Calcu!W15,Calcu!$D73))</f>
        <v/>
      </c>
      <c r="L21" s="203" t="str">
        <f>IF(Calcu!$B15=FALSE,"",TEXT(Calcu!X15,Calcu!$D73))</f>
        <v/>
      </c>
      <c r="M21" s="203" t="str">
        <f>IF(Calcu!$B15=FALSE,"",TEXT(Calcu!Y15,Calcu!$D73))</f>
        <v/>
      </c>
      <c r="N21" s="203" t="str">
        <f>IF(Calcu!$B15=FALSE,"",TEXT(Calcu!Z15,Calcu!$D73))</f>
        <v/>
      </c>
      <c r="O21" s="203" t="str">
        <f>IF(Calcu!$B15=FALSE,"",TEXT(Calcu!AA15,Calcu!$D73))</f>
        <v/>
      </c>
      <c r="Q21" s="203" t="str">
        <f>Calcu_ADJ!D15</f>
        <v/>
      </c>
      <c r="R21" s="203" t="str">
        <f>Calcu_ADJ!E15</f>
        <v/>
      </c>
      <c r="S21" s="203" t="str">
        <f>Calcu_ADJ!F15</f>
        <v/>
      </c>
      <c r="T21" s="203" t="str">
        <f>IF(Calcu_ADJ!$B15=FALSE,"",TEXT(Calcu_ADJ!I15,Calcu_ADJ!$D73))</f>
        <v/>
      </c>
      <c r="U21" s="203" t="str">
        <f>IF(Calcu_ADJ!$B15=FALSE,"",TEXT(Calcu_ADJ!J15,Calcu_ADJ!$D73))</f>
        <v/>
      </c>
      <c r="V21" s="203" t="str">
        <f>IF(Calcu_ADJ!$B15=FALSE,"",TEXT(Calcu_ADJ!K15,Calcu_ADJ!$D73))</f>
        <v/>
      </c>
      <c r="W21" s="203" t="str">
        <f>IF(Calcu_ADJ!$B15=FALSE,"",TEXT(Calcu_ADJ!L15,Calcu_ADJ!$D73))</f>
        <v/>
      </c>
      <c r="X21" s="203" t="str">
        <f>IF(Calcu_ADJ!$B15=FALSE,"",TEXT(Calcu_ADJ!M15,Calcu_ADJ!$D73))</f>
        <v/>
      </c>
      <c r="Y21" s="45"/>
      <c r="Z21" s="203" t="str">
        <f>IF(Calcu_ADJ!$B15=FALSE,"",TEXT(Calcu_ADJ!W15,Calcu_ADJ!$D73))</f>
        <v/>
      </c>
      <c r="AA21" s="203" t="str">
        <f>IF(Calcu_ADJ!$B15=FALSE,"",TEXT(Calcu_ADJ!X15,Calcu_ADJ!$D73))</f>
        <v/>
      </c>
      <c r="AB21" s="203" t="str">
        <f>IF(Calcu_ADJ!$B15=FALSE,"",TEXT(Calcu_ADJ!Y15,Calcu_ADJ!$D73))</f>
        <v/>
      </c>
      <c r="AC21" s="203" t="str">
        <f>IF(Calcu_ADJ!$B15=FALSE,"",TEXT(Calcu_ADJ!Z15,Calcu_ADJ!$D73))</f>
        <v/>
      </c>
      <c r="AD21" s="203" t="str">
        <f>IF(Calcu_ADJ!$B15=FALSE,"",TEXT(Calcu_ADJ!AA15,Calcu_ADJ!$D73))</f>
        <v/>
      </c>
    </row>
    <row r="22" spans="2:30" ht="13.5" customHeight="1">
      <c r="B22" s="203" t="str">
        <f>Calcu!D16</f>
        <v/>
      </c>
      <c r="C22" s="203" t="str">
        <f>Calcu!E16</f>
        <v/>
      </c>
      <c r="D22" s="203" t="str">
        <f>Calcu!F16</f>
        <v/>
      </c>
      <c r="E22" s="203" t="str">
        <f>IF(Calcu!$B16=FALSE,"",TEXT(Calcu!I16,Calcu!$D74))</f>
        <v/>
      </c>
      <c r="F22" s="203" t="str">
        <f>IF(Calcu!$B16=FALSE,"",TEXT(Calcu!J16,Calcu!$D74))</f>
        <v/>
      </c>
      <c r="G22" s="203" t="str">
        <f>IF(Calcu!$B16=FALSE,"",TEXT(Calcu!K16,Calcu!$D74))</f>
        <v/>
      </c>
      <c r="H22" s="203" t="str">
        <f>IF(Calcu!$B16=FALSE,"",TEXT(Calcu!L16,Calcu!$D74))</f>
        <v/>
      </c>
      <c r="I22" s="203" t="str">
        <f>IF(Calcu!$B16=FALSE,"",TEXT(Calcu!M16,Calcu!$D74))</f>
        <v/>
      </c>
      <c r="K22" s="203" t="str">
        <f>IF(Calcu!$B16=FALSE,"",TEXT(Calcu!W16,Calcu!$D74))</f>
        <v/>
      </c>
      <c r="L22" s="203" t="str">
        <f>IF(Calcu!$B16=FALSE,"",TEXT(Calcu!X16,Calcu!$D74))</f>
        <v/>
      </c>
      <c r="M22" s="203" t="str">
        <f>IF(Calcu!$B16=FALSE,"",TEXT(Calcu!Y16,Calcu!$D74))</f>
        <v/>
      </c>
      <c r="N22" s="203" t="str">
        <f>IF(Calcu!$B16=FALSE,"",TEXT(Calcu!Z16,Calcu!$D74))</f>
        <v/>
      </c>
      <c r="O22" s="203" t="str">
        <f>IF(Calcu!$B16=FALSE,"",TEXT(Calcu!AA16,Calcu!$D74))</f>
        <v/>
      </c>
      <c r="Q22" s="203" t="str">
        <f>Calcu_ADJ!D16</f>
        <v/>
      </c>
      <c r="R22" s="203" t="str">
        <f>Calcu_ADJ!E16</f>
        <v/>
      </c>
      <c r="S22" s="203" t="str">
        <f>Calcu_ADJ!F16</f>
        <v/>
      </c>
      <c r="T22" s="203" t="str">
        <f>IF(Calcu_ADJ!$B16=FALSE,"",TEXT(Calcu_ADJ!I16,Calcu_ADJ!$D74))</f>
        <v/>
      </c>
      <c r="U22" s="203" t="str">
        <f>IF(Calcu_ADJ!$B16=FALSE,"",TEXT(Calcu_ADJ!J16,Calcu_ADJ!$D74))</f>
        <v/>
      </c>
      <c r="V22" s="203" t="str">
        <f>IF(Calcu_ADJ!$B16=FALSE,"",TEXT(Calcu_ADJ!K16,Calcu_ADJ!$D74))</f>
        <v/>
      </c>
      <c r="W22" s="203" t="str">
        <f>IF(Calcu_ADJ!$B16=FALSE,"",TEXT(Calcu_ADJ!L16,Calcu_ADJ!$D74))</f>
        <v/>
      </c>
      <c r="X22" s="203" t="str">
        <f>IF(Calcu_ADJ!$B16=FALSE,"",TEXT(Calcu_ADJ!M16,Calcu_ADJ!$D74))</f>
        <v/>
      </c>
      <c r="Y22" s="45"/>
      <c r="Z22" s="203" t="str">
        <f>IF(Calcu_ADJ!$B16=FALSE,"",TEXT(Calcu_ADJ!W16,Calcu_ADJ!$D74))</f>
        <v/>
      </c>
      <c r="AA22" s="203" t="str">
        <f>IF(Calcu_ADJ!$B16=FALSE,"",TEXT(Calcu_ADJ!X16,Calcu_ADJ!$D74))</f>
        <v/>
      </c>
      <c r="AB22" s="203" t="str">
        <f>IF(Calcu_ADJ!$B16=FALSE,"",TEXT(Calcu_ADJ!Y16,Calcu_ADJ!$D74))</f>
        <v/>
      </c>
      <c r="AC22" s="203" t="str">
        <f>IF(Calcu_ADJ!$B16=FALSE,"",TEXT(Calcu_ADJ!Z16,Calcu_ADJ!$D74))</f>
        <v/>
      </c>
      <c r="AD22" s="203" t="str">
        <f>IF(Calcu_ADJ!$B16=FALSE,"",TEXT(Calcu_ADJ!AA16,Calcu_ADJ!$D74))</f>
        <v/>
      </c>
    </row>
    <row r="23" spans="2:30" ht="13.5" customHeight="1">
      <c r="B23" s="203" t="str">
        <f>Calcu!D17</f>
        <v/>
      </c>
      <c r="C23" s="203" t="str">
        <f>Calcu!E17</f>
        <v/>
      </c>
      <c r="D23" s="203" t="str">
        <f>Calcu!F17</f>
        <v/>
      </c>
      <c r="E23" s="203" t="str">
        <f>IF(Calcu!$B17=FALSE,"",TEXT(Calcu!I17,Calcu!$D75))</f>
        <v/>
      </c>
      <c r="F23" s="203" t="str">
        <f>IF(Calcu!$B17=FALSE,"",TEXT(Calcu!J17,Calcu!$D75))</f>
        <v/>
      </c>
      <c r="G23" s="203" t="str">
        <f>IF(Calcu!$B17=FALSE,"",TEXT(Calcu!K17,Calcu!$D75))</f>
        <v/>
      </c>
      <c r="H23" s="203" t="str">
        <f>IF(Calcu!$B17=FALSE,"",TEXT(Calcu!L17,Calcu!$D75))</f>
        <v/>
      </c>
      <c r="I23" s="203" t="str">
        <f>IF(Calcu!$B17=FALSE,"",TEXT(Calcu!M17,Calcu!$D75))</f>
        <v/>
      </c>
      <c r="K23" s="203" t="str">
        <f>IF(Calcu!$B17=FALSE,"",TEXT(Calcu!W17,Calcu!$D75))</f>
        <v/>
      </c>
      <c r="L23" s="203" t="str">
        <f>IF(Calcu!$B17=FALSE,"",TEXT(Calcu!X17,Calcu!$D75))</f>
        <v/>
      </c>
      <c r="M23" s="203" t="str">
        <f>IF(Calcu!$B17=FALSE,"",TEXT(Calcu!Y17,Calcu!$D75))</f>
        <v/>
      </c>
      <c r="N23" s="203" t="str">
        <f>IF(Calcu!$B17=FALSE,"",TEXT(Calcu!Z17,Calcu!$D75))</f>
        <v/>
      </c>
      <c r="O23" s="203" t="str">
        <f>IF(Calcu!$B17=FALSE,"",TEXT(Calcu!AA17,Calcu!$D75))</f>
        <v/>
      </c>
      <c r="Q23" s="203" t="str">
        <f>Calcu_ADJ!D17</f>
        <v/>
      </c>
      <c r="R23" s="203" t="str">
        <f>Calcu_ADJ!E17</f>
        <v/>
      </c>
      <c r="S23" s="203" t="str">
        <f>Calcu_ADJ!F17</f>
        <v/>
      </c>
      <c r="T23" s="203" t="str">
        <f>IF(Calcu_ADJ!$B17=FALSE,"",TEXT(Calcu_ADJ!I17,Calcu_ADJ!$D75))</f>
        <v/>
      </c>
      <c r="U23" s="203" t="str">
        <f>IF(Calcu_ADJ!$B17=FALSE,"",TEXT(Calcu_ADJ!J17,Calcu_ADJ!$D75))</f>
        <v/>
      </c>
      <c r="V23" s="203" t="str">
        <f>IF(Calcu_ADJ!$B17=FALSE,"",TEXT(Calcu_ADJ!K17,Calcu_ADJ!$D75))</f>
        <v/>
      </c>
      <c r="W23" s="203" t="str">
        <f>IF(Calcu_ADJ!$B17=FALSE,"",TEXT(Calcu_ADJ!L17,Calcu_ADJ!$D75))</f>
        <v/>
      </c>
      <c r="X23" s="203" t="str">
        <f>IF(Calcu_ADJ!$B17=FALSE,"",TEXT(Calcu_ADJ!M17,Calcu_ADJ!$D75))</f>
        <v/>
      </c>
      <c r="Y23" s="45"/>
      <c r="Z23" s="203" t="str">
        <f>IF(Calcu_ADJ!$B17=FALSE,"",TEXT(Calcu_ADJ!W17,Calcu_ADJ!$D75))</f>
        <v/>
      </c>
      <c r="AA23" s="203" t="str">
        <f>IF(Calcu_ADJ!$B17=FALSE,"",TEXT(Calcu_ADJ!X17,Calcu_ADJ!$D75))</f>
        <v/>
      </c>
      <c r="AB23" s="203" t="str">
        <f>IF(Calcu_ADJ!$B17=FALSE,"",TEXT(Calcu_ADJ!Y17,Calcu_ADJ!$D75))</f>
        <v/>
      </c>
      <c r="AC23" s="203" t="str">
        <f>IF(Calcu_ADJ!$B17=FALSE,"",TEXT(Calcu_ADJ!Z17,Calcu_ADJ!$D75))</f>
        <v/>
      </c>
      <c r="AD23" s="203" t="str">
        <f>IF(Calcu_ADJ!$B17=FALSE,"",TEXT(Calcu_ADJ!AA17,Calcu_ADJ!$D75))</f>
        <v/>
      </c>
    </row>
    <row r="24" spans="2:30" ht="13.5" customHeight="1">
      <c r="B24" s="203" t="str">
        <f>Calcu!D18</f>
        <v/>
      </c>
      <c r="C24" s="203" t="str">
        <f>Calcu!E18</f>
        <v/>
      </c>
      <c r="D24" s="203" t="str">
        <f>Calcu!F18</f>
        <v/>
      </c>
      <c r="E24" s="203" t="str">
        <f>IF(Calcu!$B18=FALSE,"",TEXT(Calcu!I18,Calcu!$D76))</f>
        <v/>
      </c>
      <c r="F24" s="203" t="str">
        <f>IF(Calcu!$B18=FALSE,"",TEXT(Calcu!J18,Calcu!$D76))</f>
        <v/>
      </c>
      <c r="G24" s="203" t="str">
        <f>IF(Calcu!$B18=FALSE,"",TEXT(Calcu!K18,Calcu!$D76))</f>
        <v/>
      </c>
      <c r="H24" s="203" t="str">
        <f>IF(Calcu!$B18=FALSE,"",TEXT(Calcu!L18,Calcu!$D76))</f>
        <v/>
      </c>
      <c r="I24" s="203" t="str">
        <f>IF(Calcu!$B18=FALSE,"",TEXT(Calcu!M18,Calcu!$D76))</f>
        <v/>
      </c>
      <c r="K24" s="203" t="str">
        <f>IF(Calcu!$B18=FALSE,"",TEXT(Calcu!W18,Calcu!$D76))</f>
        <v/>
      </c>
      <c r="L24" s="203" t="str">
        <f>IF(Calcu!$B18=FALSE,"",TEXT(Calcu!X18,Calcu!$D76))</f>
        <v/>
      </c>
      <c r="M24" s="203" t="str">
        <f>IF(Calcu!$B18=FALSE,"",TEXT(Calcu!Y18,Calcu!$D76))</f>
        <v/>
      </c>
      <c r="N24" s="203" t="str">
        <f>IF(Calcu!$B18=FALSE,"",TEXT(Calcu!Z18,Calcu!$D76))</f>
        <v/>
      </c>
      <c r="O24" s="203" t="str">
        <f>IF(Calcu!$B18=FALSE,"",TEXT(Calcu!AA18,Calcu!$D76))</f>
        <v/>
      </c>
      <c r="Q24" s="203" t="str">
        <f>Calcu_ADJ!D18</f>
        <v/>
      </c>
      <c r="R24" s="203" t="str">
        <f>Calcu_ADJ!E18</f>
        <v/>
      </c>
      <c r="S24" s="203" t="str">
        <f>Calcu_ADJ!F18</f>
        <v/>
      </c>
      <c r="T24" s="203" t="str">
        <f>IF(Calcu_ADJ!$B18=FALSE,"",TEXT(Calcu_ADJ!I18,Calcu_ADJ!$D76))</f>
        <v/>
      </c>
      <c r="U24" s="203" t="str">
        <f>IF(Calcu_ADJ!$B18=FALSE,"",TEXT(Calcu_ADJ!J18,Calcu_ADJ!$D76))</f>
        <v/>
      </c>
      <c r="V24" s="203" t="str">
        <f>IF(Calcu_ADJ!$B18=FALSE,"",TEXT(Calcu_ADJ!K18,Calcu_ADJ!$D76))</f>
        <v/>
      </c>
      <c r="W24" s="203" t="str">
        <f>IF(Calcu_ADJ!$B18=FALSE,"",TEXT(Calcu_ADJ!L18,Calcu_ADJ!$D76))</f>
        <v/>
      </c>
      <c r="X24" s="203" t="str">
        <f>IF(Calcu_ADJ!$B18=FALSE,"",TEXT(Calcu_ADJ!M18,Calcu_ADJ!$D76))</f>
        <v/>
      </c>
      <c r="Y24" s="45"/>
      <c r="Z24" s="203" t="str">
        <f>IF(Calcu_ADJ!$B18=FALSE,"",TEXT(Calcu_ADJ!W18,Calcu_ADJ!$D76))</f>
        <v/>
      </c>
      <c r="AA24" s="203" t="str">
        <f>IF(Calcu_ADJ!$B18=FALSE,"",TEXT(Calcu_ADJ!X18,Calcu_ADJ!$D76))</f>
        <v/>
      </c>
      <c r="AB24" s="203" t="str">
        <f>IF(Calcu_ADJ!$B18=FALSE,"",TEXT(Calcu_ADJ!Y18,Calcu_ADJ!$D76))</f>
        <v/>
      </c>
      <c r="AC24" s="203" t="str">
        <f>IF(Calcu_ADJ!$B18=FALSE,"",TEXT(Calcu_ADJ!Z18,Calcu_ADJ!$D76))</f>
        <v/>
      </c>
      <c r="AD24" s="203" t="str">
        <f>IF(Calcu_ADJ!$B18=FALSE,"",TEXT(Calcu_ADJ!AA18,Calcu_ADJ!$D76))</f>
        <v/>
      </c>
    </row>
    <row r="25" spans="2:30" ht="13.5" customHeight="1">
      <c r="B25" s="203" t="str">
        <f>Calcu!D19</f>
        <v/>
      </c>
      <c r="C25" s="203" t="str">
        <f>Calcu!E19</f>
        <v/>
      </c>
      <c r="D25" s="203" t="str">
        <f>Calcu!F19</f>
        <v/>
      </c>
      <c r="E25" s="203" t="str">
        <f>IF(Calcu!$B19=FALSE,"",TEXT(Calcu!I19,Calcu!$D77))</f>
        <v/>
      </c>
      <c r="F25" s="203" t="str">
        <f>IF(Calcu!$B19=FALSE,"",TEXT(Calcu!J19,Calcu!$D77))</f>
        <v/>
      </c>
      <c r="G25" s="203" t="str">
        <f>IF(Calcu!$B19=FALSE,"",TEXT(Calcu!K19,Calcu!$D77))</f>
        <v/>
      </c>
      <c r="H25" s="203" t="str">
        <f>IF(Calcu!$B19=FALSE,"",TEXT(Calcu!L19,Calcu!$D77))</f>
        <v/>
      </c>
      <c r="I25" s="203" t="str">
        <f>IF(Calcu!$B19=FALSE,"",TEXT(Calcu!M19,Calcu!$D77))</f>
        <v/>
      </c>
      <c r="K25" s="203" t="str">
        <f>IF(Calcu!$B19=FALSE,"",TEXT(Calcu!W19,Calcu!$D77))</f>
        <v/>
      </c>
      <c r="L25" s="203" t="str">
        <f>IF(Calcu!$B19=FALSE,"",TEXT(Calcu!X19,Calcu!$D77))</f>
        <v/>
      </c>
      <c r="M25" s="203" t="str">
        <f>IF(Calcu!$B19=FALSE,"",TEXT(Calcu!Y19,Calcu!$D77))</f>
        <v/>
      </c>
      <c r="N25" s="203" t="str">
        <f>IF(Calcu!$B19=FALSE,"",TEXT(Calcu!Z19,Calcu!$D77))</f>
        <v/>
      </c>
      <c r="O25" s="203" t="str">
        <f>IF(Calcu!$B19=FALSE,"",TEXT(Calcu!AA19,Calcu!$D77))</f>
        <v/>
      </c>
      <c r="Q25" s="203" t="str">
        <f>Calcu_ADJ!D19</f>
        <v/>
      </c>
      <c r="R25" s="203" t="str">
        <f>Calcu_ADJ!E19</f>
        <v/>
      </c>
      <c r="S25" s="203" t="str">
        <f>Calcu_ADJ!F19</f>
        <v/>
      </c>
      <c r="T25" s="203" t="str">
        <f>IF(Calcu_ADJ!$B19=FALSE,"",TEXT(Calcu_ADJ!I19,Calcu_ADJ!$D77))</f>
        <v/>
      </c>
      <c r="U25" s="203" t="str">
        <f>IF(Calcu_ADJ!$B19=FALSE,"",TEXT(Calcu_ADJ!J19,Calcu_ADJ!$D77))</f>
        <v/>
      </c>
      <c r="V25" s="203" t="str">
        <f>IF(Calcu_ADJ!$B19=FALSE,"",TEXT(Calcu_ADJ!K19,Calcu_ADJ!$D77))</f>
        <v/>
      </c>
      <c r="W25" s="203" t="str">
        <f>IF(Calcu_ADJ!$B19=FALSE,"",TEXT(Calcu_ADJ!L19,Calcu_ADJ!$D77))</f>
        <v/>
      </c>
      <c r="X25" s="203" t="str">
        <f>IF(Calcu_ADJ!$B19=FALSE,"",TEXT(Calcu_ADJ!M19,Calcu_ADJ!$D77))</f>
        <v/>
      </c>
      <c r="Y25" s="45"/>
      <c r="Z25" s="203" t="str">
        <f>IF(Calcu_ADJ!$B19=FALSE,"",TEXT(Calcu_ADJ!W19,Calcu_ADJ!$D77))</f>
        <v/>
      </c>
      <c r="AA25" s="203" t="str">
        <f>IF(Calcu_ADJ!$B19=FALSE,"",TEXT(Calcu_ADJ!X19,Calcu_ADJ!$D77))</f>
        <v/>
      </c>
      <c r="AB25" s="203" t="str">
        <f>IF(Calcu_ADJ!$B19=FALSE,"",TEXT(Calcu_ADJ!Y19,Calcu_ADJ!$D77))</f>
        <v/>
      </c>
      <c r="AC25" s="203" t="str">
        <f>IF(Calcu_ADJ!$B19=FALSE,"",TEXT(Calcu_ADJ!Z19,Calcu_ADJ!$D77))</f>
        <v/>
      </c>
      <c r="AD25" s="203" t="str">
        <f>IF(Calcu_ADJ!$B19=FALSE,"",TEXT(Calcu_ADJ!AA19,Calcu_ADJ!$D77))</f>
        <v/>
      </c>
    </row>
    <row r="26" spans="2:30" ht="13.5" customHeight="1">
      <c r="B26" s="203" t="str">
        <f>Calcu!D20</f>
        <v/>
      </c>
      <c r="C26" s="203" t="str">
        <f>Calcu!E20</f>
        <v/>
      </c>
      <c r="D26" s="203" t="str">
        <f>Calcu!F20</f>
        <v/>
      </c>
      <c r="E26" s="203" t="str">
        <f>IF(Calcu!$B20=FALSE,"",TEXT(Calcu!I20,Calcu!$D78))</f>
        <v/>
      </c>
      <c r="F26" s="203" t="str">
        <f>IF(Calcu!$B20=FALSE,"",TEXT(Calcu!J20,Calcu!$D78))</f>
        <v/>
      </c>
      <c r="G26" s="203" t="str">
        <f>IF(Calcu!$B20=FALSE,"",TEXT(Calcu!K20,Calcu!$D78))</f>
        <v/>
      </c>
      <c r="H26" s="203" t="str">
        <f>IF(Calcu!$B20=FALSE,"",TEXT(Calcu!L20,Calcu!$D78))</f>
        <v/>
      </c>
      <c r="I26" s="203" t="str">
        <f>IF(Calcu!$B20=FALSE,"",TEXT(Calcu!M20,Calcu!$D78))</f>
        <v/>
      </c>
      <c r="K26" s="203" t="str">
        <f>IF(Calcu!$B20=FALSE,"",TEXT(Calcu!W20,Calcu!$D78))</f>
        <v/>
      </c>
      <c r="L26" s="203" t="str">
        <f>IF(Calcu!$B20=FALSE,"",TEXT(Calcu!X20,Calcu!$D78))</f>
        <v/>
      </c>
      <c r="M26" s="203" t="str">
        <f>IF(Calcu!$B20=FALSE,"",TEXT(Calcu!Y20,Calcu!$D78))</f>
        <v/>
      </c>
      <c r="N26" s="203" t="str">
        <f>IF(Calcu!$B20=FALSE,"",TEXT(Calcu!Z20,Calcu!$D78))</f>
        <v/>
      </c>
      <c r="O26" s="203" t="str">
        <f>IF(Calcu!$B20=FALSE,"",TEXT(Calcu!AA20,Calcu!$D78))</f>
        <v/>
      </c>
      <c r="Q26" s="203" t="str">
        <f>Calcu_ADJ!D20</f>
        <v/>
      </c>
      <c r="R26" s="203" t="str">
        <f>Calcu_ADJ!E20</f>
        <v/>
      </c>
      <c r="S26" s="203" t="str">
        <f>Calcu_ADJ!F20</f>
        <v/>
      </c>
      <c r="T26" s="203" t="str">
        <f>IF(Calcu_ADJ!$B20=FALSE,"",TEXT(Calcu_ADJ!I20,Calcu_ADJ!$D78))</f>
        <v/>
      </c>
      <c r="U26" s="203" t="str">
        <f>IF(Calcu_ADJ!$B20=FALSE,"",TEXT(Calcu_ADJ!J20,Calcu_ADJ!$D78))</f>
        <v/>
      </c>
      <c r="V26" s="203" t="str">
        <f>IF(Calcu_ADJ!$B20=FALSE,"",TEXT(Calcu_ADJ!K20,Calcu_ADJ!$D78))</f>
        <v/>
      </c>
      <c r="W26" s="203" t="str">
        <f>IF(Calcu_ADJ!$B20=FALSE,"",TEXT(Calcu_ADJ!L20,Calcu_ADJ!$D78))</f>
        <v/>
      </c>
      <c r="X26" s="203" t="str">
        <f>IF(Calcu_ADJ!$B20=FALSE,"",TEXT(Calcu_ADJ!M20,Calcu_ADJ!$D78))</f>
        <v/>
      </c>
      <c r="Y26" s="45"/>
      <c r="Z26" s="203" t="str">
        <f>IF(Calcu_ADJ!$B20=FALSE,"",TEXT(Calcu_ADJ!W20,Calcu_ADJ!$D78))</f>
        <v/>
      </c>
      <c r="AA26" s="203" t="str">
        <f>IF(Calcu_ADJ!$B20=FALSE,"",TEXT(Calcu_ADJ!X20,Calcu_ADJ!$D78))</f>
        <v/>
      </c>
      <c r="AB26" s="203" t="str">
        <f>IF(Calcu_ADJ!$B20=FALSE,"",TEXT(Calcu_ADJ!Y20,Calcu_ADJ!$D78))</f>
        <v/>
      </c>
      <c r="AC26" s="203" t="str">
        <f>IF(Calcu_ADJ!$B20=FALSE,"",TEXT(Calcu_ADJ!Z20,Calcu_ADJ!$D78))</f>
        <v/>
      </c>
      <c r="AD26" s="203" t="str">
        <f>IF(Calcu_ADJ!$B20=FALSE,"",TEXT(Calcu_ADJ!AA20,Calcu_ADJ!$D78))</f>
        <v/>
      </c>
    </row>
    <row r="27" spans="2:30" ht="13.5" customHeight="1">
      <c r="B27" s="203" t="str">
        <f>Calcu!D21</f>
        <v/>
      </c>
      <c r="C27" s="203" t="str">
        <f>Calcu!E21</f>
        <v/>
      </c>
      <c r="D27" s="203" t="str">
        <f>Calcu!F21</f>
        <v/>
      </c>
      <c r="E27" s="203" t="str">
        <f>IF(Calcu!$B21=FALSE,"",TEXT(Calcu!I21,Calcu!$D79))</f>
        <v/>
      </c>
      <c r="F27" s="203" t="str">
        <f>IF(Calcu!$B21=FALSE,"",TEXT(Calcu!J21,Calcu!$D79))</f>
        <v/>
      </c>
      <c r="G27" s="203" t="str">
        <f>IF(Calcu!$B21=FALSE,"",TEXT(Calcu!K21,Calcu!$D79))</f>
        <v/>
      </c>
      <c r="H27" s="203" t="str">
        <f>IF(Calcu!$B21=FALSE,"",TEXT(Calcu!L21,Calcu!$D79))</f>
        <v/>
      </c>
      <c r="I27" s="203" t="str">
        <f>IF(Calcu!$B21=FALSE,"",TEXT(Calcu!M21,Calcu!$D79))</f>
        <v/>
      </c>
      <c r="K27" s="203" t="str">
        <f>IF(Calcu!$B21=FALSE,"",TEXT(Calcu!W21,Calcu!$D79))</f>
        <v/>
      </c>
      <c r="L27" s="203" t="str">
        <f>IF(Calcu!$B21=FALSE,"",TEXT(Calcu!X21,Calcu!$D79))</f>
        <v/>
      </c>
      <c r="M27" s="203" t="str">
        <f>IF(Calcu!$B21=FALSE,"",TEXT(Calcu!Y21,Calcu!$D79))</f>
        <v/>
      </c>
      <c r="N27" s="203" t="str">
        <f>IF(Calcu!$B21=FALSE,"",TEXT(Calcu!Z21,Calcu!$D79))</f>
        <v/>
      </c>
      <c r="O27" s="203" t="str">
        <f>IF(Calcu!$B21=FALSE,"",TEXT(Calcu!AA21,Calcu!$D79))</f>
        <v/>
      </c>
      <c r="Q27" s="203" t="str">
        <f>Calcu_ADJ!D21</f>
        <v/>
      </c>
      <c r="R27" s="203" t="str">
        <f>Calcu_ADJ!E21</f>
        <v/>
      </c>
      <c r="S27" s="203" t="str">
        <f>Calcu_ADJ!F21</f>
        <v/>
      </c>
      <c r="T27" s="203" t="str">
        <f>IF(Calcu_ADJ!$B21=FALSE,"",TEXT(Calcu_ADJ!I21,Calcu_ADJ!$D79))</f>
        <v/>
      </c>
      <c r="U27" s="203" t="str">
        <f>IF(Calcu_ADJ!$B21=FALSE,"",TEXT(Calcu_ADJ!J21,Calcu_ADJ!$D79))</f>
        <v/>
      </c>
      <c r="V27" s="203" t="str">
        <f>IF(Calcu_ADJ!$B21=FALSE,"",TEXT(Calcu_ADJ!K21,Calcu_ADJ!$D79))</f>
        <v/>
      </c>
      <c r="W27" s="203" t="str">
        <f>IF(Calcu_ADJ!$B21=FALSE,"",TEXT(Calcu_ADJ!L21,Calcu_ADJ!$D79))</f>
        <v/>
      </c>
      <c r="X27" s="203" t="str">
        <f>IF(Calcu_ADJ!$B21=FALSE,"",TEXT(Calcu_ADJ!M21,Calcu_ADJ!$D79))</f>
        <v/>
      </c>
      <c r="Y27" s="45"/>
      <c r="Z27" s="203" t="str">
        <f>IF(Calcu_ADJ!$B21=FALSE,"",TEXT(Calcu_ADJ!W21,Calcu_ADJ!$D79))</f>
        <v/>
      </c>
      <c r="AA27" s="203" t="str">
        <f>IF(Calcu_ADJ!$B21=FALSE,"",TEXT(Calcu_ADJ!X21,Calcu_ADJ!$D79))</f>
        <v/>
      </c>
      <c r="AB27" s="203" t="str">
        <f>IF(Calcu_ADJ!$B21=FALSE,"",TEXT(Calcu_ADJ!Y21,Calcu_ADJ!$D79))</f>
        <v/>
      </c>
      <c r="AC27" s="203" t="str">
        <f>IF(Calcu_ADJ!$B21=FALSE,"",TEXT(Calcu_ADJ!Z21,Calcu_ADJ!$D79))</f>
        <v/>
      </c>
      <c r="AD27" s="203" t="str">
        <f>IF(Calcu_ADJ!$B21=FALSE,"",TEXT(Calcu_ADJ!AA21,Calcu_ADJ!$D79))</f>
        <v/>
      </c>
    </row>
    <row r="28" spans="2:30" ht="13.5" customHeight="1">
      <c r="B28" s="203" t="str">
        <f>Calcu!D22</f>
        <v/>
      </c>
      <c r="C28" s="203" t="str">
        <f>Calcu!E22</f>
        <v/>
      </c>
      <c r="D28" s="203" t="str">
        <f>Calcu!F22</f>
        <v/>
      </c>
      <c r="E28" s="203" t="str">
        <f>IF(Calcu!$B22=FALSE,"",TEXT(Calcu!I22,Calcu!$D80))</f>
        <v/>
      </c>
      <c r="F28" s="203" t="str">
        <f>IF(Calcu!$B22=FALSE,"",TEXT(Calcu!J22,Calcu!$D80))</f>
        <v/>
      </c>
      <c r="G28" s="203" t="str">
        <f>IF(Calcu!$B22=FALSE,"",TEXT(Calcu!K22,Calcu!$D80))</f>
        <v/>
      </c>
      <c r="H28" s="203" t="str">
        <f>IF(Calcu!$B22=FALSE,"",TEXT(Calcu!L22,Calcu!$D80))</f>
        <v/>
      </c>
      <c r="I28" s="203" t="str">
        <f>IF(Calcu!$B22=FALSE,"",TEXT(Calcu!M22,Calcu!$D80))</f>
        <v/>
      </c>
      <c r="K28" s="203" t="str">
        <f>IF(Calcu!$B22=FALSE,"",TEXT(Calcu!W22,Calcu!$D80))</f>
        <v/>
      </c>
      <c r="L28" s="203" t="str">
        <f>IF(Calcu!$B22=FALSE,"",TEXT(Calcu!X22,Calcu!$D80))</f>
        <v/>
      </c>
      <c r="M28" s="203" t="str">
        <f>IF(Calcu!$B22=FALSE,"",TEXT(Calcu!Y22,Calcu!$D80))</f>
        <v/>
      </c>
      <c r="N28" s="203" t="str">
        <f>IF(Calcu!$B22=FALSE,"",TEXT(Calcu!Z22,Calcu!$D80))</f>
        <v/>
      </c>
      <c r="O28" s="203" t="str">
        <f>IF(Calcu!$B22=FALSE,"",TEXT(Calcu!AA22,Calcu!$D80))</f>
        <v/>
      </c>
      <c r="Q28" s="203" t="str">
        <f>Calcu_ADJ!D22</f>
        <v/>
      </c>
      <c r="R28" s="203" t="str">
        <f>Calcu_ADJ!E22</f>
        <v/>
      </c>
      <c r="S28" s="203" t="str">
        <f>Calcu_ADJ!F22</f>
        <v/>
      </c>
      <c r="T28" s="203" t="str">
        <f>IF(Calcu_ADJ!$B22=FALSE,"",TEXT(Calcu_ADJ!I22,Calcu_ADJ!$D80))</f>
        <v/>
      </c>
      <c r="U28" s="203" t="str">
        <f>IF(Calcu_ADJ!$B22=FALSE,"",TEXT(Calcu_ADJ!J22,Calcu_ADJ!$D80))</f>
        <v/>
      </c>
      <c r="V28" s="203" t="str">
        <f>IF(Calcu_ADJ!$B22=FALSE,"",TEXT(Calcu_ADJ!K22,Calcu_ADJ!$D80))</f>
        <v/>
      </c>
      <c r="W28" s="203" t="str">
        <f>IF(Calcu_ADJ!$B22=FALSE,"",TEXT(Calcu_ADJ!L22,Calcu_ADJ!$D80))</f>
        <v/>
      </c>
      <c r="X28" s="203" t="str">
        <f>IF(Calcu_ADJ!$B22=FALSE,"",TEXT(Calcu_ADJ!M22,Calcu_ADJ!$D80))</f>
        <v/>
      </c>
      <c r="Y28" s="45"/>
      <c r="Z28" s="203" t="str">
        <f>IF(Calcu_ADJ!$B22=FALSE,"",TEXT(Calcu_ADJ!W22,Calcu_ADJ!$D80))</f>
        <v/>
      </c>
      <c r="AA28" s="203" t="str">
        <f>IF(Calcu_ADJ!$B22=FALSE,"",TEXT(Calcu_ADJ!X22,Calcu_ADJ!$D80))</f>
        <v/>
      </c>
      <c r="AB28" s="203" t="str">
        <f>IF(Calcu_ADJ!$B22=FALSE,"",TEXT(Calcu_ADJ!Y22,Calcu_ADJ!$D80))</f>
        <v/>
      </c>
      <c r="AC28" s="203" t="str">
        <f>IF(Calcu_ADJ!$B22=FALSE,"",TEXT(Calcu_ADJ!Z22,Calcu_ADJ!$D80))</f>
        <v/>
      </c>
      <c r="AD28" s="203" t="str">
        <f>IF(Calcu_ADJ!$B22=FALSE,"",TEXT(Calcu_ADJ!AA22,Calcu_ADJ!$D80))</f>
        <v/>
      </c>
    </row>
    <row r="29" spans="2:30" ht="13.5" customHeight="1">
      <c r="B29" s="203" t="str">
        <f>Calcu!D23</f>
        <v/>
      </c>
      <c r="C29" s="203" t="str">
        <f>Calcu!E23</f>
        <v/>
      </c>
      <c r="D29" s="203" t="str">
        <f>Calcu!F23</f>
        <v/>
      </c>
      <c r="E29" s="203" t="str">
        <f>IF(Calcu!$B23=FALSE,"",TEXT(Calcu!I23,Calcu!$D81))</f>
        <v/>
      </c>
      <c r="F29" s="203" t="str">
        <f>IF(Calcu!$B23=FALSE,"",TEXT(Calcu!J23,Calcu!$D81))</f>
        <v/>
      </c>
      <c r="G29" s="203" t="str">
        <f>IF(Calcu!$B23=FALSE,"",TEXT(Calcu!K23,Calcu!$D81))</f>
        <v/>
      </c>
      <c r="H29" s="203" t="str">
        <f>IF(Calcu!$B23=FALSE,"",TEXT(Calcu!L23,Calcu!$D81))</f>
        <v/>
      </c>
      <c r="I29" s="203" t="str">
        <f>IF(Calcu!$B23=FALSE,"",TEXT(Calcu!M23,Calcu!$D81))</f>
        <v/>
      </c>
      <c r="K29" s="203" t="str">
        <f>IF(Calcu!$B23=FALSE,"",TEXT(Calcu!W23,Calcu!$D81))</f>
        <v/>
      </c>
      <c r="L29" s="203" t="str">
        <f>IF(Calcu!$B23=FALSE,"",TEXT(Calcu!X23,Calcu!$D81))</f>
        <v/>
      </c>
      <c r="M29" s="203" t="str">
        <f>IF(Calcu!$B23=FALSE,"",TEXT(Calcu!Y23,Calcu!$D81))</f>
        <v/>
      </c>
      <c r="N29" s="203" t="str">
        <f>IF(Calcu!$B23=FALSE,"",TEXT(Calcu!Z23,Calcu!$D81))</f>
        <v/>
      </c>
      <c r="O29" s="203" t="str">
        <f>IF(Calcu!$B23=FALSE,"",TEXT(Calcu!AA23,Calcu!$D81))</f>
        <v/>
      </c>
      <c r="Q29" s="203" t="str">
        <f>Calcu_ADJ!D23</f>
        <v/>
      </c>
      <c r="R29" s="203" t="str">
        <f>Calcu_ADJ!E23</f>
        <v/>
      </c>
      <c r="S29" s="203" t="str">
        <f>Calcu_ADJ!F23</f>
        <v/>
      </c>
      <c r="T29" s="203" t="str">
        <f>IF(Calcu_ADJ!$B23=FALSE,"",TEXT(Calcu_ADJ!I23,Calcu_ADJ!$D81))</f>
        <v/>
      </c>
      <c r="U29" s="203" t="str">
        <f>IF(Calcu_ADJ!$B23=FALSE,"",TEXT(Calcu_ADJ!J23,Calcu_ADJ!$D81))</f>
        <v/>
      </c>
      <c r="V29" s="203" t="str">
        <f>IF(Calcu_ADJ!$B23=FALSE,"",TEXT(Calcu_ADJ!K23,Calcu_ADJ!$D81))</f>
        <v/>
      </c>
      <c r="W29" s="203" t="str">
        <f>IF(Calcu_ADJ!$B23=FALSE,"",TEXT(Calcu_ADJ!L23,Calcu_ADJ!$D81))</f>
        <v/>
      </c>
      <c r="X29" s="203" t="str">
        <f>IF(Calcu_ADJ!$B23=FALSE,"",TEXT(Calcu_ADJ!M23,Calcu_ADJ!$D81))</f>
        <v/>
      </c>
      <c r="Y29" s="45"/>
      <c r="Z29" s="203" t="str">
        <f>IF(Calcu_ADJ!$B23=FALSE,"",TEXT(Calcu_ADJ!W23,Calcu_ADJ!$D81))</f>
        <v/>
      </c>
      <c r="AA29" s="203" t="str">
        <f>IF(Calcu_ADJ!$B23=FALSE,"",TEXT(Calcu_ADJ!X23,Calcu_ADJ!$D81))</f>
        <v/>
      </c>
      <c r="AB29" s="203" t="str">
        <f>IF(Calcu_ADJ!$B23=FALSE,"",TEXT(Calcu_ADJ!Y23,Calcu_ADJ!$D81))</f>
        <v/>
      </c>
      <c r="AC29" s="203" t="str">
        <f>IF(Calcu_ADJ!$B23=FALSE,"",TEXT(Calcu_ADJ!Z23,Calcu_ADJ!$D81))</f>
        <v/>
      </c>
      <c r="AD29" s="203" t="str">
        <f>IF(Calcu_ADJ!$B23=FALSE,"",TEXT(Calcu_ADJ!AA23,Calcu_ADJ!$D81))</f>
        <v/>
      </c>
    </row>
    <row r="30" spans="2:30" ht="13.5" customHeight="1">
      <c r="B30" s="203" t="str">
        <f>Calcu!D24</f>
        <v/>
      </c>
      <c r="C30" s="203" t="str">
        <f>Calcu!E24</f>
        <v/>
      </c>
      <c r="D30" s="203" t="str">
        <f>Calcu!F24</f>
        <v/>
      </c>
      <c r="E30" s="203" t="str">
        <f>IF(Calcu!$B24=FALSE,"",TEXT(Calcu!I24,Calcu!$D82))</f>
        <v/>
      </c>
      <c r="F30" s="203" t="str">
        <f>IF(Calcu!$B24=FALSE,"",TEXT(Calcu!J24,Calcu!$D82))</f>
        <v/>
      </c>
      <c r="G30" s="203" t="str">
        <f>IF(Calcu!$B24=FALSE,"",TEXT(Calcu!K24,Calcu!$D82))</f>
        <v/>
      </c>
      <c r="H30" s="203" t="str">
        <f>IF(Calcu!$B24=FALSE,"",TEXT(Calcu!L24,Calcu!$D82))</f>
        <v/>
      </c>
      <c r="I30" s="203" t="str">
        <f>IF(Calcu!$B24=FALSE,"",TEXT(Calcu!M24,Calcu!$D82))</f>
        <v/>
      </c>
      <c r="K30" s="203" t="str">
        <f>IF(Calcu!$B24=FALSE,"",TEXT(Calcu!W24,Calcu!$D82))</f>
        <v/>
      </c>
      <c r="L30" s="203" t="str">
        <f>IF(Calcu!$B24=FALSE,"",TEXT(Calcu!X24,Calcu!$D82))</f>
        <v/>
      </c>
      <c r="M30" s="203" t="str">
        <f>IF(Calcu!$B24=FALSE,"",TEXT(Calcu!Y24,Calcu!$D82))</f>
        <v/>
      </c>
      <c r="N30" s="203" t="str">
        <f>IF(Calcu!$B24=FALSE,"",TEXT(Calcu!Z24,Calcu!$D82))</f>
        <v/>
      </c>
      <c r="O30" s="203" t="str">
        <f>IF(Calcu!$B24=FALSE,"",TEXT(Calcu!AA24,Calcu!$D82))</f>
        <v/>
      </c>
      <c r="Q30" s="203" t="str">
        <f>Calcu_ADJ!D24</f>
        <v/>
      </c>
      <c r="R30" s="203" t="str">
        <f>Calcu_ADJ!E24</f>
        <v/>
      </c>
      <c r="S30" s="203" t="str">
        <f>Calcu_ADJ!F24</f>
        <v/>
      </c>
      <c r="T30" s="203" t="str">
        <f>IF(Calcu_ADJ!$B24=FALSE,"",TEXT(Calcu_ADJ!I24,Calcu_ADJ!$D82))</f>
        <v/>
      </c>
      <c r="U30" s="203" t="str">
        <f>IF(Calcu_ADJ!$B24=FALSE,"",TEXT(Calcu_ADJ!J24,Calcu_ADJ!$D82))</f>
        <v/>
      </c>
      <c r="V30" s="203" t="str">
        <f>IF(Calcu_ADJ!$B24=FALSE,"",TEXT(Calcu_ADJ!K24,Calcu_ADJ!$D82))</f>
        <v/>
      </c>
      <c r="W30" s="203" t="str">
        <f>IF(Calcu_ADJ!$B24=FALSE,"",TEXT(Calcu_ADJ!L24,Calcu_ADJ!$D82))</f>
        <v/>
      </c>
      <c r="X30" s="203" t="str">
        <f>IF(Calcu_ADJ!$B24=FALSE,"",TEXT(Calcu_ADJ!M24,Calcu_ADJ!$D82))</f>
        <v/>
      </c>
      <c r="Y30" s="45"/>
      <c r="Z30" s="203" t="str">
        <f>IF(Calcu_ADJ!$B24=FALSE,"",TEXT(Calcu_ADJ!W24,Calcu_ADJ!$D82))</f>
        <v/>
      </c>
      <c r="AA30" s="203" t="str">
        <f>IF(Calcu_ADJ!$B24=FALSE,"",TEXT(Calcu_ADJ!X24,Calcu_ADJ!$D82))</f>
        <v/>
      </c>
      <c r="AB30" s="203" t="str">
        <f>IF(Calcu_ADJ!$B24=FALSE,"",TEXT(Calcu_ADJ!Y24,Calcu_ADJ!$D82))</f>
        <v/>
      </c>
      <c r="AC30" s="203" t="str">
        <f>IF(Calcu_ADJ!$B24=FALSE,"",TEXT(Calcu_ADJ!Z24,Calcu_ADJ!$D82))</f>
        <v/>
      </c>
      <c r="AD30" s="203" t="str">
        <f>IF(Calcu_ADJ!$B24=FALSE,"",TEXT(Calcu_ADJ!AA24,Calcu_ADJ!$D82))</f>
        <v/>
      </c>
    </row>
    <row r="31" spans="2:30" ht="13.5" customHeight="1">
      <c r="B31" s="203" t="str">
        <f>Calcu!D25</f>
        <v/>
      </c>
      <c r="C31" s="203" t="str">
        <f>Calcu!E25</f>
        <v/>
      </c>
      <c r="D31" s="203" t="str">
        <f>Calcu!F25</f>
        <v/>
      </c>
      <c r="E31" s="203" t="str">
        <f>IF(Calcu!$B25=FALSE,"",TEXT(Calcu!I25,Calcu!$D83))</f>
        <v/>
      </c>
      <c r="F31" s="203" t="str">
        <f>IF(Calcu!$B25=FALSE,"",TEXT(Calcu!J25,Calcu!$D83))</f>
        <v/>
      </c>
      <c r="G31" s="203" t="str">
        <f>IF(Calcu!$B25=FALSE,"",TEXT(Calcu!K25,Calcu!$D83))</f>
        <v/>
      </c>
      <c r="H31" s="203" t="str">
        <f>IF(Calcu!$B25=FALSE,"",TEXT(Calcu!L25,Calcu!$D83))</f>
        <v/>
      </c>
      <c r="I31" s="203" t="str">
        <f>IF(Calcu!$B25=FALSE,"",TEXT(Calcu!M25,Calcu!$D83))</f>
        <v/>
      </c>
      <c r="K31" s="203" t="str">
        <f>IF(Calcu!$B25=FALSE,"",TEXT(Calcu!W25,Calcu!$D83))</f>
        <v/>
      </c>
      <c r="L31" s="203" t="str">
        <f>IF(Calcu!$B25=FALSE,"",TEXT(Calcu!X25,Calcu!$D83))</f>
        <v/>
      </c>
      <c r="M31" s="203" t="str">
        <f>IF(Calcu!$B25=FALSE,"",TEXT(Calcu!Y25,Calcu!$D83))</f>
        <v/>
      </c>
      <c r="N31" s="203" t="str">
        <f>IF(Calcu!$B25=FALSE,"",TEXT(Calcu!Z25,Calcu!$D83))</f>
        <v/>
      </c>
      <c r="O31" s="203" t="str">
        <f>IF(Calcu!$B25=FALSE,"",TEXT(Calcu!AA25,Calcu!$D83))</f>
        <v/>
      </c>
      <c r="Q31" s="203" t="str">
        <f>Calcu_ADJ!D25</f>
        <v/>
      </c>
      <c r="R31" s="203" t="str">
        <f>Calcu_ADJ!E25</f>
        <v/>
      </c>
      <c r="S31" s="203" t="str">
        <f>Calcu_ADJ!F25</f>
        <v/>
      </c>
      <c r="T31" s="203" t="str">
        <f>IF(Calcu_ADJ!$B25=FALSE,"",TEXT(Calcu_ADJ!I25,Calcu_ADJ!$D83))</f>
        <v/>
      </c>
      <c r="U31" s="203" t="str">
        <f>IF(Calcu_ADJ!$B25=FALSE,"",TEXT(Calcu_ADJ!J25,Calcu_ADJ!$D83))</f>
        <v/>
      </c>
      <c r="V31" s="203" t="str">
        <f>IF(Calcu_ADJ!$B25=FALSE,"",TEXT(Calcu_ADJ!K25,Calcu_ADJ!$D83))</f>
        <v/>
      </c>
      <c r="W31" s="203" t="str">
        <f>IF(Calcu_ADJ!$B25=FALSE,"",TEXT(Calcu_ADJ!L25,Calcu_ADJ!$D83))</f>
        <v/>
      </c>
      <c r="X31" s="203" t="str">
        <f>IF(Calcu_ADJ!$B25=FALSE,"",TEXT(Calcu_ADJ!M25,Calcu_ADJ!$D83))</f>
        <v/>
      </c>
      <c r="Y31" s="45"/>
      <c r="Z31" s="203" t="str">
        <f>IF(Calcu_ADJ!$B25=FALSE,"",TEXT(Calcu_ADJ!W25,Calcu_ADJ!$D83))</f>
        <v/>
      </c>
      <c r="AA31" s="203" t="str">
        <f>IF(Calcu_ADJ!$B25=FALSE,"",TEXT(Calcu_ADJ!X25,Calcu_ADJ!$D83))</f>
        <v/>
      </c>
      <c r="AB31" s="203" t="str">
        <f>IF(Calcu_ADJ!$B25=FALSE,"",TEXT(Calcu_ADJ!Y25,Calcu_ADJ!$D83))</f>
        <v/>
      </c>
      <c r="AC31" s="203" t="str">
        <f>IF(Calcu_ADJ!$B25=FALSE,"",TEXT(Calcu_ADJ!Z25,Calcu_ADJ!$D83))</f>
        <v/>
      </c>
      <c r="AD31" s="203" t="str">
        <f>IF(Calcu_ADJ!$B25=FALSE,"",TEXT(Calcu_ADJ!AA25,Calcu_ADJ!$D83))</f>
        <v/>
      </c>
    </row>
    <row r="32" spans="2:30" ht="13.5" customHeight="1">
      <c r="B32" s="203" t="str">
        <f>Calcu!D26</f>
        <v/>
      </c>
      <c r="C32" s="203" t="str">
        <f>Calcu!E26</f>
        <v/>
      </c>
      <c r="D32" s="203" t="str">
        <f>Calcu!F26</f>
        <v/>
      </c>
      <c r="E32" s="203" t="str">
        <f>IF(Calcu!$B26=FALSE,"",TEXT(Calcu!I26,Calcu!$D84))</f>
        <v/>
      </c>
      <c r="F32" s="203" t="str">
        <f>IF(Calcu!$B26=FALSE,"",TEXT(Calcu!J26,Calcu!$D84))</f>
        <v/>
      </c>
      <c r="G32" s="203" t="str">
        <f>IF(Calcu!$B26=FALSE,"",TEXT(Calcu!K26,Calcu!$D84))</f>
        <v/>
      </c>
      <c r="H32" s="203" t="str">
        <f>IF(Calcu!$B26=FALSE,"",TEXT(Calcu!L26,Calcu!$D84))</f>
        <v/>
      </c>
      <c r="I32" s="203" t="str">
        <f>IF(Calcu!$B26=FALSE,"",TEXT(Calcu!M26,Calcu!$D84))</f>
        <v/>
      </c>
      <c r="K32" s="203" t="str">
        <f>IF(Calcu!$B26=FALSE,"",TEXT(Calcu!W26,Calcu!$D84))</f>
        <v/>
      </c>
      <c r="L32" s="203" t="str">
        <f>IF(Calcu!$B26=FALSE,"",TEXT(Calcu!X26,Calcu!$D84))</f>
        <v/>
      </c>
      <c r="M32" s="203" t="str">
        <f>IF(Calcu!$B26=FALSE,"",TEXT(Calcu!Y26,Calcu!$D84))</f>
        <v/>
      </c>
      <c r="N32" s="203" t="str">
        <f>IF(Calcu!$B26=FALSE,"",TEXT(Calcu!Z26,Calcu!$D84))</f>
        <v/>
      </c>
      <c r="O32" s="203" t="str">
        <f>IF(Calcu!$B26=FALSE,"",TEXT(Calcu!AA26,Calcu!$D84))</f>
        <v/>
      </c>
      <c r="Q32" s="203" t="str">
        <f>Calcu_ADJ!D26</f>
        <v/>
      </c>
      <c r="R32" s="203" t="str">
        <f>Calcu_ADJ!E26</f>
        <v/>
      </c>
      <c r="S32" s="203" t="str">
        <f>Calcu_ADJ!F26</f>
        <v/>
      </c>
      <c r="T32" s="203" t="str">
        <f>IF(Calcu_ADJ!$B26=FALSE,"",TEXT(Calcu_ADJ!I26,Calcu_ADJ!$D84))</f>
        <v/>
      </c>
      <c r="U32" s="203" t="str">
        <f>IF(Calcu_ADJ!$B26=FALSE,"",TEXT(Calcu_ADJ!J26,Calcu_ADJ!$D84))</f>
        <v/>
      </c>
      <c r="V32" s="203" t="str">
        <f>IF(Calcu_ADJ!$B26=FALSE,"",TEXT(Calcu_ADJ!K26,Calcu_ADJ!$D84))</f>
        <v/>
      </c>
      <c r="W32" s="203" t="str">
        <f>IF(Calcu_ADJ!$B26=FALSE,"",TEXT(Calcu_ADJ!L26,Calcu_ADJ!$D84))</f>
        <v/>
      </c>
      <c r="X32" s="203" t="str">
        <f>IF(Calcu_ADJ!$B26=FALSE,"",TEXT(Calcu_ADJ!M26,Calcu_ADJ!$D84))</f>
        <v/>
      </c>
      <c r="Y32" s="45"/>
      <c r="Z32" s="203" t="str">
        <f>IF(Calcu_ADJ!$B26=FALSE,"",TEXT(Calcu_ADJ!W26,Calcu_ADJ!$D84))</f>
        <v/>
      </c>
      <c r="AA32" s="203" t="str">
        <f>IF(Calcu_ADJ!$B26=FALSE,"",TEXT(Calcu_ADJ!X26,Calcu_ADJ!$D84))</f>
        <v/>
      </c>
      <c r="AB32" s="203" t="str">
        <f>IF(Calcu_ADJ!$B26=FALSE,"",TEXT(Calcu_ADJ!Y26,Calcu_ADJ!$D84))</f>
        <v/>
      </c>
      <c r="AC32" s="203" t="str">
        <f>IF(Calcu_ADJ!$B26=FALSE,"",TEXT(Calcu_ADJ!Z26,Calcu_ADJ!$D84))</f>
        <v/>
      </c>
      <c r="AD32" s="203" t="str">
        <f>IF(Calcu_ADJ!$B26=FALSE,"",TEXT(Calcu_ADJ!AA26,Calcu_ADJ!$D84))</f>
        <v/>
      </c>
    </row>
    <row r="33" spans="2:30" ht="13.5" customHeight="1">
      <c r="B33" s="203" t="str">
        <f>Calcu!D27</f>
        <v/>
      </c>
      <c r="C33" s="203" t="str">
        <f>Calcu!E27</f>
        <v/>
      </c>
      <c r="D33" s="203" t="str">
        <f>Calcu!F27</f>
        <v/>
      </c>
      <c r="E33" s="203" t="str">
        <f>IF(Calcu!$B27=FALSE,"",TEXT(Calcu!I27,Calcu!$D85))</f>
        <v/>
      </c>
      <c r="F33" s="203" t="str">
        <f>IF(Calcu!$B27=FALSE,"",TEXT(Calcu!J27,Calcu!$D85))</f>
        <v/>
      </c>
      <c r="G33" s="203" t="str">
        <f>IF(Calcu!$B27=FALSE,"",TEXT(Calcu!K27,Calcu!$D85))</f>
        <v/>
      </c>
      <c r="H33" s="203" t="str">
        <f>IF(Calcu!$B27=FALSE,"",TEXT(Calcu!L27,Calcu!$D85))</f>
        <v/>
      </c>
      <c r="I33" s="203" t="str">
        <f>IF(Calcu!$B27=FALSE,"",TEXT(Calcu!M27,Calcu!$D85))</f>
        <v/>
      </c>
      <c r="K33" s="203" t="str">
        <f>IF(Calcu!$B27=FALSE,"",TEXT(Calcu!W27,Calcu!$D85))</f>
        <v/>
      </c>
      <c r="L33" s="203" t="str">
        <f>IF(Calcu!$B27=FALSE,"",TEXT(Calcu!X27,Calcu!$D85))</f>
        <v/>
      </c>
      <c r="M33" s="203" t="str">
        <f>IF(Calcu!$B27=FALSE,"",TEXT(Calcu!Y27,Calcu!$D85))</f>
        <v/>
      </c>
      <c r="N33" s="203" t="str">
        <f>IF(Calcu!$B27=FALSE,"",TEXT(Calcu!Z27,Calcu!$D85))</f>
        <v/>
      </c>
      <c r="O33" s="203" t="str">
        <f>IF(Calcu!$B27=FALSE,"",TEXT(Calcu!AA27,Calcu!$D85))</f>
        <v/>
      </c>
      <c r="Q33" s="203" t="str">
        <f>Calcu_ADJ!D27</f>
        <v/>
      </c>
      <c r="R33" s="203" t="str">
        <f>Calcu_ADJ!E27</f>
        <v/>
      </c>
      <c r="S33" s="203" t="str">
        <f>Calcu_ADJ!F27</f>
        <v/>
      </c>
      <c r="T33" s="203" t="str">
        <f>IF(Calcu_ADJ!$B27=FALSE,"",TEXT(Calcu_ADJ!I27,Calcu_ADJ!$D85))</f>
        <v/>
      </c>
      <c r="U33" s="203" t="str">
        <f>IF(Calcu_ADJ!$B27=FALSE,"",TEXT(Calcu_ADJ!J27,Calcu_ADJ!$D85))</f>
        <v/>
      </c>
      <c r="V33" s="203" t="str">
        <f>IF(Calcu_ADJ!$B27=FALSE,"",TEXT(Calcu_ADJ!K27,Calcu_ADJ!$D85))</f>
        <v/>
      </c>
      <c r="W33" s="203" t="str">
        <f>IF(Calcu_ADJ!$B27=FALSE,"",TEXT(Calcu_ADJ!L27,Calcu_ADJ!$D85))</f>
        <v/>
      </c>
      <c r="X33" s="203" t="str">
        <f>IF(Calcu_ADJ!$B27=FALSE,"",TEXT(Calcu_ADJ!M27,Calcu_ADJ!$D85))</f>
        <v/>
      </c>
      <c r="Y33" s="45"/>
      <c r="Z33" s="203" t="str">
        <f>IF(Calcu_ADJ!$B27=FALSE,"",TEXT(Calcu_ADJ!W27,Calcu_ADJ!$D85))</f>
        <v/>
      </c>
      <c r="AA33" s="203" t="str">
        <f>IF(Calcu_ADJ!$B27=FALSE,"",TEXT(Calcu_ADJ!X27,Calcu_ADJ!$D85))</f>
        <v/>
      </c>
      <c r="AB33" s="203" t="str">
        <f>IF(Calcu_ADJ!$B27=FALSE,"",TEXT(Calcu_ADJ!Y27,Calcu_ADJ!$D85))</f>
        <v/>
      </c>
      <c r="AC33" s="203" t="str">
        <f>IF(Calcu_ADJ!$B27=FALSE,"",TEXT(Calcu_ADJ!Z27,Calcu_ADJ!$D85))</f>
        <v/>
      </c>
      <c r="AD33" s="203" t="str">
        <f>IF(Calcu_ADJ!$B27=FALSE,"",TEXT(Calcu_ADJ!AA27,Calcu_ADJ!$D85))</f>
        <v/>
      </c>
    </row>
    <row r="34" spans="2:30" ht="13.5" customHeight="1">
      <c r="B34" s="203" t="str">
        <f>Calcu!D28</f>
        <v/>
      </c>
      <c r="C34" s="203" t="str">
        <f>Calcu!E28</f>
        <v/>
      </c>
      <c r="D34" s="203" t="str">
        <f>Calcu!F28</f>
        <v/>
      </c>
      <c r="E34" s="203" t="str">
        <f>IF(Calcu!$B28=FALSE,"",TEXT(Calcu!I28,Calcu!$D86))</f>
        <v/>
      </c>
      <c r="F34" s="203" t="str">
        <f>IF(Calcu!$B28=FALSE,"",TEXT(Calcu!J28,Calcu!$D86))</f>
        <v/>
      </c>
      <c r="G34" s="203" t="str">
        <f>IF(Calcu!$B28=FALSE,"",TEXT(Calcu!K28,Calcu!$D86))</f>
        <v/>
      </c>
      <c r="H34" s="203" t="str">
        <f>IF(Calcu!$B28=FALSE,"",TEXT(Calcu!L28,Calcu!$D86))</f>
        <v/>
      </c>
      <c r="I34" s="203" t="str">
        <f>IF(Calcu!$B28=FALSE,"",TEXT(Calcu!M28,Calcu!$D86))</f>
        <v/>
      </c>
      <c r="K34" s="203" t="str">
        <f>IF(Calcu!$B28=FALSE,"",TEXT(Calcu!W28,Calcu!$D86))</f>
        <v/>
      </c>
      <c r="L34" s="203" t="str">
        <f>IF(Calcu!$B28=FALSE,"",TEXT(Calcu!X28,Calcu!$D86))</f>
        <v/>
      </c>
      <c r="M34" s="203" t="str">
        <f>IF(Calcu!$B28=FALSE,"",TEXT(Calcu!Y28,Calcu!$D86))</f>
        <v/>
      </c>
      <c r="N34" s="203" t="str">
        <f>IF(Calcu!$B28=FALSE,"",TEXT(Calcu!Z28,Calcu!$D86))</f>
        <v/>
      </c>
      <c r="O34" s="203" t="str">
        <f>IF(Calcu!$B28=FALSE,"",TEXT(Calcu!AA28,Calcu!$D86))</f>
        <v/>
      </c>
      <c r="Q34" s="203" t="str">
        <f>Calcu_ADJ!D28</f>
        <v/>
      </c>
      <c r="R34" s="203" t="str">
        <f>Calcu_ADJ!E28</f>
        <v/>
      </c>
      <c r="S34" s="203" t="str">
        <f>Calcu_ADJ!F28</f>
        <v/>
      </c>
      <c r="T34" s="203" t="str">
        <f>IF(Calcu_ADJ!$B28=FALSE,"",TEXT(Calcu_ADJ!I28,Calcu_ADJ!$D86))</f>
        <v/>
      </c>
      <c r="U34" s="203" t="str">
        <f>IF(Calcu_ADJ!$B28=FALSE,"",TEXT(Calcu_ADJ!J28,Calcu_ADJ!$D86))</f>
        <v/>
      </c>
      <c r="V34" s="203" t="str">
        <f>IF(Calcu_ADJ!$B28=FALSE,"",TEXT(Calcu_ADJ!K28,Calcu_ADJ!$D86))</f>
        <v/>
      </c>
      <c r="W34" s="203" t="str">
        <f>IF(Calcu_ADJ!$B28=FALSE,"",TEXT(Calcu_ADJ!L28,Calcu_ADJ!$D86))</f>
        <v/>
      </c>
      <c r="X34" s="203" t="str">
        <f>IF(Calcu_ADJ!$B28=FALSE,"",TEXT(Calcu_ADJ!M28,Calcu_ADJ!$D86))</f>
        <v/>
      </c>
      <c r="Y34" s="45"/>
      <c r="Z34" s="203" t="str">
        <f>IF(Calcu_ADJ!$B28=FALSE,"",TEXT(Calcu_ADJ!W28,Calcu_ADJ!$D86))</f>
        <v/>
      </c>
      <c r="AA34" s="203" t="str">
        <f>IF(Calcu_ADJ!$B28=FALSE,"",TEXT(Calcu_ADJ!X28,Calcu_ADJ!$D86))</f>
        <v/>
      </c>
      <c r="AB34" s="203" t="str">
        <f>IF(Calcu_ADJ!$B28=FALSE,"",TEXT(Calcu_ADJ!Y28,Calcu_ADJ!$D86))</f>
        <v/>
      </c>
      <c r="AC34" s="203" t="str">
        <f>IF(Calcu_ADJ!$B28=FALSE,"",TEXT(Calcu_ADJ!Z28,Calcu_ADJ!$D86))</f>
        <v/>
      </c>
      <c r="AD34" s="203" t="str">
        <f>IF(Calcu_ADJ!$B28=FALSE,"",TEXT(Calcu_ADJ!AA28,Calcu_ADJ!$D86))</f>
        <v/>
      </c>
    </row>
    <row r="35" spans="2:30" ht="13.5" customHeight="1">
      <c r="B35" s="203" t="str">
        <f>Calcu!D29</f>
        <v/>
      </c>
      <c r="C35" s="203" t="str">
        <f>Calcu!E29</f>
        <v/>
      </c>
      <c r="D35" s="203" t="str">
        <f>Calcu!F29</f>
        <v/>
      </c>
      <c r="E35" s="203" t="str">
        <f>IF(Calcu!$B29=FALSE,"",TEXT(Calcu!I29,Calcu!$D87))</f>
        <v/>
      </c>
      <c r="F35" s="203" t="str">
        <f>IF(Calcu!$B29=FALSE,"",TEXT(Calcu!J29,Calcu!$D87))</f>
        <v/>
      </c>
      <c r="G35" s="203" t="str">
        <f>IF(Calcu!$B29=FALSE,"",TEXT(Calcu!K29,Calcu!$D87))</f>
        <v/>
      </c>
      <c r="H35" s="203" t="str">
        <f>IF(Calcu!$B29=FALSE,"",TEXT(Calcu!L29,Calcu!$D87))</f>
        <v/>
      </c>
      <c r="I35" s="203" t="str">
        <f>IF(Calcu!$B29=FALSE,"",TEXT(Calcu!M29,Calcu!$D87))</f>
        <v/>
      </c>
      <c r="K35" s="203" t="str">
        <f>IF(Calcu!$B29=FALSE,"",TEXT(Calcu!W29,Calcu!$D87))</f>
        <v/>
      </c>
      <c r="L35" s="203" t="str">
        <f>IF(Calcu!$B29=FALSE,"",TEXT(Calcu!X29,Calcu!$D87))</f>
        <v/>
      </c>
      <c r="M35" s="203" t="str">
        <f>IF(Calcu!$B29=FALSE,"",TEXT(Calcu!Y29,Calcu!$D87))</f>
        <v/>
      </c>
      <c r="N35" s="203" t="str">
        <f>IF(Calcu!$B29=FALSE,"",TEXT(Calcu!Z29,Calcu!$D87))</f>
        <v/>
      </c>
      <c r="O35" s="203" t="str">
        <f>IF(Calcu!$B29=FALSE,"",TEXT(Calcu!AA29,Calcu!$D87))</f>
        <v/>
      </c>
      <c r="Q35" s="203" t="str">
        <f>Calcu_ADJ!D29</f>
        <v/>
      </c>
      <c r="R35" s="203" t="str">
        <f>Calcu_ADJ!E29</f>
        <v/>
      </c>
      <c r="S35" s="203" t="str">
        <f>Calcu_ADJ!F29</f>
        <v/>
      </c>
      <c r="T35" s="203" t="str">
        <f>IF(Calcu_ADJ!$B29=FALSE,"",TEXT(Calcu_ADJ!I29,Calcu_ADJ!$D87))</f>
        <v/>
      </c>
      <c r="U35" s="203" t="str">
        <f>IF(Calcu_ADJ!$B29=FALSE,"",TEXT(Calcu_ADJ!J29,Calcu_ADJ!$D87))</f>
        <v/>
      </c>
      <c r="V35" s="203" t="str">
        <f>IF(Calcu_ADJ!$B29=FALSE,"",TEXT(Calcu_ADJ!K29,Calcu_ADJ!$D87))</f>
        <v/>
      </c>
      <c r="W35" s="203" t="str">
        <f>IF(Calcu_ADJ!$B29=FALSE,"",TEXT(Calcu_ADJ!L29,Calcu_ADJ!$D87))</f>
        <v/>
      </c>
      <c r="X35" s="203" t="str">
        <f>IF(Calcu_ADJ!$B29=FALSE,"",TEXT(Calcu_ADJ!M29,Calcu_ADJ!$D87))</f>
        <v/>
      </c>
      <c r="Y35" s="45"/>
      <c r="Z35" s="203" t="str">
        <f>IF(Calcu_ADJ!$B29=FALSE,"",TEXT(Calcu_ADJ!W29,Calcu_ADJ!$D87))</f>
        <v/>
      </c>
      <c r="AA35" s="203" t="str">
        <f>IF(Calcu_ADJ!$B29=FALSE,"",TEXT(Calcu_ADJ!X29,Calcu_ADJ!$D87))</f>
        <v/>
      </c>
      <c r="AB35" s="203" t="str">
        <f>IF(Calcu_ADJ!$B29=FALSE,"",TEXT(Calcu_ADJ!Y29,Calcu_ADJ!$D87))</f>
        <v/>
      </c>
      <c r="AC35" s="203" t="str">
        <f>IF(Calcu_ADJ!$B29=FALSE,"",TEXT(Calcu_ADJ!Z29,Calcu_ADJ!$D87))</f>
        <v/>
      </c>
      <c r="AD35" s="203" t="str">
        <f>IF(Calcu_ADJ!$B29=FALSE,"",TEXT(Calcu_ADJ!AA29,Calcu_ADJ!$D87))</f>
        <v/>
      </c>
    </row>
    <row r="36" spans="2:30" ht="13.5" customHeight="1">
      <c r="B36" s="203" t="str">
        <f>Calcu!D30</f>
        <v/>
      </c>
      <c r="C36" s="203" t="str">
        <f>Calcu!E30</f>
        <v/>
      </c>
      <c r="D36" s="203" t="str">
        <f>Calcu!F30</f>
        <v/>
      </c>
      <c r="E36" s="203" t="str">
        <f>IF(Calcu!$B30=FALSE,"",TEXT(Calcu!I30,Calcu!$D88))</f>
        <v/>
      </c>
      <c r="F36" s="203" t="str">
        <f>IF(Calcu!$B30=FALSE,"",TEXT(Calcu!J30,Calcu!$D88))</f>
        <v/>
      </c>
      <c r="G36" s="203" t="str">
        <f>IF(Calcu!$B30=FALSE,"",TEXT(Calcu!K30,Calcu!$D88))</f>
        <v/>
      </c>
      <c r="H36" s="203" t="str">
        <f>IF(Calcu!$B30=FALSE,"",TEXT(Calcu!L30,Calcu!$D88))</f>
        <v/>
      </c>
      <c r="I36" s="203" t="str">
        <f>IF(Calcu!$B30=FALSE,"",TEXT(Calcu!M30,Calcu!$D88))</f>
        <v/>
      </c>
      <c r="K36" s="203" t="str">
        <f>IF(Calcu!$B30=FALSE,"",TEXT(Calcu!W30,Calcu!$D88))</f>
        <v/>
      </c>
      <c r="L36" s="203" t="str">
        <f>IF(Calcu!$B30=FALSE,"",TEXT(Calcu!X30,Calcu!$D88))</f>
        <v/>
      </c>
      <c r="M36" s="203" t="str">
        <f>IF(Calcu!$B30=FALSE,"",TEXT(Calcu!Y30,Calcu!$D88))</f>
        <v/>
      </c>
      <c r="N36" s="203" t="str">
        <f>IF(Calcu!$B30=FALSE,"",TEXT(Calcu!Z30,Calcu!$D88))</f>
        <v/>
      </c>
      <c r="O36" s="203" t="str">
        <f>IF(Calcu!$B30=FALSE,"",TEXT(Calcu!AA30,Calcu!$D88))</f>
        <v/>
      </c>
      <c r="Q36" s="203" t="str">
        <f>Calcu_ADJ!D30</f>
        <v/>
      </c>
      <c r="R36" s="203" t="str">
        <f>Calcu_ADJ!E30</f>
        <v/>
      </c>
      <c r="S36" s="203" t="str">
        <f>Calcu_ADJ!F30</f>
        <v/>
      </c>
      <c r="T36" s="203" t="str">
        <f>IF(Calcu_ADJ!$B30=FALSE,"",TEXT(Calcu_ADJ!I30,Calcu_ADJ!$D88))</f>
        <v/>
      </c>
      <c r="U36" s="203" t="str">
        <f>IF(Calcu_ADJ!$B30=FALSE,"",TEXT(Calcu_ADJ!J30,Calcu_ADJ!$D88))</f>
        <v/>
      </c>
      <c r="V36" s="203" t="str">
        <f>IF(Calcu_ADJ!$B30=FALSE,"",TEXT(Calcu_ADJ!K30,Calcu_ADJ!$D88))</f>
        <v/>
      </c>
      <c r="W36" s="203" t="str">
        <f>IF(Calcu_ADJ!$B30=FALSE,"",TEXT(Calcu_ADJ!L30,Calcu_ADJ!$D88))</f>
        <v/>
      </c>
      <c r="X36" s="203" t="str">
        <f>IF(Calcu_ADJ!$B30=FALSE,"",TEXT(Calcu_ADJ!M30,Calcu_ADJ!$D88))</f>
        <v/>
      </c>
      <c r="Y36" s="45"/>
      <c r="Z36" s="203" t="str">
        <f>IF(Calcu_ADJ!$B30=FALSE,"",TEXT(Calcu_ADJ!W30,Calcu_ADJ!$D88))</f>
        <v/>
      </c>
      <c r="AA36" s="203" t="str">
        <f>IF(Calcu_ADJ!$B30=FALSE,"",TEXT(Calcu_ADJ!X30,Calcu_ADJ!$D88))</f>
        <v/>
      </c>
      <c r="AB36" s="203" t="str">
        <f>IF(Calcu_ADJ!$B30=FALSE,"",TEXT(Calcu_ADJ!Y30,Calcu_ADJ!$D88))</f>
        <v/>
      </c>
      <c r="AC36" s="203" t="str">
        <f>IF(Calcu_ADJ!$B30=FALSE,"",TEXT(Calcu_ADJ!Z30,Calcu_ADJ!$D88))</f>
        <v/>
      </c>
      <c r="AD36" s="203" t="str">
        <f>IF(Calcu_ADJ!$B30=FALSE,"",TEXT(Calcu_ADJ!AA30,Calcu_ADJ!$D88))</f>
        <v/>
      </c>
    </row>
    <row r="37" spans="2:30" ht="13.5" customHeight="1">
      <c r="B37" s="203" t="str">
        <f>Calcu!D31</f>
        <v/>
      </c>
      <c r="C37" s="203" t="str">
        <f>Calcu!E31</f>
        <v/>
      </c>
      <c r="D37" s="203" t="str">
        <f>Calcu!F31</f>
        <v/>
      </c>
      <c r="E37" s="203" t="str">
        <f>IF(Calcu!$B31=FALSE,"",TEXT(Calcu!I31,Calcu!$D89))</f>
        <v/>
      </c>
      <c r="F37" s="203" t="str">
        <f>IF(Calcu!$B31=FALSE,"",TEXT(Calcu!J31,Calcu!$D89))</f>
        <v/>
      </c>
      <c r="G37" s="203" t="str">
        <f>IF(Calcu!$B31=FALSE,"",TEXT(Calcu!K31,Calcu!$D89))</f>
        <v/>
      </c>
      <c r="H37" s="203" t="str">
        <f>IF(Calcu!$B31=FALSE,"",TEXT(Calcu!L31,Calcu!$D89))</f>
        <v/>
      </c>
      <c r="I37" s="203" t="str">
        <f>IF(Calcu!$B31=FALSE,"",TEXT(Calcu!M31,Calcu!$D89))</f>
        <v/>
      </c>
      <c r="K37" s="203" t="str">
        <f>IF(Calcu!$B31=FALSE,"",TEXT(Calcu!W31,Calcu!$D89))</f>
        <v/>
      </c>
      <c r="L37" s="203" t="str">
        <f>IF(Calcu!$B31=FALSE,"",TEXT(Calcu!X31,Calcu!$D89))</f>
        <v/>
      </c>
      <c r="M37" s="203" t="str">
        <f>IF(Calcu!$B31=FALSE,"",TEXT(Calcu!Y31,Calcu!$D89))</f>
        <v/>
      </c>
      <c r="N37" s="203" t="str">
        <f>IF(Calcu!$B31=FALSE,"",TEXT(Calcu!Z31,Calcu!$D89))</f>
        <v/>
      </c>
      <c r="O37" s="203" t="str">
        <f>IF(Calcu!$B31=FALSE,"",TEXT(Calcu!AA31,Calcu!$D89))</f>
        <v/>
      </c>
      <c r="Q37" s="203" t="str">
        <f>Calcu_ADJ!D31</f>
        <v/>
      </c>
      <c r="R37" s="203" t="str">
        <f>Calcu_ADJ!E31</f>
        <v/>
      </c>
      <c r="S37" s="203" t="str">
        <f>Calcu_ADJ!F31</f>
        <v/>
      </c>
      <c r="T37" s="203" t="str">
        <f>IF(Calcu_ADJ!$B31=FALSE,"",TEXT(Calcu_ADJ!I31,Calcu_ADJ!$D89))</f>
        <v/>
      </c>
      <c r="U37" s="203" t="str">
        <f>IF(Calcu_ADJ!$B31=FALSE,"",TEXT(Calcu_ADJ!J31,Calcu_ADJ!$D89))</f>
        <v/>
      </c>
      <c r="V37" s="203" t="str">
        <f>IF(Calcu_ADJ!$B31=FALSE,"",TEXT(Calcu_ADJ!K31,Calcu_ADJ!$D89))</f>
        <v/>
      </c>
      <c r="W37" s="203" t="str">
        <f>IF(Calcu_ADJ!$B31=FALSE,"",TEXT(Calcu_ADJ!L31,Calcu_ADJ!$D89))</f>
        <v/>
      </c>
      <c r="X37" s="203" t="str">
        <f>IF(Calcu_ADJ!$B31=FALSE,"",TEXT(Calcu_ADJ!M31,Calcu_ADJ!$D89))</f>
        <v/>
      </c>
      <c r="Y37" s="45"/>
      <c r="Z37" s="203" t="str">
        <f>IF(Calcu_ADJ!$B31=FALSE,"",TEXT(Calcu_ADJ!W31,Calcu_ADJ!$D89))</f>
        <v/>
      </c>
      <c r="AA37" s="203" t="str">
        <f>IF(Calcu_ADJ!$B31=FALSE,"",TEXT(Calcu_ADJ!X31,Calcu_ADJ!$D89))</f>
        <v/>
      </c>
      <c r="AB37" s="203" t="str">
        <f>IF(Calcu_ADJ!$B31=FALSE,"",TEXT(Calcu_ADJ!Y31,Calcu_ADJ!$D89))</f>
        <v/>
      </c>
      <c r="AC37" s="203" t="str">
        <f>IF(Calcu_ADJ!$B31=FALSE,"",TEXT(Calcu_ADJ!Z31,Calcu_ADJ!$D89))</f>
        <v/>
      </c>
      <c r="AD37" s="203" t="str">
        <f>IF(Calcu_ADJ!$B31=FALSE,"",TEXT(Calcu_ADJ!AA31,Calcu_ADJ!$D89))</f>
        <v/>
      </c>
    </row>
    <row r="38" spans="2:30" ht="13.5" customHeight="1">
      <c r="B38" s="203" t="str">
        <f>Calcu!D32</f>
        <v/>
      </c>
      <c r="C38" s="203" t="str">
        <f>Calcu!E32</f>
        <v/>
      </c>
      <c r="D38" s="203" t="str">
        <f>Calcu!F32</f>
        <v/>
      </c>
      <c r="E38" s="203" t="str">
        <f>IF(Calcu!$B32=FALSE,"",TEXT(Calcu!I32,Calcu!$D90))</f>
        <v/>
      </c>
      <c r="F38" s="203" t="str">
        <f>IF(Calcu!$B32=FALSE,"",TEXT(Calcu!J32,Calcu!$D90))</f>
        <v/>
      </c>
      <c r="G38" s="203" t="str">
        <f>IF(Calcu!$B32=FALSE,"",TEXT(Calcu!K32,Calcu!$D90))</f>
        <v/>
      </c>
      <c r="H38" s="203" t="str">
        <f>IF(Calcu!$B32=FALSE,"",TEXT(Calcu!L32,Calcu!$D90))</f>
        <v/>
      </c>
      <c r="I38" s="203" t="str">
        <f>IF(Calcu!$B32=FALSE,"",TEXT(Calcu!M32,Calcu!$D90))</f>
        <v/>
      </c>
      <c r="K38" s="203" t="str">
        <f>IF(Calcu!$B32=FALSE,"",TEXT(Calcu!W32,Calcu!$D90))</f>
        <v/>
      </c>
      <c r="L38" s="203" t="str">
        <f>IF(Calcu!$B32=FALSE,"",TEXT(Calcu!X32,Calcu!$D90))</f>
        <v/>
      </c>
      <c r="M38" s="203" t="str">
        <f>IF(Calcu!$B32=FALSE,"",TEXT(Calcu!Y32,Calcu!$D90))</f>
        <v/>
      </c>
      <c r="N38" s="203" t="str">
        <f>IF(Calcu!$B32=FALSE,"",TEXT(Calcu!Z32,Calcu!$D90))</f>
        <v/>
      </c>
      <c r="O38" s="203" t="str">
        <f>IF(Calcu!$B32=FALSE,"",TEXT(Calcu!AA32,Calcu!$D90))</f>
        <v/>
      </c>
      <c r="Q38" s="203" t="str">
        <f>Calcu_ADJ!D32</f>
        <v/>
      </c>
      <c r="R38" s="203" t="str">
        <f>Calcu_ADJ!E32</f>
        <v/>
      </c>
      <c r="S38" s="203" t="str">
        <f>Calcu_ADJ!F32</f>
        <v/>
      </c>
      <c r="T38" s="203" t="str">
        <f>IF(Calcu_ADJ!$B32=FALSE,"",TEXT(Calcu_ADJ!I32,Calcu_ADJ!$D90))</f>
        <v/>
      </c>
      <c r="U38" s="203" t="str">
        <f>IF(Calcu_ADJ!$B32=FALSE,"",TEXT(Calcu_ADJ!J32,Calcu_ADJ!$D90))</f>
        <v/>
      </c>
      <c r="V38" s="203" t="str">
        <f>IF(Calcu_ADJ!$B32=FALSE,"",TEXT(Calcu_ADJ!K32,Calcu_ADJ!$D90))</f>
        <v/>
      </c>
      <c r="W38" s="203" t="str">
        <f>IF(Calcu_ADJ!$B32=FALSE,"",TEXT(Calcu_ADJ!L32,Calcu_ADJ!$D90))</f>
        <v/>
      </c>
      <c r="X38" s="203" t="str">
        <f>IF(Calcu_ADJ!$B32=FALSE,"",TEXT(Calcu_ADJ!M32,Calcu_ADJ!$D90))</f>
        <v/>
      </c>
      <c r="Y38" s="45"/>
      <c r="Z38" s="203" t="str">
        <f>IF(Calcu_ADJ!$B32=FALSE,"",TEXT(Calcu_ADJ!W32,Calcu_ADJ!$D90))</f>
        <v/>
      </c>
      <c r="AA38" s="203" t="str">
        <f>IF(Calcu_ADJ!$B32=FALSE,"",TEXT(Calcu_ADJ!X32,Calcu_ADJ!$D90))</f>
        <v/>
      </c>
      <c r="AB38" s="203" t="str">
        <f>IF(Calcu_ADJ!$B32=FALSE,"",TEXT(Calcu_ADJ!Y32,Calcu_ADJ!$D90))</f>
        <v/>
      </c>
      <c r="AC38" s="203" t="str">
        <f>IF(Calcu_ADJ!$B32=FALSE,"",TEXT(Calcu_ADJ!Z32,Calcu_ADJ!$D90))</f>
        <v/>
      </c>
      <c r="AD38" s="203" t="str">
        <f>IF(Calcu_ADJ!$B32=FALSE,"",TEXT(Calcu_ADJ!AA32,Calcu_ADJ!$D90))</f>
        <v/>
      </c>
    </row>
    <row r="39" spans="2:30" ht="13.5" customHeight="1">
      <c r="B39" s="203" t="str">
        <f>Calcu!D33</f>
        <v/>
      </c>
      <c r="C39" s="203" t="str">
        <f>Calcu!E33</f>
        <v/>
      </c>
      <c r="D39" s="203" t="str">
        <f>Calcu!F33</f>
        <v/>
      </c>
      <c r="E39" s="203" t="str">
        <f>IF(Calcu!$B33=FALSE,"",TEXT(Calcu!I33,Calcu!$D91))</f>
        <v/>
      </c>
      <c r="F39" s="203" t="str">
        <f>IF(Calcu!$B33=FALSE,"",TEXT(Calcu!J33,Calcu!$D91))</f>
        <v/>
      </c>
      <c r="G39" s="203" t="str">
        <f>IF(Calcu!$B33=FALSE,"",TEXT(Calcu!K33,Calcu!$D91))</f>
        <v/>
      </c>
      <c r="H39" s="203" t="str">
        <f>IF(Calcu!$B33=FALSE,"",TEXT(Calcu!L33,Calcu!$D91))</f>
        <v/>
      </c>
      <c r="I39" s="203" t="str">
        <f>IF(Calcu!$B33=FALSE,"",TEXT(Calcu!M33,Calcu!$D91))</f>
        <v/>
      </c>
      <c r="K39" s="203" t="str">
        <f>IF(Calcu!$B33=FALSE,"",TEXT(Calcu!W33,Calcu!$D91))</f>
        <v/>
      </c>
      <c r="L39" s="203" t="str">
        <f>IF(Calcu!$B33=FALSE,"",TEXT(Calcu!X33,Calcu!$D91))</f>
        <v/>
      </c>
      <c r="M39" s="203" t="str">
        <f>IF(Calcu!$B33=FALSE,"",TEXT(Calcu!Y33,Calcu!$D91))</f>
        <v/>
      </c>
      <c r="N39" s="203" t="str">
        <f>IF(Calcu!$B33=FALSE,"",TEXT(Calcu!Z33,Calcu!$D91))</f>
        <v/>
      </c>
      <c r="O39" s="203" t="str">
        <f>IF(Calcu!$B33=FALSE,"",TEXT(Calcu!AA33,Calcu!$D91))</f>
        <v/>
      </c>
      <c r="Q39" s="203" t="str">
        <f>Calcu_ADJ!D33</f>
        <v/>
      </c>
      <c r="R39" s="203" t="str">
        <f>Calcu_ADJ!E33</f>
        <v/>
      </c>
      <c r="S39" s="203" t="str">
        <f>Calcu_ADJ!F33</f>
        <v/>
      </c>
      <c r="T39" s="203" t="str">
        <f>IF(Calcu_ADJ!$B33=FALSE,"",TEXT(Calcu_ADJ!I33,Calcu_ADJ!$D91))</f>
        <v/>
      </c>
      <c r="U39" s="203" t="str">
        <f>IF(Calcu_ADJ!$B33=FALSE,"",TEXT(Calcu_ADJ!J33,Calcu_ADJ!$D91))</f>
        <v/>
      </c>
      <c r="V39" s="203" t="str">
        <f>IF(Calcu_ADJ!$B33=FALSE,"",TEXT(Calcu_ADJ!K33,Calcu_ADJ!$D91))</f>
        <v/>
      </c>
      <c r="W39" s="203" t="str">
        <f>IF(Calcu_ADJ!$B33=FALSE,"",TEXT(Calcu_ADJ!L33,Calcu_ADJ!$D91))</f>
        <v/>
      </c>
      <c r="X39" s="203" t="str">
        <f>IF(Calcu_ADJ!$B33=FALSE,"",TEXT(Calcu_ADJ!M33,Calcu_ADJ!$D91))</f>
        <v/>
      </c>
      <c r="Y39" s="45"/>
      <c r="Z39" s="203" t="str">
        <f>IF(Calcu_ADJ!$B33=FALSE,"",TEXT(Calcu_ADJ!W33,Calcu_ADJ!$D91))</f>
        <v/>
      </c>
      <c r="AA39" s="203" t="str">
        <f>IF(Calcu_ADJ!$B33=FALSE,"",TEXT(Calcu_ADJ!X33,Calcu_ADJ!$D91))</f>
        <v/>
      </c>
      <c r="AB39" s="203" t="str">
        <f>IF(Calcu_ADJ!$B33=FALSE,"",TEXT(Calcu_ADJ!Y33,Calcu_ADJ!$D91))</f>
        <v/>
      </c>
      <c r="AC39" s="203" t="str">
        <f>IF(Calcu_ADJ!$B33=FALSE,"",TEXT(Calcu_ADJ!Z33,Calcu_ADJ!$D91))</f>
        <v/>
      </c>
      <c r="AD39" s="203" t="str">
        <f>IF(Calcu_ADJ!$B33=FALSE,"",TEXT(Calcu_ADJ!AA33,Calcu_ADJ!$D91))</f>
        <v/>
      </c>
    </row>
    <row r="40" spans="2:30" ht="13.5" customHeight="1">
      <c r="B40" s="203" t="str">
        <f>Calcu!D34</f>
        <v/>
      </c>
      <c r="C40" s="203" t="str">
        <f>Calcu!E34</f>
        <v/>
      </c>
      <c r="D40" s="203" t="str">
        <f>Calcu!F34</f>
        <v/>
      </c>
      <c r="E40" s="203" t="str">
        <f>IF(Calcu!$B34=FALSE,"",TEXT(Calcu!I34,Calcu!$D92))</f>
        <v/>
      </c>
      <c r="F40" s="203" t="str">
        <f>IF(Calcu!$B34=FALSE,"",TEXT(Calcu!J34,Calcu!$D92))</f>
        <v/>
      </c>
      <c r="G40" s="203" t="str">
        <f>IF(Calcu!$B34=FALSE,"",TEXT(Calcu!K34,Calcu!$D92))</f>
        <v/>
      </c>
      <c r="H40" s="203" t="str">
        <f>IF(Calcu!$B34=FALSE,"",TEXT(Calcu!L34,Calcu!$D92))</f>
        <v/>
      </c>
      <c r="I40" s="203" t="str">
        <f>IF(Calcu!$B34=FALSE,"",TEXT(Calcu!M34,Calcu!$D92))</f>
        <v/>
      </c>
      <c r="K40" s="203" t="str">
        <f>IF(Calcu!$B34=FALSE,"",TEXT(Calcu!W34,Calcu!$D92))</f>
        <v/>
      </c>
      <c r="L40" s="203" t="str">
        <f>IF(Calcu!$B34=FALSE,"",TEXT(Calcu!X34,Calcu!$D92))</f>
        <v/>
      </c>
      <c r="M40" s="203" t="str">
        <f>IF(Calcu!$B34=FALSE,"",TEXT(Calcu!Y34,Calcu!$D92))</f>
        <v/>
      </c>
      <c r="N40" s="203" t="str">
        <f>IF(Calcu!$B34=FALSE,"",TEXT(Calcu!Z34,Calcu!$D92))</f>
        <v/>
      </c>
      <c r="O40" s="203" t="str">
        <f>IF(Calcu!$B34=FALSE,"",TEXT(Calcu!AA34,Calcu!$D92))</f>
        <v/>
      </c>
      <c r="Q40" s="203" t="str">
        <f>Calcu_ADJ!D34</f>
        <v/>
      </c>
      <c r="R40" s="203" t="str">
        <f>Calcu_ADJ!E34</f>
        <v/>
      </c>
      <c r="S40" s="203" t="str">
        <f>Calcu_ADJ!F34</f>
        <v/>
      </c>
      <c r="T40" s="203" t="str">
        <f>IF(Calcu_ADJ!$B34=FALSE,"",TEXT(Calcu_ADJ!I34,Calcu_ADJ!$D92))</f>
        <v/>
      </c>
      <c r="U40" s="203" t="str">
        <f>IF(Calcu_ADJ!$B34=FALSE,"",TEXT(Calcu_ADJ!J34,Calcu_ADJ!$D92))</f>
        <v/>
      </c>
      <c r="V40" s="203" t="str">
        <f>IF(Calcu_ADJ!$B34=FALSE,"",TEXT(Calcu_ADJ!K34,Calcu_ADJ!$D92))</f>
        <v/>
      </c>
      <c r="W40" s="203" t="str">
        <f>IF(Calcu_ADJ!$B34=FALSE,"",TEXT(Calcu_ADJ!L34,Calcu_ADJ!$D92))</f>
        <v/>
      </c>
      <c r="X40" s="203" t="str">
        <f>IF(Calcu_ADJ!$B34=FALSE,"",TEXT(Calcu_ADJ!M34,Calcu_ADJ!$D92))</f>
        <v/>
      </c>
      <c r="Y40" s="45"/>
      <c r="Z40" s="203" t="str">
        <f>IF(Calcu_ADJ!$B34=FALSE,"",TEXT(Calcu_ADJ!W34,Calcu_ADJ!$D92))</f>
        <v/>
      </c>
      <c r="AA40" s="203" t="str">
        <f>IF(Calcu_ADJ!$B34=FALSE,"",TEXT(Calcu_ADJ!X34,Calcu_ADJ!$D92))</f>
        <v/>
      </c>
      <c r="AB40" s="203" t="str">
        <f>IF(Calcu_ADJ!$B34=FALSE,"",TEXT(Calcu_ADJ!Y34,Calcu_ADJ!$D92))</f>
        <v/>
      </c>
      <c r="AC40" s="203" t="str">
        <f>IF(Calcu_ADJ!$B34=FALSE,"",TEXT(Calcu_ADJ!Z34,Calcu_ADJ!$D92))</f>
        <v/>
      </c>
      <c r="AD40" s="203" t="str">
        <f>IF(Calcu_ADJ!$B34=FALSE,"",TEXT(Calcu_ADJ!AA34,Calcu_ADJ!$D92))</f>
        <v/>
      </c>
    </row>
    <row r="41" spans="2:30" ht="13.5" customHeight="1">
      <c r="B41" s="203" t="str">
        <f>Calcu!D35</f>
        <v/>
      </c>
      <c r="C41" s="203" t="str">
        <f>Calcu!E35</f>
        <v/>
      </c>
      <c r="D41" s="203" t="str">
        <f>Calcu!F35</f>
        <v/>
      </c>
      <c r="E41" s="203" t="str">
        <f>IF(Calcu!$B35=FALSE,"",TEXT(Calcu!I35,Calcu!$D93))</f>
        <v/>
      </c>
      <c r="F41" s="203" t="str">
        <f>IF(Calcu!$B35=FALSE,"",TEXT(Calcu!J35,Calcu!$D93))</f>
        <v/>
      </c>
      <c r="G41" s="203" t="str">
        <f>IF(Calcu!$B35=FALSE,"",TEXT(Calcu!K35,Calcu!$D93))</f>
        <v/>
      </c>
      <c r="H41" s="203" t="str">
        <f>IF(Calcu!$B35=FALSE,"",TEXT(Calcu!L35,Calcu!$D93))</f>
        <v/>
      </c>
      <c r="I41" s="203" t="str">
        <f>IF(Calcu!$B35=FALSE,"",TEXT(Calcu!M35,Calcu!$D93))</f>
        <v/>
      </c>
      <c r="K41" s="203" t="str">
        <f>IF(Calcu!$B35=FALSE,"",TEXT(Calcu!W35,Calcu!$D93))</f>
        <v/>
      </c>
      <c r="L41" s="203" t="str">
        <f>IF(Calcu!$B35=FALSE,"",TEXT(Calcu!X35,Calcu!$D93))</f>
        <v/>
      </c>
      <c r="M41" s="203" t="str">
        <f>IF(Calcu!$B35=FALSE,"",TEXT(Calcu!Y35,Calcu!$D93))</f>
        <v/>
      </c>
      <c r="N41" s="203" t="str">
        <f>IF(Calcu!$B35=FALSE,"",TEXT(Calcu!Z35,Calcu!$D93))</f>
        <v/>
      </c>
      <c r="O41" s="203" t="str">
        <f>IF(Calcu!$B35=FALSE,"",TEXT(Calcu!AA35,Calcu!$D93))</f>
        <v/>
      </c>
      <c r="Q41" s="203" t="str">
        <f>Calcu_ADJ!D35</f>
        <v/>
      </c>
      <c r="R41" s="203" t="str">
        <f>Calcu_ADJ!E35</f>
        <v/>
      </c>
      <c r="S41" s="203" t="str">
        <f>Calcu_ADJ!F35</f>
        <v/>
      </c>
      <c r="T41" s="203" t="str">
        <f>IF(Calcu_ADJ!$B35=FALSE,"",TEXT(Calcu_ADJ!I35,Calcu_ADJ!$D93))</f>
        <v/>
      </c>
      <c r="U41" s="203" t="str">
        <f>IF(Calcu_ADJ!$B35=FALSE,"",TEXT(Calcu_ADJ!J35,Calcu_ADJ!$D93))</f>
        <v/>
      </c>
      <c r="V41" s="203" t="str">
        <f>IF(Calcu_ADJ!$B35=FALSE,"",TEXT(Calcu_ADJ!K35,Calcu_ADJ!$D93))</f>
        <v/>
      </c>
      <c r="W41" s="203" t="str">
        <f>IF(Calcu_ADJ!$B35=FALSE,"",TEXT(Calcu_ADJ!L35,Calcu_ADJ!$D93))</f>
        <v/>
      </c>
      <c r="X41" s="203" t="str">
        <f>IF(Calcu_ADJ!$B35=FALSE,"",TEXT(Calcu_ADJ!M35,Calcu_ADJ!$D93))</f>
        <v/>
      </c>
      <c r="Y41" s="45"/>
      <c r="Z41" s="203" t="str">
        <f>IF(Calcu_ADJ!$B35=FALSE,"",TEXT(Calcu_ADJ!W35,Calcu_ADJ!$D93))</f>
        <v/>
      </c>
      <c r="AA41" s="203" t="str">
        <f>IF(Calcu_ADJ!$B35=FALSE,"",TEXT(Calcu_ADJ!X35,Calcu_ADJ!$D93))</f>
        <v/>
      </c>
      <c r="AB41" s="203" t="str">
        <f>IF(Calcu_ADJ!$B35=FALSE,"",TEXT(Calcu_ADJ!Y35,Calcu_ADJ!$D93))</f>
        <v/>
      </c>
      <c r="AC41" s="203" t="str">
        <f>IF(Calcu_ADJ!$B35=FALSE,"",TEXT(Calcu_ADJ!Z35,Calcu_ADJ!$D93))</f>
        <v/>
      </c>
      <c r="AD41" s="203" t="str">
        <f>IF(Calcu_ADJ!$B35=FALSE,"",TEXT(Calcu_ADJ!AA35,Calcu_ADJ!$D93))</f>
        <v/>
      </c>
    </row>
    <row r="42" spans="2:30" ht="13.5" customHeight="1">
      <c r="B42" s="203" t="str">
        <f>Calcu!D36</f>
        <v/>
      </c>
      <c r="C42" s="203" t="str">
        <f>Calcu!E36</f>
        <v/>
      </c>
      <c r="D42" s="203" t="str">
        <f>Calcu!F36</f>
        <v/>
      </c>
      <c r="E42" s="203" t="str">
        <f>IF(Calcu!$B36=FALSE,"",TEXT(Calcu!I36,Calcu!$D94))</f>
        <v/>
      </c>
      <c r="F42" s="203" t="str">
        <f>IF(Calcu!$B36=FALSE,"",TEXT(Calcu!J36,Calcu!$D94))</f>
        <v/>
      </c>
      <c r="G42" s="203" t="str">
        <f>IF(Calcu!$B36=FALSE,"",TEXT(Calcu!K36,Calcu!$D94))</f>
        <v/>
      </c>
      <c r="H42" s="203" t="str">
        <f>IF(Calcu!$B36=FALSE,"",TEXT(Calcu!L36,Calcu!$D94))</f>
        <v/>
      </c>
      <c r="I42" s="203" t="str">
        <f>IF(Calcu!$B36=FALSE,"",TEXT(Calcu!M36,Calcu!$D94))</f>
        <v/>
      </c>
      <c r="K42" s="203" t="str">
        <f>IF(Calcu!$B36=FALSE,"",TEXT(Calcu!W36,Calcu!$D94))</f>
        <v/>
      </c>
      <c r="L42" s="203" t="str">
        <f>IF(Calcu!$B36=FALSE,"",TEXT(Calcu!X36,Calcu!$D94))</f>
        <v/>
      </c>
      <c r="M42" s="203" t="str">
        <f>IF(Calcu!$B36=FALSE,"",TEXT(Calcu!Y36,Calcu!$D94))</f>
        <v/>
      </c>
      <c r="N42" s="203" t="str">
        <f>IF(Calcu!$B36=FALSE,"",TEXT(Calcu!Z36,Calcu!$D94))</f>
        <v/>
      </c>
      <c r="O42" s="203" t="str">
        <f>IF(Calcu!$B36=FALSE,"",TEXT(Calcu!AA36,Calcu!$D94))</f>
        <v/>
      </c>
      <c r="Q42" s="203" t="str">
        <f>Calcu_ADJ!D36</f>
        <v/>
      </c>
      <c r="R42" s="203" t="str">
        <f>Calcu_ADJ!E36</f>
        <v/>
      </c>
      <c r="S42" s="203" t="str">
        <f>Calcu_ADJ!F36</f>
        <v/>
      </c>
      <c r="T42" s="203" t="str">
        <f>IF(Calcu_ADJ!$B36=FALSE,"",TEXT(Calcu_ADJ!I36,Calcu_ADJ!$D94))</f>
        <v/>
      </c>
      <c r="U42" s="203" t="str">
        <f>IF(Calcu_ADJ!$B36=FALSE,"",TEXT(Calcu_ADJ!J36,Calcu_ADJ!$D94))</f>
        <v/>
      </c>
      <c r="V42" s="203" t="str">
        <f>IF(Calcu_ADJ!$B36=FALSE,"",TEXT(Calcu_ADJ!K36,Calcu_ADJ!$D94))</f>
        <v/>
      </c>
      <c r="W42" s="203" t="str">
        <f>IF(Calcu_ADJ!$B36=FALSE,"",TEXT(Calcu_ADJ!L36,Calcu_ADJ!$D94))</f>
        <v/>
      </c>
      <c r="X42" s="203" t="str">
        <f>IF(Calcu_ADJ!$B36=FALSE,"",TEXT(Calcu_ADJ!M36,Calcu_ADJ!$D94))</f>
        <v/>
      </c>
      <c r="Y42" s="45"/>
      <c r="Z42" s="203" t="str">
        <f>IF(Calcu_ADJ!$B36=FALSE,"",TEXT(Calcu_ADJ!W36,Calcu_ADJ!$D94))</f>
        <v/>
      </c>
      <c r="AA42" s="203" t="str">
        <f>IF(Calcu_ADJ!$B36=FALSE,"",TEXT(Calcu_ADJ!X36,Calcu_ADJ!$D94))</f>
        <v/>
      </c>
      <c r="AB42" s="203" t="str">
        <f>IF(Calcu_ADJ!$B36=FALSE,"",TEXT(Calcu_ADJ!Y36,Calcu_ADJ!$D94))</f>
        <v/>
      </c>
      <c r="AC42" s="203" t="str">
        <f>IF(Calcu_ADJ!$B36=FALSE,"",TEXT(Calcu_ADJ!Z36,Calcu_ADJ!$D94))</f>
        <v/>
      </c>
      <c r="AD42" s="203" t="str">
        <f>IF(Calcu_ADJ!$B36=FALSE,"",TEXT(Calcu_ADJ!AA36,Calcu_ADJ!$D94))</f>
        <v/>
      </c>
    </row>
    <row r="43" spans="2:30" ht="13.5" customHeight="1">
      <c r="B43" s="203" t="str">
        <f>Calcu!D37</f>
        <v/>
      </c>
      <c r="C43" s="203" t="str">
        <f>Calcu!E37</f>
        <v/>
      </c>
      <c r="D43" s="203" t="str">
        <f>Calcu!F37</f>
        <v/>
      </c>
      <c r="E43" s="203" t="str">
        <f>IF(Calcu!$B37=FALSE,"",TEXT(Calcu!I37,Calcu!$D95))</f>
        <v/>
      </c>
      <c r="F43" s="203" t="str">
        <f>IF(Calcu!$B37=FALSE,"",TEXT(Calcu!J37,Calcu!$D95))</f>
        <v/>
      </c>
      <c r="G43" s="203" t="str">
        <f>IF(Calcu!$B37=FALSE,"",TEXT(Calcu!K37,Calcu!$D95))</f>
        <v/>
      </c>
      <c r="H43" s="203" t="str">
        <f>IF(Calcu!$B37=FALSE,"",TEXT(Calcu!L37,Calcu!$D95))</f>
        <v/>
      </c>
      <c r="I43" s="203" t="str">
        <f>IF(Calcu!$B37=FALSE,"",TEXT(Calcu!M37,Calcu!$D95))</f>
        <v/>
      </c>
      <c r="K43" s="203" t="str">
        <f>IF(Calcu!$B37=FALSE,"",TEXT(Calcu!W37,Calcu!$D95))</f>
        <v/>
      </c>
      <c r="L43" s="203" t="str">
        <f>IF(Calcu!$B37=FALSE,"",TEXT(Calcu!X37,Calcu!$D95))</f>
        <v/>
      </c>
      <c r="M43" s="203" t="str">
        <f>IF(Calcu!$B37=FALSE,"",TEXT(Calcu!Y37,Calcu!$D95))</f>
        <v/>
      </c>
      <c r="N43" s="203" t="str">
        <f>IF(Calcu!$B37=FALSE,"",TEXT(Calcu!Z37,Calcu!$D95))</f>
        <v/>
      </c>
      <c r="O43" s="203" t="str">
        <f>IF(Calcu!$B37=FALSE,"",TEXT(Calcu!AA37,Calcu!$D95))</f>
        <v/>
      </c>
      <c r="Q43" s="203" t="str">
        <f>Calcu_ADJ!D37</f>
        <v/>
      </c>
      <c r="R43" s="203" t="str">
        <f>Calcu_ADJ!E37</f>
        <v/>
      </c>
      <c r="S43" s="203" t="str">
        <f>Calcu_ADJ!F37</f>
        <v/>
      </c>
      <c r="T43" s="203" t="str">
        <f>IF(Calcu_ADJ!$B37=FALSE,"",TEXT(Calcu_ADJ!I37,Calcu_ADJ!$D95))</f>
        <v/>
      </c>
      <c r="U43" s="203" t="str">
        <f>IF(Calcu_ADJ!$B37=FALSE,"",TEXT(Calcu_ADJ!J37,Calcu_ADJ!$D95))</f>
        <v/>
      </c>
      <c r="V43" s="203" t="str">
        <f>IF(Calcu_ADJ!$B37=FALSE,"",TEXT(Calcu_ADJ!K37,Calcu_ADJ!$D95))</f>
        <v/>
      </c>
      <c r="W43" s="203" t="str">
        <f>IF(Calcu_ADJ!$B37=FALSE,"",TEXT(Calcu_ADJ!L37,Calcu_ADJ!$D95))</f>
        <v/>
      </c>
      <c r="X43" s="203" t="str">
        <f>IF(Calcu_ADJ!$B37=FALSE,"",TEXT(Calcu_ADJ!M37,Calcu_ADJ!$D95))</f>
        <v/>
      </c>
      <c r="Y43" s="45"/>
      <c r="Z43" s="203" t="str">
        <f>IF(Calcu_ADJ!$B37=FALSE,"",TEXT(Calcu_ADJ!W37,Calcu_ADJ!$D95))</f>
        <v/>
      </c>
      <c r="AA43" s="203" t="str">
        <f>IF(Calcu_ADJ!$B37=FALSE,"",TEXT(Calcu_ADJ!X37,Calcu_ADJ!$D95))</f>
        <v/>
      </c>
      <c r="AB43" s="203" t="str">
        <f>IF(Calcu_ADJ!$B37=FALSE,"",TEXT(Calcu_ADJ!Y37,Calcu_ADJ!$D95))</f>
        <v/>
      </c>
      <c r="AC43" s="203" t="str">
        <f>IF(Calcu_ADJ!$B37=FALSE,"",TEXT(Calcu_ADJ!Z37,Calcu_ADJ!$D95))</f>
        <v/>
      </c>
      <c r="AD43" s="203" t="str">
        <f>IF(Calcu_ADJ!$B37=FALSE,"",TEXT(Calcu_ADJ!AA37,Calcu_ADJ!$D95))</f>
        <v/>
      </c>
    </row>
    <row r="44" spans="2:30" ht="13.5" customHeight="1">
      <c r="B44" s="203" t="str">
        <f>Calcu!D38</f>
        <v/>
      </c>
      <c r="C44" s="203" t="str">
        <f>Calcu!E38</f>
        <v/>
      </c>
      <c r="D44" s="203" t="str">
        <f>Calcu!F38</f>
        <v/>
      </c>
      <c r="E44" s="203" t="str">
        <f>IF(Calcu!$B38=FALSE,"",TEXT(Calcu!I38,Calcu!$D96))</f>
        <v/>
      </c>
      <c r="F44" s="203" t="str">
        <f>IF(Calcu!$B38=FALSE,"",TEXT(Calcu!J38,Calcu!$D96))</f>
        <v/>
      </c>
      <c r="G44" s="203" t="str">
        <f>IF(Calcu!$B38=FALSE,"",TEXT(Calcu!K38,Calcu!$D96))</f>
        <v/>
      </c>
      <c r="H44" s="203" t="str">
        <f>IF(Calcu!$B38=FALSE,"",TEXT(Calcu!L38,Calcu!$D96))</f>
        <v/>
      </c>
      <c r="I44" s="203" t="str">
        <f>IF(Calcu!$B38=FALSE,"",TEXT(Calcu!M38,Calcu!$D96))</f>
        <v/>
      </c>
      <c r="K44" s="203" t="str">
        <f>IF(Calcu!$B38=FALSE,"",TEXT(Calcu!W38,Calcu!$D96))</f>
        <v/>
      </c>
      <c r="L44" s="203" t="str">
        <f>IF(Calcu!$B38=FALSE,"",TEXT(Calcu!X38,Calcu!$D96))</f>
        <v/>
      </c>
      <c r="M44" s="203" t="str">
        <f>IF(Calcu!$B38=FALSE,"",TEXT(Calcu!Y38,Calcu!$D96))</f>
        <v/>
      </c>
      <c r="N44" s="203" t="str">
        <f>IF(Calcu!$B38=FALSE,"",TEXT(Calcu!Z38,Calcu!$D96))</f>
        <v/>
      </c>
      <c r="O44" s="203" t="str">
        <f>IF(Calcu!$B38=FALSE,"",TEXT(Calcu!AA38,Calcu!$D96))</f>
        <v/>
      </c>
      <c r="Q44" s="203" t="str">
        <f>Calcu_ADJ!D38</f>
        <v/>
      </c>
      <c r="R44" s="203" t="str">
        <f>Calcu_ADJ!E38</f>
        <v/>
      </c>
      <c r="S44" s="203" t="str">
        <f>Calcu_ADJ!F38</f>
        <v/>
      </c>
      <c r="T44" s="203" t="str">
        <f>IF(Calcu_ADJ!$B38=FALSE,"",TEXT(Calcu_ADJ!I38,Calcu_ADJ!$D96))</f>
        <v/>
      </c>
      <c r="U44" s="203" t="str">
        <f>IF(Calcu_ADJ!$B38=FALSE,"",TEXT(Calcu_ADJ!J38,Calcu_ADJ!$D96))</f>
        <v/>
      </c>
      <c r="V44" s="203" t="str">
        <f>IF(Calcu_ADJ!$B38=FALSE,"",TEXT(Calcu_ADJ!K38,Calcu_ADJ!$D96))</f>
        <v/>
      </c>
      <c r="W44" s="203" t="str">
        <f>IF(Calcu_ADJ!$B38=FALSE,"",TEXT(Calcu_ADJ!L38,Calcu_ADJ!$D96))</f>
        <v/>
      </c>
      <c r="X44" s="203" t="str">
        <f>IF(Calcu_ADJ!$B38=FALSE,"",TEXT(Calcu_ADJ!M38,Calcu_ADJ!$D96))</f>
        <v/>
      </c>
      <c r="Y44" s="45"/>
      <c r="Z44" s="203" t="str">
        <f>IF(Calcu_ADJ!$B38=FALSE,"",TEXT(Calcu_ADJ!W38,Calcu_ADJ!$D96))</f>
        <v/>
      </c>
      <c r="AA44" s="203" t="str">
        <f>IF(Calcu_ADJ!$B38=FALSE,"",TEXT(Calcu_ADJ!X38,Calcu_ADJ!$D96))</f>
        <v/>
      </c>
      <c r="AB44" s="203" t="str">
        <f>IF(Calcu_ADJ!$B38=FALSE,"",TEXT(Calcu_ADJ!Y38,Calcu_ADJ!$D96))</f>
        <v/>
      </c>
      <c r="AC44" s="203" t="str">
        <f>IF(Calcu_ADJ!$B38=FALSE,"",TEXT(Calcu_ADJ!Z38,Calcu_ADJ!$D96))</f>
        <v/>
      </c>
      <c r="AD44" s="203" t="str">
        <f>IF(Calcu_ADJ!$B38=FALSE,"",TEXT(Calcu_ADJ!AA38,Calcu_ADJ!$D96))</f>
        <v/>
      </c>
    </row>
    <row r="45" spans="2:30" ht="13.5" customHeight="1">
      <c r="B45" s="203" t="str">
        <f>Calcu!D39</f>
        <v/>
      </c>
      <c r="C45" s="203" t="str">
        <f>Calcu!E39</f>
        <v/>
      </c>
      <c r="D45" s="203" t="str">
        <f>Calcu!F39</f>
        <v/>
      </c>
      <c r="E45" s="203" t="str">
        <f>IF(Calcu!$B39=FALSE,"",TEXT(Calcu!I39,Calcu!$D97))</f>
        <v/>
      </c>
      <c r="F45" s="203" t="str">
        <f>IF(Calcu!$B39=FALSE,"",TEXT(Calcu!J39,Calcu!$D97))</f>
        <v/>
      </c>
      <c r="G45" s="203" t="str">
        <f>IF(Calcu!$B39=FALSE,"",TEXT(Calcu!K39,Calcu!$D97))</f>
        <v/>
      </c>
      <c r="H45" s="203" t="str">
        <f>IF(Calcu!$B39=FALSE,"",TEXT(Calcu!L39,Calcu!$D97))</f>
        <v/>
      </c>
      <c r="I45" s="203" t="str">
        <f>IF(Calcu!$B39=FALSE,"",TEXT(Calcu!M39,Calcu!$D97))</f>
        <v/>
      </c>
      <c r="K45" s="203" t="str">
        <f>IF(Calcu!$B39=FALSE,"",TEXT(Calcu!W39,Calcu!$D97))</f>
        <v/>
      </c>
      <c r="L45" s="203" t="str">
        <f>IF(Calcu!$B39=FALSE,"",TEXT(Calcu!X39,Calcu!$D97))</f>
        <v/>
      </c>
      <c r="M45" s="203" t="str">
        <f>IF(Calcu!$B39=FALSE,"",TEXT(Calcu!Y39,Calcu!$D97))</f>
        <v/>
      </c>
      <c r="N45" s="203" t="str">
        <f>IF(Calcu!$B39=FALSE,"",TEXT(Calcu!Z39,Calcu!$D97))</f>
        <v/>
      </c>
      <c r="O45" s="203" t="str">
        <f>IF(Calcu!$B39=FALSE,"",TEXT(Calcu!AA39,Calcu!$D97))</f>
        <v/>
      </c>
      <c r="Q45" s="203" t="str">
        <f>Calcu_ADJ!D39</f>
        <v/>
      </c>
      <c r="R45" s="203" t="str">
        <f>Calcu_ADJ!E39</f>
        <v/>
      </c>
      <c r="S45" s="203" t="str">
        <f>Calcu_ADJ!F39</f>
        <v/>
      </c>
      <c r="T45" s="203" t="str">
        <f>IF(Calcu_ADJ!$B39=FALSE,"",TEXT(Calcu_ADJ!I39,Calcu_ADJ!$D97))</f>
        <v/>
      </c>
      <c r="U45" s="203" t="str">
        <f>IF(Calcu_ADJ!$B39=FALSE,"",TEXT(Calcu_ADJ!J39,Calcu_ADJ!$D97))</f>
        <v/>
      </c>
      <c r="V45" s="203" t="str">
        <f>IF(Calcu_ADJ!$B39=FALSE,"",TEXT(Calcu_ADJ!K39,Calcu_ADJ!$D97))</f>
        <v/>
      </c>
      <c r="W45" s="203" t="str">
        <f>IF(Calcu_ADJ!$B39=FALSE,"",TEXT(Calcu_ADJ!L39,Calcu_ADJ!$D97))</f>
        <v/>
      </c>
      <c r="X45" s="203" t="str">
        <f>IF(Calcu_ADJ!$B39=FALSE,"",TEXT(Calcu_ADJ!M39,Calcu_ADJ!$D97))</f>
        <v/>
      </c>
      <c r="Y45" s="45"/>
      <c r="Z45" s="203" t="str">
        <f>IF(Calcu_ADJ!$B39=FALSE,"",TEXT(Calcu_ADJ!W39,Calcu_ADJ!$D97))</f>
        <v/>
      </c>
      <c r="AA45" s="203" t="str">
        <f>IF(Calcu_ADJ!$B39=FALSE,"",TEXT(Calcu_ADJ!X39,Calcu_ADJ!$D97))</f>
        <v/>
      </c>
      <c r="AB45" s="203" t="str">
        <f>IF(Calcu_ADJ!$B39=FALSE,"",TEXT(Calcu_ADJ!Y39,Calcu_ADJ!$D97))</f>
        <v/>
      </c>
      <c r="AC45" s="203" t="str">
        <f>IF(Calcu_ADJ!$B39=FALSE,"",TEXT(Calcu_ADJ!Z39,Calcu_ADJ!$D97))</f>
        <v/>
      </c>
      <c r="AD45" s="203" t="str">
        <f>IF(Calcu_ADJ!$B39=FALSE,"",TEXT(Calcu_ADJ!AA39,Calcu_ADJ!$D97))</f>
        <v/>
      </c>
    </row>
    <row r="46" spans="2:30" ht="13.5" customHeight="1">
      <c r="B46" s="203" t="str">
        <f>Calcu!D40</f>
        <v/>
      </c>
      <c r="C46" s="203" t="str">
        <f>Calcu!E40</f>
        <v/>
      </c>
      <c r="D46" s="203" t="str">
        <f>Calcu!F40</f>
        <v/>
      </c>
      <c r="E46" s="203" t="str">
        <f>IF(Calcu!$B40=FALSE,"",TEXT(Calcu!I40,Calcu!$D98))</f>
        <v/>
      </c>
      <c r="F46" s="203" t="str">
        <f>IF(Calcu!$B40=FALSE,"",TEXT(Calcu!J40,Calcu!$D98))</f>
        <v/>
      </c>
      <c r="G46" s="203" t="str">
        <f>IF(Calcu!$B40=FALSE,"",TEXT(Calcu!K40,Calcu!$D98))</f>
        <v/>
      </c>
      <c r="H46" s="203" t="str">
        <f>IF(Calcu!$B40=FALSE,"",TEXT(Calcu!L40,Calcu!$D98))</f>
        <v/>
      </c>
      <c r="I46" s="203" t="str">
        <f>IF(Calcu!$B40=FALSE,"",TEXT(Calcu!M40,Calcu!$D98))</f>
        <v/>
      </c>
      <c r="K46" s="203" t="str">
        <f>IF(Calcu!$B40=FALSE,"",TEXT(Calcu!W40,Calcu!$D98))</f>
        <v/>
      </c>
      <c r="L46" s="203" t="str">
        <f>IF(Calcu!$B40=FALSE,"",TEXT(Calcu!X40,Calcu!$D98))</f>
        <v/>
      </c>
      <c r="M46" s="203" t="str">
        <f>IF(Calcu!$B40=FALSE,"",TEXT(Calcu!Y40,Calcu!$D98))</f>
        <v/>
      </c>
      <c r="N46" s="203" t="str">
        <f>IF(Calcu!$B40=FALSE,"",TEXT(Calcu!Z40,Calcu!$D98))</f>
        <v/>
      </c>
      <c r="O46" s="203" t="str">
        <f>IF(Calcu!$B40=FALSE,"",TEXT(Calcu!AA40,Calcu!$D98))</f>
        <v/>
      </c>
      <c r="Q46" s="203" t="str">
        <f>Calcu_ADJ!D40</f>
        <v/>
      </c>
      <c r="R46" s="203" t="str">
        <f>Calcu_ADJ!E40</f>
        <v/>
      </c>
      <c r="S46" s="203" t="str">
        <f>Calcu_ADJ!F40</f>
        <v/>
      </c>
      <c r="T46" s="203" t="str">
        <f>IF(Calcu_ADJ!$B40=FALSE,"",TEXT(Calcu_ADJ!I40,Calcu_ADJ!$D98))</f>
        <v/>
      </c>
      <c r="U46" s="203" t="str">
        <f>IF(Calcu_ADJ!$B40=FALSE,"",TEXT(Calcu_ADJ!J40,Calcu_ADJ!$D98))</f>
        <v/>
      </c>
      <c r="V46" s="203" t="str">
        <f>IF(Calcu_ADJ!$B40=FALSE,"",TEXT(Calcu_ADJ!K40,Calcu_ADJ!$D98))</f>
        <v/>
      </c>
      <c r="W46" s="203" t="str">
        <f>IF(Calcu_ADJ!$B40=FALSE,"",TEXT(Calcu_ADJ!L40,Calcu_ADJ!$D98))</f>
        <v/>
      </c>
      <c r="X46" s="203" t="str">
        <f>IF(Calcu_ADJ!$B40=FALSE,"",TEXT(Calcu_ADJ!M40,Calcu_ADJ!$D98))</f>
        <v/>
      </c>
      <c r="Y46" s="45"/>
      <c r="Z46" s="203" t="str">
        <f>IF(Calcu_ADJ!$B40=FALSE,"",TEXT(Calcu_ADJ!W40,Calcu_ADJ!$D98))</f>
        <v/>
      </c>
      <c r="AA46" s="203" t="str">
        <f>IF(Calcu_ADJ!$B40=FALSE,"",TEXT(Calcu_ADJ!X40,Calcu_ADJ!$D98))</f>
        <v/>
      </c>
      <c r="AB46" s="203" t="str">
        <f>IF(Calcu_ADJ!$B40=FALSE,"",TEXT(Calcu_ADJ!Y40,Calcu_ADJ!$D98))</f>
        <v/>
      </c>
      <c r="AC46" s="203" t="str">
        <f>IF(Calcu_ADJ!$B40=FALSE,"",TEXT(Calcu_ADJ!Z40,Calcu_ADJ!$D98))</f>
        <v/>
      </c>
      <c r="AD46" s="203" t="str">
        <f>IF(Calcu_ADJ!$B40=FALSE,"",TEXT(Calcu_ADJ!AA40,Calcu_ADJ!$D98))</f>
        <v/>
      </c>
    </row>
    <row r="47" spans="2:30" ht="13.5" customHeight="1">
      <c r="B47" s="203" t="str">
        <f>Calcu!D41</f>
        <v/>
      </c>
      <c r="C47" s="203" t="str">
        <f>Calcu!E41</f>
        <v/>
      </c>
      <c r="D47" s="203" t="str">
        <f>Calcu!F41</f>
        <v/>
      </c>
      <c r="E47" s="203" t="str">
        <f>IF(Calcu!$B41=FALSE,"",TEXT(Calcu!I41,Calcu!$D99))</f>
        <v/>
      </c>
      <c r="F47" s="203" t="str">
        <f>IF(Calcu!$B41=FALSE,"",TEXT(Calcu!J41,Calcu!$D99))</f>
        <v/>
      </c>
      <c r="G47" s="203" t="str">
        <f>IF(Calcu!$B41=FALSE,"",TEXT(Calcu!K41,Calcu!$D99))</f>
        <v/>
      </c>
      <c r="H47" s="203" t="str">
        <f>IF(Calcu!$B41=FALSE,"",TEXT(Calcu!L41,Calcu!$D99))</f>
        <v/>
      </c>
      <c r="I47" s="203" t="str">
        <f>IF(Calcu!$B41=FALSE,"",TEXT(Calcu!M41,Calcu!$D99))</f>
        <v/>
      </c>
      <c r="K47" s="203" t="str">
        <f>IF(Calcu!$B41=FALSE,"",TEXT(Calcu!W41,Calcu!$D99))</f>
        <v/>
      </c>
      <c r="L47" s="203" t="str">
        <f>IF(Calcu!$B41=FALSE,"",TEXT(Calcu!X41,Calcu!$D99))</f>
        <v/>
      </c>
      <c r="M47" s="203" t="str">
        <f>IF(Calcu!$B41=FALSE,"",TEXT(Calcu!Y41,Calcu!$D99))</f>
        <v/>
      </c>
      <c r="N47" s="203" t="str">
        <f>IF(Calcu!$B41=FALSE,"",TEXT(Calcu!Z41,Calcu!$D99))</f>
        <v/>
      </c>
      <c r="O47" s="203" t="str">
        <f>IF(Calcu!$B41=FALSE,"",TEXT(Calcu!AA41,Calcu!$D99))</f>
        <v/>
      </c>
      <c r="Q47" s="203" t="str">
        <f>Calcu_ADJ!D41</f>
        <v/>
      </c>
      <c r="R47" s="203" t="str">
        <f>Calcu_ADJ!E41</f>
        <v/>
      </c>
      <c r="S47" s="203" t="str">
        <f>Calcu_ADJ!F41</f>
        <v/>
      </c>
      <c r="T47" s="203" t="str">
        <f>IF(Calcu_ADJ!$B41=FALSE,"",TEXT(Calcu_ADJ!I41,Calcu_ADJ!$D99))</f>
        <v/>
      </c>
      <c r="U47" s="203" t="str">
        <f>IF(Calcu_ADJ!$B41=FALSE,"",TEXT(Calcu_ADJ!J41,Calcu_ADJ!$D99))</f>
        <v/>
      </c>
      <c r="V47" s="203" t="str">
        <f>IF(Calcu_ADJ!$B41=FALSE,"",TEXT(Calcu_ADJ!K41,Calcu_ADJ!$D99))</f>
        <v/>
      </c>
      <c r="W47" s="203" t="str">
        <f>IF(Calcu_ADJ!$B41=FALSE,"",TEXT(Calcu_ADJ!L41,Calcu_ADJ!$D99))</f>
        <v/>
      </c>
      <c r="X47" s="203" t="str">
        <f>IF(Calcu_ADJ!$B41=FALSE,"",TEXT(Calcu_ADJ!M41,Calcu_ADJ!$D99))</f>
        <v/>
      </c>
      <c r="Y47" s="45"/>
      <c r="Z47" s="203" t="str">
        <f>IF(Calcu_ADJ!$B41=FALSE,"",TEXT(Calcu_ADJ!W41,Calcu_ADJ!$D99))</f>
        <v/>
      </c>
      <c r="AA47" s="203" t="str">
        <f>IF(Calcu_ADJ!$B41=FALSE,"",TEXT(Calcu_ADJ!X41,Calcu_ADJ!$D99))</f>
        <v/>
      </c>
      <c r="AB47" s="203" t="str">
        <f>IF(Calcu_ADJ!$B41=FALSE,"",TEXT(Calcu_ADJ!Y41,Calcu_ADJ!$D99))</f>
        <v/>
      </c>
      <c r="AC47" s="203" t="str">
        <f>IF(Calcu_ADJ!$B41=FALSE,"",TEXT(Calcu_ADJ!Z41,Calcu_ADJ!$D99))</f>
        <v/>
      </c>
      <c r="AD47" s="203" t="str">
        <f>IF(Calcu_ADJ!$B41=FALSE,"",TEXT(Calcu_ADJ!AA41,Calcu_ADJ!$D99))</f>
        <v/>
      </c>
    </row>
    <row r="48" spans="2:30" ht="13.5" customHeight="1">
      <c r="B48" s="203" t="str">
        <f>Calcu!D42</f>
        <v/>
      </c>
      <c r="C48" s="203" t="str">
        <f>Calcu!E42</f>
        <v/>
      </c>
      <c r="D48" s="203" t="str">
        <f>Calcu!F42</f>
        <v/>
      </c>
      <c r="E48" s="203" t="str">
        <f>IF(Calcu!$B42=FALSE,"",TEXT(Calcu!I42,Calcu!$D100))</f>
        <v/>
      </c>
      <c r="F48" s="203" t="str">
        <f>IF(Calcu!$B42=FALSE,"",TEXT(Calcu!J42,Calcu!$D100))</f>
        <v/>
      </c>
      <c r="G48" s="203" t="str">
        <f>IF(Calcu!$B42=FALSE,"",TEXT(Calcu!K42,Calcu!$D100))</f>
        <v/>
      </c>
      <c r="H48" s="203" t="str">
        <f>IF(Calcu!$B42=FALSE,"",TEXT(Calcu!L42,Calcu!$D100))</f>
        <v/>
      </c>
      <c r="I48" s="203" t="str">
        <f>IF(Calcu!$B42=FALSE,"",TEXT(Calcu!M42,Calcu!$D100))</f>
        <v/>
      </c>
      <c r="K48" s="203" t="str">
        <f>IF(Calcu!$B42=FALSE,"",TEXT(Calcu!W42,Calcu!$D100))</f>
        <v/>
      </c>
      <c r="L48" s="203" t="str">
        <f>IF(Calcu!$B42=FALSE,"",TEXT(Calcu!X42,Calcu!$D100))</f>
        <v/>
      </c>
      <c r="M48" s="203" t="str">
        <f>IF(Calcu!$B42=FALSE,"",TEXT(Calcu!Y42,Calcu!$D100))</f>
        <v/>
      </c>
      <c r="N48" s="203" t="str">
        <f>IF(Calcu!$B42=FALSE,"",TEXT(Calcu!Z42,Calcu!$D100))</f>
        <v/>
      </c>
      <c r="O48" s="203" t="str">
        <f>IF(Calcu!$B42=FALSE,"",TEXT(Calcu!AA42,Calcu!$D100))</f>
        <v/>
      </c>
      <c r="Q48" s="203" t="str">
        <f>Calcu_ADJ!D42</f>
        <v/>
      </c>
      <c r="R48" s="203" t="str">
        <f>Calcu_ADJ!E42</f>
        <v/>
      </c>
      <c r="S48" s="203" t="str">
        <f>Calcu_ADJ!F42</f>
        <v/>
      </c>
      <c r="T48" s="203" t="str">
        <f>IF(Calcu_ADJ!$B42=FALSE,"",TEXT(Calcu_ADJ!I42,Calcu_ADJ!$D100))</f>
        <v/>
      </c>
      <c r="U48" s="203" t="str">
        <f>IF(Calcu_ADJ!$B42=FALSE,"",TEXT(Calcu_ADJ!J42,Calcu_ADJ!$D100))</f>
        <v/>
      </c>
      <c r="V48" s="203" t="str">
        <f>IF(Calcu_ADJ!$B42=FALSE,"",TEXT(Calcu_ADJ!K42,Calcu_ADJ!$D100))</f>
        <v/>
      </c>
      <c r="W48" s="203" t="str">
        <f>IF(Calcu_ADJ!$B42=FALSE,"",TEXT(Calcu_ADJ!L42,Calcu_ADJ!$D100))</f>
        <v/>
      </c>
      <c r="X48" s="203" t="str">
        <f>IF(Calcu_ADJ!$B42=FALSE,"",TEXT(Calcu_ADJ!M42,Calcu_ADJ!$D100))</f>
        <v/>
      </c>
      <c r="Y48" s="45"/>
      <c r="Z48" s="203" t="str">
        <f>IF(Calcu_ADJ!$B42=FALSE,"",TEXT(Calcu_ADJ!W42,Calcu_ADJ!$D100))</f>
        <v/>
      </c>
      <c r="AA48" s="203" t="str">
        <f>IF(Calcu_ADJ!$B42=FALSE,"",TEXT(Calcu_ADJ!X42,Calcu_ADJ!$D100))</f>
        <v/>
      </c>
      <c r="AB48" s="203" t="str">
        <f>IF(Calcu_ADJ!$B42=FALSE,"",TEXT(Calcu_ADJ!Y42,Calcu_ADJ!$D100))</f>
        <v/>
      </c>
      <c r="AC48" s="203" t="str">
        <f>IF(Calcu_ADJ!$B42=FALSE,"",TEXT(Calcu_ADJ!Z42,Calcu_ADJ!$D100))</f>
        <v/>
      </c>
      <c r="AD48" s="203" t="str">
        <f>IF(Calcu_ADJ!$B42=FALSE,"",TEXT(Calcu_ADJ!AA42,Calcu_ADJ!$D100))</f>
        <v/>
      </c>
    </row>
    <row r="49" spans="2:30" ht="13.5" customHeight="1">
      <c r="B49" s="203" t="str">
        <f>Calcu!D43</f>
        <v/>
      </c>
      <c r="C49" s="203" t="str">
        <f>Calcu!E43</f>
        <v/>
      </c>
      <c r="D49" s="203" t="str">
        <f>Calcu!F43</f>
        <v/>
      </c>
      <c r="E49" s="203" t="str">
        <f>IF(Calcu!$B43=FALSE,"",TEXT(Calcu!I43,Calcu!$D101))</f>
        <v/>
      </c>
      <c r="F49" s="203" t="str">
        <f>IF(Calcu!$B43=FALSE,"",TEXT(Calcu!J43,Calcu!$D101))</f>
        <v/>
      </c>
      <c r="G49" s="203" t="str">
        <f>IF(Calcu!$B43=FALSE,"",TEXT(Calcu!K43,Calcu!$D101))</f>
        <v/>
      </c>
      <c r="H49" s="203" t="str">
        <f>IF(Calcu!$B43=FALSE,"",TEXT(Calcu!L43,Calcu!$D101))</f>
        <v/>
      </c>
      <c r="I49" s="203" t="str">
        <f>IF(Calcu!$B43=FALSE,"",TEXT(Calcu!M43,Calcu!$D101))</f>
        <v/>
      </c>
      <c r="K49" s="203" t="str">
        <f>IF(Calcu!$B43=FALSE,"",TEXT(Calcu!W43,Calcu!$D101))</f>
        <v/>
      </c>
      <c r="L49" s="203" t="str">
        <f>IF(Calcu!$B43=FALSE,"",TEXT(Calcu!X43,Calcu!$D101))</f>
        <v/>
      </c>
      <c r="M49" s="203" t="str">
        <f>IF(Calcu!$B43=FALSE,"",TEXT(Calcu!Y43,Calcu!$D101))</f>
        <v/>
      </c>
      <c r="N49" s="203" t="str">
        <f>IF(Calcu!$B43=FALSE,"",TEXT(Calcu!Z43,Calcu!$D101))</f>
        <v/>
      </c>
      <c r="O49" s="203" t="str">
        <f>IF(Calcu!$B43=FALSE,"",TEXT(Calcu!AA43,Calcu!$D101))</f>
        <v/>
      </c>
      <c r="Q49" s="203" t="str">
        <f>Calcu_ADJ!D43</f>
        <v/>
      </c>
      <c r="R49" s="203" t="str">
        <f>Calcu_ADJ!E43</f>
        <v/>
      </c>
      <c r="S49" s="203" t="str">
        <f>Calcu_ADJ!F43</f>
        <v/>
      </c>
      <c r="T49" s="203" t="str">
        <f>IF(Calcu_ADJ!$B43=FALSE,"",TEXT(Calcu_ADJ!I43,Calcu_ADJ!$D101))</f>
        <v/>
      </c>
      <c r="U49" s="203" t="str">
        <f>IF(Calcu_ADJ!$B43=FALSE,"",TEXT(Calcu_ADJ!J43,Calcu_ADJ!$D101))</f>
        <v/>
      </c>
      <c r="V49" s="203" t="str">
        <f>IF(Calcu_ADJ!$B43=FALSE,"",TEXT(Calcu_ADJ!K43,Calcu_ADJ!$D101))</f>
        <v/>
      </c>
      <c r="W49" s="203" t="str">
        <f>IF(Calcu_ADJ!$B43=FALSE,"",TEXT(Calcu_ADJ!L43,Calcu_ADJ!$D101))</f>
        <v/>
      </c>
      <c r="X49" s="203" t="str">
        <f>IF(Calcu_ADJ!$B43=FALSE,"",TEXT(Calcu_ADJ!M43,Calcu_ADJ!$D101))</f>
        <v/>
      </c>
      <c r="Y49" s="45"/>
      <c r="Z49" s="203" t="str">
        <f>IF(Calcu_ADJ!$B43=FALSE,"",TEXT(Calcu_ADJ!W43,Calcu_ADJ!$D101))</f>
        <v/>
      </c>
      <c r="AA49" s="203" t="str">
        <f>IF(Calcu_ADJ!$B43=FALSE,"",TEXT(Calcu_ADJ!X43,Calcu_ADJ!$D101))</f>
        <v/>
      </c>
      <c r="AB49" s="203" t="str">
        <f>IF(Calcu_ADJ!$B43=FALSE,"",TEXT(Calcu_ADJ!Y43,Calcu_ADJ!$D101))</f>
        <v/>
      </c>
      <c r="AC49" s="203" t="str">
        <f>IF(Calcu_ADJ!$B43=FALSE,"",TEXT(Calcu_ADJ!Z43,Calcu_ADJ!$D101))</f>
        <v/>
      </c>
      <c r="AD49" s="203" t="str">
        <f>IF(Calcu_ADJ!$B43=FALSE,"",TEXT(Calcu_ADJ!AA43,Calcu_ADJ!$D101))</f>
        <v/>
      </c>
    </row>
    <row r="50" spans="2:30" ht="13.5" customHeight="1">
      <c r="B50" s="203" t="str">
        <f>Calcu!D44</f>
        <v/>
      </c>
      <c r="C50" s="203" t="str">
        <f>Calcu!E44</f>
        <v/>
      </c>
      <c r="D50" s="203" t="str">
        <f>Calcu!F44</f>
        <v/>
      </c>
      <c r="E50" s="203" t="str">
        <f>IF(Calcu!$B44=FALSE,"",TEXT(Calcu!I44,Calcu!$D102))</f>
        <v/>
      </c>
      <c r="F50" s="203" t="str">
        <f>IF(Calcu!$B44=FALSE,"",TEXT(Calcu!J44,Calcu!$D102))</f>
        <v/>
      </c>
      <c r="G50" s="203" t="str">
        <f>IF(Calcu!$B44=FALSE,"",TEXT(Calcu!K44,Calcu!$D102))</f>
        <v/>
      </c>
      <c r="H50" s="203" t="str">
        <f>IF(Calcu!$B44=FALSE,"",TEXT(Calcu!L44,Calcu!$D102))</f>
        <v/>
      </c>
      <c r="I50" s="203" t="str">
        <f>IF(Calcu!$B44=FALSE,"",TEXT(Calcu!M44,Calcu!$D102))</f>
        <v/>
      </c>
      <c r="K50" s="203" t="str">
        <f>IF(Calcu!$B44=FALSE,"",TEXT(Calcu!W44,Calcu!$D102))</f>
        <v/>
      </c>
      <c r="L50" s="203" t="str">
        <f>IF(Calcu!$B44=FALSE,"",TEXT(Calcu!X44,Calcu!$D102))</f>
        <v/>
      </c>
      <c r="M50" s="203" t="str">
        <f>IF(Calcu!$B44=FALSE,"",TEXT(Calcu!Y44,Calcu!$D102))</f>
        <v/>
      </c>
      <c r="N50" s="203" t="str">
        <f>IF(Calcu!$B44=FALSE,"",TEXT(Calcu!Z44,Calcu!$D102))</f>
        <v/>
      </c>
      <c r="O50" s="203" t="str">
        <f>IF(Calcu!$B44=FALSE,"",TEXT(Calcu!AA44,Calcu!$D102))</f>
        <v/>
      </c>
      <c r="Q50" s="203" t="str">
        <f>Calcu_ADJ!D44</f>
        <v/>
      </c>
      <c r="R50" s="203" t="str">
        <f>Calcu_ADJ!E44</f>
        <v/>
      </c>
      <c r="S50" s="203" t="str">
        <f>Calcu_ADJ!F44</f>
        <v/>
      </c>
      <c r="T50" s="203" t="str">
        <f>IF(Calcu_ADJ!$B44=FALSE,"",TEXT(Calcu_ADJ!I44,Calcu_ADJ!$D102))</f>
        <v/>
      </c>
      <c r="U50" s="203" t="str">
        <f>IF(Calcu_ADJ!$B44=FALSE,"",TEXT(Calcu_ADJ!J44,Calcu_ADJ!$D102))</f>
        <v/>
      </c>
      <c r="V50" s="203" t="str">
        <f>IF(Calcu_ADJ!$B44=FALSE,"",TEXT(Calcu_ADJ!K44,Calcu_ADJ!$D102))</f>
        <v/>
      </c>
      <c r="W50" s="203" t="str">
        <f>IF(Calcu_ADJ!$B44=FALSE,"",TEXT(Calcu_ADJ!L44,Calcu_ADJ!$D102))</f>
        <v/>
      </c>
      <c r="X50" s="203" t="str">
        <f>IF(Calcu_ADJ!$B44=FALSE,"",TEXT(Calcu_ADJ!M44,Calcu_ADJ!$D102))</f>
        <v/>
      </c>
      <c r="Y50" s="45"/>
      <c r="Z50" s="203" t="str">
        <f>IF(Calcu_ADJ!$B44=FALSE,"",TEXT(Calcu_ADJ!W44,Calcu_ADJ!$D102))</f>
        <v/>
      </c>
      <c r="AA50" s="203" t="str">
        <f>IF(Calcu_ADJ!$B44=FALSE,"",TEXT(Calcu_ADJ!X44,Calcu_ADJ!$D102))</f>
        <v/>
      </c>
      <c r="AB50" s="203" t="str">
        <f>IF(Calcu_ADJ!$B44=FALSE,"",TEXT(Calcu_ADJ!Y44,Calcu_ADJ!$D102))</f>
        <v/>
      </c>
      <c r="AC50" s="203" t="str">
        <f>IF(Calcu_ADJ!$B44=FALSE,"",TEXT(Calcu_ADJ!Z44,Calcu_ADJ!$D102))</f>
        <v/>
      </c>
      <c r="AD50" s="203" t="str">
        <f>IF(Calcu_ADJ!$B44=FALSE,"",TEXT(Calcu_ADJ!AA44,Calcu_ADJ!$D102))</f>
        <v/>
      </c>
    </row>
    <row r="51" spans="2:30" ht="13.5" customHeight="1">
      <c r="B51" s="203" t="str">
        <f>Calcu!D45</f>
        <v/>
      </c>
      <c r="C51" s="203" t="str">
        <f>Calcu!E45</f>
        <v/>
      </c>
      <c r="D51" s="203" t="str">
        <f>Calcu!F45</f>
        <v/>
      </c>
      <c r="E51" s="203" t="str">
        <f>IF(Calcu!$B45=FALSE,"",TEXT(Calcu!I45,Calcu!$D103))</f>
        <v/>
      </c>
      <c r="F51" s="203" t="str">
        <f>IF(Calcu!$B45=FALSE,"",TEXT(Calcu!J45,Calcu!$D103))</f>
        <v/>
      </c>
      <c r="G51" s="203" t="str">
        <f>IF(Calcu!$B45=FALSE,"",TEXT(Calcu!K45,Calcu!$D103))</f>
        <v/>
      </c>
      <c r="H51" s="203" t="str">
        <f>IF(Calcu!$B45=FALSE,"",TEXT(Calcu!L45,Calcu!$D103))</f>
        <v/>
      </c>
      <c r="I51" s="203" t="str">
        <f>IF(Calcu!$B45=FALSE,"",TEXT(Calcu!M45,Calcu!$D103))</f>
        <v/>
      </c>
      <c r="K51" s="203" t="str">
        <f>IF(Calcu!$B45=FALSE,"",TEXT(Calcu!W45,Calcu!$D103))</f>
        <v/>
      </c>
      <c r="L51" s="203" t="str">
        <f>IF(Calcu!$B45=FALSE,"",TEXT(Calcu!X45,Calcu!$D103))</f>
        <v/>
      </c>
      <c r="M51" s="203" t="str">
        <f>IF(Calcu!$B45=FALSE,"",TEXT(Calcu!Y45,Calcu!$D103))</f>
        <v/>
      </c>
      <c r="N51" s="203" t="str">
        <f>IF(Calcu!$B45=FALSE,"",TEXT(Calcu!Z45,Calcu!$D103))</f>
        <v/>
      </c>
      <c r="O51" s="203" t="str">
        <f>IF(Calcu!$B45=FALSE,"",TEXT(Calcu!AA45,Calcu!$D103))</f>
        <v/>
      </c>
      <c r="Q51" s="203" t="str">
        <f>Calcu_ADJ!D45</f>
        <v/>
      </c>
      <c r="R51" s="203" t="str">
        <f>Calcu_ADJ!E45</f>
        <v/>
      </c>
      <c r="S51" s="203" t="str">
        <f>Calcu_ADJ!F45</f>
        <v/>
      </c>
      <c r="T51" s="203" t="str">
        <f>IF(Calcu_ADJ!$B45=FALSE,"",TEXT(Calcu_ADJ!I45,Calcu_ADJ!$D103))</f>
        <v/>
      </c>
      <c r="U51" s="203" t="str">
        <f>IF(Calcu_ADJ!$B45=FALSE,"",TEXT(Calcu_ADJ!J45,Calcu_ADJ!$D103))</f>
        <v/>
      </c>
      <c r="V51" s="203" t="str">
        <f>IF(Calcu_ADJ!$B45=FALSE,"",TEXT(Calcu_ADJ!K45,Calcu_ADJ!$D103))</f>
        <v/>
      </c>
      <c r="W51" s="203" t="str">
        <f>IF(Calcu_ADJ!$B45=FALSE,"",TEXT(Calcu_ADJ!L45,Calcu_ADJ!$D103))</f>
        <v/>
      </c>
      <c r="X51" s="203" t="str">
        <f>IF(Calcu_ADJ!$B45=FALSE,"",TEXT(Calcu_ADJ!M45,Calcu_ADJ!$D103))</f>
        <v/>
      </c>
      <c r="Y51" s="45"/>
      <c r="Z51" s="203" t="str">
        <f>IF(Calcu_ADJ!$B45=FALSE,"",TEXT(Calcu_ADJ!W45,Calcu_ADJ!$D103))</f>
        <v/>
      </c>
      <c r="AA51" s="203" t="str">
        <f>IF(Calcu_ADJ!$B45=FALSE,"",TEXT(Calcu_ADJ!X45,Calcu_ADJ!$D103))</f>
        <v/>
      </c>
      <c r="AB51" s="203" t="str">
        <f>IF(Calcu_ADJ!$B45=FALSE,"",TEXT(Calcu_ADJ!Y45,Calcu_ADJ!$D103))</f>
        <v/>
      </c>
      <c r="AC51" s="203" t="str">
        <f>IF(Calcu_ADJ!$B45=FALSE,"",TEXT(Calcu_ADJ!Z45,Calcu_ADJ!$D103))</f>
        <v/>
      </c>
      <c r="AD51" s="203" t="str">
        <f>IF(Calcu_ADJ!$B45=FALSE,"",TEXT(Calcu_ADJ!AA45,Calcu_ADJ!$D103))</f>
        <v/>
      </c>
    </row>
    <row r="52" spans="2:30" ht="13.5" customHeight="1">
      <c r="B52" s="203" t="str">
        <f>Calcu!D46</f>
        <v/>
      </c>
      <c r="C52" s="203" t="str">
        <f>Calcu!E46</f>
        <v/>
      </c>
      <c r="D52" s="203" t="str">
        <f>Calcu!F46</f>
        <v/>
      </c>
      <c r="E52" s="203" t="str">
        <f>IF(Calcu!$B46=FALSE,"",TEXT(Calcu!I46,Calcu!$D104))</f>
        <v/>
      </c>
      <c r="F52" s="203" t="str">
        <f>IF(Calcu!$B46=FALSE,"",TEXT(Calcu!J46,Calcu!$D104))</f>
        <v/>
      </c>
      <c r="G52" s="203" t="str">
        <f>IF(Calcu!$B46=FALSE,"",TEXT(Calcu!K46,Calcu!$D104))</f>
        <v/>
      </c>
      <c r="H52" s="203" t="str">
        <f>IF(Calcu!$B46=FALSE,"",TEXT(Calcu!L46,Calcu!$D104))</f>
        <v/>
      </c>
      <c r="I52" s="203" t="str">
        <f>IF(Calcu!$B46=FALSE,"",TEXT(Calcu!M46,Calcu!$D104))</f>
        <v/>
      </c>
      <c r="K52" s="203" t="str">
        <f>IF(Calcu!$B46=FALSE,"",TEXT(Calcu!W46,Calcu!$D104))</f>
        <v/>
      </c>
      <c r="L52" s="203" t="str">
        <f>IF(Calcu!$B46=FALSE,"",TEXT(Calcu!X46,Calcu!$D104))</f>
        <v/>
      </c>
      <c r="M52" s="203" t="str">
        <f>IF(Calcu!$B46=FALSE,"",TEXT(Calcu!Y46,Calcu!$D104))</f>
        <v/>
      </c>
      <c r="N52" s="203" t="str">
        <f>IF(Calcu!$B46=FALSE,"",TEXT(Calcu!Z46,Calcu!$D104))</f>
        <v/>
      </c>
      <c r="O52" s="203" t="str">
        <f>IF(Calcu!$B46=FALSE,"",TEXT(Calcu!AA46,Calcu!$D104))</f>
        <v/>
      </c>
      <c r="Q52" s="203" t="str">
        <f>Calcu_ADJ!D46</f>
        <v/>
      </c>
      <c r="R52" s="203" t="str">
        <f>Calcu_ADJ!E46</f>
        <v/>
      </c>
      <c r="S52" s="203" t="str">
        <f>Calcu_ADJ!F46</f>
        <v/>
      </c>
      <c r="T52" s="203" t="str">
        <f>IF(Calcu_ADJ!$B46=FALSE,"",TEXT(Calcu_ADJ!I46,Calcu_ADJ!$D104))</f>
        <v/>
      </c>
      <c r="U52" s="203" t="str">
        <f>IF(Calcu_ADJ!$B46=FALSE,"",TEXT(Calcu_ADJ!J46,Calcu_ADJ!$D104))</f>
        <v/>
      </c>
      <c r="V52" s="203" t="str">
        <f>IF(Calcu_ADJ!$B46=FALSE,"",TEXT(Calcu_ADJ!K46,Calcu_ADJ!$D104))</f>
        <v/>
      </c>
      <c r="W52" s="203" t="str">
        <f>IF(Calcu_ADJ!$B46=FALSE,"",TEXT(Calcu_ADJ!L46,Calcu_ADJ!$D104))</f>
        <v/>
      </c>
      <c r="X52" s="203" t="str">
        <f>IF(Calcu_ADJ!$B46=FALSE,"",TEXT(Calcu_ADJ!M46,Calcu_ADJ!$D104))</f>
        <v/>
      </c>
      <c r="Y52" s="45"/>
      <c r="Z52" s="203" t="str">
        <f>IF(Calcu_ADJ!$B46=FALSE,"",TEXT(Calcu_ADJ!W46,Calcu_ADJ!$D104))</f>
        <v/>
      </c>
      <c r="AA52" s="203" t="str">
        <f>IF(Calcu_ADJ!$B46=FALSE,"",TEXT(Calcu_ADJ!X46,Calcu_ADJ!$D104))</f>
        <v/>
      </c>
      <c r="AB52" s="203" t="str">
        <f>IF(Calcu_ADJ!$B46=FALSE,"",TEXT(Calcu_ADJ!Y46,Calcu_ADJ!$D104))</f>
        <v/>
      </c>
      <c r="AC52" s="203" t="str">
        <f>IF(Calcu_ADJ!$B46=FALSE,"",TEXT(Calcu_ADJ!Z46,Calcu_ADJ!$D104))</f>
        <v/>
      </c>
      <c r="AD52" s="203" t="str">
        <f>IF(Calcu_ADJ!$B46=FALSE,"",TEXT(Calcu_ADJ!AA46,Calcu_ADJ!$D104))</f>
        <v/>
      </c>
    </row>
    <row r="53" spans="2:30" ht="13.5" customHeight="1">
      <c r="B53" s="203" t="str">
        <f>Calcu!D47</f>
        <v/>
      </c>
      <c r="C53" s="203" t="str">
        <f>Calcu!E47</f>
        <v/>
      </c>
      <c r="D53" s="203" t="str">
        <f>Calcu!F47</f>
        <v/>
      </c>
      <c r="E53" s="203" t="str">
        <f>IF(Calcu!$B47=FALSE,"",TEXT(Calcu!I47,Calcu!$D105))</f>
        <v/>
      </c>
      <c r="F53" s="203" t="str">
        <f>IF(Calcu!$B47=FALSE,"",TEXT(Calcu!J47,Calcu!$D105))</f>
        <v/>
      </c>
      <c r="G53" s="203" t="str">
        <f>IF(Calcu!$B47=FALSE,"",TEXT(Calcu!K47,Calcu!$D105))</f>
        <v/>
      </c>
      <c r="H53" s="203" t="str">
        <f>IF(Calcu!$B47=FALSE,"",TEXT(Calcu!L47,Calcu!$D105))</f>
        <v/>
      </c>
      <c r="I53" s="203" t="str">
        <f>IF(Calcu!$B47=FALSE,"",TEXT(Calcu!M47,Calcu!$D105))</f>
        <v/>
      </c>
      <c r="K53" s="203" t="str">
        <f>IF(Calcu!$B47=FALSE,"",TEXT(Calcu!W47,Calcu!$D105))</f>
        <v/>
      </c>
      <c r="L53" s="203" t="str">
        <f>IF(Calcu!$B47=FALSE,"",TEXT(Calcu!X47,Calcu!$D105))</f>
        <v/>
      </c>
      <c r="M53" s="203" t="str">
        <f>IF(Calcu!$B47=FALSE,"",TEXT(Calcu!Y47,Calcu!$D105))</f>
        <v/>
      </c>
      <c r="N53" s="203" t="str">
        <f>IF(Calcu!$B47=FALSE,"",TEXT(Calcu!Z47,Calcu!$D105))</f>
        <v/>
      </c>
      <c r="O53" s="203" t="str">
        <f>IF(Calcu!$B47=FALSE,"",TEXT(Calcu!AA47,Calcu!$D105))</f>
        <v/>
      </c>
      <c r="Q53" s="203" t="str">
        <f>Calcu_ADJ!D47</f>
        <v/>
      </c>
      <c r="R53" s="203" t="str">
        <f>Calcu_ADJ!E47</f>
        <v/>
      </c>
      <c r="S53" s="203" t="str">
        <f>Calcu_ADJ!F47</f>
        <v/>
      </c>
      <c r="T53" s="203" t="str">
        <f>IF(Calcu_ADJ!$B47=FALSE,"",TEXT(Calcu_ADJ!I47,Calcu_ADJ!$D105))</f>
        <v/>
      </c>
      <c r="U53" s="203" t="str">
        <f>IF(Calcu_ADJ!$B47=FALSE,"",TEXT(Calcu_ADJ!J47,Calcu_ADJ!$D105))</f>
        <v/>
      </c>
      <c r="V53" s="203" t="str">
        <f>IF(Calcu_ADJ!$B47=FALSE,"",TEXT(Calcu_ADJ!K47,Calcu_ADJ!$D105))</f>
        <v/>
      </c>
      <c r="W53" s="203" t="str">
        <f>IF(Calcu_ADJ!$B47=FALSE,"",TEXT(Calcu_ADJ!L47,Calcu_ADJ!$D105))</f>
        <v/>
      </c>
      <c r="X53" s="203" t="str">
        <f>IF(Calcu_ADJ!$B47=FALSE,"",TEXT(Calcu_ADJ!M47,Calcu_ADJ!$D105))</f>
        <v/>
      </c>
      <c r="Y53" s="45"/>
      <c r="Z53" s="203" t="str">
        <f>IF(Calcu_ADJ!$B47=FALSE,"",TEXT(Calcu_ADJ!W47,Calcu_ADJ!$D105))</f>
        <v/>
      </c>
      <c r="AA53" s="203" t="str">
        <f>IF(Calcu_ADJ!$B47=FALSE,"",TEXT(Calcu_ADJ!X47,Calcu_ADJ!$D105))</f>
        <v/>
      </c>
      <c r="AB53" s="203" t="str">
        <f>IF(Calcu_ADJ!$B47=FALSE,"",TEXT(Calcu_ADJ!Y47,Calcu_ADJ!$D105))</f>
        <v/>
      </c>
      <c r="AC53" s="203" t="str">
        <f>IF(Calcu_ADJ!$B47=FALSE,"",TEXT(Calcu_ADJ!Z47,Calcu_ADJ!$D105))</f>
        <v/>
      </c>
      <c r="AD53" s="203" t="str">
        <f>IF(Calcu_ADJ!$B47=FALSE,"",TEXT(Calcu_ADJ!AA47,Calcu_ADJ!$D105))</f>
        <v/>
      </c>
    </row>
    <row r="54" spans="2:30" ht="13.5" customHeight="1">
      <c r="B54" s="203" t="str">
        <f>Calcu!D48</f>
        <v/>
      </c>
      <c r="C54" s="203" t="str">
        <f>Calcu!E48</f>
        <v/>
      </c>
      <c r="D54" s="203" t="str">
        <f>Calcu!F48</f>
        <v/>
      </c>
      <c r="E54" s="203" t="str">
        <f>IF(Calcu!$B48=FALSE,"",TEXT(Calcu!I48,Calcu!$D106))</f>
        <v/>
      </c>
      <c r="F54" s="203" t="str">
        <f>IF(Calcu!$B48=FALSE,"",TEXT(Calcu!J48,Calcu!$D106))</f>
        <v/>
      </c>
      <c r="G54" s="203" t="str">
        <f>IF(Calcu!$B48=FALSE,"",TEXT(Calcu!K48,Calcu!$D106))</f>
        <v/>
      </c>
      <c r="H54" s="203" t="str">
        <f>IF(Calcu!$B48=FALSE,"",TEXT(Calcu!L48,Calcu!$D106))</f>
        <v/>
      </c>
      <c r="I54" s="203" t="str">
        <f>IF(Calcu!$B48=FALSE,"",TEXT(Calcu!M48,Calcu!$D106))</f>
        <v/>
      </c>
      <c r="K54" s="203" t="str">
        <f>IF(Calcu!$B48=FALSE,"",TEXT(Calcu!W48,Calcu!$D106))</f>
        <v/>
      </c>
      <c r="L54" s="203" t="str">
        <f>IF(Calcu!$B48=FALSE,"",TEXT(Calcu!X48,Calcu!$D106))</f>
        <v/>
      </c>
      <c r="M54" s="203" t="str">
        <f>IF(Calcu!$B48=FALSE,"",TEXT(Calcu!Y48,Calcu!$D106))</f>
        <v/>
      </c>
      <c r="N54" s="203" t="str">
        <f>IF(Calcu!$B48=FALSE,"",TEXT(Calcu!Z48,Calcu!$D106))</f>
        <v/>
      </c>
      <c r="O54" s="203" t="str">
        <f>IF(Calcu!$B48=FALSE,"",TEXT(Calcu!AA48,Calcu!$D106))</f>
        <v/>
      </c>
      <c r="Q54" s="203" t="str">
        <f>Calcu_ADJ!D48</f>
        <v/>
      </c>
      <c r="R54" s="203" t="str">
        <f>Calcu_ADJ!E48</f>
        <v/>
      </c>
      <c r="S54" s="203" t="str">
        <f>Calcu_ADJ!F48</f>
        <v/>
      </c>
      <c r="T54" s="203" t="str">
        <f>IF(Calcu_ADJ!$B48=FALSE,"",TEXT(Calcu_ADJ!I48,Calcu_ADJ!$D106))</f>
        <v/>
      </c>
      <c r="U54" s="203" t="str">
        <f>IF(Calcu_ADJ!$B48=FALSE,"",TEXT(Calcu_ADJ!J48,Calcu_ADJ!$D106))</f>
        <v/>
      </c>
      <c r="V54" s="203" t="str">
        <f>IF(Calcu_ADJ!$B48=FALSE,"",TEXT(Calcu_ADJ!K48,Calcu_ADJ!$D106))</f>
        <v/>
      </c>
      <c r="W54" s="203" t="str">
        <f>IF(Calcu_ADJ!$B48=FALSE,"",TEXT(Calcu_ADJ!L48,Calcu_ADJ!$D106))</f>
        <v/>
      </c>
      <c r="X54" s="203" t="str">
        <f>IF(Calcu_ADJ!$B48=FALSE,"",TEXT(Calcu_ADJ!M48,Calcu_ADJ!$D106))</f>
        <v/>
      </c>
      <c r="Y54" s="45"/>
      <c r="Z54" s="203" t="str">
        <f>IF(Calcu_ADJ!$B48=FALSE,"",TEXT(Calcu_ADJ!W48,Calcu_ADJ!$D106))</f>
        <v/>
      </c>
      <c r="AA54" s="203" t="str">
        <f>IF(Calcu_ADJ!$B48=FALSE,"",TEXT(Calcu_ADJ!X48,Calcu_ADJ!$D106))</f>
        <v/>
      </c>
      <c r="AB54" s="203" t="str">
        <f>IF(Calcu_ADJ!$B48=FALSE,"",TEXT(Calcu_ADJ!Y48,Calcu_ADJ!$D106))</f>
        <v/>
      </c>
      <c r="AC54" s="203" t="str">
        <f>IF(Calcu_ADJ!$B48=FALSE,"",TEXT(Calcu_ADJ!Z48,Calcu_ADJ!$D106))</f>
        <v/>
      </c>
      <c r="AD54" s="203" t="str">
        <f>IF(Calcu_ADJ!$B48=FALSE,"",TEXT(Calcu_ADJ!AA48,Calcu_ADJ!$D106))</f>
        <v/>
      </c>
    </row>
    <row r="55" spans="2:30" ht="13.5" customHeight="1">
      <c r="B55" s="203" t="str">
        <f>Calcu!D49</f>
        <v/>
      </c>
      <c r="C55" s="203" t="str">
        <f>Calcu!E49</f>
        <v/>
      </c>
      <c r="D55" s="203" t="str">
        <f>Calcu!F49</f>
        <v/>
      </c>
      <c r="E55" s="203" t="str">
        <f>IF(Calcu!$B49=FALSE,"",TEXT(Calcu!I49,Calcu!$D107))</f>
        <v/>
      </c>
      <c r="F55" s="203" t="str">
        <f>IF(Calcu!$B49=FALSE,"",TEXT(Calcu!J49,Calcu!$D107))</f>
        <v/>
      </c>
      <c r="G55" s="203" t="str">
        <f>IF(Calcu!$B49=FALSE,"",TEXT(Calcu!K49,Calcu!$D107))</f>
        <v/>
      </c>
      <c r="H55" s="203" t="str">
        <f>IF(Calcu!$B49=FALSE,"",TEXT(Calcu!L49,Calcu!$D107))</f>
        <v/>
      </c>
      <c r="I55" s="203" t="str">
        <f>IF(Calcu!$B49=FALSE,"",TEXT(Calcu!M49,Calcu!$D107))</f>
        <v/>
      </c>
      <c r="K55" s="203" t="str">
        <f>IF(Calcu!$B49=FALSE,"",TEXT(Calcu!W49,Calcu!$D107))</f>
        <v/>
      </c>
      <c r="L55" s="203" t="str">
        <f>IF(Calcu!$B49=FALSE,"",TEXT(Calcu!X49,Calcu!$D107))</f>
        <v/>
      </c>
      <c r="M55" s="203" t="str">
        <f>IF(Calcu!$B49=FALSE,"",TEXT(Calcu!Y49,Calcu!$D107))</f>
        <v/>
      </c>
      <c r="N55" s="203" t="str">
        <f>IF(Calcu!$B49=FALSE,"",TEXT(Calcu!Z49,Calcu!$D107))</f>
        <v/>
      </c>
      <c r="O55" s="203" t="str">
        <f>IF(Calcu!$B49=FALSE,"",TEXT(Calcu!AA49,Calcu!$D107))</f>
        <v/>
      </c>
      <c r="Q55" s="203" t="str">
        <f>Calcu_ADJ!D49</f>
        <v/>
      </c>
      <c r="R55" s="203" t="str">
        <f>Calcu_ADJ!E49</f>
        <v/>
      </c>
      <c r="S55" s="203" t="str">
        <f>Calcu_ADJ!F49</f>
        <v/>
      </c>
      <c r="T55" s="203" t="str">
        <f>IF(Calcu_ADJ!$B49=FALSE,"",TEXT(Calcu_ADJ!I49,Calcu_ADJ!$D107))</f>
        <v/>
      </c>
      <c r="U55" s="203" t="str">
        <f>IF(Calcu_ADJ!$B49=FALSE,"",TEXT(Calcu_ADJ!J49,Calcu_ADJ!$D107))</f>
        <v/>
      </c>
      <c r="V55" s="203" t="str">
        <f>IF(Calcu_ADJ!$B49=FALSE,"",TEXT(Calcu_ADJ!K49,Calcu_ADJ!$D107))</f>
        <v/>
      </c>
      <c r="W55" s="203" t="str">
        <f>IF(Calcu_ADJ!$B49=FALSE,"",TEXT(Calcu_ADJ!L49,Calcu_ADJ!$D107))</f>
        <v/>
      </c>
      <c r="X55" s="203" t="str">
        <f>IF(Calcu_ADJ!$B49=FALSE,"",TEXT(Calcu_ADJ!M49,Calcu_ADJ!$D107))</f>
        <v/>
      </c>
      <c r="Y55" s="45"/>
      <c r="Z55" s="203" t="str">
        <f>IF(Calcu_ADJ!$B49=FALSE,"",TEXT(Calcu_ADJ!W49,Calcu_ADJ!$D107))</f>
        <v/>
      </c>
      <c r="AA55" s="203" t="str">
        <f>IF(Calcu_ADJ!$B49=FALSE,"",TEXT(Calcu_ADJ!X49,Calcu_ADJ!$D107))</f>
        <v/>
      </c>
      <c r="AB55" s="203" t="str">
        <f>IF(Calcu_ADJ!$B49=FALSE,"",TEXT(Calcu_ADJ!Y49,Calcu_ADJ!$D107))</f>
        <v/>
      </c>
      <c r="AC55" s="203" t="str">
        <f>IF(Calcu_ADJ!$B49=FALSE,"",TEXT(Calcu_ADJ!Z49,Calcu_ADJ!$D107))</f>
        <v/>
      </c>
      <c r="AD55" s="203" t="str">
        <f>IF(Calcu_ADJ!$B49=FALSE,"",TEXT(Calcu_ADJ!AA49,Calcu_ADJ!$D107))</f>
        <v/>
      </c>
    </row>
  </sheetData>
  <sortState ref="T5:U14">
    <sortCondition descending="1" ref="T5"/>
  </sortState>
  <mergeCells count="12">
    <mergeCell ref="Z12:AD12"/>
    <mergeCell ref="Q12:Q14"/>
    <mergeCell ref="R12:R14"/>
    <mergeCell ref="S12:S13"/>
    <mergeCell ref="T12:X12"/>
    <mergeCell ref="K12:O12"/>
    <mergeCell ref="E4:F4"/>
    <mergeCell ref="E3:F3"/>
    <mergeCell ref="B12:B14"/>
    <mergeCell ref="C12:C14"/>
    <mergeCell ref="D12:D13"/>
    <mergeCell ref="E12:I1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Q326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5"/>
    <col min="12" max="12" width="1.77734375" style="55" customWidth="1"/>
    <col min="13" max="19" width="1.77734375" style="55"/>
    <col min="20" max="20" width="1.77734375" style="55" customWidth="1"/>
    <col min="21" max="26" width="1.77734375" style="55"/>
    <col min="27" max="27" width="1.77734375" style="55" customWidth="1"/>
    <col min="28" max="28" width="1.77734375" style="55"/>
    <col min="29" max="29" width="1.77734375" style="55" customWidth="1"/>
    <col min="30" max="16384" width="1.77734375" style="55"/>
  </cols>
  <sheetData>
    <row r="1" spans="1:61" s="67" customFormat="1" ht="31.5">
      <c r="A1" s="66" t="s">
        <v>386</v>
      </c>
    </row>
    <row r="2" spans="1:61" s="67" customFormat="1" ht="18.75" customHeight="1"/>
    <row r="3" spans="1:61" s="67" customFormat="1" ht="18.75" customHeight="1">
      <c r="A3" s="68" t="s">
        <v>117</v>
      </c>
    </row>
    <row r="4" spans="1:61" s="67" customFormat="1" ht="18.75" customHeight="1">
      <c r="B4" s="386" t="s">
        <v>30</v>
      </c>
      <c r="C4" s="386"/>
      <c r="D4" s="386"/>
      <c r="E4" s="386"/>
      <c r="F4" s="386"/>
      <c r="G4" s="386"/>
      <c r="H4" s="386" t="s">
        <v>118</v>
      </c>
      <c r="I4" s="386"/>
      <c r="J4" s="386"/>
      <c r="K4" s="386"/>
      <c r="L4" s="386"/>
      <c r="M4" s="386"/>
    </row>
    <row r="5" spans="1:61" s="67" customFormat="1" ht="18.75" customHeight="1">
      <c r="B5" s="387" t="s">
        <v>387</v>
      </c>
      <c r="C5" s="387"/>
      <c r="D5" s="387"/>
      <c r="E5" s="387"/>
      <c r="F5" s="387"/>
      <c r="G5" s="387"/>
      <c r="H5" s="387" t="s">
        <v>388</v>
      </c>
      <c r="I5" s="387"/>
      <c r="J5" s="387"/>
      <c r="K5" s="387"/>
      <c r="L5" s="387"/>
      <c r="M5" s="387"/>
    </row>
    <row r="6" spans="1:61" s="67" customFormat="1" ht="18.75" customHeight="1"/>
    <row r="7" spans="1:61" ht="18.75" customHeight="1">
      <c r="A7" s="56" t="s">
        <v>119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</row>
    <row r="8" spans="1:61" ht="18.75" customHeight="1">
      <c r="A8" s="56"/>
      <c r="B8" s="56" t="s">
        <v>389</v>
      </c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</row>
    <row r="9" spans="1:61" ht="18.75" customHeight="1">
      <c r="A9" s="56"/>
      <c r="B9" s="391" t="s">
        <v>180</v>
      </c>
      <c r="C9" s="392"/>
      <c r="D9" s="392"/>
      <c r="E9" s="392"/>
      <c r="F9" s="393"/>
      <c r="G9" s="391" t="s">
        <v>390</v>
      </c>
      <c r="H9" s="392"/>
      <c r="I9" s="392"/>
      <c r="J9" s="392"/>
      <c r="K9" s="393"/>
      <c r="L9" s="383" t="s">
        <v>391</v>
      </c>
      <c r="M9" s="384"/>
      <c r="N9" s="384"/>
      <c r="O9" s="384"/>
      <c r="P9" s="384"/>
      <c r="Q9" s="384"/>
      <c r="R9" s="384"/>
      <c r="S9" s="384"/>
      <c r="T9" s="384"/>
      <c r="U9" s="384"/>
      <c r="V9" s="384"/>
      <c r="W9" s="384"/>
      <c r="X9" s="384"/>
      <c r="Y9" s="384"/>
      <c r="Z9" s="385"/>
      <c r="AA9" s="383" t="str">
        <f>B5&amp;" 지시값"</f>
        <v>전기 마이크로미터 지시값</v>
      </c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5"/>
      <c r="AZ9" s="391" t="s">
        <v>120</v>
      </c>
      <c r="BA9" s="392"/>
      <c r="BB9" s="392"/>
      <c r="BC9" s="392"/>
      <c r="BD9" s="393"/>
      <c r="BE9" s="391" t="s">
        <v>116</v>
      </c>
      <c r="BF9" s="392"/>
      <c r="BG9" s="392"/>
      <c r="BH9" s="392"/>
      <c r="BI9" s="393"/>
    </row>
    <row r="10" spans="1:61" ht="18.75" customHeight="1">
      <c r="A10" s="56"/>
      <c r="B10" s="394"/>
      <c r="C10" s="395"/>
      <c r="D10" s="395"/>
      <c r="E10" s="395"/>
      <c r="F10" s="396"/>
      <c r="G10" s="394"/>
      <c r="H10" s="395"/>
      <c r="I10" s="395"/>
      <c r="J10" s="395"/>
      <c r="K10" s="396"/>
      <c r="L10" s="388" t="s">
        <v>392</v>
      </c>
      <c r="M10" s="389"/>
      <c r="N10" s="389"/>
      <c r="O10" s="389"/>
      <c r="P10" s="390"/>
      <c r="Q10" s="388" t="s">
        <v>393</v>
      </c>
      <c r="R10" s="389"/>
      <c r="S10" s="389"/>
      <c r="T10" s="389"/>
      <c r="U10" s="390"/>
      <c r="V10" s="383" t="s">
        <v>394</v>
      </c>
      <c r="W10" s="384"/>
      <c r="X10" s="384"/>
      <c r="Y10" s="384"/>
      <c r="Z10" s="385"/>
      <c r="AA10" s="383" t="s">
        <v>121</v>
      </c>
      <c r="AB10" s="384"/>
      <c r="AC10" s="384"/>
      <c r="AD10" s="384"/>
      <c r="AE10" s="385"/>
      <c r="AF10" s="383" t="s">
        <v>122</v>
      </c>
      <c r="AG10" s="384"/>
      <c r="AH10" s="384"/>
      <c r="AI10" s="384"/>
      <c r="AJ10" s="385"/>
      <c r="AK10" s="383" t="s">
        <v>123</v>
      </c>
      <c r="AL10" s="384"/>
      <c r="AM10" s="384"/>
      <c r="AN10" s="384"/>
      <c r="AO10" s="385"/>
      <c r="AP10" s="383" t="s">
        <v>124</v>
      </c>
      <c r="AQ10" s="384"/>
      <c r="AR10" s="384"/>
      <c r="AS10" s="384"/>
      <c r="AT10" s="385"/>
      <c r="AU10" s="383" t="s">
        <v>125</v>
      </c>
      <c r="AV10" s="384"/>
      <c r="AW10" s="384"/>
      <c r="AX10" s="384"/>
      <c r="AY10" s="385"/>
      <c r="AZ10" s="394"/>
      <c r="BA10" s="395"/>
      <c r="BB10" s="395"/>
      <c r="BC10" s="395"/>
      <c r="BD10" s="396"/>
      <c r="BE10" s="394"/>
      <c r="BF10" s="395"/>
      <c r="BG10" s="395"/>
      <c r="BH10" s="395"/>
      <c r="BI10" s="396"/>
    </row>
    <row r="11" spans="1:61" ht="18.75" customHeight="1">
      <c r="A11" s="56"/>
      <c r="B11" s="383"/>
      <c r="C11" s="384"/>
      <c r="D11" s="384"/>
      <c r="E11" s="384"/>
      <c r="F11" s="385"/>
      <c r="G11" s="383"/>
      <c r="H11" s="384"/>
      <c r="I11" s="384"/>
      <c r="J11" s="384"/>
      <c r="K11" s="385"/>
      <c r="L11" s="383" t="s">
        <v>126</v>
      </c>
      <c r="M11" s="384"/>
      <c r="N11" s="384"/>
      <c r="O11" s="384"/>
      <c r="P11" s="385"/>
      <c r="Q11" s="383" t="s">
        <v>126</v>
      </c>
      <c r="R11" s="384"/>
      <c r="S11" s="384"/>
      <c r="T11" s="384"/>
      <c r="U11" s="385"/>
      <c r="V11" s="383" t="s">
        <v>109</v>
      </c>
      <c r="W11" s="384"/>
      <c r="X11" s="384"/>
      <c r="Y11" s="384"/>
      <c r="Z11" s="385"/>
      <c r="AA11" s="383" t="str">
        <f>V11</f>
        <v>μm</v>
      </c>
      <c r="AB11" s="384"/>
      <c r="AC11" s="384"/>
      <c r="AD11" s="384"/>
      <c r="AE11" s="385"/>
      <c r="AF11" s="383" t="str">
        <f>AA11</f>
        <v>μm</v>
      </c>
      <c r="AG11" s="384"/>
      <c r="AH11" s="384"/>
      <c r="AI11" s="384"/>
      <c r="AJ11" s="385"/>
      <c r="AK11" s="383" t="str">
        <f>AF11</f>
        <v>μm</v>
      </c>
      <c r="AL11" s="384"/>
      <c r="AM11" s="384"/>
      <c r="AN11" s="384"/>
      <c r="AO11" s="385"/>
      <c r="AP11" s="383" t="str">
        <f>AK11</f>
        <v>μm</v>
      </c>
      <c r="AQ11" s="384"/>
      <c r="AR11" s="384"/>
      <c r="AS11" s="384"/>
      <c r="AT11" s="385"/>
      <c r="AU11" s="383" t="str">
        <f>AP11</f>
        <v>μm</v>
      </c>
      <c r="AV11" s="384"/>
      <c r="AW11" s="384"/>
      <c r="AX11" s="384"/>
      <c r="AY11" s="385"/>
      <c r="AZ11" s="383" t="str">
        <f>AU11</f>
        <v>μm</v>
      </c>
      <c r="BA11" s="384"/>
      <c r="BB11" s="384"/>
      <c r="BC11" s="384"/>
      <c r="BD11" s="385"/>
      <c r="BE11" s="383" t="str">
        <f>AZ11</f>
        <v>μm</v>
      </c>
      <c r="BF11" s="384"/>
      <c r="BG11" s="384"/>
      <c r="BH11" s="384"/>
      <c r="BI11" s="385"/>
    </row>
    <row r="12" spans="1:61" ht="18.75" customHeight="1">
      <c r="A12" s="56"/>
      <c r="B12" s="377" t="str">
        <f>Calcu!D9</f>
        <v/>
      </c>
      <c r="C12" s="378"/>
      <c r="D12" s="378"/>
      <c r="E12" s="378"/>
      <c r="F12" s="379"/>
      <c r="G12" s="377" t="str">
        <f>Calcu!E9</f>
        <v/>
      </c>
      <c r="H12" s="378"/>
      <c r="I12" s="378"/>
      <c r="J12" s="378"/>
      <c r="K12" s="379"/>
      <c r="L12" s="377" t="str">
        <f>IF(Calcu!$B9=FALSE,"",Calcu!R9/1000)</f>
        <v/>
      </c>
      <c r="M12" s="378"/>
      <c r="N12" s="378"/>
      <c r="O12" s="378"/>
      <c r="P12" s="379"/>
      <c r="Q12" s="377" t="str">
        <f>IF(Calcu!$B9=FALSE,"",Calcu!S9/1000)</f>
        <v/>
      </c>
      <c r="R12" s="378"/>
      <c r="S12" s="378"/>
      <c r="T12" s="378"/>
      <c r="U12" s="379"/>
      <c r="V12" s="377" t="str">
        <f>Calcu!T9</f>
        <v/>
      </c>
      <c r="W12" s="378"/>
      <c r="X12" s="378"/>
      <c r="Y12" s="378"/>
      <c r="Z12" s="379"/>
      <c r="AA12" s="377" t="str">
        <f>Calcu!I9</f>
        <v/>
      </c>
      <c r="AB12" s="378"/>
      <c r="AC12" s="378"/>
      <c r="AD12" s="378"/>
      <c r="AE12" s="379"/>
      <c r="AF12" s="377" t="str">
        <f>Calcu!J9</f>
        <v/>
      </c>
      <c r="AG12" s="378"/>
      <c r="AH12" s="378"/>
      <c r="AI12" s="378"/>
      <c r="AJ12" s="379"/>
      <c r="AK12" s="377" t="str">
        <f>Calcu!K9</f>
        <v/>
      </c>
      <c r="AL12" s="378"/>
      <c r="AM12" s="378"/>
      <c r="AN12" s="378"/>
      <c r="AO12" s="379"/>
      <c r="AP12" s="377" t="str">
        <f>Calcu!L9</f>
        <v/>
      </c>
      <c r="AQ12" s="378"/>
      <c r="AR12" s="378"/>
      <c r="AS12" s="378"/>
      <c r="AT12" s="379"/>
      <c r="AU12" s="377" t="str">
        <f>Calcu!M9</f>
        <v/>
      </c>
      <c r="AV12" s="378"/>
      <c r="AW12" s="378"/>
      <c r="AX12" s="378"/>
      <c r="AY12" s="379"/>
      <c r="AZ12" s="377" t="str">
        <f>Calcu!N9</f>
        <v/>
      </c>
      <c r="BA12" s="378"/>
      <c r="BB12" s="378"/>
      <c r="BC12" s="378"/>
      <c r="BD12" s="379"/>
      <c r="BE12" s="380" t="str">
        <f>Calcu!O9</f>
        <v/>
      </c>
      <c r="BF12" s="381"/>
      <c r="BG12" s="381"/>
      <c r="BH12" s="381"/>
      <c r="BI12" s="382"/>
    </row>
    <row r="13" spans="1:61" ht="18.75" customHeight="1">
      <c r="A13" s="56"/>
      <c r="B13" s="377" t="str">
        <f>Calcu!D10</f>
        <v/>
      </c>
      <c r="C13" s="378"/>
      <c r="D13" s="378"/>
      <c r="E13" s="378"/>
      <c r="F13" s="379"/>
      <c r="G13" s="377" t="str">
        <f>Calcu!E10</f>
        <v/>
      </c>
      <c r="H13" s="378"/>
      <c r="I13" s="378"/>
      <c r="J13" s="378"/>
      <c r="K13" s="379"/>
      <c r="L13" s="377" t="str">
        <f>IF(Calcu!$B10=FALSE,"",Calcu!R10/1000)</f>
        <v/>
      </c>
      <c r="M13" s="378"/>
      <c r="N13" s="378"/>
      <c r="O13" s="378"/>
      <c r="P13" s="379"/>
      <c r="Q13" s="377" t="str">
        <f>IF(Calcu!$B10=FALSE,"",Calcu!S10/1000)</f>
        <v/>
      </c>
      <c r="R13" s="378"/>
      <c r="S13" s="378"/>
      <c r="T13" s="378"/>
      <c r="U13" s="379"/>
      <c r="V13" s="377" t="str">
        <f>Calcu!T10</f>
        <v/>
      </c>
      <c r="W13" s="378"/>
      <c r="X13" s="378"/>
      <c r="Y13" s="378"/>
      <c r="Z13" s="379"/>
      <c r="AA13" s="377" t="str">
        <f>Calcu!I10</f>
        <v/>
      </c>
      <c r="AB13" s="378"/>
      <c r="AC13" s="378"/>
      <c r="AD13" s="378"/>
      <c r="AE13" s="379"/>
      <c r="AF13" s="377" t="str">
        <f>Calcu!J10</f>
        <v/>
      </c>
      <c r="AG13" s="378"/>
      <c r="AH13" s="378"/>
      <c r="AI13" s="378"/>
      <c r="AJ13" s="379"/>
      <c r="AK13" s="377" t="str">
        <f>Calcu!K10</f>
        <v/>
      </c>
      <c r="AL13" s="378"/>
      <c r="AM13" s="378"/>
      <c r="AN13" s="378"/>
      <c r="AO13" s="379"/>
      <c r="AP13" s="377" t="str">
        <f>Calcu!L10</f>
        <v/>
      </c>
      <c r="AQ13" s="378"/>
      <c r="AR13" s="378"/>
      <c r="AS13" s="378"/>
      <c r="AT13" s="379"/>
      <c r="AU13" s="377" t="str">
        <f>Calcu!M10</f>
        <v/>
      </c>
      <c r="AV13" s="378"/>
      <c r="AW13" s="378"/>
      <c r="AX13" s="378"/>
      <c r="AY13" s="379"/>
      <c r="AZ13" s="377" t="str">
        <f>Calcu!N10</f>
        <v/>
      </c>
      <c r="BA13" s="378"/>
      <c r="BB13" s="378"/>
      <c r="BC13" s="378"/>
      <c r="BD13" s="379"/>
      <c r="BE13" s="380" t="str">
        <f>Calcu!O10</f>
        <v/>
      </c>
      <c r="BF13" s="381"/>
      <c r="BG13" s="381"/>
      <c r="BH13" s="381"/>
      <c r="BI13" s="382"/>
    </row>
    <row r="14" spans="1:61" ht="18.75" customHeight="1">
      <c r="A14" s="56"/>
      <c r="B14" s="377" t="str">
        <f>Calcu!D11</f>
        <v/>
      </c>
      <c r="C14" s="378"/>
      <c r="D14" s="378"/>
      <c r="E14" s="378"/>
      <c r="F14" s="379"/>
      <c r="G14" s="377" t="str">
        <f>Calcu!E11</f>
        <v/>
      </c>
      <c r="H14" s="378"/>
      <c r="I14" s="378"/>
      <c r="J14" s="378"/>
      <c r="K14" s="379"/>
      <c r="L14" s="377" t="str">
        <f>IF(Calcu!$B11=FALSE,"",Calcu!R11/1000)</f>
        <v/>
      </c>
      <c r="M14" s="378"/>
      <c r="N14" s="378"/>
      <c r="O14" s="378"/>
      <c r="P14" s="379"/>
      <c r="Q14" s="377" t="str">
        <f>IF(Calcu!$B11=FALSE,"",Calcu!S11/1000)</f>
        <v/>
      </c>
      <c r="R14" s="378"/>
      <c r="S14" s="378"/>
      <c r="T14" s="378"/>
      <c r="U14" s="379"/>
      <c r="V14" s="377" t="str">
        <f>Calcu!T11</f>
        <v/>
      </c>
      <c r="W14" s="378"/>
      <c r="X14" s="378"/>
      <c r="Y14" s="378"/>
      <c r="Z14" s="379"/>
      <c r="AA14" s="377" t="str">
        <f>Calcu!I11</f>
        <v/>
      </c>
      <c r="AB14" s="378"/>
      <c r="AC14" s="378"/>
      <c r="AD14" s="378"/>
      <c r="AE14" s="379"/>
      <c r="AF14" s="377" t="str">
        <f>Calcu!J11</f>
        <v/>
      </c>
      <c r="AG14" s="378"/>
      <c r="AH14" s="378"/>
      <c r="AI14" s="378"/>
      <c r="AJ14" s="379"/>
      <c r="AK14" s="377" t="str">
        <f>Calcu!K11</f>
        <v/>
      </c>
      <c r="AL14" s="378"/>
      <c r="AM14" s="378"/>
      <c r="AN14" s="378"/>
      <c r="AO14" s="379"/>
      <c r="AP14" s="377" t="str">
        <f>Calcu!L11</f>
        <v/>
      </c>
      <c r="AQ14" s="378"/>
      <c r="AR14" s="378"/>
      <c r="AS14" s="378"/>
      <c r="AT14" s="379"/>
      <c r="AU14" s="377" t="str">
        <f>Calcu!M11</f>
        <v/>
      </c>
      <c r="AV14" s="378"/>
      <c r="AW14" s="378"/>
      <c r="AX14" s="378"/>
      <c r="AY14" s="379"/>
      <c r="AZ14" s="377" t="str">
        <f>Calcu!N11</f>
        <v/>
      </c>
      <c r="BA14" s="378"/>
      <c r="BB14" s="378"/>
      <c r="BC14" s="378"/>
      <c r="BD14" s="379"/>
      <c r="BE14" s="380" t="str">
        <f>Calcu!O11</f>
        <v/>
      </c>
      <c r="BF14" s="381"/>
      <c r="BG14" s="381"/>
      <c r="BH14" s="381"/>
      <c r="BI14" s="382"/>
    </row>
    <row r="15" spans="1:61" ht="18.75" customHeight="1">
      <c r="A15" s="56"/>
      <c r="B15" s="377" t="str">
        <f>Calcu!D12</f>
        <v/>
      </c>
      <c r="C15" s="378"/>
      <c r="D15" s="378"/>
      <c r="E15" s="378"/>
      <c r="F15" s="379"/>
      <c r="G15" s="377" t="str">
        <f>Calcu!E12</f>
        <v/>
      </c>
      <c r="H15" s="378"/>
      <c r="I15" s="378"/>
      <c r="J15" s="378"/>
      <c r="K15" s="379"/>
      <c r="L15" s="377" t="str">
        <f>IF(Calcu!$B12=FALSE,"",Calcu!R12/1000)</f>
        <v/>
      </c>
      <c r="M15" s="378"/>
      <c r="N15" s="378"/>
      <c r="O15" s="378"/>
      <c r="P15" s="379"/>
      <c r="Q15" s="377" t="str">
        <f>IF(Calcu!$B12=FALSE,"",Calcu!S12/1000)</f>
        <v/>
      </c>
      <c r="R15" s="378"/>
      <c r="S15" s="378"/>
      <c r="T15" s="378"/>
      <c r="U15" s="379"/>
      <c r="V15" s="377" t="str">
        <f>Calcu!T12</f>
        <v/>
      </c>
      <c r="W15" s="378"/>
      <c r="X15" s="378"/>
      <c r="Y15" s="378"/>
      <c r="Z15" s="379"/>
      <c r="AA15" s="377" t="str">
        <f>Calcu!I12</f>
        <v/>
      </c>
      <c r="AB15" s="378"/>
      <c r="AC15" s="378"/>
      <c r="AD15" s="378"/>
      <c r="AE15" s="379"/>
      <c r="AF15" s="377" t="str">
        <f>Calcu!J12</f>
        <v/>
      </c>
      <c r="AG15" s="378"/>
      <c r="AH15" s="378"/>
      <c r="AI15" s="378"/>
      <c r="AJ15" s="379"/>
      <c r="AK15" s="377" t="str">
        <f>Calcu!K12</f>
        <v/>
      </c>
      <c r="AL15" s="378"/>
      <c r="AM15" s="378"/>
      <c r="AN15" s="378"/>
      <c r="AO15" s="379"/>
      <c r="AP15" s="377" t="str">
        <f>Calcu!L12</f>
        <v/>
      </c>
      <c r="AQ15" s="378"/>
      <c r="AR15" s="378"/>
      <c r="AS15" s="378"/>
      <c r="AT15" s="379"/>
      <c r="AU15" s="377" t="str">
        <f>Calcu!M12</f>
        <v/>
      </c>
      <c r="AV15" s="378"/>
      <c r="AW15" s="378"/>
      <c r="AX15" s="378"/>
      <c r="AY15" s="379"/>
      <c r="AZ15" s="377" t="str">
        <f>Calcu!N12</f>
        <v/>
      </c>
      <c r="BA15" s="378"/>
      <c r="BB15" s="378"/>
      <c r="BC15" s="378"/>
      <c r="BD15" s="379"/>
      <c r="BE15" s="380" t="str">
        <f>Calcu!O12</f>
        <v/>
      </c>
      <c r="BF15" s="381"/>
      <c r="BG15" s="381"/>
      <c r="BH15" s="381"/>
      <c r="BI15" s="382"/>
    </row>
    <row r="16" spans="1:61" ht="18.75" customHeight="1">
      <c r="A16" s="56"/>
      <c r="B16" s="377" t="str">
        <f>Calcu!D13</f>
        <v/>
      </c>
      <c r="C16" s="378"/>
      <c r="D16" s="378"/>
      <c r="E16" s="378"/>
      <c r="F16" s="379"/>
      <c r="G16" s="377" t="str">
        <f>Calcu!E13</f>
        <v/>
      </c>
      <c r="H16" s="378"/>
      <c r="I16" s="378"/>
      <c r="J16" s="378"/>
      <c r="K16" s="379"/>
      <c r="L16" s="377" t="str">
        <f>IF(Calcu!$B13=FALSE,"",Calcu!R13/1000)</f>
        <v/>
      </c>
      <c r="M16" s="378"/>
      <c r="N16" s="378"/>
      <c r="O16" s="378"/>
      <c r="P16" s="379"/>
      <c r="Q16" s="377" t="str">
        <f>IF(Calcu!$B13=FALSE,"",Calcu!S13/1000)</f>
        <v/>
      </c>
      <c r="R16" s="378"/>
      <c r="S16" s="378"/>
      <c r="T16" s="378"/>
      <c r="U16" s="379"/>
      <c r="V16" s="377" t="str">
        <f>Calcu!T13</f>
        <v/>
      </c>
      <c r="W16" s="378"/>
      <c r="X16" s="378"/>
      <c r="Y16" s="378"/>
      <c r="Z16" s="379"/>
      <c r="AA16" s="377" t="str">
        <f>Calcu!I13</f>
        <v/>
      </c>
      <c r="AB16" s="378"/>
      <c r="AC16" s="378"/>
      <c r="AD16" s="378"/>
      <c r="AE16" s="379"/>
      <c r="AF16" s="377" t="str">
        <f>Calcu!J13</f>
        <v/>
      </c>
      <c r="AG16" s="378"/>
      <c r="AH16" s="378"/>
      <c r="AI16" s="378"/>
      <c r="AJ16" s="379"/>
      <c r="AK16" s="377" t="str">
        <f>Calcu!K13</f>
        <v/>
      </c>
      <c r="AL16" s="378"/>
      <c r="AM16" s="378"/>
      <c r="AN16" s="378"/>
      <c r="AO16" s="379"/>
      <c r="AP16" s="377" t="str">
        <f>Calcu!L13</f>
        <v/>
      </c>
      <c r="AQ16" s="378"/>
      <c r="AR16" s="378"/>
      <c r="AS16" s="378"/>
      <c r="AT16" s="379"/>
      <c r="AU16" s="377" t="str">
        <f>Calcu!M13</f>
        <v/>
      </c>
      <c r="AV16" s="378"/>
      <c r="AW16" s="378"/>
      <c r="AX16" s="378"/>
      <c r="AY16" s="379"/>
      <c r="AZ16" s="377" t="str">
        <f>Calcu!N13</f>
        <v/>
      </c>
      <c r="BA16" s="378"/>
      <c r="BB16" s="378"/>
      <c r="BC16" s="378"/>
      <c r="BD16" s="379"/>
      <c r="BE16" s="380" t="str">
        <f>Calcu!O13</f>
        <v/>
      </c>
      <c r="BF16" s="381"/>
      <c r="BG16" s="381"/>
      <c r="BH16" s="381"/>
      <c r="BI16" s="382"/>
    </row>
    <row r="17" spans="1:61" ht="18.75" customHeight="1">
      <c r="A17" s="56"/>
      <c r="B17" s="377" t="str">
        <f>Calcu!D14</f>
        <v/>
      </c>
      <c r="C17" s="378"/>
      <c r="D17" s="378"/>
      <c r="E17" s="378"/>
      <c r="F17" s="379"/>
      <c r="G17" s="377" t="str">
        <f>Calcu!E14</f>
        <v/>
      </c>
      <c r="H17" s="378"/>
      <c r="I17" s="378"/>
      <c r="J17" s="378"/>
      <c r="K17" s="379"/>
      <c r="L17" s="377" t="str">
        <f>IF(Calcu!$B14=FALSE,"",Calcu!R14/1000)</f>
        <v/>
      </c>
      <c r="M17" s="378"/>
      <c r="N17" s="378"/>
      <c r="O17" s="378"/>
      <c r="P17" s="379"/>
      <c r="Q17" s="377" t="str">
        <f>IF(Calcu!$B14=FALSE,"",Calcu!S14/1000)</f>
        <v/>
      </c>
      <c r="R17" s="378"/>
      <c r="S17" s="378"/>
      <c r="T17" s="378"/>
      <c r="U17" s="379"/>
      <c r="V17" s="377" t="str">
        <f>Calcu!T14</f>
        <v/>
      </c>
      <c r="W17" s="378"/>
      <c r="X17" s="378"/>
      <c r="Y17" s="378"/>
      <c r="Z17" s="379"/>
      <c r="AA17" s="377" t="str">
        <f>Calcu!I14</f>
        <v/>
      </c>
      <c r="AB17" s="378"/>
      <c r="AC17" s="378"/>
      <c r="AD17" s="378"/>
      <c r="AE17" s="379"/>
      <c r="AF17" s="377" t="str">
        <f>Calcu!J14</f>
        <v/>
      </c>
      <c r="AG17" s="378"/>
      <c r="AH17" s="378"/>
      <c r="AI17" s="378"/>
      <c r="AJ17" s="379"/>
      <c r="AK17" s="377" t="str">
        <f>Calcu!K14</f>
        <v/>
      </c>
      <c r="AL17" s="378"/>
      <c r="AM17" s="378"/>
      <c r="AN17" s="378"/>
      <c r="AO17" s="379"/>
      <c r="AP17" s="377" t="str">
        <f>Calcu!L14</f>
        <v/>
      </c>
      <c r="AQ17" s="378"/>
      <c r="AR17" s="378"/>
      <c r="AS17" s="378"/>
      <c r="AT17" s="379"/>
      <c r="AU17" s="377" t="str">
        <f>Calcu!M14</f>
        <v/>
      </c>
      <c r="AV17" s="378"/>
      <c r="AW17" s="378"/>
      <c r="AX17" s="378"/>
      <c r="AY17" s="379"/>
      <c r="AZ17" s="377" t="str">
        <f>Calcu!N14</f>
        <v/>
      </c>
      <c r="BA17" s="378"/>
      <c r="BB17" s="378"/>
      <c r="BC17" s="378"/>
      <c r="BD17" s="379"/>
      <c r="BE17" s="380" t="str">
        <f>Calcu!O14</f>
        <v/>
      </c>
      <c r="BF17" s="381"/>
      <c r="BG17" s="381"/>
      <c r="BH17" s="381"/>
      <c r="BI17" s="382"/>
    </row>
    <row r="18" spans="1:61" ht="18.75" customHeight="1">
      <c r="A18" s="56"/>
      <c r="B18" s="377" t="str">
        <f>Calcu!D15</f>
        <v/>
      </c>
      <c r="C18" s="378"/>
      <c r="D18" s="378"/>
      <c r="E18" s="378"/>
      <c r="F18" s="379"/>
      <c r="G18" s="377" t="str">
        <f>Calcu!E15</f>
        <v/>
      </c>
      <c r="H18" s="378"/>
      <c r="I18" s="378"/>
      <c r="J18" s="378"/>
      <c r="K18" s="379"/>
      <c r="L18" s="377" t="str">
        <f>IF(Calcu!$B15=FALSE,"",Calcu!R15/1000)</f>
        <v/>
      </c>
      <c r="M18" s="378"/>
      <c r="N18" s="378"/>
      <c r="O18" s="378"/>
      <c r="P18" s="379"/>
      <c r="Q18" s="377" t="str">
        <f>IF(Calcu!$B15=FALSE,"",Calcu!S15/1000)</f>
        <v/>
      </c>
      <c r="R18" s="378"/>
      <c r="S18" s="378"/>
      <c r="T18" s="378"/>
      <c r="U18" s="379"/>
      <c r="V18" s="377" t="str">
        <f>Calcu!T15</f>
        <v/>
      </c>
      <c r="W18" s="378"/>
      <c r="X18" s="378"/>
      <c r="Y18" s="378"/>
      <c r="Z18" s="379"/>
      <c r="AA18" s="377" t="str">
        <f>Calcu!I15</f>
        <v/>
      </c>
      <c r="AB18" s="378"/>
      <c r="AC18" s="378"/>
      <c r="AD18" s="378"/>
      <c r="AE18" s="379"/>
      <c r="AF18" s="377" t="str">
        <f>Calcu!J15</f>
        <v/>
      </c>
      <c r="AG18" s="378"/>
      <c r="AH18" s="378"/>
      <c r="AI18" s="378"/>
      <c r="AJ18" s="379"/>
      <c r="AK18" s="377" t="str">
        <f>Calcu!K15</f>
        <v/>
      </c>
      <c r="AL18" s="378"/>
      <c r="AM18" s="378"/>
      <c r="AN18" s="378"/>
      <c r="AO18" s="379"/>
      <c r="AP18" s="377" t="str">
        <f>Calcu!L15</f>
        <v/>
      </c>
      <c r="AQ18" s="378"/>
      <c r="AR18" s="378"/>
      <c r="AS18" s="378"/>
      <c r="AT18" s="379"/>
      <c r="AU18" s="377" t="str">
        <f>Calcu!M15</f>
        <v/>
      </c>
      <c r="AV18" s="378"/>
      <c r="AW18" s="378"/>
      <c r="AX18" s="378"/>
      <c r="AY18" s="379"/>
      <c r="AZ18" s="377" t="str">
        <f>Calcu!N15</f>
        <v/>
      </c>
      <c r="BA18" s="378"/>
      <c r="BB18" s="378"/>
      <c r="BC18" s="378"/>
      <c r="BD18" s="379"/>
      <c r="BE18" s="380" t="str">
        <f>Calcu!O15</f>
        <v/>
      </c>
      <c r="BF18" s="381"/>
      <c r="BG18" s="381"/>
      <c r="BH18" s="381"/>
      <c r="BI18" s="382"/>
    </row>
    <row r="19" spans="1:61" ht="18.75" customHeight="1">
      <c r="A19" s="56"/>
      <c r="B19" s="377" t="str">
        <f>Calcu!D16</f>
        <v/>
      </c>
      <c r="C19" s="378"/>
      <c r="D19" s="378"/>
      <c r="E19" s="378"/>
      <c r="F19" s="379"/>
      <c r="G19" s="377" t="str">
        <f>Calcu!E16</f>
        <v/>
      </c>
      <c r="H19" s="378"/>
      <c r="I19" s="378"/>
      <c r="J19" s="378"/>
      <c r="K19" s="379"/>
      <c r="L19" s="377" t="str">
        <f>IF(Calcu!$B16=FALSE,"",Calcu!R16/1000)</f>
        <v/>
      </c>
      <c r="M19" s="378"/>
      <c r="N19" s="378"/>
      <c r="O19" s="378"/>
      <c r="P19" s="379"/>
      <c r="Q19" s="377" t="str">
        <f>IF(Calcu!$B16=FALSE,"",Calcu!S16/1000)</f>
        <v/>
      </c>
      <c r="R19" s="378"/>
      <c r="S19" s="378"/>
      <c r="T19" s="378"/>
      <c r="U19" s="379"/>
      <c r="V19" s="377" t="str">
        <f>Calcu!T16</f>
        <v/>
      </c>
      <c r="W19" s="378"/>
      <c r="X19" s="378"/>
      <c r="Y19" s="378"/>
      <c r="Z19" s="379"/>
      <c r="AA19" s="377" t="str">
        <f>Calcu!I16</f>
        <v/>
      </c>
      <c r="AB19" s="378"/>
      <c r="AC19" s="378"/>
      <c r="AD19" s="378"/>
      <c r="AE19" s="379"/>
      <c r="AF19" s="377" t="str">
        <f>Calcu!J16</f>
        <v/>
      </c>
      <c r="AG19" s="378"/>
      <c r="AH19" s="378"/>
      <c r="AI19" s="378"/>
      <c r="AJ19" s="379"/>
      <c r="AK19" s="377" t="str">
        <f>Calcu!K16</f>
        <v/>
      </c>
      <c r="AL19" s="378"/>
      <c r="AM19" s="378"/>
      <c r="AN19" s="378"/>
      <c r="AO19" s="379"/>
      <c r="AP19" s="377" t="str">
        <f>Calcu!L16</f>
        <v/>
      </c>
      <c r="AQ19" s="378"/>
      <c r="AR19" s="378"/>
      <c r="AS19" s="378"/>
      <c r="AT19" s="379"/>
      <c r="AU19" s="377" t="str">
        <f>Calcu!M16</f>
        <v/>
      </c>
      <c r="AV19" s="378"/>
      <c r="AW19" s="378"/>
      <c r="AX19" s="378"/>
      <c r="AY19" s="379"/>
      <c r="AZ19" s="377" t="str">
        <f>Calcu!N16</f>
        <v/>
      </c>
      <c r="BA19" s="378"/>
      <c r="BB19" s="378"/>
      <c r="BC19" s="378"/>
      <c r="BD19" s="379"/>
      <c r="BE19" s="380" t="str">
        <f>Calcu!O16</f>
        <v/>
      </c>
      <c r="BF19" s="381"/>
      <c r="BG19" s="381"/>
      <c r="BH19" s="381"/>
      <c r="BI19" s="382"/>
    </row>
    <row r="20" spans="1:61" ht="18.75" customHeight="1">
      <c r="A20" s="56"/>
      <c r="B20" s="377" t="str">
        <f>Calcu!D17</f>
        <v/>
      </c>
      <c r="C20" s="378"/>
      <c r="D20" s="378"/>
      <c r="E20" s="378"/>
      <c r="F20" s="379"/>
      <c r="G20" s="377" t="str">
        <f>Calcu!E17</f>
        <v/>
      </c>
      <c r="H20" s="378"/>
      <c r="I20" s="378"/>
      <c r="J20" s="378"/>
      <c r="K20" s="379"/>
      <c r="L20" s="377" t="str">
        <f>IF(Calcu!$B17=FALSE,"",Calcu!R17/1000)</f>
        <v/>
      </c>
      <c r="M20" s="378"/>
      <c r="N20" s="378"/>
      <c r="O20" s="378"/>
      <c r="P20" s="379"/>
      <c r="Q20" s="377" t="str">
        <f>IF(Calcu!$B17=FALSE,"",Calcu!S17/1000)</f>
        <v/>
      </c>
      <c r="R20" s="378"/>
      <c r="S20" s="378"/>
      <c r="T20" s="378"/>
      <c r="U20" s="379"/>
      <c r="V20" s="377" t="str">
        <f>Calcu!T17</f>
        <v/>
      </c>
      <c r="W20" s="378"/>
      <c r="X20" s="378"/>
      <c r="Y20" s="378"/>
      <c r="Z20" s="379"/>
      <c r="AA20" s="377" t="str">
        <f>Calcu!I17</f>
        <v/>
      </c>
      <c r="AB20" s="378"/>
      <c r="AC20" s="378"/>
      <c r="AD20" s="378"/>
      <c r="AE20" s="379"/>
      <c r="AF20" s="377" t="str">
        <f>Calcu!J17</f>
        <v/>
      </c>
      <c r="AG20" s="378"/>
      <c r="AH20" s="378"/>
      <c r="AI20" s="378"/>
      <c r="AJ20" s="379"/>
      <c r="AK20" s="377" t="str">
        <f>Calcu!K17</f>
        <v/>
      </c>
      <c r="AL20" s="378"/>
      <c r="AM20" s="378"/>
      <c r="AN20" s="378"/>
      <c r="AO20" s="379"/>
      <c r="AP20" s="377" t="str">
        <f>Calcu!L17</f>
        <v/>
      </c>
      <c r="AQ20" s="378"/>
      <c r="AR20" s="378"/>
      <c r="AS20" s="378"/>
      <c r="AT20" s="379"/>
      <c r="AU20" s="377" t="str">
        <f>Calcu!M17</f>
        <v/>
      </c>
      <c r="AV20" s="378"/>
      <c r="AW20" s="378"/>
      <c r="AX20" s="378"/>
      <c r="AY20" s="379"/>
      <c r="AZ20" s="377" t="str">
        <f>Calcu!N17</f>
        <v/>
      </c>
      <c r="BA20" s="378"/>
      <c r="BB20" s="378"/>
      <c r="BC20" s="378"/>
      <c r="BD20" s="379"/>
      <c r="BE20" s="380" t="str">
        <f>Calcu!O17</f>
        <v/>
      </c>
      <c r="BF20" s="381"/>
      <c r="BG20" s="381"/>
      <c r="BH20" s="381"/>
      <c r="BI20" s="382"/>
    </row>
    <row r="21" spans="1:61" ht="18.75" customHeight="1">
      <c r="A21" s="56"/>
      <c r="B21" s="377" t="str">
        <f>Calcu!D18</f>
        <v/>
      </c>
      <c r="C21" s="378"/>
      <c r="D21" s="378"/>
      <c r="E21" s="378"/>
      <c r="F21" s="379"/>
      <c r="G21" s="377" t="str">
        <f>Calcu!E18</f>
        <v/>
      </c>
      <c r="H21" s="378"/>
      <c r="I21" s="378"/>
      <c r="J21" s="378"/>
      <c r="K21" s="379"/>
      <c r="L21" s="377" t="str">
        <f>IF(Calcu!$B18=FALSE,"",Calcu!R18/1000)</f>
        <v/>
      </c>
      <c r="M21" s="378"/>
      <c r="N21" s="378"/>
      <c r="O21" s="378"/>
      <c r="P21" s="379"/>
      <c r="Q21" s="377" t="str">
        <f>IF(Calcu!$B18=FALSE,"",Calcu!S18/1000)</f>
        <v/>
      </c>
      <c r="R21" s="378"/>
      <c r="S21" s="378"/>
      <c r="T21" s="378"/>
      <c r="U21" s="379"/>
      <c r="V21" s="377" t="str">
        <f>Calcu!T18</f>
        <v/>
      </c>
      <c r="W21" s="378"/>
      <c r="X21" s="378"/>
      <c r="Y21" s="378"/>
      <c r="Z21" s="379"/>
      <c r="AA21" s="377" t="str">
        <f>Calcu!I18</f>
        <v/>
      </c>
      <c r="AB21" s="378"/>
      <c r="AC21" s="378"/>
      <c r="AD21" s="378"/>
      <c r="AE21" s="379"/>
      <c r="AF21" s="377" t="str">
        <f>Calcu!J18</f>
        <v/>
      </c>
      <c r="AG21" s="378"/>
      <c r="AH21" s="378"/>
      <c r="AI21" s="378"/>
      <c r="AJ21" s="379"/>
      <c r="AK21" s="377" t="str">
        <f>Calcu!K18</f>
        <v/>
      </c>
      <c r="AL21" s="378"/>
      <c r="AM21" s="378"/>
      <c r="AN21" s="378"/>
      <c r="AO21" s="379"/>
      <c r="AP21" s="377" t="str">
        <f>Calcu!L18</f>
        <v/>
      </c>
      <c r="AQ21" s="378"/>
      <c r="AR21" s="378"/>
      <c r="AS21" s="378"/>
      <c r="AT21" s="379"/>
      <c r="AU21" s="377" t="str">
        <f>Calcu!M18</f>
        <v/>
      </c>
      <c r="AV21" s="378"/>
      <c r="AW21" s="378"/>
      <c r="AX21" s="378"/>
      <c r="AY21" s="379"/>
      <c r="AZ21" s="377" t="str">
        <f>Calcu!N18</f>
        <v/>
      </c>
      <c r="BA21" s="378"/>
      <c r="BB21" s="378"/>
      <c r="BC21" s="378"/>
      <c r="BD21" s="379"/>
      <c r="BE21" s="380" t="str">
        <f>Calcu!O18</f>
        <v/>
      </c>
      <c r="BF21" s="381"/>
      <c r="BG21" s="381"/>
      <c r="BH21" s="381"/>
      <c r="BI21" s="382"/>
    </row>
    <row r="22" spans="1:61" ht="18.75" customHeight="1">
      <c r="A22" s="56"/>
      <c r="B22" s="377" t="str">
        <f>Calcu!D19</f>
        <v/>
      </c>
      <c r="C22" s="378"/>
      <c r="D22" s="378"/>
      <c r="E22" s="378"/>
      <c r="F22" s="379"/>
      <c r="G22" s="377" t="str">
        <f>Calcu!E19</f>
        <v/>
      </c>
      <c r="H22" s="378"/>
      <c r="I22" s="378"/>
      <c r="J22" s="378"/>
      <c r="K22" s="379"/>
      <c r="L22" s="377" t="str">
        <f>IF(Calcu!$B19=FALSE,"",Calcu!R19/1000)</f>
        <v/>
      </c>
      <c r="M22" s="378"/>
      <c r="N22" s="378"/>
      <c r="O22" s="378"/>
      <c r="P22" s="379"/>
      <c r="Q22" s="377" t="str">
        <f>IF(Calcu!$B19=FALSE,"",Calcu!S19/1000)</f>
        <v/>
      </c>
      <c r="R22" s="378"/>
      <c r="S22" s="378"/>
      <c r="T22" s="378"/>
      <c r="U22" s="379"/>
      <c r="V22" s="377" t="str">
        <f>Calcu!T19</f>
        <v/>
      </c>
      <c r="W22" s="378"/>
      <c r="X22" s="378"/>
      <c r="Y22" s="378"/>
      <c r="Z22" s="379"/>
      <c r="AA22" s="377" t="str">
        <f>Calcu!I19</f>
        <v/>
      </c>
      <c r="AB22" s="378"/>
      <c r="AC22" s="378"/>
      <c r="AD22" s="378"/>
      <c r="AE22" s="379"/>
      <c r="AF22" s="377" t="str">
        <f>Calcu!J19</f>
        <v/>
      </c>
      <c r="AG22" s="378"/>
      <c r="AH22" s="378"/>
      <c r="AI22" s="378"/>
      <c r="AJ22" s="379"/>
      <c r="AK22" s="377" t="str">
        <f>Calcu!K19</f>
        <v/>
      </c>
      <c r="AL22" s="378"/>
      <c r="AM22" s="378"/>
      <c r="AN22" s="378"/>
      <c r="AO22" s="379"/>
      <c r="AP22" s="377" t="str">
        <f>Calcu!L19</f>
        <v/>
      </c>
      <c r="AQ22" s="378"/>
      <c r="AR22" s="378"/>
      <c r="AS22" s="378"/>
      <c r="AT22" s="379"/>
      <c r="AU22" s="377" t="str">
        <f>Calcu!M19</f>
        <v/>
      </c>
      <c r="AV22" s="378"/>
      <c r="AW22" s="378"/>
      <c r="AX22" s="378"/>
      <c r="AY22" s="379"/>
      <c r="AZ22" s="377" t="str">
        <f>Calcu!N19</f>
        <v/>
      </c>
      <c r="BA22" s="378"/>
      <c r="BB22" s="378"/>
      <c r="BC22" s="378"/>
      <c r="BD22" s="379"/>
      <c r="BE22" s="380" t="str">
        <f>Calcu!O19</f>
        <v/>
      </c>
      <c r="BF22" s="381"/>
      <c r="BG22" s="381"/>
      <c r="BH22" s="381"/>
      <c r="BI22" s="382"/>
    </row>
    <row r="23" spans="1:61" ht="18.75" customHeight="1">
      <c r="A23" s="56"/>
      <c r="B23" s="377" t="str">
        <f>Calcu!D20</f>
        <v/>
      </c>
      <c r="C23" s="378"/>
      <c r="D23" s="378"/>
      <c r="E23" s="378"/>
      <c r="F23" s="379"/>
      <c r="G23" s="377" t="str">
        <f>Calcu!E20</f>
        <v/>
      </c>
      <c r="H23" s="378"/>
      <c r="I23" s="378"/>
      <c r="J23" s="378"/>
      <c r="K23" s="379"/>
      <c r="L23" s="377" t="str">
        <f>IF(Calcu!$B20=FALSE,"",Calcu!R20/1000)</f>
        <v/>
      </c>
      <c r="M23" s="378"/>
      <c r="N23" s="378"/>
      <c r="O23" s="378"/>
      <c r="P23" s="379"/>
      <c r="Q23" s="377" t="str">
        <f>IF(Calcu!$B20=FALSE,"",Calcu!S20/1000)</f>
        <v/>
      </c>
      <c r="R23" s="378"/>
      <c r="S23" s="378"/>
      <c r="T23" s="378"/>
      <c r="U23" s="379"/>
      <c r="V23" s="377" t="str">
        <f>Calcu!T20</f>
        <v/>
      </c>
      <c r="W23" s="378"/>
      <c r="X23" s="378"/>
      <c r="Y23" s="378"/>
      <c r="Z23" s="379"/>
      <c r="AA23" s="377" t="str">
        <f>Calcu!I20</f>
        <v/>
      </c>
      <c r="AB23" s="378"/>
      <c r="AC23" s="378"/>
      <c r="AD23" s="378"/>
      <c r="AE23" s="379"/>
      <c r="AF23" s="377" t="str">
        <f>Calcu!J20</f>
        <v/>
      </c>
      <c r="AG23" s="378"/>
      <c r="AH23" s="378"/>
      <c r="AI23" s="378"/>
      <c r="AJ23" s="379"/>
      <c r="AK23" s="377" t="str">
        <f>Calcu!K20</f>
        <v/>
      </c>
      <c r="AL23" s="378"/>
      <c r="AM23" s="378"/>
      <c r="AN23" s="378"/>
      <c r="AO23" s="379"/>
      <c r="AP23" s="377" t="str">
        <f>Calcu!L20</f>
        <v/>
      </c>
      <c r="AQ23" s="378"/>
      <c r="AR23" s="378"/>
      <c r="AS23" s="378"/>
      <c r="AT23" s="379"/>
      <c r="AU23" s="377" t="str">
        <f>Calcu!M20</f>
        <v/>
      </c>
      <c r="AV23" s="378"/>
      <c r="AW23" s="378"/>
      <c r="AX23" s="378"/>
      <c r="AY23" s="379"/>
      <c r="AZ23" s="377" t="str">
        <f>Calcu!N20</f>
        <v/>
      </c>
      <c r="BA23" s="378"/>
      <c r="BB23" s="378"/>
      <c r="BC23" s="378"/>
      <c r="BD23" s="379"/>
      <c r="BE23" s="380" t="str">
        <f>Calcu!O20</f>
        <v/>
      </c>
      <c r="BF23" s="381"/>
      <c r="BG23" s="381"/>
      <c r="BH23" s="381"/>
      <c r="BI23" s="382"/>
    </row>
    <row r="24" spans="1:61" ht="18.75" customHeight="1">
      <c r="A24" s="56"/>
      <c r="B24" s="377" t="str">
        <f>Calcu!D21</f>
        <v/>
      </c>
      <c r="C24" s="378"/>
      <c r="D24" s="378"/>
      <c r="E24" s="378"/>
      <c r="F24" s="379"/>
      <c r="G24" s="377" t="str">
        <f>Calcu!E21</f>
        <v/>
      </c>
      <c r="H24" s="378"/>
      <c r="I24" s="378"/>
      <c r="J24" s="378"/>
      <c r="K24" s="379"/>
      <c r="L24" s="377" t="str">
        <f>IF(Calcu!$B21=FALSE,"",Calcu!R21/1000)</f>
        <v/>
      </c>
      <c r="M24" s="378"/>
      <c r="N24" s="378"/>
      <c r="O24" s="378"/>
      <c r="P24" s="379"/>
      <c r="Q24" s="377" t="str">
        <f>IF(Calcu!$B21=FALSE,"",Calcu!S21/1000)</f>
        <v/>
      </c>
      <c r="R24" s="378"/>
      <c r="S24" s="378"/>
      <c r="T24" s="378"/>
      <c r="U24" s="379"/>
      <c r="V24" s="377" t="str">
        <f>Calcu!T21</f>
        <v/>
      </c>
      <c r="W24" s="378"/>
      <c r="X24" s="378"/>
      <c r="Y24" s="378"/>
      <c r="Z24" s="379"/>
      <c r="AA24" s="377" t="str">
        <f>Calcu!I21</f>
        <v/>
      </c>
      <c r="AB24" s="378"/>
      <c r="AC24" s="378"/>
      <c r="AD24" s="378"/>
      <c r="AE24" s="379"/>
      <c r="AF24" s="377" t="str">
        <f>Calcu!J21</f>
        <v/>
      </c>
      <c r="AG24" s="378"/>
      <c r="AH24" s="378"/>
      <c r="AI24" s="378"/>
      <c r="AJ24" s="379"/>
      <c r="AK24" s="377" t="str">
        <f>Calcu!K21</f>
        <v/>
      </c>
      <c r="AL24" s="378"/>
      <c r="AM24" s="378"/>
      <c r="AN24" s="378"/>
      <c r="AO24" s="379"/>
      <c r="AP24" s="377" t="str">
        <f>Calcu!L21</f>
        <v/>
      </c>
      <c r="AQ24" s="378"/>
      <c r="AR24" s="378"/>
      <c r="AS24" s="378"/>
      <c r="AT24" s="379"/>
      <c r="AU24" s="377" t="str">
        <f>Calcu!M21</f>
        <v/>
      </c>
      <c r="AV24" s="378"/>
      <c r="AW24" s="378"/>
      <c r="AX24" s="378"/>
      <c r="AY24" s="379"/>
      <c r="AZ24" s="377" t="str">
        <f>Calcu!N21</f>
        <v/>
      </c>
      <c r="BA24" s="378"/>
      <c r="BB24" s="378"/>
      <c r="BC24" s="378"/>
      <c r="BD24" s="379"/>
      <c r="BE24" s="380" t="str">
        <f>Calcu!O21</f>
        <v/>
      </c>
      <c r="BF24" s="381"/>
      <c r="BG24" s="381"/>
      <c r="BH24" s="381"/>
      <c r="BI24" s="382"/>
    </row>
    <row r="25" spans="1:61" ht="18.75" customHeight="1">
      <c r="A25" s="56"/>
      <c r="B25" s="377" t="str">
        <f>Calcu!D22</f>
        <v/>
      </c>
      <c r="C25" s="378"/>
      <c r="D25" s="378"/>
      <c r="E25" s="378"/>
      <c r="F25" s="379"/>
      <c r="G25" s="377" t="str">
        <f>Calcu!E22</f>
        <v/>
      </c>
      <c r="H25" s="378"/>
      <c r="I25" s="378"/>
      <c r="J25" s="378"/>
      <c r="K25" s="379"/>
      <c r="L25" s="377" t="str">
        <f>IF(Calcu!$B22=FALSE,"",Calcu!R22/1000)</f>
        <v/>
      </c>
      <c r="M25" s="378"/>
      <c r="N25" s="378"/>
      <c r="O25" s="378"/>
      <c r="P25" s="379"/>
      <c r="Q25" s="377" t="str">
        <f>IF(Calcu!$B22=FALSE,"",Calcu!S22/1000)</f>
        <v/>
      </c>
      <c r="R25" s="378"/>
      <c r="S25" s="378"/>
      <c r="T25" s="378"/>
      <c r="U25" s="379"/>
      <c r="V25" s="377" t="str">
        <f>Calcu!T22</f>
        <v/>
      </c>
      <c r="W25" s="378"/>
      <c r="X25" s="378"/>
      <c r="Y25" s="378"/>
      <c r="Z25" s="379"/>
      <c r="AA25" s="377" t="str">
        <f>Calcu!I22</f>
        <v/>
      </c>
      <c r="AB25" s="378"/>
      <c r="AC25" s="378"/>
      <c r="AD25" s="378"/>
      <c r="AE25" s="379"/>
      <c r="AF25" s="377" t="str">
        <f>Calcu!J22</f>
        <v/>
      </c>
      <c r="AG25" s="378"/>
      <c r="AH25" s="378"/>
      <c r="AI25" s="378"/>
      <c r="AJ25" s="379"/>
      <c r="AK25" s="377" t="str">
        <f>Calcu!K22</f>
        <v/>
      </c>
      <c r="AL25" s="378"/>
      <c r="AM25" s="378"/>
      <c r="AN25" s="378"/>
      <c r="AO25" s="379"/>
      <c r="AP25" s="377" t="str">
        <f>Calcu!L22</f>
        <v/>
      </c>
      <c r="AQ25" s="378"/>
      <c r="AR25" s="378"/>
      <c r="AS25" s="378"/>
      <c r="AT25" s="379"/>
      <c r="AU25" s="377" t="str">
        <f>Calcu!M22</f>
        <v/>
      </c>
      <c r="AV25" s="378"/>
      <c r="AW25" s="378"/>
      <c r="AX25" s="378"/>
      <c r="AY25" s="379"/>
      <c r="AZ25" s="377" t="str">
        <f>Calcu!N22</f>
        <v/>
      </c>
      <c r="BA25" s="378"/>
      <c r="BB25" s="378"/>
      <c r="BC25" s="378"/>
      <c r="BD25" s="379"/>
      <c r="BE25" s="380" t="str">
        <f>Calcu!O22</f>
        <v/>
      </c>
      <c r="BF25" s="381"/>
      <c r="BG25" s="381"/>
      <c r="BH25" s="381"/>
      <c r="BI25" s="382"/>
    </row>
    <row r="26" spans="1:61" ht="18.75" customHeight="1">
      <c r="A26" s="56"/>
      <c r="B26" s="377" t="str">
        <f>Calcu!D23</f>
        <v/>
      </c>
      <c r="C26" s="378"/>
      <c r="D26" s="378"/>
      <c r="E26" s="378"/>
      <c r="F26" s="379"/>
      <c r="G26" s="377" t="str">
        <f>Calcu!E23</f>
        <v/>
      </c>
      <c r="H26" s="378"/>
      <c r="I26" s="378"/>
      <c r="J26" s="378"/>
      <c r="K26" s="379"/>
      <c r="L26" s="377" t="str">
        <f>IF(Calcu!$B23=FALSE,"",Calcu!R23/1000)</f>
        <v/>
      </c>
      <c r="M26" s="378"/>
      <c r="N26" s="378"/>
      <c r="O26" s="378"/>
      <c r="P26" s="379"/>
      <c r="Q26" s="377" t="str">
        <f>IF(Calcu!$B23=FALSE,"",Calcu!S23/1000)</f>
        <v/>
      </c>
      <c r="R26" s="378"/>
      <c r="S26" s="378"/>
      <c r="T26" s="378"/>
      <c r="U26" s="379"/>
      <c r="V26" s="377" t="str">
        <f>Calcu!T23</f>
        <v/>
      </c>
      <c r="W26" s="378"/>
      <c r="X26" s="378"/>
      <c r="Y26" s="378"/>
      <c r="Z26" s="379"/>
      <c r="AA26" s="377" t="str">
        <f>Calcu!I23</f>
        <v/>
      </c>
      <c r="AB26" s="378"/>
      <c r="AC26" s="378"/>
      <c r="AD26" s="378"/>
      <c r="AE26" s="379"/>
      <c r="AF26" s="377" t="str">
        <f>Calcu!J23</f>
        <v/>
      </c>
      <c r="AG26" s="378"/>
      <c r="AH26" s="378"/>
      <c r="AI26" s="378"/>
      <c r="AJ26" s="379"/>
      <c r="AK26" s="377" t="str">
        <f>Calcu!K23</f>
        <v/>
      </c>
      <c r="AL26" s="378"/>
      <c r="AM26" s="378"/>
      <c r="AN26" s="378"/>
      <c r="AO26" s="379"/>
      <c r="AP26" s="377" t="str">
        <f>Calcu!L23</f>
        <v/>
      </c>
      <c r="AQ26" s="378"/>
      <c r="AR26" s="378"/>
      <c r="AS26" s="378"/>
      <c r="AT26" s="379"/>
      <c r="AU26" s="377" t="str">
        <f>Calcu!M23</f>
        <v/>
      </c>
      <c r="AV26" s="378"/>
      <c r="AW26" s="378"/>
      <c r="AX26" s="378"/>
      <c r="AY26" s="379"/>
      <c r="AZ26" s="377" t="str">
        <f>Calcu!N23</f>
        <v/>
      </c>
      <c r="BA26" s="378"/>
      <c r="BB26" s="378"/>
      <c r="BC26" s="378"/>
      <c r="BD26" s="379"/>
      <c r="BE26" s="380" t="str">
        <f>Calcu!O23</f>
        <v/>
      </c>
      <c r="BF26" s="381"/>
      <c r="BG26" s="381"/>
      <c r="BH26" s="381"/>
      <c r="BI26" s="382"/>
    </row>
    <row r="27" spans="1:61" ht="18.75" customHeight="1">
      <c r="A27" s="56"/>
      <c r="B27" s="377" t="str">
        <f>Calcu!D24</f>
        <v/>
      </c>
      <c r="C27" s="378"/>
      <c r="D27" s="378"/>
      <c r="E27" s="378"/>
      <c r="F27" s="379"/>
      <c r="G27" s="377" t="str">
        <f>Calcu!E24</f>
        <v/>
      </c>
      <c r="H27" s="378"/>
      <c r="I27" s="378"/>
      <c r="J27" s="378"/>
      <c r="K27" s="379"/>
      <c r="L27" s="377" t="str">
        <f>IF(Calcu!$B24=FALSE,"",Calcu!R24/1000)</f>
        <v/>
      </c>
      <c r="M27" s="378"/>
      <c r="N27" s="378"/>
      <c r="O27" s="378"/>
      <c r="P27" s="379"/>
      <c r="Q27" s="377" t="str">
        <f>IF(Calcu!$B24=FALSE,"",Calcu!S24/1000)</f>
        <v/>
      </c>
      <c r="R27" s="378"/>
      <c r="S27" s="378"/>
      <c r="T27" s="378"/>
      <c r="U27" s="379"/>
      <c r="V27" s="377" t="str">
        <f>Calcu!T24</f>
        <v/>
      </c>
      <c r="W27" s="378"/>
      <c r="X27" s="378"/>
      <c r="Y27" s="378"/>
      <c r="Z27" s="379"/>
      <c r="AA27" s="377" t="str">
        <f>Calcu!I24</f>
        <v/>
      </c>
      <c r="AB27" s="378"/>
      <c r="AC27" s="378"/>
      <c r="AD27" s="378"/>
      <c r="AE27" s="379"/>
      <c r="AF27" s="377" t="str">
        <f>Calcu!J24</f>
        <v/>
      </c>
      <c r="AG27" s="378"/>
      <c r="AH27" s="378"/>
      <c r="AI27" s="378"/>
      <c r="AJ27" s="379"/>
      <c r="AK27" s="377" t="str">
        <f>Calcu!K24</f>
        <v/>
      </c>
      <c r="AL27" s="378"/>
      <c r="AM27" s="378"/>
      <c r="AN27" s="378"/>
      <c r="AO27" s="379"/>
      <c r="AP27" s="377" t="str">
        <f>Calcu!L24</f>
        <v/>
      </c>
      <c r="AQ27" s="378"/>
      <c r="AR27" s="378"/>
      <c r="AS27" s="378"/>
      <c r="AT27" s="379"/>
      <c r="AU27" s="377" t="str">
        <f>Calcu!M24</f>
        <v/>
      </c>
      <c r="AV27" s="378"/>
      <c r="AW27" s="378"/>
      <c r="AX27" s="378"/>
      <c r="AY27" s="379"/>
      <c r="AZ27" s="377" t="str">
        <f>Calcu!N24</f>
        <v/>
      </c>
      <c r="BA27" s="378"/>
      <c r="BB27" s="378"/>
      <c r="BC27" s="378"/>
      <c r="BD27" s="379"/>
      <c r="BE27" s="380" t="str">
        <f>Calcu!O24</f>
        <v/>
      </c>
      <c r="BF27" s="381"/>
      <c r="BG27" s="381"/>
      <c r="BH27" s="381"/>
      <c r="BI27" s="382"/>
    </row>
    <row r="28" spans="1:61" ht="18.75" customHeight="1">
      <c r="A28" s="56"/>
      <c r="B28" s="377" t="str">
        <f>Calcu!D25</f>
        <v/>
      </c>
      <c r="C28" s="378"/>
      <c r="D28" s="378"/>
      <c r="E28" s="378"/>
      <c r="F28" s="379"/>
      <c r="G28" s="377" t="str">
        <f>Calcu!E25</f>
        <v/>
      </c>
      <c r="H28" s="378"/>
      <c r="I28" s="378"/>
      <c r="J28" s="378"/>
      <c r="K28" s="379"/>
      <c r="L28" s="377" t="str">
        <f>IF(Calcu!$B25=FALSE,"",Calcu!R25/1000)</f>
        <v/>
      </c>
      <c r="M28" s="378"/>
      <c r="N28" s="378"/>
      <c r="O28" s="378"/>
      <c r="P28" s="379"/>
      <c r="Q28" s="377" t="str">
        <f>IF(Calcu!$B25=FALSE,"",Calcu!S25/1000)</f>
        <v/>
      </c>
      <c r="R28" s="378"/>
      <c r="S28" s="378"/>
      <c r="T28" s="378"/>
      <c r="U28" s="379"/>
      <c r="V28" s="377" t="str">
        <f>Calcu!T25</f>
        <v/>
      </c>
      <c r="W28" s="378"/>
      <c r="X28" s="378"/>
      <c r="Y28" s="378"/>
      <c r="Z28" s="379"/>
      <c r="AA28" s="377" t="str">
        <f>Calcu!I25</f>
        <v/>
      </c>
      <c r="AB28" s="378"/>
      <c r="AC28" s="378"/>
      <c r="AD28" s="378"/>
      <c r="AE28" s="379"/>
      <c r="AF28" s="377" t="str">
        <f>Calcu!J25</f>
        <v/>
      </c>
      <c r="AG28" s="378"/>
      <c r="AH28" s="378"/>
      <c r="AI28" s="378"/>
      <c r="AJ28" s="379"/>
      <c r="AK28" s="377" t="str">
        <f>Calcu!K25</f>
        <v/>
      </c>
      <c r="AL28" s="378"/>
      <c r="AM28" s="378"/>
      <c r="AN28" s="378"/>
      <c r="AO28" s="379"/>
      <c r="AP28" s="377" t="str">
        <f>Calcu!L25</f>
        <v/>
      </c>
      <c r="AQ28" s="378"/>
      <c r="AR28" s="378"/>
      <c r="AS28" s="378"/>
      <c r="AT28" s="379"/>
      <c r="AU28" s="377" t="str">
        <f>Calcu!M25</f>
        <v/>
      </c>
      <c r="AV28" s="378"/>
      <c r="AW28" s="378"/>
      <c r="AX28" s="378"/>
      <c r="AY28" s="379"/>
      <c r="AZ28" s="377" t="str">
        <f>Calcu!N25</f>
        <v/>
      </c>
      <c r="BA28" s="378"/>
      <c r="BB28" s="378"/>
      <c r="BC28" s="378"/>
      <c r="BD28" s="379"/>
      <c r="BE28" s="380" t="str">
        <f>Calcu!O25</f>
        <v/>
      </c>
      <c r="BF28" s="381"/>
      <c r="BG28" s="381"/>
      <c r="BH28" s="381"/>
      <c r="BI28" s="382"/>
    </row>
    <row r="29" spans="1:61" ht="18.75" customHeight="1">
      <c r="A29" s="56"/>
      <c r="B29" s="377" t="str">
        <f>Calcu!D26</f>
        <v/>
      </c>
      <c r="C29" s="378"/>
      <c r="D29" s="378"/>
      <c r="E29" s="378"/>
      <c r="F29" s="379"/>
      <c r="G29" s="377" t="str">
        <f>Calcu!E26</f>
        <v/>
      </c>
      <c r="H29" s="378"/>
      <c r="I29" s="378"/>
      <c r="J29" s="378"/>
      <c r="K29" s="379"/>
      <c r="L29" s="377" t="str">
        <f>IF(Calcu!$B26=FALSE,"",Calcu!R26/1000)</f>
        <v/>
      </c>
      <c r="M29" s="378"/>
      <c r="N29" s="378"/>
      <c r="O29" s="378"/>
      <c r="P29" s="379"/>
      <c r="Q29" s="377" t="str">
        <f>IF(Calcu!$B26=FALSE,"",Calcu!S26/1000)</f>
        <v/>
      </c>
      <c r="R29" s="378"/>
      <c r="S29" s="378"/>
      <c r="T29" s="378"/>
      <c r="U29" s="379"/>
      <c r="V29" s="377" t="str">
        <f>Calcu!T26</f>
        <v/>
      </c>
      <c r="W29" s="378"/>
      <c r="X29" s="378"/>
      <c r="Y29" s="378"/>
      <c r="Z29" s="379"/>
      <c r="AA29" s="377" t="str">
        <f>Calcu!I26</f>
        <v/>
      </c>
      <c r="AB29" s="378"/>
      <c r="AC29" s="378"/>
      <c r="AD29" s="378"/>
      <c r="AE29" s="379"/>
      <c r="AF29" s="377" t="str">
        <f>Calcu!J26</f>
        <v/>
      </c>
      <c r="AG29" s="378"/>
      <c r="AH29" s="378"/>
      <c r="AI29" s="378"/>
      <c r="AJ29" s="379"/>
      <c r="AK29" s="377" t="str">
        <f>Calcu!K26</f>
        <v/>
      </c>
      <c r="AL29" s="378"/>
      <c r="AM29" s="378"/>
      <c r="AN29" s="378"/>
      <c r="AO29" s="379"/>
      <c r="AP29" s="377" t="str">
        <f>Calcu!L26</f>
        <v/>
      </c>
      <c r="AQ29" s="378"/>
      <c r="AR29" s="378"/>
      <c r="AS29" s="378"/>
      <c r="AT29" s="379"/>
      <c r="AU29" s="377" t="str">
        <f>Calcu!M26</f>
        <v/>
      </c>
      <c r="AV29" s="378"/>
      <c r="AW29" s="378"/>
      <c r="AX29" s="378"/>
      <c r="AY29" s="379"/>
      <c r="AZ29" s="377" t="str">
        <f>Calcu!N26</f>
        <v/>
      </c>
      <c r="BA29" s="378"/>
      <c r="BB29" s="378"/>
      <c r="BC29" s="378"/>
      <c r="BD29" s="379"/>
      <c r="BE29" s="380" t="str">
        <f>Calcu!O26</f>
        <v/>
      </c>
      <c r="BF29" s="381"/>
      <c r="BG29" s="381"/>
      <c r="BH29" s="381"/>
      <c r="BI29" s="382"/>
    </row>
    <row r="30" spans="1:61" ht="18.75" customHeight="1">
      <c r="A30" s="56"/>
      <c r="B30" s="377" t="str">
        <f>Calcu!D27</f>
        <v/>
      </c>
      <c r="C30" s="378"/>
      <c r="D30" s="378"/>
      <c r="E30" s="378"/>
      <c r="F30" s="379"/>
      <c r="G30" s="377" t="str">
        <f>Calcu!E27</f>
        <v/>
      </c>
      <c r="H30" s="378"/>
      <c r="I30" s="378"/>
      <c r="J30" s="378"/>
      <c r="K30" s="379"/>
      <c r="L30" s="377" t="str">
        <f>IF(Calcu!$B27=FALSE,"",Calcu!R27/1000)</f>
        <v/>
      </c>
      <c r="M30" s="378"/>
      <c r="N30" s="378"/>
      <c r="O30" s="378"/>
      <c r="P30" s="379"/>
      <c r="Q30" s="377" t="str">
        <f>IF(Calcu!$B27=FALSE,"",Calcu!S27/1000)</f>
        <v/>
      </c>
      <c r="R30" s="378"/>
      <c r="S30" s="378"/>
      <c r="T30" s="378"/>
      <c r="U30" s="379"/>
      <c r="V30" s="377" t="str">
        <f>Calcu!T27</f>
        <v/>
      </c>
      <c r="W30" s="378"/>
      <c r="X30" s="378"/>
      <c r="Y30" s="378"/>
      <c r="Z30" s="379"/>
      <c r="AA30" s="377" t="str">
        <f>Calcu!I27</f>
        <v/>
      </c>
      <c r="AB30" s="378"/>
      <c r="AC30" s="378"/>
      <c r="AD30" s="378"/>
      <c r="AE30" s="379"/>
      <c r="AF30" s="377" t="str">
        <f>Calcu!J27</f>
        <v/>
      </c>
      <c r="AG30" s="378"/>
      <c r="AH30" s="378"/>
      <c r="AI30" s="378"/>
      <c r="AJ30" s="379"/>
      <c r="AK30" s="377" t="str">
        <f>Calcu!K27</f>
        <v/>
      </c>
      <c r="AL30" s="378"/>
      <c r="AM30" s="378"/>
      <c r="AN30" s="378"/>
      <c r="AO30" s="379"/>
      <c r="AP30" s="377" t="str">
        <f>Calcu!L27</f>
        <v/>
      </c>
      <c r="AQ30" s="378"/>
      <c r="AR30" s="378"/>
      <c r="AS30" s="378"/>
      <c r="AT30" s="379"/>
      <c r="AU30" s="377" t="str">
        <f>Calcu!M27</f>
        <v/>
      </c>
      <c r="AV30" s="378"/>
      <c r="AW30" s="378"/>
      <c r="AX30" s="378"/>
      <c r="AY30" s="379"/>
      <c r="AZ30" s="377" t="str">
        <f>Calcu!N27</f>
        <v/>
      </c>
      <c r="BA30" s="378"/>
      <c r="BB30" s="378"/>
      <c r="BC30" s="378"/>
      <c r="BD30" s="379"/>
      <c r="BE30" s="380" t="str">
        <f>Calcu!O27</f>
        <v/>
      </c>
      <c r="BF30" s="381"/>
      <c r="BG30" s="381"/>
      <c r="BH30" s="381"/>
      <c r="BI30" s="382"/>
    </row>
    <row r="31" spans="1:61" ht="18.75" customHeight="1">
      <c r="A31" s="56"/>
      <c r="B31" s="377" t="str">
        <f>Calcu!D28</f>
        <v/>
      </c>
      <c r="C31" s="378"/>
      <c r="D31" s="378"/>
      <c r="E31" s="378"/>
      <c r="F31" s="379"/>
      <c r="G31" s="377" t="str">
        <f>Calcu!E28</f>
        <v/>
      </c>
      <c r="H31" s="378"/>
      <c r="I31" s="378"/>
      <c r="J31" s="378"/>
      <c r="K31" s="379"/>
      <c r="L31" s="377" t="str">
        <f>IF(Calcu!$B28=FALSE,"",Calcu!R28/1000)</f>
        <v/>
      </c>
      <c r="M31" s="378"/>
      <c r="N31" s="378"/>
      <c r="O31" s="378"/>
      <c r="P31" s="379"/>
      <c r="Q31" s="377" t="str">
        <f>IF(Calcu!$B28=FALSE,"",Calcu!S28/1000)</f>
        <v/>
      </c>
      <c r="R31" s="378"/>
      <c r="S31" s="378"/>
      <c r="T31" s="378"/>
      <c r="U31" s="379"/>
      <c r="V31" s="377" t="str">
        <f>Calcu!T28</f>
        <v/>
      </c>
      <c r="W31" s="378"/>
      <c r="X31" s="378"/>
      <c r="Y31" s="378"/>
      <c r="Z31" s="379"/>
      <c r="AA31" s="377" t="str">
        <f>Calcu!I28</f>
        <v/>
      </c>
      <c r="AB31" s="378"/>
      <c r="AC31" s="378"/>
      <c r="AD31" s="378"/>
      <c r="AE31" s="379"/>
      <c r="AF31" s="377" t="str">
        <f>Calcu!J28</f>
        <v/>
      </c>
      <c r="AG31" s="378"/>
      <c r="AH31" s="378"/>
      <c r="AI31" s="378"/>
      <c r="AJ31" s="379"/>
      <c r="AK31" s="377" t="str">
        <f>Calcu!K28</f>
        <v/>
      </c>
      <c r="AL31" s="378"/>
      <c r="AM31" s="378"/>
      <c r="AN31" s="378"/>
      <c r="AO31" s="379"/>
      <c r="AP31" s="377" t="str">
        <f>Calcu!L28</f>
        <v/>
      </c>
      <c r="AQ31" s="378"/>
      <c r="AR31" s="378"/>
      <c r="AS31" s="378"/>
      <c r="AT31" s="379"/>
      <c r="AU31" s="377" t="str">
        <f>Calcu!M28</f>
        <v/>
      </c>
      <c r="AV31" s="378"/>
      <c r="AW31" s="378"/>
      <c r="AX31" s="378"/>
      <c r="AY31" s="379"/>
      <c r="AZ31" s="377" t="str">
        <f>Calcu!N28</f>
        <v/>
      </c>
      <c r="BA31" s="378"/>
      <c r="BB31" s="378"/>
      <c r="BC31" s="378"/>
      <c r="BD31" s="379"/>
      <c r="BE31" s="380" t="str">
        <f>Calcu!O28</f>
        <v/>
      </c>
      <c r="BF31" s="381"/>
      <c r="BG31" s="381"/>
      <c r="BH31" s="381"/>
      <c r="BI31" s="382"/>
    </row>
    <row r="32" spans="1:61" ht="18.75" customHeight="1">
      <c r="A32" s="56"/>
      <c r="B32" s="377" t="str">
        <f>Calcu!D29</f>
        <v/>
      </c>
      <c r="C32" s="378"/>
      <c r="D32" s="378"/>
      <c r="E32" s="378"/>
      <c r="F32" s="379"/>
      <c r="G32" s="377" t="str">
        <f>Calcu!E29</f>
        <v/>
      </c>
      <c r="H32" s="378"/>
      <c r="I32" s="378"/>
      <c r="J32" s="378"/>
      <c r="K32" s="379"/>
      <c r="L32" s="377" t="str">
        <f>IF(Calcu!$B29=FALSE,"",Calcu!R29/1000)</f>
        <v/>
      </c>
      <c r="M32" s="378"/>
      <c r="N32" s="378"/>
      <c r="O32" s="378"/>
      <c r="P32" s="379"/>
      <c r="Q32" s="377" t="str">
        <f>IF(Calcu!$B29=FALSE,"",Calcu!S29/1000)</f>
        <v/>
      </c>
      <c r="R32" s="378"/>
      <c r="S32" s="378"/>
      <c r="T32" s="378"/>
      <c r="U32" s="379"/>
      <c r="V32" s="377" t="str">
        <f>Calcu!T29</f>
        <v/>
      </c>
      <c r="W32" s="378"/>
      <c r="X32" s="378"/>
      <c r="Y32" s="378"/>
      <c r="Z32" s="379"/>
      <c r="AA32" s="377" t="str">
        <f>Calcu!I29</f>
        <v/>
      </c>
      <c r="AB32" s="378"/>
      <c r="AC32" s="378"/>
      <c r="AD32" s="378"/>
      <c r="AE32" s="379"/>
      <c r="AF32" s="377" t="str">
        <f>Calcu!J29</f>
        <v/>
      </c>
      <c r="AG32" s="378"/>
      <c r="AH32" s="378"/>
      <c r="AI32" s="378"/>
      <c r="AJ32" s="379"/>
      <c r="AK32" s="377" t="str">
        <f>Calcu!K29</f>
        <v/>
      </c>
      <c r="AL32" s="378"/>
      <c r="AM32" s="378"/>
      <c r="AN32" s="378"/>
      <c r="AO32" s="379"/>
      <c r="AP32" s="377" t="str">
        <f>Calcu!L29</f>
        <v/>
      </c>
      <c r="AQ32" s="378"/>
      <c r="AR32" s="378"/>
      <c r="AS32" s="378"/>
      <c r="AT32" s="379"/>
      <c r="AU32" s="377" t="str">
        <f>Calcu!M29</f>
        <v/>
      </c>
      <c r="AV32" s="378"/>
      <c r="AW32" s="378"/>
      <c r="AX32" s="378"/>
      <c r="AY32" s="379"/>
      <c r="AZ32" s="377" t="str">
        <f>Calcu!N29</f>
        <v/>
      </c>
      <c r="BA32" s="378"/>
      <c r="BB32" s="378"/>
      <c r="BC32" s="378"/>
      <c r="BD32" s="379"/>
      <c r="BE32" s="380" t="str">
        <f>Calcu!O29</f>
        <v/>
      </c>
      <c r="BF32" s="381"/>
      <c r="BG32" s="381"/>
      <c r="BH32" s="381"/>
      <c r="BI32" s="382"/>
    </row>
    <row r="33" spans="1:61" ht="18.75" customHeight="1">
      <c r="A33" s="56"/>
      <c r="B33" s="377" t="str">
        <f>Calcu!D30</f>
        <v/>
      </c>
      <c r="C33" s="378"/>
      <c r="D33" s="378"/>
      <c r="E33" s="378"/>
      <c r="F33" s="379"/>
      <c r="G33" s="377" t="str">
        <f>Calcu!E30</f>
        <v/>
      </c>
      <c r="H33" s="378"/>
      <c r="I33" s="378"/>
      <c r="J33" s="378"/>
      <c r="K33" s="379"/>
      <c r="L33" s="377" t="str">
        <f>IF(Calcu!$B30=FALSE,"",Calcu!R30/1000)</f>
        <v/>
      </c>
      <c r="M33" s="378"/>
      <c r="N33" s="378"/>
      <c r="O33" s="378"/>
      <c r="P33" s="379"/>
      <c r="Q33" s="377" t="str">
        <f>IF(Calcu!$B30=FALSE,"",Calcu!S30/1000)</f>
        <v/>
      </c>
      <c r="R33" s="378"/>
      <c r="S33" s="378"/>
      <c r="T33" s="378"/>
      <c r="U33" s="379"/>
      <c r="V33" s="377" t="str">
        <f>Calcu!T30</f>
        <v/>
      </c>
      <c r="W33" s="378"/>
      <c r="X33" s="378"/>
      <c r="Y33" s="378"/>
      <c r="Z33" s="379"/>
      <c r="AA33" s="377" t="str">
        <f>Calcu!I30</f>
        <v/>
      </c>
      <c r="AB33" s="378"/>
      <c r="AC33" s="378"/>
      <c r="AD33" s="378"/>
      <c r="AE33" s="379"/>
      <c r="AF33" s="377" t="str">
        <f>Calcu!J30</f>
        <v/>
      </c>
      <c r="AG33" s="378"/>
      <c r="AH33" s="378"/>
      <c r="AI33" s="378"/>
      <c r="AJ33" s="379"/>
      <c r="AK33" s="377" t="str">
        <f>Calcu!K30</f>
        <v/>
      </c>
      <c r="AL33" s="378"/>
      <c r="AM33" s="378"/>
      <c r="AN33" s="378"/>
      <c r="AO33" s="379"/>
      <c r="AP33" s="377" t="str">
        <f>Calcu!L30</f>
        <v/>
      </c>
      <c r="AQ33" s="378"/>
      <c r="AR33" s="378"/>
      <c r="AS33" s="378"/>
      <c r="AT33" s="379"/>
      <c r="AU33" s="377" t="str">
        <f>Calcu!M30</f>
        <v/>
      </c>
      <c r="AV33" s="378"/>
      <c r="AW33" s="378"/>
      <c r="AX33" s="378"/>
      <c r="AY33" s="379"/>
      <c r="AZ33" s="377" t="str">
        <f>Calcu!N30</f>
        <v/>
      </c>
      <c r="BA33" s="378"/>
      <c r="BB33" s="378"/>
      <c r="BC33" s="378"/>
      <c r="BD33" s="379"/>
      <c r="BE33" s="380" t="str">
        <f>Calcu!O30</f>
        <v/>
      </c>
      <c r="BF33" s="381"/>
      <c r="BG33" s="381"/>
      <c r="BH33" s="381"/>
      <c r="BI33" s="382"/>
    </row>
    <row r="34" spans="1:61" ht="18.75" customHeight="1">
      <c r="A34" s="56"/>
      <c r="B34" s="377" t="str">
        <f>Calcu!D31</f>
        <v/>
      </c>
      <c r="C34" s="378"/>
      <c r="D34" s="378"/>
      <c r="E34" s="378"/>
      <c r="F34" s="379"/>
      <c r="G34" s="377" t="str">
        <f>Calcu!E31</f>
        <v/>
      </c>
      <c r="H34" s="378"/>
      <c r="I34" s="378"/>
      <c r="J34" s="378"/>
      <c r="K34" s="379"/>
      <c r="L34" s="377" t="str">
        <f>IF(Calcu!$B31=FALSE,"",Calcu!R31/1000)</f>
        <v/>
      </c>
      <c r="M34" s="378"/>
      <c r="N34" s="378"/>
      <c r="O34" s="378"/>
      <c r="P34" s="379"/>
      <c r="Q34" s="377" t="str">
        <f>IF(Calcu!$B31=FALSE,"",Calcu!S31/1000)</f>
        <v/>
      </c>
      <c r="R34" s="378"/>
      <c r="S34" s="378"/>
      <c r="T34" s="378"/>
      <c r="U34" s="379"/>
      <c r="V34" s="377" t="str">
        <f>Calcu!T31</f>
        <v/>
      </c>
      <c r="W34" s="378"/>
      <c r="X34" s="378"/>
      <c r="Y34" s="378"/>
      <c r="Z34" s="379"/>
      <c r="AA34" s="377" t="str">
        <f>Calcu!I31</f>
        <v/>
      </c>
      <c r="AB34" s="378"/>
      <c r="AC34" s="378"/>
      <c r="AD34" s="378"/>
      <c r="AE34" s="379"/>
      <c r="AF34" s="377" t="str">
        <f>Calcu!J31</f>
        <v/>
      </c>
      <c r="AG34" s="378"/>
      <c r="AH34" s="378"/>
      <c r="AI34" s="378"/>
      <c r="AJ34" s="379"/>
      <c r="AK34" s="377" t="str">
        <f>Calcu!K31</f>
        <v/>
      </c>
      <c r="AL34" s="378"/>
      <c r="AM34" s="378"/>
      <c r="AN34" s="378"/>
      <c r="AO34" s="379"/>
      <c r="AP34" s="377" t="str">
        <f>Calcu!L31</f>
        <v/>
      </c>
      <c r="AQ34" s="378"/>
      <c r="AR34" s="378"/>
      <c r="AS34" s="378"/>
      <c r="AT34" s="379"/>
      <c r="AU34" s="377" t="str">
        <f>Calcu!M31</f>
        <v/>
      </c>
      <c r="AV34" s="378"/>
      <c r="AW34" s="378"/>
      <c r="AX34" s="378"/>
      <c r="AY34" s="379"/>
      <c r="AZ34" s="377" t="str">
        <f>Calcu!N31</f>
        <v/>
      </c>
      <c r="BA34" s="378"/>
      <c r="BB34" s="378"/>
      <c r="BC34" s="378"/>
      <c r="BD34" s="379"/>
      <c r="BE34" s="380" t="str">
        <f>Calcu!O31</f>
        <v/>
      </c>
      <c r="BF34" s="381"/>
      <c r="BG34" s="381"/>
      <c r="BH34" s="381"/>
      <c r="BI34" s="382"/>
    </row>
    <row r="35" spans="1:61" ht="18.75" customHeight="1">
      <c r="A35" s="56"/>
      <c r="B35" s="377" t="str">
        <f>Calcu!D32</f>
        <v/>
      </c>
      <c r="C35" s="378"/>
      <c r="D35" s="378"/>
      <c r="E35" s="378"/>
      <c r="F35" s="379"/>
      <c r="G35" s="377" t="str">
        <f>Calcu!E32</f>
        <v/>
      </c>
      <c r="H35" s="378"/>
      <c r="I35" s="378"/>
      <c r="J35" s="378"/>
      <c r="K35" s="379"/>
      <c r="L35" s="377" t="str">
        <f>IF(Calcu!$B32=FALSE,"",Calcu!R32/1000)</f>
        <v/>
      </c>
      <c r="M35" s="378"/>
      <c r="N35" s="378"/>
      <c r="O35" s="378"/>
      <c r="P35" s="379"/>
      <c r="Q35" s="377" t="str">
        <f>IF(Calcu!$B32=FALSE,"",Calcu!S32/1000)</f>
        <v/>
      </c>
      <c r="R35" s="378"/>
      <c r="S35" s="378"/>
      <c r="T35" s="378"/>
      <c r="U35" s="379"/>
      <c r="V35" s="377" t="str">
        <f>Calcu!T32</f>
        <v/>
      </c>
      <c r="W35" s="378"/>
      <c r="X35" s="378"/>
      <c r="Y35" s="378"/>
      <c r="Z35" s="379"/>
      <c r="AA35" s="377" t="str">
        <f>Calcu!I32</f>
        <v/>
      </c>
      <c r="AB35" s="378"/>
      <c r="AC35" s="378"/>
      <c r="AD35" s="378"/>
      <c r="AE35" s="379"/>
      <c r="AF35" s="377" t="str">
        <f>Calcu!J32</f>
        <v/>
      </c>
      <c r="AG35" s="378"/>
      <c r="AH35" s="378"/>
      <c r="AI35" s="378"/>
      <c r="AJ35" s="379"/>
      <c r="AK35" s="377" t="str">
        <f>Calcu!K32</f>
        <v/>
      </c>
      <c r="AL35" s="378"/>
      <c r="AM35" s="378"/>
      <c r="AN35" s="378"/>
      <c r="AO35" s="379"/>
      <c r="AP35" s="377" t="str">
        <f>Calcu!L32</f>
        <v/>
      </c>
      <c r="AQ35" s="378"/>
      <c r="AR35" s="378"/>
      <c r="AS35" s="378"/>
      <c r="AT35" s="379"/>
      <c r="AU35" s="377" t="str">
        <f>Calcu!M32</f>
        <v/>
      </c>
      <c r="AV35" s="378"/>
      <c r="AW35" s="378"/>
      <c r="AX35" s="378"/>
      <c r="AY35" s="379"/>
      <c r="AZ35" s="377" t="str">
        <f>Calcu!N32</f>
        <v/>
      </c>
      <c r="BA35" s="378"/>
      <c r="BB35" s="378"/>
      <c r="BC35" s="378"/>
      <c r="BD35" s="379"/>
      <c r="BE35" s="380" t="str">
        <f>Calcu!O32</f>
        <v/>
      </c>
      <c r="BF35" s="381"/>
      <c r="BG35" s="381"/>
      <c r="BH35" s="381"/>
      <c r="BI35" s="382"/>
    </row>
    <row r="36" spans="1:61" ht="18.75" customHeight="1">
      <c r="A36" s="56"/>
      <c r="B36" s="377" t="str">
        <f>Calcu!D33</f>
        <v/>
      </c>
      <c r="C36" s="378"/>
      <c r="D36" s="378"/>
      <c r="E36" s="378"/>
      <c r="F36" s="379"/>
      <c r="G36" s="377" t="str">
        <f>Calcu!E33</f>
        <v/>
      </c>
      <c r="H36" s="378"/>
      <c r="I36" s="378"/>
      <c r="J36" s="378"/>
      <c r="K36" s="379"/>
      <c r="L36" s="377" t="str">
        <f>IF(Calcu!$B33=FALSE,"",Calcu!R33/1000)</f>
        <v/>
      </c>
      <c r="M36" s="378"/>
      <c r="N36" s="378"/>
      <c r="O36" s="378"/>
      <c r="P36" s="379"/>
      <c r="Q36" s="377" t="str">
        <f>IF(Calcu!$B33=FALSE,"",Calcu!S33/1000)</f>
        <v/>
      </c>
      <c r="R36" s="378"/>
      <c r="S36" s="378"/>
      <c r="T36" s="378"/>
      <c r="U36" s="379"/>
      <c r="V36" s="377" t="str">
        <f>Calcu!T33</f>
        <v/>
      </c>
      <c r="W36" s="378"/>
      <c r="X36" s="378"/>
      <c r="Y36" s="378"/>
      <c r="Z36" s="379"/>
      <c r="AA36" s="377" t="str">
        <f>Calcu!I33</f>
        <v/>
      </c>
      <c r="AB36" s="378"/>
      <c r="AC36" s="378"/>
      <c r="AD36" s="378"/>
      <c r="AE36" s="379"/>
      <c r="AF36" s="377" t="str">
        <f>Calcu!J33</f>
        <v/>
      </c>
      <c r="AG36" s="378"/>
      <c r="AH36" s="378"/>
      <c r="AI36" s="378"/>
      <c r="AJ36" s="379"/>
      <c r="AK36" s="377" t="str">
        <f>Calcu!K33</f>
        <v/>
      </c>
      <c r="AL36" s="378"/>
      <c r="AM36" s="378"/>
      <c r="AN36" s="378"/>
      <c r="AO36" s="379"/>
      <c r="AP36" s="377" t="str">
        <f>Calcu!L33</f>
        <v/>
      </c>
      <c r="AQ36" s="378"/>
      <c r="AR36" s="378"/>
      <c r="AS36" s="378"/>
      <c r="AT36" s="379"/>
      <c r="AU36" s="377" t="str">
        <f>Calcu!M33</f>
        <v/>
      </c>
      <c r="AV36" s="378"/>
      <c r="AW36" s="378"/>
      <c r="AX36" s="378"/>
      <c r="AY36" s="379"/>
      <c r="AZ36" s="377" t="str">
        <f>Calcu!N33</f>
        <v/>
      </c>
      <c r="BA36" s="378"/>
      <c r="BB36" s="378"/>
      <c r="BC36" s="378"/>
      <c r="BD36" s="379"/>
      <c r="BE36" s="380" t="str">
        <f>Calcu!O33</f>
        <v/>
      </c>
      <c r="BF36" s="381"/>
      <c r="BG36" s="381"/>
      <c r="BH36" s="381"/>
      <c r="BI36" s="382"/>
    </row>
    <row r="37" spans="1:61" ht="18.75" customHeight="1">
      <c r="A37" s="56"/>
      <c r="B37" s="377" t="str">
        <f>Calcu!D34</f>
        <v/>
      </c>
      <c r="C37" s="378"/>
      <c r="D37" s="378"/>
      <c r="E37" s="378"/>
      <c r="F37" s="379"/>
      <c r="G37" s="377" t="str">
        <f>Calcu!E34</f>
        <v/>
      </c>
      <c r="H37" s="378"/>
      <c r="I37" s="378"/>
      <c r="J37" s="378"/>
      <c r="K37" s="379"/>
      <c r="L37" s="377" t="str">
        <f>IF(Calcu!$B34=FALSE,"",Calcu!R34/1000)</f>
        <v/>
      </c>
      <c r="M37" s="378"/>
      <c r="N37" s="378"/>
      <c r="O37" s="378"/>
      <c r="P37" s="379"/>
      <c r="Q37" s="377" t="str">
        <f>IF(Calcu!$B34=FALSE,"",Calcu!S34/1000)</f>
        <v/>
      </c>
      <c r="R37" s="378"/>
      <c r="S37" s="378"/>
      <c r="T37" s="378"/>
      <c r="U37" s="379"/>
      <c r="V37" s="377" t="str">
        <f>Calcu!T34</f>
        <v/>
      </c>
      <c r="W37" s="378"/>
      <c r="X37" s="378"/>
      <c r="Y37" s="378"/>
      <c r="Z37" s="379"/>
      <c r="AA37" s="377" t="str">
        <f>Calcu!I34</f>
        <v/>
      </c>
      <c r="AB37" s="378"/>
      <c r="AC37" s="378"/>
      <c r="AD37" s="378"/>
      <c r="AE37" s="379"/>
      <c r="AF37" s="377" t="str">
        <f>Calcu!J34</f>
        <v/>
      </c>
      <c r="AG37" s="378"/>
      <c r="AH37" s="378"/>
      <c r="AI37" s="378"/>
      <c r="AJ37" s="379"/>
      <c r="AK37" s="377" t="str">
        <f>Calcu!K34</f>
        <v/>
      </c>
      <c r="AL37" s="378"/>
      <c r="AM37" s="378"/>
      <c r="AN37" s="378"/>
      <c r="AO37" s="379"/>
      <c r="AP37" s="377" t="str">
        <f>Calcu!L34</f>
        <v/>
      </c>
      <c r="AQ37" s="378"/>
      <c r="AR37" s="378"/>
      <c r="AS37" s="378"/>
      <c r="AT37" s="379"/>
      <c r="AU37" s="377" t="str">
        <f>Calcu!M34</f>
        <v/>
      </c>
      <c r="AV37" s="378"/>
      <c r="AW37" s="378"/>
      <c r="AX37" s="378"/>
      <c r="AY37" s="379"/>
      <c r="AZ37" s="377" t="str">
        <f>Calcu!N34</f>
        <v/>
      </c>
      <c r="BA37" s="378"/>
      <c r="BB37" s="378"/>
      <c r="BC37" s="378"/>
      <c r="BD37" s="379"/>
      <c r="BE37" s="380" t="str">
        <f>Calcu!O34</f>
        <v/>
      </c>
      <c r="BF37" s="381"/>
      <c r="BG37" s="381"/>
      <c r="BH37" s="381"/>
      <c r="BI37" s="382"/>
    </row>
    <row r="38" spans="1:61" ht="18.75" customHeight="1">
      <c r="A38" s="56"/>
      <c r="B38" s="377" t="str">
        <f>Calcu!D35</f>
        <v/>
      </c>
      <c r="C38" s="378"/>
      <c r="D38" s="378"/>
      <c r="E38" s="378"/>
      <c r="F38" s="379"/>
      <c r="G38" s="377" t="str">
        <f>Calcu!E35</f>
        <v/>
      </c>
      <c r="H38" s="378"/>
      <c r="I38" s="378"/>
      <c r="J38" s="378"/>
      <c r="K38" s="379"/>
      <c r="L38" s="377" t="str">
        <f>IF(Calcu!$B35=FALSE,"",Calcu!R35/1000)</f>
        <v/>
      </c>
      <c r="M38" s="378"/>
      <c r="N38" s="378"/>
      <c r="O38" s="378"/>
      <c r="P38" s="379"/>
      <c r="Q38" s="377" t="str">
        <f>IF(Calcu!$B35=FALSE,"",Calcu!S35/1000)</f>
        <v/>
      </c>
      <c r="R38" s="378"/>
      <c r="S38" s="378"/>
      <c r="T38" s="378"/>
      <c r="U38" s="379"/>
      <c r="V38" s="377" t="str">
        <f>Calcu!T35</f>
        <v/>
      </c>
      <c r="W38" s="378"/>
      <c r="X38" s="378"/>
      <c r="Y38" s="378"/>
      <c r="Z38" s="379"/>
      <c r="AA38" s="377" t="str">
        <f>Calcu!I35</f>
        <v/>
      </c>
      <c r="AB38" s="378"/>
      <c r="AC38" s="378"/>
      <c r="AD38" s="378"/>
      <c r="AE38" s="379"/>
      <c r="AF38" s="377" t="str">
        <f>Calcu!J35</f>
        <v/>
      </c>
      <c r="AG38" s="378"/>
      <c r="AH38" s="378"/>
      <c r="AI38" s="378"/>
      <c r="AJ38" s="379"/>
      <c r="AK38" s="377" t="str">
        <f>Calcu!K35</f>
        <v/>
      </c>
      <c r="AL38" s="378"/>
      <c r="AM38" s="378"/>
      <c r="AN38" s="378"/>
      <c r="AO38" s="379"/>
      <c r="AP38" s="377" t="str">
        <f>Calcu!L35</f>
        <v/>
      </c>
      <c r="AQ38" s="378"/>
      <c r="AR38" s="378"/>
      <c r="AS38" s="378"/>
      <c r="AT38" s="379"/>
      <c r="AU38" s="377" t="str">
        <f>Calcu!M35</f>
        <v/>
      </c>
      <c r="AV38" s="378"/>
      <c r="AW38" s="378"/>
      <c r="AX38" s="378"/>
      <c r="AY38" s="379"/>
      <c r="AZ38" s="377" t="str">
        <f>Calcu!N35</f>
        <v/>
      </c>
      <c r="BA38" s="378"/>
      <c r="BB38" s="378"/>
      <c r="BC38" s="378"/>
      <c r="BD38" s="379"/>
      <c r="BE38" s="380" t="str">
        <f>Calcu!O35</f>
        <v/>
      </c>
      <c r="BF38" s="381"/>
      <c r="BG38" s="381"/>
      <c r="BH38" s="381"/>
      <c r="BI38" s="382"/>
    </row>
    <row r="39" spans="1:61" ht="18.75" customHeight="1">
      <c r="A39" s="56"/>
      <c r="B39" s="377" t="str">
        <f>Calcu!D36</f>
        <v/>
      </c>
      <c r="C39" s="378"/>
      <c r="D39" s="378"/>
      <c r="E39" s="378"/>
      <c r="F39" s="379"/>
      <c r="G39" s="377" t="str">
        <f>Calcu!E36</f>
        <v/>
      </c>
      <c r="H39" s="378"/>
      <c r="I39" s="378"/>
      <c r="J39" s="378"/>
      <c r="K39" s="379"/>
      <c r="L39" s="377" t="str">
        <f>IF(Calcu!$B36=FALSE,"",Calcu!R36/1000)</f>
        <v/>
      </c>
      <c r="M39" s="378"/>
      <c r="N39" s="378"/>
      <c r="O39" s="378"/>
      <c r="P39" s="379"/>
      <c r="Q39" s="377" t="str">
        <f>IF(Calcu!$B36=FALSE,"",Calcu!S36/1000)</f>
        <v/>
      </c>
      <c r="R39" s="378"/>
      <c r="S39" s="378"/>
      <c r="T39" s="378"/>
      <c r="U39" s="379"/>
      <c r="V39" s="377" t="str">
        <f>Calcu!T36</f>
        <v/>
      </c>
      <c r="W39" s="378"/>
      <c r="X39" s="378"/>
      <c r="Y39" s="378"/>
      <c r="Z39" s="379"/>
      <c r="AA39" s="377" t="str">
        <f>Calcu!I36</f>
        <v/>
      </c>
      <c r="AB39" s="378"/>
      <c r="AC39" s="378"/>
      <c r="AD39" s="378"/>
      <c r="AE39" s="379"/>
      <c r="AF39" s="377" t="str">
        <f>Calcu!J36</f>
        <v/>
      </c>
      <c r="AG39" s="378"/>
      <c r="AH39" s="378"/>
      <c r="AI39" s="378"/>
      <c r="AJ39" s="379"/>
      <c r="AK39" s="377" t="str">
        <f>Calcu!K36</f>
        <v/>
      </c>
      <c r="AL39" s="378"/>
      <c r="AM39" s="378"/>
      <c r="AN39" s="378"/>
      <c r="AO39" s="379"/>
      <c r="AP39" s="377" t="str">
        <f>Calcu!L36</f>
        <v/>
      </c>
      <c r="AQ39" s="378"/>
      <c r="AR39" s="378"/>
      <c r="AS39" s="378"/>
      <c r="AT39" s="379"/>
      <c r="AU39" s="377" t="str">
        <f>Calcu!M36</f>
        <v/>
      </c>
      <c r="AV39" s="378"/>
      <c r="AW39" s="378"/>
      <c r="AX39" s="378"/>
      <c r="AY39" s="379"/>
      <c r="AZ39" s="377" t="str">
        <f>Calcu!N36</f>
        <v/>
      </c>
      <c r="BA39" s="378"/>
      <c r="BB39" s="378"/>
      <c r="BC39" s="378"/>
      <c r="BD39" s="379"/>
      <c r="BE39" s="380" t="str">
        <f>Calcu!O36</f>
        <v/>
      </c>
      <c r="BF39" s="381"/>
      <c r="BG39" s="381"/>
      <c r="BH39" s="381"/>
      <c r="BI39" s="382"/>
    </row>
    <row r="40" spans="1:61" ht="18.75" customHeight="1">
      <c r="A40" s="56"/>
      <c r="B40" s="377" t="str">
        <f>Calcu!D37</f>
        <v/>
      </c>
      <c r="C40" s="378"/>
      <c r="D40" s="378"/>
      <c r="E40" s="378"/>
      <c r="F40" s="379"/>
      <c r="G40" s="377" t="str">
        <f>Calcu!E37</f>
        <v/>
      </c>
      <c r="H40" s="378"/>
      <c r="I40" s="378"/>
      <c r="J40" s="378"/>
      <c r="K40" s="379"/>
      <c r="L40" s="377" t="str">
        <f>IF(Calcu!$B37=FALSE,"",Calcu!R37/1000)</f>
        <v/>
      </c>
      <c r="M40" s="378"/>
      <c r="N40" s="378"/>
      <c r="O40" s="378"/>
      <c r="P40" s="379"/>
      <c r="Q40" s="377" t="str">
        <f>IF(Calcu!$B37=FALSE,"",Calcu!S37/1000)</f>
        <v/>
      </c>
      <c r="R40" s="378"/>
      <c r="S40" s="378"/>
      <c r="T40" s="378"/>
      <c r="U40" s="379"/>
      <c r="V40" s="377" t="str">
        <f>Calcu!T37</f>
        <v/>
      </c>
      <c r="W40" s="378"/>
      <c r="X40" s="378"/>
      <c r="Y40" s="378"/>
      <c r="Z40" s="379"/>
      <c r="AA40" s="377" t="str">
        <f>Calcu!I37</f>
        <v/>
      </c>
      <c r="AB40" s="378"/>
      <c r="AC40" s="378"/>
      <c r="AD40" s="378"/>
      <c r="AE40" s="379"/>
      <c r="AF40" s="377" t="str">
        <f>Calcu!J37</f>
        <v/>
      </c>
      <c r="AG40" s="378"/>
      <c r="AH40" s="378"/>
      <c r="AI40" s="378"/>
      <c r="AJ40" s="379"/>
      <c r="AK40" s="377" t="str">
        <f>Calcu!K37</f>
        <v/>
      </c>
      <c r="AL40" s="378"/>
      <c r="AM40" s="378"/>
      <c r="AN40" s="378"/>
      <c r="AO40" s="379"/>
      <c r="AP40" s="377" t="str">
        <f>Calcu!L37</f>
        <v/>
      </c>
      <c r="AQ40" s="378"/>
      <c r="AR40" s="378"/>
      <c r="AS40" s="378"/>
      <c r="AT40" s="379"/>
      <c r="AU40" s="377" t="str">
        <f>Calcu!M37</f>
        <v/>
      </c>
      <c r="AV40" s="378"/>
      <c r="AW40" s="378"/>
      <c r="AX40" s="378"/>
      <c r="AY40" s="379"/>
      <c r="AZ40" s="377" t="str">
        <f>Calcu!N37</f>
        <v/>
      </c>
      <c r="BA40" s="378"/>
      <c r="BB40" s="378"/>
      <c r="BC40" s="378"/>
      <c r="BD40" s="379"/>
      <c r="BE40" s="380" t="str">
        <f>Calcu!O37</f>
        <v/>
      </c>
      <c r="BF40" s="381"/>
      <c r="BG40" s="381"/>
      <c r="BH40" s="381"/>
      <c r="BI40" s="382"/>
    </row>
    <row r="41" spans="1:61" ht="18.75" customHeight="1">
      <c r="A41" s="56"/>
      <c r="B41" s="377" t="str">
        <f>Calcu!D38</f>
        <v/>
      </c>
      <c r="C41" s="378"/>
      <c r="D41" s="378"/>
      <c r="E41" s="378"/>
      <c r="F41" s="379"/>
      <c r="G41" s="377" t="str">
        <f>Calcu!E38</f>
        <v/>
      </c>
      <c r="H41" s="378"/>
      <c r="I41" s="378"/>
      <c r="J41" s="378"/>
      <c r="K41" s="379"/>
      <c r="L41" s="377" t="str">
        <f>IF(Calcu!$B38=FALSE,"",Calcu!R38/1000)</f>
        <v/>
      </c>
      <c r="M41" s="378"/>
      <c r="N41" s="378"/>
      <c r="O41" s="378"/>
      <c r="P41" s="379"/>
      <c r="Q41" s="377" t="str">
        <f>IF(Calcu!$B38=FALSE,"",Calcu!S38/1000)</f>
        <v/>
      </c>
      <c r="R41" s="378"/>
      <c r="S41" s="378"/>
      <c r="T41" s="378"/>
      <c r="U41" s="379"/>
      <c r="V41" s="377" t="str">
        <f>Calcu!T38</f>
        <v/>
      </c>
      <c r="W41" s="378"/>
      <c r="X41" s="378"/>
      <c r="Y41" s="378"/>
      <c r="Z41" s="379"/>
      <c r="AA41" s="377" t="str">
        <f>Calcu!I38</f>
        <v/>
      </c>
      <c r="AB41" s="378"/>
      <c r="AC41" s="378"/>
      <c r="AD41" s="378"/>
      <c r="AE41" s="379"/>
      <c r="AF41" s="377" t="str">
        <f>Calcu!J38</f>
        <v/>
      </c>
      <c r="AG41" s="378"/>
      <c r="AH41" s="378"/>
      <c r="AI41" s="378"/>
      <c r="AJ41" s="379"/>
      <c r="AK41" s="377" t="str">
        <f>Calcu!K38</f>
        <v/>
      </c>
      <c r="AL41" s="378"/>
      <c r="AM41" s="378"/>
      <c r="AN41" s="378"/>
      <c r="AO41" s="379"/>
      <c r="AP41" s="377" t="str">
        <f>Calcu!L38</f>
        <v/>
      </c>
      <c r="AQ41" s="378"/>
      <c r="AR41" s="378"/>
      <c r="AS41" s="378"/>
      <c r="AT41" s="379"/>
      <c r="AU41" s="377" t="str">
        <f>Calcu!M38</f>
        <v/>
      </c>
      <c r="AV41" s="378"/>
      <c r="AW41" s="378"/>
      <c r="AX41" s="378"/>
      <c r="AY41" s="379"/>
      <c r="AZ41" s="377" t="str">
        <f>Calcu!N38</f>
        <v/>
      </c>
      <c r="BA41" s="378"/>
      <c r="BB41" s="378"/>
      <c r="BC41" s="378"/>
      <c r="BD41" s="379"/>
      <c r="BE41" s="380" t="str">
        <f>Calcu!O38</f>
        <v/>
      </c>
      <c r="BF41" s="381"/>
      <c r="BG41" s="381"/>
      <c r="BH41" s="381"/>
      <c r="BI41" s="382"/>
    </row>
    <row r="42" spans="1:61" ht="18.75" customHeight="1">
      <c r="A42" s="56"/>
      <c r="B42" s="377" t="str">
        <f>Calcu!D39</f>
        <v/>
      </c>
      <c r="C42" s="378"/>
      <c r="D42" s="378"/>
      <c r="E42" s="378"/>
      <c r="F42" s="379"/>
      <c r="G42" s="377" t="str">
        <f>Calcu!E39</f>
        <v/>
      </c>
      <c r="H42" s="378"/>
      <c r="I42" s="378"/>
      <c r="J42" s="378"/>
      <c r="K42" s="379"/>
      <c r="L42" s="377" t="str">
        <f>IF(Calcu!$B39=FALSE,"",Calcu!R39/1000)</f>
        <v/>
      </c>
      <c r="M42" s="378"/>
      <c r="N42" s="378"/>
      <c r="O42" s="378"/>
      <c r="P42" s="379"/>
      <c r="Q42" s="377" t="str">
        <f>IF(Calcu!$B39=FALSE,"",Calcu!S39/1000)</f>
        <v/>
      </c>
      <c r="R42" s="378"/>
      <c r="S42" s="378"/>
      <c r="T42" s="378"/>
      <c r="U42" s="379"/>
      <c r="V42" s="377" t="str">
        <f>Calcu!T39</f>
        <v/>
      </c>
      <c r="W42" s="378"/>
      <c r="X42" s="378"/>
      <c r="Y42" s="378"/>
      <c r="Z42" s="379"/>
      <c r="AA42" s="377" t="str">
        <f>Calcu!I39</f>
        <v/>
      </c>
      <c r="AB42" s="378"/>
      <c r="AC42" s="378"/>
      <c r="AD42" s="378"/>
      <c r="AE42" s="379"/>
      <c r="AF42" s="377" t="str">
        <f>Calcu!J39</f>
        <v/>
      </c>
      <c r="AG42" s="378"/>
      <c r="AH42" s="378"/>
      <c r="AI42" s="378"/>
      <c r="AJ42" s="379"/>
      <c r="AK42" s="377" t="str">
        <f>Calcu!K39</f>
        <v/>
      </c>
      <c r="AL42" s="378"/>
      <c r="AM42" s="378"/>
      <c r="AN42" s="378"/>
      <c r="AO42" s="379"/>
      <c r="AP42" s="377" t="str">
        <f>Calcu!L39</f>
        <v/>
      </c>
      <c r="AQ42" s="378"/>
      <c r="AR42" s="378"/>
      <c r="AS42" s="378"/>
      <c r="AT42" s="379"/>
      <c r="AU42" s="377" t="str">
        <f>Calcu!M39</f>
        <v/>
      </c>
      <c r="AV42" s="378"/>
      <c r="AW42" s="378"/>
      <c r="AX42" s="378"/>
      <c r="AY42" s="379"/>
      <c r="AZ42" s="377" t="str">
        <f>Calcu!N39</f>
        <v/>
      </c>
      <c r="BA42" s="378"/>
      <c r="BB42" s="378"/>
      <c r="BC42" s="378"/>
      <c r="BD42" s="379"/>
      <c r="BE42" s="380" t="str">
        <f>Calcu!O39</f>
        <v/>
      </c>
      <c r="BF42" s="381"/>
      <c r="BG42" s="381"/>
      <c r="BH42" s="381"/>
      <c r="BI42" s="382"/>
    </row>
    <row r="43" spans="1:61" ht="18.75" customHeight="1">
      <c r="A43" s="56"/>
      <c r="B43" s="377" t="str">
        <f>Calcu!D40</f>
        <v/>
      </c>
      <c r="C43" s="378"/>
      <c r="D43" s="378"/>
      <c r="E43" s="378"/>
      <c r="F43" s="379"/>
      <c r="G43" s="377" t="str">
        <f>Calcu!E40</f>
        <v/>
      </c>
      <c r="H43" s="378"/>
      <c r="I43" s="378"/>
      <c r="J43" s="378"/>
      <c r="K43" s="379"/>
      <c r="L43" s="377" t="str">
        <f>IF(Calcu!$B40=FALSE,"",Calcu!R40/1000)</f>
        <v/>
      </c>
      <c r="M43" s="378"/>
      <c r="N43" s="378"/>
      <c r="O43" s="378"/>
      <c r="P43" s="379"/>
      <c r="Q43" s="377" t="str">
        <f>IF(Calcu!$B40=FALSE,"",Calcu!S40/1000)</f>
        <v/>
      </c>
      <c r="R43" s="378"/>
      <c r="S43" s="378"/>
      <c r="T43" s="378"/>
      <c r="U43" s="379"/>
      <c r="V43" s="377" t="str">
        <f>Calcu!T40</f>
        <v/>
      </c>
      <c r="W43" s="378"/>
      <c r="X43" s="378"/>
      <c r="Y43" s="378"/>
      <c r="Z43" s="379"/>
      <c r="AA43" s="377" t="str">
        <f>Calcu!I40</f>
        <v/>
      </c>
      <c r="AB43" s="378"/>
      <c r="AC43" s="378"/>
      <c r="AD43" s="378"/>
      <c r="AE43" s="379"/>
      <c r="AF43" s="377" t="str">
        <f>Calcu!J40</f>
        <v/>
      </c>
      <c r="AG43" s="378"/>
      <c r="AH43" s="378"/>
      <c r="AI43" s="378"/>
      <c r="AJ43" s="379"/>
      <c r="AK43" s="377" t="str">
        <f>Calcu!K40</f>
        <v/>
      </c>
      <c r="AL43" s="378"/>
      <c r="AM43" s="378"/>
      <c r="AN43" s="378"/>
      <c r="AO43" s="379"/>
      <c r="AP43" s="377" t="str">
        <f>Calcu!L40</f>
        <v/>
      </c>
      <c r="AQ43" s="378"/>
      <c r="AR43" s="378"/>
      <c r="AS43" s="378"/>
      <c r="AT43" s="379"/>
      <c r="AU43" s="377" t="str">
        <f>Calcu!M40</f>
        <v/>
      </c>
      <c r="AV43" s="378"/>
      <c r="AW43" s="378"/>
      <c r="AX43" s="378"/>
      <c r="AY43" s="379"/>
      <c r="AZ43" s="377" t="str">
        <f>Calcu!N40</f>
        <v/>
      </c>
      <c r="BA43" s="378"/>
      <c r="BB43" s="378"/>
      <c r="BC43" s="378"/>
      <c r="BD43" s="379"/>
      <c r="BE43" s="380" t="str">
        <f>Calcu!O40</f>
        <v/>
      </c>
      <c r="BF43" s="381"/>
      <c r="BG43" s="381"/>
      <c r="BH43" s="381"/>
      <c r="BI43" s="382"/>
    </row>
    <row r="44" spans="1:61" ht="18.75" customHeight="1">
      <c r="A44" s="56"/>
      <c r="B44" s="377" t="str">
        <f>Calcu!D41</f>
        <v/>
      </c>
      <c r="C44" s="378"/>
      <c r="D44" s="378"/>
      <c r="E44" s="378"/>
      <c r="F44" s="379"/>
      <c r="G44" s="377" t="str">
        <f>Calcu!E41</f>
        <v/>
      </c>
      <c r="H44" s="378"/>
      <c r="I44" s="378"/>
      <c r="J44" s="378"/>
      <c r="K44" s="379"/>
      <c r="L44" s="377" t="str">
        <f>IF(Calcu!$B41=FALSE,"",Calcu!R41/1000)</f>
        <v/>
      </c>
      <c r="M44" s="378"/>
      <c r="N44" s="378"/>
      <c r="O44" s="378"/>
      <c r="P44" s="379"/>
      <c r="Q44" s="377" t="str">
        <f>IF(Calcu!$B41=FALSE,"",Calcu!S41/1000)</f>
        <v/>
      </c>
      <c r="R44" s="378"/>
      <c r="S44" s="378"/>
      <c r="T44" s="378"/>
      <c r="U44" s="379"/>
      <c r="V44" s="377" t="str">
        <f>Calcu!T41</f>
        <v/>
      </c>
      <c r="W44" s="378"/>
      <c r="X44" s="378"/>
      <c r="Y44" s="378"/>
      <c r="Z44" s="379"/>
      <c r="AA44" s="377" t="str">
        <f>Calcu!I41</f>
        <v/>
      </c>
      <c r="AB44" s="378"/>
      <c r="AC44" s="378"/>
      <c r="AD44" s="378"/>
      <c r="AE44" s="379"/>
      <c r="AF44" s="377" t="str">
        <f>Calcu!J41</f>
        <v/>
      </c>
      <c r="AG44" s="378"/>
      <c r="AH44" s="378"/>
      <c r="AI44" s="378"/>
      <c r="AJ44" s="379"/>
      <c r="AK44" s="377" t="str">
        <f>Calcu!K41</f>
        <v/>
      </c>
      <c r="AL44" s="378"/>
      <c r="AM44" s="378"/>
      <c r="AN44" s="378"/>
      <c r="AO44" s="379"/>
      <c r="AP44" s="377" t="str">
        <f>Calcu!L41</f>
        <v/>
      </c>
      <c r="AQ44" s="378"/>
      <c r="AR44" s="378"/>
      <c r="AS44" s="378"/>
      <c r="AT44" s="379"/>
      <c r="AU44" s="377" t="str">
        <f>Calcu!M41</f>
        <v/>
      </c>
      <c r="AV44" s="378"/>
      <c r="AW44" s="378"/>
      <c r="AX44" s="378"/>
      <c r="AY44" s="379"/>
      <c r="AZ44" s="377" t="str">
        <f>Calcu!N41</f>
        <v/>
      </c>
      <c r="BA44" s="378"/>
      <c r="BB44" s="378"/>
      <c r="BC44" s="378"/>
      <c r="BD44" s="379"/>
      <c r="BE44" s="380" t="str">
        <f>Calcu!O41</f>
        <v/>
      </c>
      <c r="BF44" s="381"/>
      <c r="BG44" s="381"/>
      <c r="BH44" s="381"/>
      <c r="BI44" s="382"/>
    </row>
    <row r="45" spans="1:61" ht="18.75" customHeight="1">
      <c r="A45" s="56"/>
      <c r="B45" s="377" t="str">
        <f>Calcu!D42</f>
        <v/>
      </c>
      <c r="C45" s="378"/>
      <c r="D45" s="378"/>
      <c r="E45" s="378"/>
      <c r="F45" s="379"/>
      <c r="G45" s="377" t="str">
        <f>Calcu!E42</f>
        <v/>
      </c>
      <c r="H45" s="378"/>
      <c r="I45" s="378"/>
      <c r="J45" s="378"/>
      <c r="K45" s="379"/>
      <c r="L45" s="377" t="str">
        <f>IF(Calcu!$B42=FALSE,"",Calcu!R42/1000)</f>
        <v/>
      </c>
      <c r="M45" s="378"/>
      <c r="N45" s="378"/>
      <c r="O45" s="378"/>
      <c r="P45" s="379"/>
      <c r="Q45" s="377" t="str">
        <f>IF(Calcu!$B42=FALSE,"",Calcu!S42/1000)</f>
        <v/>
      </c>
      <c r="R45" s="378"/>
      <c r="S45" s="378"/>
      <c r="T45" s="378"/>
      <c r="U45" s="379"/>
      <c r="V45" s="377" t="str">
        <f>Calcu!T42</f>
        <v/>
      </c>
      <c r="W45" s="378"/>
      <c r="X45" s="378"/>
      <c r="Y45" s="378"/>
      <c r="Z45" s="379"/>
      <c r="AA45" s="377" t="str">
        <f>Calcu!I42</f>
        <v/>
      </c>
      <c r="AB45" s="378"/>
      <c r="AC45" s="378"/>
      <c r="AD45" s="378"/>
      <c r="AE45" s="379"/>
      <c r="AF45" s="377" t="str">
        <f>Calcu!J42</f>
        <v/>
      </c>
      <c r="AG45" s="378"/>
      <c r="AH45" s="378"/>
      <c r="AI45" s="378"/>
      <c r="AJ45" s="379"/>
      <c r="AK45" s="377" t="str">
        <f>Calcu!K42</f>
        <v/>
      </c>
      <c r="AL45" s="378"/>
      <c r="AM45" s="378"/>
      <c r="AN45" s="378"/>
      <c r="AO45" s="379"/>
      <c r="AP45" s="377" t="str">
        <f>Calcu!L42</f>
        <v/>
      </c>
      <c r="AQ45" s="378"/>
      <c r="AR45" s="378"/>
      <c r="AS45" s="378"/>
      <c r="AT45" s="379"/>
      <c r="AU45" s="377" t="str">
        <f>Calcu!M42</f>
        <v/>
      </c>
      <c r="AV45" s="378"/>
      <c r="AW45" s="378"/>
      <c r="AX45" s="378"/>
      <c r="AY45" s="379"/>
      <c r="AZ45" s="377" t="str">
        <f>Calcu!N42</f>
        <v/>
      </c>
      <c r="BA45" s="378"/>
      <c r="BB45" s="378"/>
      <c r="BC45" s="378"/>
      <c r="BD45" s="379"/>
      <c r="BE45" s="380" t="str">
        <f>Calcu!O42</f>
        <v/>
      </c>
      <c r="BF45" s="381"/>
      <c r="BG45" s="381"/>
      <c r="BH45" s="381"/>
      <c r="BI45" s="382"/>
    </row>
    <row r="46" spans="1:61" ht="18.75" customHeight="1">
      <c r="A46" s="56"/>
      <c r="B46" s="377" t="str">
        <f>Calcu!D43</f>
        <v/>
      </c>
      <c r="C46" s="378"/>
      <c r="D46" s="378"/>
      <c r="E46" s="378"/>
      <c r="F46" s="379"/>
      <c r="G46" s="377" t="str">
        <f>Calcu!E43</f>
        <v/>
      </c>
      <c r="H46" s="378"/>
      <c r="I46" s="378"/>
      <c r="J46" s="378"/>
      <c r="K46" s="379"/>
      <c r="L46" s="377" t="str">
        <f>IF(Calcu!$B43=FALSE,"",Calcu!R43/1000)</f>
        <v/>
      </c>
      <c r="M46" s="378"/>
      <c r="N46" s="378"/>
      <c r="O46" s="378"/>
      <c r="P46" s="379"/>
      <c r="Q46" s="377" t="str">
        <f>IF(Calcu!$B43=FALSE,"",Calcu!S43/1000)</f>
        <v/>
      </c>
      <c r="R46" s="378"/>
      <c r="S46" s="378"/>
      <c r="T46" s="378"/>
      <c r="U46" s="379"/>
      <c r="V46" s="377" t="str">
        <f>Calcu!T43</f>
        <v/>
      </c>
      <c r="W46" s="378"/>
      <c r="X46" s="378"/>
      <c r="Y46" s="378"/>
      <c r="Z46" s="379"/>
      <c r="AA46" s="377" t="str">
        <f>Calcu!I43</f>
        <v/>
      </c>
      <c r="AB46" s="378"/>
      <c r="AC46" s="378"/>
      <c r="AD46" s="378"/>
      <c r="AE46" s="379"/>
      <c r="AF46" s="377" t="str">
        <f>Calcu!J43</f>
        <v/>
      </c>
      <c r="AG46" s="378"/>
      <c r="AH46" s="378"/>
      <c r="AI46" s="378"/>
      <c r="AJ46" s="379"/>
      <c r="AK46" s="377" t="str">
        <f>Calcu!K43</f>
        <v/>
      </c>
      <c r="AL46" s="378"/>
      <c r="AM46" s="378"/>
      <c r="AN46" s="378"/>
      <c r="AO46" s="379"/>
      <c r="AP46" s="377" t="str">
        <f>Calcu!L43</f>
        <v/>
      </c>
      <c r="AQ46" s="378"/>
      <c r="AR46" s="378"/>
      <c r="AS46" s="378"/>
      <c r="AT46" s="379"/>
      <c r="AU46" s="377" t="str">
        <f>Calcu!M43</f>
        <v/>
      </c>
      <c r="AV46" s="378"/>
      <c r="AW46" s="378"/>
      <c r="AX46" s="378"/>
      <c r="AY46" s="379"/>
      <c r="AZ46" s="377" t="str">
        <f>Calcu!N43</f>
        <v/>
      </c>
      <c r="BA46" s="378"/>
      <c r="BB46" s="378"/>
      <c r="BC46" s="378"/>
      <c r="BD46" s="379"/>
      <c r="BE46" s="380" t="str">
        <f>Calcu!O43</f>
        <v/>
      </c>
      <c r="BF46" s="381"/>
      <c r="BG46" s="381"/>
      <c r="BH46" s="381"/>
      <c r="BI46" s="382"/>
    </row>
    <row r="47" spans="1:61" ht="18.75" customHeight="1">
      <c r="A47" s="56"/>
      <c r="B47" s="377" t="str">
        <f>Calcu!D44</f>
        <v/>
      </c>
      <c r="C47" s="378"/>
      <c r="D47" s="378"/>
      <c r="E47" s="378"/>
      <c r="F47" s="379"/>
      <c r="G47" s="377" t="str">
        <f>Calcu!E44</f>
        <v/>
      </c>
      <c r="H47" s="378"/>
      <c r="I47" s="378"/>
      <c r="J47" s="378"/>
      <c r="K47" s="379"/>
      <c r="L47" s="377" t="str">
        <f>IF(Calcu!$B44=FALSE,"",Calcu!R44/1000)</f>
        <v/>
      </c>
      <c r="M47" s="378"/>
      <c r="N47" s="378"/>
      <c r="O47" s="378"/>
      <c r="P47" s="379"/>
      <c r="Q47" s="377" t="str">
        <f>IF(Calcu!$B44=FALSE,"",Calcu!S44/1000)</f>
        <v/>
      </c>
      <c r="R47" s="378"/>
      <c r="S47" s="378"/>
      <c r="T47" s="378"/>
      <c r="U47" s="379"/>
      <c r="V47" s="377" t="str">
        <f>Calcu!T44</f>
        <v/>
      </c>
      <c r="W47" s="378"/>
      <c r="X47" s="378"/>
      <c r="Y47" s="378"/>
      <c r="Z47" s="379"/>
      <c r="AA47" s="377" t="str">
        <f>Calcu!I44</f>
        <v/>
      </c>
      <c r="AB47" s="378"/>
      <c r="AC47" s="378"/>
      <c r="AD47" s="378"/>
      <c r="AE47" s="379"/>
      <c r="AF47" s="377" t="str">
        <f>Calcu!J44</f>
        <v/>
      </c>
      <c r="AG47" s="378"/>
      <c r="AH47" s="378"/>
      <c r="AI47" s="378"/>
      <c r="AJ47" s="379"/>
      <c r="AK47" s="377" t="str">
        <f>Calcu!K44</f>
        <v/>
      </c>
      <c r="AL47" s="378"/>
      <c r="AM47" s="378"/>
      <c r="AN47" s="378"/>
      <c r="AO47" s="379"/>
      <c r="AP47" s="377" t="str">
        <f>Calcu!L44</f>
        <v/>
      </c>
      <c r="AQ47" s="378"/>
      <c r="AR47" s="378"/>
      <c r="AS47" s="378"/>
      <c r="AT47" s="379"/>
      <c r="AU47" s="377" t="str">
        <f>Calcu!M44</f>
        <v/>
      </c>
      <c r="AV47" s="378"/>
      <c r="AW47" s="378"/>
      <c r="AX47" s="378"/>
      <c r="AY47" s="379"/>
      <c r="AZ47" s="377" t="str">
        <f>Calcu!N44</f>
        <v/>
      </c>
      <c r="BA47" s="378"/>
      <c r="BB47" s="378"/>
      <c r="BC47" s="378"/>
      <c r="BD47" s="379"/>
      <c r="BE47" s="380" t="str">
        <f>Calcu!O44</f>
        <v/>
      </c>
      <c r="BF47" s="381"/>
      <c r="BG47" s="381"/>
      <c r="BH47" s="381"/>
      <c r="BI47" s="382"/>
    </row>
    <row r="48" spans="1:61" ht="18.75" customHeight="1">
      <c r="A48" s="56"/>
      <c r="B48" s="377" t="str">
        <f>Calcu!D45</f>
        <v/>
      </c>
      <c r="C48" s="378"/>
      <c r="D48" s="378"/>
      <c r="E48" s="378"/>
      <c r="F48" s="379"/>
      <c r="G48" s="377" t="str">
        <f>Calcu!E45</f>
        <v/>
      </c>
      <c r="H48" s="378"/>
      <c r="I48" s="378"/>
      <c r="J48" s="378"/>
      <c r="K48" s="379"/>
      <c r="L48" s="377" t="str">
        <f>IF(Calcu!$B45=FALSE,"",Calcu!R45/1000)</f>
        <v/>
      </c>
      <c r="M48" s="378"/>
      <c r="N48" s="378"/>
      <c r="O48" s="378"/>
      <c r="P48" s="379"/>
      <c r="Q48" s="377" t="str">
        <f>IF(Calcu!$B45=FALSE,"",Calcu!S45/1000)</f>
        <v/>
      </c>
      <c r="R48" s="378"/>
      <c r="S48" s="378"/>
      <c r="T48" s="378"/>
      <c r="U48" s="379"/>
      <c r="V48" s="377" t="str">
        <f>Calcu!T45</f>
        <v/>
      </c>
      <c r="W48" s="378"/>
      <c r="X48" s="378"/>
      <c r="Y48" s="378"/>
      <c r="Z48" s="379"/>
      <c r="AA48" s="377" t="str">
        <f>Calcu!I45</f>
        <v/>
      </c>
      <c r="AB48" s="378"/>
      <c r="AC48" s="378"/>
      <c r="AD48" s="378"/>
      <c r="AE48" s="379"/>
      <c r="AF48" s="377" t="str">
        <f>Calcu!J45</f>
        <v/>
      </c>
      <c r="AG48" s="378"/>
      <c r="AH48" s="378"/>
      <c r="AI48" s="378"/>
      <c r="AJ48" s="379"/>
      <c r="AK48" s="377" t="str">
        <f>Calcu!K45</f>
        <v/>
      </c>
      <c r="AL48" s="378"/>
      <c r="AM48" s="378"/>
      <c r="AN48" s="378"/>
      <c r="AO48" s="379"/>
      <c r="AP48" s="377" t="str">
        <f>Calcu!L45</f>
        <v/>
      </c>
      <c r="AQ48" s="378"/>
      <c r="AR48" s="378"/>
      <c r="AS48" s="378"/>
      <c r="AT48" s="379"/>
      <c r="AU48" s="377" t="str">
        <f>Calcu!M45</f>
        <v/>
      </c>
      <c r="AV48" s="378"/>
      <c r="AW48" s="378"/>
      <c r="AX48" s="378"/>
      <c r="AY48" s="379"/>
      <c r="AZ48" s="377" t="str">
        <f>Calcu!N45</f>
        <v/>
      </c>
      <c r="BA48" s="378"/>
      <c r="BB48" s="378"/>
      <c r="BC48" s="378"/>
      <c r="BD48" s="379"/>
      <c r="BE48" s="380" t="str">
        <f>Calcu!O45</f>
        <v/>
      </c>
      <c r="BF48" s="381"/>
      <c r="BG48" s="381"/>
      <c r="BH48" s="381"/>
      <c r="BI48" s="382"/>
    </row>
    <row r="49" spans="1:61" ht="18.75" customHeight="1">
      <c r="A49" s="56"/>
      <c r="B49" s="377" t="str">
        <f>Calcu!D46</f>
        <v/>
      </c>
      <c r="C49" s="378"/>
      <c r="D49" s="378"/>
      <c r="E49" s="378"/>
      <c r="F49" s="379"/>
      <c r="G49" s="377" t="str">
        <f>Calcu!E46</f>
        <v/>
      </c>
      <c r="H49" s="378"/>
      <c r="I49" s="378"/>
      <c r="J49" s="378"/>
      <c r="K49" s="379"/>
      <c r="L49" s="377" t="str">
        <f>IF(Calcu!$B46=FALSE,"",Calcu!R46/1000)</f>
        <v/>
      </c>
      <c r="M49" s="378"/>
      <c r="N49" s="378"/>
      <c r="O49" s="378"/>
      <c r="P49" s="379"/>
      <c r="Q49" s="377" t="str">
        <f>IF(Calcu!$B46=FALSE,"",Calcu!S46/1000)</f>
        <v/>
      </c>
      <c r="R49" s="378"/>
      <c r="S49" s="378"/>
      <c r="T49" s="378"/>
      <c r="U49" s="379"/>
      <c r="V49" s="377" t="str">
        <f>Calcu!T46</f>
        <v/>
      </c>
      <c r="W49" s="378"/>
      <c r="X49" s="378"/>
      <c r="Y49" s="378"/>
      <c r="Z49" s="379"/>
      <c r="AA49" s="377" t="str">
        <f>Calcu!I46</f>
        <v/>
      </c>
      <c r="AB49" s="378"/>
      <c r="AC49" s="378"/>
      <c r="AD49" s="378"/>
      <c r="AE49" s="379"/>
      <c r="AF49" s="377" t="str">
        <f>Calcu!J46</f>
        <v/>
      </c>
      <c r="AG49" s="378"/>
      <c r="AH49" s="378"/>
      <c r="AI49" s="378"/>
      <c r="AJ49" s="379"/>
      <c r="AK49" s="377" t="str">
        <f>Calcu!K46</f>
        <v/>
      </c>
      <c r="AL49" s="378"/>
      <c r="AM49" s="378"/>
      <c r="AN49" s="378"/>
      <c r="AO49" s="379"/>
      <c r="AP49" s="377" t="str">
        <f>Calcu!L46</f>
        <v/>
      </c>
      <c r="AQ49" s="378"/>
      <c r="AR49" s="378"/>
      <c r="AS49" s="378"/>
      <c r="AT49" s="379"/>
      <c r="AU49" s="377" t="str">
        <f>Calcu!M46</f>
        <v/>
      </c>
      <c r="AV49" s="378"/>
      <c r="AW49" s="378"/>
      <c r="AX49" s="378"/>
      <c r="AY49" s="379"/>
      <c r="AZ49" s="377" t="str">
        <f>Calcu!N46</f>
        <v/>
      </c>
      <c r="BA49" s="378"/>
      <c r="BB49" s="378"/>
      <c r="BC49" s="378"/>
      <c r="BD49" s="379"/>
      <c r="BE49" s="380" t="str">
        <f>Calcu!O46</f>
        <v/>
      </c>
      <c r="BF49" s="381"/>
      <c r="BG49" s="381"/>
      <c r="BH49" s="381"/>
      <c r="BI49" s="382"/>
    </row>
    <row r="50" spans="1:61" ht="18.75" customHeight="1">
      <c r="A50" s="56"/>
      <c r="B50" s="377" t="str">
        <f>Calcu!D47</f>
        <v/>
      </c>
      <c r="C50" s="378"/>
      <c r="D50" s="378"/>
      <c r="E50" s="378"/>
      <c r="F50" s="379"/>
      <c r="G50" s="377" t="str">
        <f>Calcu!E47</f>
        <v/>
      </c>
      <c r="H50" s="378"/>
      <c r="I50" s="378"/>
      <c r="J50" s="378"/>
      <c r="K50" s="379"/>
      <c r="L50" s="377" t="str">
        <f>IF(Calcu!$B47=FALSE,"",Calcu!R47/1000)</f>
        <v/>
      </c>
      <c r="M50" s="378"/>
      <c r="N50" s="378"/>
      <c r="O50" s="378"/>
      <c r="P50" s="379"/>
      <c r="Q50" s="377" t="str">
        <f>IF(Calcu!$B47=FALSE,"",Calcu!S47/1000)</f>
        <v/>
      </c>
      <c r="R50" s="378"/>
      <c r="S50" s="378"/>
      <c r="T50" s="378"/>
      <c r="U50" s="379"/>
      <c r="V50" s="377" t="str">
        <f>Calcu!T47</f>
        <v/>
      </c>
      <c r="W50" s="378"/>
      <c r="X50" s="378"/>
      <c r="Y50" s="378"/>
      <c r="Z50" s="379"/>
      <c r="AA50" s="377" t="str">
        <f>Calcu!I47</f>
        <v/>
      </c>
      <c r="AB50" s="378"/>
      <c r="AC50" s="378"/>
      <c r="AD50" s="378"/>
      <c r="AE50" s="379"/>
      <c r="AF50" s="377" t="str">
        <f>Calcu!J47</f>
        <v/>
      </c>
      <c r="AG50" s="378"/>
      <c r="AH50" s="378"/>
      <c r="AI50" s="378"/>
      <c r="AJ50" s="379"/>
      <c r="AK50" s="377" t="str">
        <f>Calcu!K47</f>
        <v/>
      </c>
      <c r="AL50" s="378"/>
      <c r="AM50" s="378"/>
      <c r="AN50" s="378"/>
      <c r="AO50" s="379"/>
      <c r="AP50" s="377" t="str">
        <f>Calcu!L47</f>
        <v/>
      </c>
      <c r="AQ50" s="378"/>
      <c r="AR50" s="378"/>
      <c r="AS50" s="378"/>
      <c r="AT50" s="379"/>
      <c r="AU50" s="377" t="str">
        <f>Calcu!M47</f>
        <v/>
      </c>
      <c r="AV50" s="378"/>
      <c r="AW50" s="378"/>
      <c r="AX50" s="378"/>
      <c r="AY50" s="379"/>
      <c r="AZ50" s="377" t="str">
        <f>Calcu!N47</f>
        <v/>
      </c>
      <c r="BA50" s="378"/>
      <c r="BB50" s="378"/>
      <c r="BC50" s="378"/>
      <c r="BD50" s="379"/>
      <c r="BE50" s="380" t="str">
        <f>Calcu!O47</f>
        <v/>
      </c>
      <c r="BF50" s="381"/>
      <c r="BG50" s="381"/>
      <c r="BH50" s="381"/>
      <c r="BI50" s="382"/>
    </row>
    <row r="51" spans="1:61" ht="18.75" customHeight="1">
      <c r="A51" s="56"/>
      <c r="B51" s="377" t="str">
        <f>Calcu!D48</f>
        <v/>
      </c>
      <c r="C51" s="378"/>
      <c r="D51" s="378"/>
      <c r="E51" s="378"/>
      <c r="F51" s="379"/>
      <c r="G51" s="377" t="str">
        <f>Calcu!E48</f>
        <v/>
      </c>
      <c r="H51" s="378"/>
      <c r="I51" s="378"/>
      <c r="J51" s="378"/>
      <c r="K51" s="379"/>
      <c r="L51" s="377" t="str">
        <f>IF(Calcu!$B48=FALSE,"",Calcu!R48/1000)</f>
        <v/>
      </c>
      <c r="M51" s="378"/>
      <c r="N51" s="378"/>
      <c r="O51" s="378"/>
      <c r="P51" s="379"/>
      <c r="Q51" s="377" t="str">
        <f>IF(Calcu!$B48=FALSE,"",Calcu!S48/1000)</f>
        <v/>
      </c>
      <c r="R51" s="378"/>
      <c r="S51" s="378"/>
      <c r="T51" s="378"/>
      <c r="U51" s="379"/>
      <c r="V51" s="377" t="str">
        <f>Calcu!T48</f>
        <v/>
      </c>
      <c r="W51" s="378"/>
      <c r="X51" s="378"/>
      <c r="Y51" s="378"/>
      <c r="Z51" s="379"/>
      <c r="AA51" s="377" t="str">
        <f>Calcu!I48</f>
        <v/>
      </c>
      <c r="AB51" s="378"/>
      <c r="AC51" s="378"/>
      <c r="AD51" s="378"/>
      <c r="AE51" s="379"/>
      <c r="AF51" s="377" t="str">
        <f>Calcu!J48</f>
        <v/>
      </c>
      <c r="AG51" s="378"/>
      <c r="AH51" s="378"/>
      <c r="AI51" s="378"/>
      <c r="AJ51" s="379"/>
      <c r="AK51" s="377" t="str">
        <f>Calcu!K48</f>
        <v/>
      </c>
      <c r="AL51" s="378"/>
      <c r="AM51" s="378"/>
      <c r="AN51" s="378"/>
      <c r="AO51" s="379"/>
      <c r="AP51" s="377" t="str">
        <f>Calcu!L48</f>
        <v/>
      </c>
      <c r="AQ51" s="378"/>
      <c r="AR51" s="378"/>
      <c r="AS51" s="378"/>
      <c r="AT51" s="379"/>
      <c r="AU51" s="377" t="str">
        <f>Calcu!M48</f>
        <v/>
      </c>
      <c r="AV51" s="378"/>
      <c r="AW51" s="378"/>
      <c r="AX51" s="378"/>
      <c r="AY51" s="379"/>
      <c r="AZ51" s="377" t="str">
        <f>Calcu!N48</f>
        <v/>
      </c>
      <c r="BA51" s="378"/>
      <c r="BB51" s="378"/>
      <c r="BC51" s="378"/>
      <c r="BD51" s="379"/>
      <c r="BE51" s="380" t="str">
        <f>Calcu!O48</f>
        <v/>
      </c>
      <c r="BF51" s="381"/>
      <c r="BG51" s="381"/>
      <c r="BH51" s="381"/>
      <c r="BI51" s="382"/>
    </row>
    <row r="52" spans="1:61" ht="18.75" customHeight="1">
      <c r="A52" s="56"/>
      <c r="B52" s="377" t="str">
        <f>Calcu!D49</f>
        <v/>
      </c>
      <c r="C52" s="378"/>
      <c r="D52" s="378"/>
      <c r="E52" s="378"/>
      <c r="F52" s="379"/>
      <c r="G52" s="377" t="str">
        <f>Calcu!E49</f>
        <v/>
      </c>
      <c r="H52" s="378"/>
      <c r="I52" s="378"/>
      <c r="J52" s="378"/>
      <c r="K52" s="379"/>
      <c r="L52" s="377" t="str">
        <f>IF(Calcu!$B49=FALSE,"",Calcu!R49/1000)</f>
        <v/>
      </c>
      <c r="M52" s="378"/>
      <c r="N52" s="378"/>
      <c r="O52" s="378"/>
      <c r="P52" s="379"/>
      <c r="Q52" s="377" t="str">
        <f>IF(Calcu!$B49=FALSE,"",Calcu!S49/1000)</f>
        <v/>
      </c>
      <c r="R52" s="378"/>
      <c r="S52" s="378"/>
      <c r="T52" s="378"/>
      <c r="U52" s="379"/>
      <c r="V52" s="377" t="str">
        <f>Calcu!T49</f>
        <v/>
      </c>
      <c r="W52" s="378"/>
      <c r="X52" s="378"/>
      <c r="Y52" s="378"/>
      <c r="Z52" s="379"/>
      <c r="AA52" s="377" t="str">
        <f>Calcu!I49</f>
        <v/>
      </c>
      <c r="AB52" s="378"/>
      <c r="AC52" s="378"/>
      <c r="AD52" s="378"/>
      <c r="AE52" s="379"/>
      <c r="AF52" s="377" t="str">
        <f>Calcu!J49</f>
        <v/>
      </c>
      <c r="AG52" s="378"/>
      <c r="AH52" s="378"/>
      <c r="AI52" s="378"/>
      <c r="AJ52" s="379"/>
      <c r="AK52" s="377" t="str">
        <f>Calcu!K49</f>
        <v/>
      </c>
      <c r="AL52" s="378"/>
      <c r="AM52" s="378"/>
      <c r="AN52" s="378"/>
      <c r="AO52" s="379"/>
      <c r="AP52" s="377" t="str">
        <f>Calcu!L49</f>
        <v/>
      </c>
      <c r="AQ52" s="378"/>
      <c r="AR52" s="378"/>
      <c r="AS52" s="378"/>
      <c r="AT52" s="379"/>
      <c r="AU52" s="377" t="str">
        <f>Calcu!M49</f>
        <v/>
      </c>
      <c r="AV52" s="378"/>
      <c r="AW52" s="378"/>
      <c r="AX52" s="378"/>
      <c r="AY52" s="379"/>
      <c r="AZ52" s="377" t="str">
        <f>Calcu!N49</f>
        <v/>
      </c>
      <c r="BA52" s="378"/>
      <c r="BB52" s="378"/>
      <c r="BC52" s="378"/>
      <c r="BD52" s="379"/>
      <c r="BE52" s="380" t="str">
        <f>Calcu!O49</f>
        <v/>
      </c>
      <c r="BF52" s="381"/>
      <c r="BG52" s="381"/>
      <c r="BH52" s="381"/>
      <c r="BI52" s="382"/>
    </row>
    <row r="53" spans="1:61" ht="18.75" customHeight="1">
      <c r="A53" s="56"/>
      <c r="B53" s="231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</row>
    <row r="54" spans="1:61" ht="18.75" customHeight="1">
      <c r="A54" s="56"/>
      <c r="B54" s="56" t="s">
        <v>395</v>
      </c>
      <c r="C54" s="231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</row>
    <row r="55" spans="1:61" ht="18.75" customHeight="1">
      <c r="A55" s="56"/>
      <c r="B55" s="391" t="s">
        <v>180</v>
      </c>
      <c r="C55" s="392"/>
      <c r="D55" s="392"/>
      <c r="E55" s="392"/>
      <c r="F55" s="393"/>
      <c r="G55" s="391" t="s">
        <v>390</v>
      </c>
      <c r="H55" s="392"/>
      <c r="I55" s="392"/>
      <c r="J55" s="392"/>
      <c r="K55" s="393"/>
      <c r="L55" s="383" t="s">
        <v>391</v>
      </c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85"/>
      <c r="AA55" s="383" t="str">
        <f>B51&amp;" 지시값"</f>
        <v xml:space="preserve"> 지시값</v>
      </c>
      <c r="AB55" s="384"/>
      <c r="AC55" s="384"/>
      <c r="AD55" s="384"/>
      <c r="AE55" s="384"/>
      <c r="AF55" s="384"/>
      <c r="AG55" s="384"/>
      <c r="AH55" s="384"/>
      <c r="AI55" s="384"/>
      <c r="AJ55" s="384"/>
      <c r="AK55" s="384"/>
      <c r="AL55" s="384"/>
      <c r="AM55" s="384"/>
      <c r="AN55" s="384"/>
      <c r="AO55" s="384"/>
      <c r="AP55" s="384"/>
      <c r="AQ55" s="384"/>
      <c r="AR55" s="384"/>
      <c r="AS55" s="384"/>
      <c r="AT55" s="384"/>
      <c r="AU55" s="384"/>
      <c r="AV55" s="384"/>
      <c r="AW55" s="384"/>
      <c r="AX55" s="384"/>
      <c r="AY55" s="385"/>
      <c r="AZ55" s="391" t="s">
        <v>120</v>
      </c>
      <c r="BA55" s="392"/>
      <c r="BB55" s="392"/>
      <c r="BC55" s="392"/>
      <c r="BD55" s="393"/>
      <c r="BE55" s="391" t="s">
        <v>116</v>
      </c>
      <c r="BF55" s="392"/>
      <c r="BG55" s="392"/>
      <c r="BH55" s="392"/>
      <c r="BI55" s="393"/>
    </row>
    <row r="56" spans="1:61" ht="18.75" customHeight="1">
      <c r="A56" s="56"/>
      <c r="B56" s="394"/>
      <c r="C56" s="395"/>
      <c r="D56" s="395"/>
      <c r="E56" s="395"/>
      <c r="F56" s="396"/>
      <c r="G56" s="394"/>
      <c r="H56" s="395"/>
      <c r="I56" s="395"/>
      <c r="J56" s="395"/>
      <c r="K56" s="396"/>
      <c r="L56" s="388" t="s">
        <v>392</v>
      </c>
      <c r="M56" s="389"/>
      <c r="N56" s="389"/>
      <c r="O56" s="389"/>
      <c r="P56" s="390"/>
      <c r="Q56" s="388" t="s">
        <v>393</v>
      </c>
      <c r="R56" s="389"/>
      <c r="S56" s="389"/>
      <c r="T56" s="389"/>
      <c r="U56" s="390"/>
      <c r="V56" s="383" t="s">
        <v>394</v>
      </c>
      <c r="W56" s="384"/>
      <c r="X56" s="384"/>
      <c r="Y56" s="384"/>
      <c r="Z56" s="385"/>
      <c r="AA56" s="383" t="s">
        <v>121</v>
      </c>
      <c r="AB56" s="384"/>
      <c r="AC56" s="384"/>
      <c r="AD56" s="384"/>
      <c r="AE56" s="385"/>
      <c r="AF56" s="383" t="s">
        <v>122</v>
      </c>
      <c r="AG56" s="384"/>
      <c r="AH56" s="384"/>
      <c r="AI56" s="384"/>
      <c r="AJ56" s="385"/>
      <c r="AK56" s="383" t="s">
        <v>123</v>
      </c>
      <c r="AL56" s="384"/>
      <c r="AM56" s="384"/>
      <c r="AN56" s="384"/>
      <c r="AO56" s="385"/>
      <c r="AP56" s="383" t="s">
        <v>124</v>
      </c>
      <c r="AQ56" s="384"/>
      <c r="AR56" s="384"/>
      <c r="AS56" s="384"/>
      <c r="AT56" s="385"/>
      <c r="AU56" s="383" t="s">
        <v>125</v>
      </c>
      <c r="AV56" s="384"/>
      <c r="AW56" s="384"/>
      <c r="AX56" s="384"/>
      <c r="AY56" s="385"/>
      <c r="AZ56" s="394"/>
      <c r="BA56" s="395"/>
      <c r="BB56" s="395"/>
      <c r="BC56" s="395"/>
      <c r="BD56" s="396"/>
      <c r="BE56" s="394"/>
      <c r="BF56" s="395"/>
      <c r="BG56" s="395"/>
      <c r="BH56" s="395"/>
      <c r="BI56" s="396"/>
    </row>
    <row r="57" spans="1:61" ht="18.75" customHeight="1">
      <c r="A57" s="56"/>
      <c r="B57" s="383"/>
      <c r="C57" s="384"/>
      <c r="D57" s="384"/>
      <c r="E57" s="384"/>
      <c r="F57" s="385"/>
      <c r="G57" s="383"/>
      <c r="H57" s="384"/>
      <c r="I57" s="384"/>
      <c r="J57" s="384"/>
      <c r="K57" s="385"/>
      <c r="L57" s="383" t="s">
        <v>126</v>
      </c>
      <c r="M57" s="384"/>
      <c r="N57" s="384"/>
      <c r="O57" s="384"/>
      <c r="P57" s="385"/>
      <c r="Q57" s="383" t="s">
        <v>126</v>
      </c>
      <c r="R57" s="384"/>
      <c r="S57" s="384"/>
      <c r="T57" s="384"/>
      <c r="U57" s="385"/>
      <c r="V57" s="383" t="s">
        <v>109</v>
      </c>
      <c r="W57" s="384"/>
      <c r="X57" s="384"/>
      <c r="Y57" s="384"/>
      <c r="Z57" s="385"/>
      <c r="AA57" s="383" t="str">
        <f>V57</f>
        <v>μm</v>
      </c>
      <c r="AB57" s="384"/>
      <c r="AC57" s="384"/>
      <c r="AD57" s="384"/>
      <c r="AE57" s="385"/>
      <c r="AF57" s="383" t="str">
        <f>AA57</f>
        <v>μm</v>
      </c>
      <c r="AG57" s="384"/>
      <c r="AH57" s="384"/>
      <c r="AI57" s="384"/>
      <c r="AJ57" s="385"/>
      <c r="AK57" s="383" t="str">
        <f>AF57</f>
        <v>μm</v>
      </c>
      <c r="AL57" s="384"/>
      <c r="AM57" s="384"/>
      <c r="AN57" s="384"/>
      <c r="AO57" s="385"/>
      <c r="AP57" s="383" t="str">
        <f>AK57</f>
        <v>μm</v>
      </c>
      <c r="AQ57" s="384"/>
      <c r="AR57" s="384"/>
      <c r="AS57" s="384"/>
      <c r="AT57" s="385"/>
      <c r="AU57" s="383" t="str">
        <f>AP57</f>
        <v>μm</v>
      </c>
      <c r="AV57" s="384"/>
      <c r="AW57" s="384"/>
      <c r="AX57" s="384"/>
      <c r="AY57" s="385"/>
      <c r="AZ57" s="383" t="str">
        <f>AU57</f>
        <v>μm</v>
      </c>
      <c r="BA57" s="384"/>
      <c r="BB57" s="384"/>
      <c r="BC57" s="384"/>
      <c r="BD57" s="385"/>
      <c r="BE57" s="383" t="str">
        <f>AZ57</f>
        <v>μm</v>
      </c>
      <c r="BF57" s="384"/>
      <c r="BG57" s="384"/>
      <c r="BH57" s="384"/>
      <c r="BI57" s="385"/>
    </row>
    <row r="58" spans="1:61" ht="18.75" customHeight="1">
      <c r="A58" s="56"/>
      <c r="B58" s="377" t="str">
        <f>B12</f>
        <v/>
      </c>
      <c r="C58" s="378"/>
      <c r="D58" s="378"/>
      <c r="E58" s="378"/>
      <c r="F58" s="379"/>
      <c r="G58" s="377" t="str">
        <f>G12</f>
        <v/>
      </c>
      <c r="H58" s="378"/>
      <c r="I58" s="378"/>
      <c r="J58" s="378"/>
      <c r="K58" s="379"/>
      <c r="L58" s="377" t="str">
        <f>IF(Calcu!$B9=FALSE,"",Calcu!AF9/1000)</f>
        <v/>
      </c>
      <c r="M58" s="378"/>
      <c r="N58" s="378"/>
      <c r="O58" s="378"/>
      <c r="P58" s="379"/>
      <c r="Q58" s="377" t="str">
        <f>IF(Calcu!$B9=FALSE,"",Calcu!AG9/1000)</f>
        <v/>
      </c>
      <c r="R58" s="378"/>
      <c r="S58" s="378"/>
      <c r="T58" s="378"/>
      <c r="U58" s="379"/>
      <c r="V58" s="377" t="str">
        <f>Calcu!AH9</f>
        <v/>
      </c>
      <c r="W58" s="378"/>
      <c r="X58" s="378"/>
      <c r="Y58" s="378"/>
      <c r="Z58" s="379"/>
      <c r="AA58" s="377" t="str">
        <f>Calcu!W9</f>
        <v/>
      </c>
      <c r="AB58" s="378"/>
      <c r="AC58" s="378"/>
      <c r="AD58" s="378"/>
      <c r="AE58" s="379"/>
      <c r="AF58" s="377" t="str">
        <f>Calcu!X9</f>
        <v/>
      </c>
      <c r="AG58" s="378"/>
      <c r="AH58" s="378"/>
      <c r="AI58" s="378"/>
      <c r="AJ58" s="379"/>
      <c r="AK58" s="377" t="str">
        <f>Calcu!Y9</f>
        <v/>
      </c>
      <c r="AL58" s="378"/>
      <c r="AM58" s="378"/>
      <c r="AN58" s="378"/>
      <c r="AO58" s="379"/>
      <c r="AP58" s="377" t="str">
        <f>Calcu!Z9</f>
        <v/>
      </c>
      <c r="AQ58" s="378"/>
      <c r="AR58" s="378"/>
      <c r="AS58" s="378"/>
      <c r="AT58" s="379"/>
      <c r="AU58" s="377" t="str">
        <f>Calcu!AA9</f>
        <v/>
      </c>
      <c r="AV58" s="378"/>
      <c r="AW58" s="378"/>
      <c r="AX58" s="378"/>
      <c r="AY58" s="379"/>
      <c r="AZ58" s="377" t="str">
        <f>Calcu!AB9</f>
        <v/>
      </c>
      <c r="BA58" s="378"/>
      <c r="BB58" s="378"/>
      <c r="BC58" s="378"/>
      <c r="BD58" s="379"/>
      <c r="BE58" s="380" t="str">
        <f>Calcu!AC9</f>
        <v/>
      </c>
      <c r="BF58" s="381"/>
      <c r="BG58" s="381"/>
      <c r="BH58" s="381"/>
      <c r="BI58" s="382"/>
    </row>
    <row r="59" spans="1:61" ht="18.75" customHeight="1">
      <c r="A59" s="56"/>
      <c r="B59" s="377" t="str">
        <f t="shared" ref="B59:B98" si="0">B13</f>
        <v/>
      </c>
      <c r="C59" s="378"/>
      <c r="D59" s="378"/>
      <c r="E59" s="378"/>
      <c r="F59" s="379"/>
      <c r="G59" s="377" t="str">
        <f t="shared" ref="G59:G98" si="1">G13</f>
        <v/>
      </c>
      <c r="H59" s="378"/>
      <c r="I59" s="378"/>
      <c r="J59" s="378"/>
      <c r="K59" s="379"/>
      <c r="L59" s="377" t="str">
        <f>IF(Calcu!$B10=FALSE,"",Calcu!AF10/1000)</f>
        <v/>
      </c>
      <c r="M59" s="378"/>
      <c r="N59" s="378"/>
      <c r="O59" s="378"/>
      <c r="P59" s="379"/>
      <c r="Q59" s="377" t="str">
        <f>IF(Calcu!$B10=FALSE,"",Calcu!AG10/1000)</f>
        <v/>
      </c>
      <c r="R59" s="378"/>
      <c r="S59" s="378"/>
      <c r="T59" s="378"/>
      <c r="U59" s="379"/>
      <c r="V59" s="377" t="str">
        <f>Calcu!AH10</f>
        <v/>
      </c>
      <c r="W59" s="378"/>
      <c r="X59" s="378"/>
      <c r="Y59" s="378"/>
      <c r="Z59" s="379"/>
      <c r="AA59" s="377" t="str">
        <f>Calcu!W10</f>
        <v/>
      </c>
      <c r="AB59" s="378"/>
      <c r="AC59" s="378"/>
      <c r="AD59" s="378"/>
      <c r="AE59" s="379"/>
      <c r="AF59" s="377" t="str">
        <f>Calcu!X10</f>
        <v/>
      </c>
      <c r="AG59" s="378"/>
      <c r="AH59" s="378"/>
      <c r="AI59" s="378"/>
      <c r="AJ59" s="379"/>
      <c r="AK59" s="377" t="str">
        <f>Calcu!Y10</f>
        <v/>
      </c>
      <c r="AL59" s="378"/>
      <c r="AM59" s="378"/>
      <c r="AN59" s="378"/>
      <c r="AO59" s="379"/>
      <c r="AP59" s="377" t="str">
        <f>Calcu!Z10</f>
        <v/>
      </c>
      <c r="AQ59" s="378"/>
      <c r="AR59" s="378"/>
      <c r="AS59" s="378"/>
      <c r="AT59" s="379"/>
      <c r="AU59" s="377" t="str">
        <f>Calcu!AA10</f>
        <v/>
      </c>
      <c r="AV59" s="378"/>
      <c r="AW59" s="378"/>
      <c r="AX59" s="378"/>
      <c r="AY59" s="379"/>
      <c r="AZ59" s="377" t="str">
        <f>Calcu!AB10</f>
        <v/>
      </c>
      <c r="BA59" s="378"/>
      <c r="BB59" s="378"/>
      <c r="BC59" s="378"/>
      <c r="BD59" s="379"/>
      <c r="BE59" s="380" t="str">
        <f>Calcu!AC10</f>
        <v/>
      </c>
      <c r="BF59" s="381"/>
      <c r="BG59" s="381"/>
      <c r="BH59" s="381"/>
      <c r="BI59" s="382"/>
    </row>
    <row r="60" spans="1:61" ht="18.75" customHeight="1">
      <c r="A60" s="56"/>
      <c r="B60" s="377" t="str">
        <f t="shared" si="0"/>
        <v/>
      </c>
      <c r="C60" s="378"/>
      <c r="D60" s="378"/>
      <c r="E60" s="378"/>
      <c r="F60" s="379"/>
      <c r="G60" s="377" t="str">
        <f t="shared" si="1"/>
        <v/>
      </c>
      <c r="H60" s="378"/>
      <c r="I60" s="378"/>
      <c r="J60" s="378"/>
      <c r="K60" s="379"/>
      <c r="L60" s="377" t="str">
        <f>IF(Calcu!$B11=FALSE,"",Calcu!AF11/1000)</f>
        <v/>
      </c>
      <c r="M60" s="378"/>
      <c r="N60" s="378"/>
      <c r="O60" s="378"/>
      <c r="P60" s="379"/>
      <c r="Q60" s="377" t="str">
        <f>IF(Calcu!$B11=FALSE,"",Calcu!AG11/1000)</f>
        <v/>
      </c>
      <c r="R60" s="378"/>
      <c r="S60" s="378"/>
      <c r="T60" s="378"/>
      <c r="U60" s="379"/>
      <c r="V60" s="377" t="str">
        <f>Calcu!AH11</f>
        <v/>
      </c>
      <c r="W60" s="378"/>
      <c r="X60" s="378"/>
      <c r="Y60" s="378"/>
      <c r="Z60" s="379"/>
      <c r="AA60" s="377" t="str">
        <f>Calcu!W11</f>
        <v/>
      </c>
      <c r="AB60" s="378"/>
      <c r="AC60" s="378"/>
      <c r="AD60" s="378"/>
      <c r="AE60" s="379"/>
      <c r="AF60" s="377" t="str">
        <f>Calcu!X11</f>
        <v/>
      </c>
      <c r="AG60" s="378"/>
      <c r="AH60" s="378"/>
      <c r="AI60" s="378"/>
      <c r="AJ60" s="379"/>
      <c r="AK60" s="377" t="str">
        <f>Calcu!Y11</f>
        <v/>
      </c>
      <c r="AL60" s="378"/>
      <c r="AM60" s="378"/>
      <c r="AN60" s="378"/>
      <c r="AO60" s="379"/>
      <c r="AP60" s="377" t="str">
        <f>Calcu!Z11</f>
        <v/>
      </c>
      <c r="AQ60" s="378"/>
      <c r="AR60" s="378"/>
      <c r="AS60" s="378"/>
      <c r="AT60" s="379"/>
      <c r="AU60" s="377" t="str">
        <f>Calcu!AA11</f>
        <v/>
      </c>
      <c r="AV60" s="378"/>
      <c r="AW60" s="378"/>
      <c r="AX60" s="378"/>
      <c r="AY60" s="379"/>
      <c r="AZ60" s="377" t="str">
        <f>Calcu!AB11</f>
        <v/>
      </c>
      <c r="BA60" s="378"/>
      <c r="BB60" s="378"/>
      <c r="BC60" s="378"/>
      <c r="BD60" s="379"/>
      <c r="BE60" s="380" t="str">
        <f>Calcu!AC11</f>
        <v/>
      </c>
      <c r="BF60" s="381"/>
      <c r="BG60" s="381"/>
      <c r="BH60" s="381"/>
      <c r="BI60" s="382"/>
    </row>
    <row r="61" spans="1:61" ht="18.75" customHeight="1">
      <c r="A61" s="56"/>
      <c r="B61" s="377" t="str">
        <f t="shared" si="0"/>
        <v/>
      </c>
      <c r="C61" s="378"/>
      <c r="D61" s="378"/>
      <c r="E61" s="378"/>
      <c r="F61" s="379"/>
      <c r="G61" s="377" t="str">
        <f t="shared" si="1"/>
        <v/>
      </c>
      <c r="H61" s="378"/>
      <c r="I61" s="378"/>
      <c r="J61" s="378"/>
      <c r="K61" s="379"/>
      <c r="L61" s="377" t="str">
        <f>IF(Calcu!$B12=FALSE,"",Calcu!AF12/1000)</f>
        <v/>
      </c>
      <c r="M61" s="378"/>
      <c r="N61" s="378"/>
      <c r="O61" s="378"/>
      <c r="P61" s="379"/>
      <c r="Q61" s="377" t="str">
        <f>IF(Calcu!$B12=FALSE,"",Calcu!AG12/1000)</f>
        <v/>
      </c>
      <c r="R61" s="378"/>
      <c r="S61" s="378"/>
      <c r="T61" s="378"/>
      <c r="U61" s="379"/>
      <c r="V61" s="377" t="str">
        <f>Calcu!AH12</f>
        <v/>
      </c>
      <c r="W61" s="378"/>
      <c r="X61" s="378"/>
      <c r="Y61" s="378"/>
      <c r="Z61" s="379"/>
      <c r="AA61" s="377" t="str">
        <f>Calcu!W12</f>
        <v/>
      </c>
      <c r="AB61" s="378"/>
      <c r="AC61" s="378"/>
      <c r="AD61" s="378"/>
      <c r="AE61" s="379"/>
      <c r="AF61" s="377" t="str">
        <f>Calcu!X12</f>
        <v/>
      </c>
      <c r="AG61" s="378"/>
      <c r="AH61" s="378"/>
      <c r="AI61" s="378"/>
      <c r="AJ61" s="379"/>
      <c r="AK61" s="377" t="str">
        <f>Calcu!Y12</f>
        <v/>
      </c>
      <c r="AL61" s="378"/>
      <c r="AM61" s="378"/>
      <c r="AN61" s="378"/>
      <c r="AO61" s="379"/>
      <c r="AP61" s="377" t="str">
        <f>Calcu!Z12</f>
        <v/>
      </c>
      <c r="AQ61" s="378"/>
      <c r="AR61" s="378"/>
      <c r="AS61" s="378"/>
      <c r="AT61" s="379"/>
      <c r="AU61" s="377" t="str">
        <f>Calcu!AA12</f>
        <v/>
      </c>
      <c r="AV61" s="378"/>
      <c r="AW61" s="378"/>
      <c r="AX61" s="378"/>
      <c r="AY61" s="379"/>
      <c r="AZ61" s="377" t="str">
        <f>Calcu!AB12</f>
        <v/>
      </c>
      <c r="BA61" s="378"/>
      <c r="BB61" s="378"/>
      <c r="BC61" s="378"/>
      <c r="BD61" s="379"/>
      <c r="BE61" s="380" t="str">
        <f>Calcu!AC12</f>
        <v/>
      </c>
      <c r="BF61" s="381"/>
      <c r="BG61" s="381"/>
      <c r="BH61" s="381"/>
      <c r="BI61" s="382"/>
    </row>
    <row r="62" spans="1:61" ht="18.75" customHeight="1">
      <c r="A62" s="56"/>
      <c r="B62" s="377" t="str">
        <f t="shared" si="0"/>
        <v/>
      </c>
      <c r="C62" s="378"/>
      <c r="D62" s="378"/>
      <c r="E62" s="378"/>
      <c r="F62" s="379"/>
      <c r="G62" s="377" t="str">
        <f t="shared" si="1"/>
        <v/>
      </c>
      <c r="H62" s="378"/>
      <c r="I62" s="378"/>
      <c r="J62" s="378"/>
      <c r="K62" s="379"/>
      <c r="L62" s="377" t="str">
        <f>IF(Calcu!$B13=FALSE,"",Calcu!AF13/1000)</f>
        <v/>
      </c>
      <c r="M62" s="378"/>
      <c r="N62" s="378"/>
      <c r="O62" s="378"/>
      <c r="P62" s="379"/>
      <c r="Q62" s="377" t="str">
        <f>IF(Calcu!$B13=FALSE,"",Calcu!AG13/1000)</f>
        <v/>
      </c>
      <c r="R62" s="378"/>
      <c r="S62" s="378"/>
      <c r="T62" s="378"/>
      <c r="U62" s="379"/>
      <c r="V62" s="377" t="str">
        <f>Calcu!AH13</f>
        <v/>
      </c>
      <c r="W62" s="378"/>
      <c r="X62" s="378"/>
      <c r="Y62" s="378"/>
      <c r="Z62" s="379"/>
      <c r="AA62" s="377" t="str">
        <f>Calcu!W13</f>
        <v/>
      </c>
      <c r="AB62" s="378"/>
      <c r="AC62" s="378"/>
      <c r="AD62" s="378"/>
      <c r="AE62" s="379"/>
      <c r="AF62" s="377" t="str">
        <f>Calcu!X13</f>
        <v/>
      </c>
      <c r="AG62" s="378"/>
      <c r="AH62" s="378"/>
      <c r="AI62" s="378"/>
      <c r="AJ62" s="379"/>
      <c r="AK62" s="377" t="str">
        <f>Calcu!Y13</f>
        <v/>
      </c>
      <c r="AL62" s="378"/>
      <c r="AM62" s="378"/>
      <c r="AN62" s="378"/>
      <c r="AO62" s="379"/>
      <c r="AP62" s="377" t="str">
        <f>Calcu!Z13</f>
        <v/>
      </c>
      <c r="AQ62" s="378"/>
      <c r="AR62" s="378"/>
      <c r="AS62" s="378"/>
      <c r="AT62" s="379"/>
      <c r="AU62" s="377" t="str">
        <f>Calcu!AA13</f>
        <v/>
      </c>
      <c r="AV62" s="378"/>
      <c r="AW62" s="378"/>
      <c r="AX62" s="378"/>
      <c r="AY62" s="379"/>
      <c r="AZ62" s="377" t="str">
        <f>Calcu!AB13</f>
        <v/>
      </c>
      <c r="BA62" s="378"/>
      <c r="BB62" s="378"/>
      <c r="BC62" s="378"/>
      <c r="BD62" s="379"/>
      <c r="BE62" s="380" t="str">
        <f>Calcu!AC13</f>
        <v/>
      </c>
      <c r="BF62" s="381"/>
      <c r="BG62" s="381"/>
      <c r="BH62" s="381"/>
      <c r="BI62" s="382"/>
    </row>
    <row r="63" spans="1:61" ht="18.75" customHeight="1">
      <c r="A63" s="56"/>
      <c r="B63" s="377" t="str">
        <f t="shared" si="0"/>
        <v/>
      </c>
      <c r="C63" s="378"/>
      <c r="D63" s="378"/>
      <c r="E63" s="378"/>
      <c r="F63" s="379"/>
      <c r="G63" s="377" t="str">
        <f t="shared" si="1"/>
        <v/>
      </c>
      <c r="H63" s="378"/>
      <c r="I63" s="378"/>
      <c r="J63" s="378"/>
      <c r="K63" s="379"/>
      <c r="L63" s="377" t="str">
        <f>IF(Calcu!$B14=FALSE,"",Calcu!AF14/1000)</f>
        <v/>
      </c>
      <c r="M63" s="378"/>
      <c r="N63" s="378"/>
      <c r="O63" s="378"/>
      <c r="P63" s="379"/>
      <c r="Q63" s="377" t="str">
        <f>IF(Calcu!$B14=FALSE,"",Calcu!AG14/1000)</f>
        <v/>
      </c>
      <c r="R63" s="378"/>
      <c r="S63" s="378"/>
      <c r="T63" s="378"/>
      <c r="U63" s="379"/>
      <c r="V63" s="377" t="str">
        <f>Calcu!AH14</f>
        <v/>
      </c>
      <c r="W63" s="378"/>
      <c r="X63" s="378"/>
      <c r="Y63" s="378"/>
      <c r="Z63" s="379"/>
      <c r="AA63" s="377" t="str">
        <f>Calcu!W14</f>
        <v/>
      </c>
      <c r="AB63" s="378"/>
      <c r="AC63" s="378"/>
      <c r="AD63" s="378"/>
      <c r="AE63" s="379"/>
      <c r="AF63" s="377" t="str">
        <f>Calcu!X14</f>
        <v/>
      </c>
      <c r="AG63" s="378"/>
      <c r="AH63" s="378"/>
      <c r="AI63" s="378"/>
      <c r="AJ63" s="379"/>
      <c r="AK63" s="377" t="str">
        <f>Calcu!Y14</f>
        <v/>
      </c>
      <c r="AL63" s="378"/>
      <c r="AM63" s="378"/>
      <c r="AN63" s="378"/>
      <c r="AO63" s="379"/>
      <c r="AP63" s="377" t="str">
        <f>Calcu!Z14</f>
        <v/>
      </c>
      <c r="AQ63" s="378"/>
      <c r="AR63" s="378"/>
      <c r="AS63" s="378"/>
      <c r="AT63" s="379"/>
      <c r="AU63" s="377" t="str">
        <f>Calcu!AA14</f>
        <v/>
      </c>
      <c r="AV63" s="378"/>
      <c r="AW63" s="378"/>
      <c r="AX63" s="378"/>
      <c r="AY63" s="379"/>
      <c r="AZ63" s="377" t="str">
        <f>Calcu!AB14</f>
        <v/>
      </c>
      <c r="BA63" s="378"/>
      <c r="BB63" s="378"/>
      <c r="BC63" s="378"/>
      <c r="BD63" s="379"/>
      <c r="BE63" s="380" t="str">
        <f>Calcu!AC14</f>
        <v/>
      </c>
      <c r="BF63" s="381"/>
      <c r="BG63" s="381"/>
      <c r="BH63" s="381"/>
      <c r="BI63" s="382"/>
    </row>
    <row r="64" spans="1:61" ht="18.75" customHeight="1">
      <c r="A64" s="56"/>
      <c r="B64" s="377" t="str">
        <f t="shared" si="0"/>
        <v/>
      </c>
      <c r="C64" s="378"/>
      <c r="D64" s="378"/>
      <c r="E64" s="378"/>
      <c r="F64" s="379"/>
      <c r="G64" s="377" t="str">
        <f t="shared" si="1"/>
        <v/>
      </c>
      <c r="H64" s="378"/>
      <c r="I64" s="378"/>
      <c r="J64" s="378"/>
      <c r="K64" s="379"/>
      <c r="L64" s="377" t="str">
        <f>IF(Calcu!$B15=FALSE,"",Calcu!AF15/1000)</f>
        <v/>
      </c>
      <c r="M64" s="378"/>
      <c r="N64" s="378"/>
      <c r="O64" s="378"/>
      <c r="P64" s="379"/>
      <c r="Q64" s="377" t="str">
        <f>IF(Calcu!$B15=FALSE,"",Calcu!AG15/1000)</f>
        <v/>
      </c>
      <c r="R64" s="378"/>
      <c r="S64" s="378"/>
      <c r="T64" s="378"/>
      <c r="U64" s="379"/>
      <c r="V64" s="377" t="str">
        <f>Calcu!AH15</f>
        <v/>
      </c>
      <c r="W64" s="378"/>
      <c r="X64" s="378"/>
      <c r="Y64" s="378"/>
      <c r="Z64" s="379"/>
      <c r="AA64" s="377" t="str">
        <f>Calcu!W15</f>
        <v/>
      </c>
      <c r="AB64" s="378"/>
      <c r="AC64" s="378"/>
      <c r="AD64" s="378"/>
      <c r="AE64" s="379"/>
      <c r="AF64" s="377" t="str">
        <f>Calcu!X15</f>
        <v/>
      </c>
      <c r="AG64" s="378"/>
      <c r="AH64" s="378"/>
      <c r="AI64" s="378"/>
      <c r="AJ64" s="379"/>
      <c r="AK64" s="377" t="str">
        <f>Calcu!Y15</f>
        <v/>
      </c>
      <c r="AL64" s="378"/>
      <c r="AM64" s="378"/>
      <c r="AN64" s="378"/>
      <c r="AO64" s="379"/>
      <c r="AP64" s="377" t="str">
        <f>Calcu!Z15</f>
        <v/>
      </c>
      <c r="AQ64" s="378"/>
      <c r="AR64" s="378"/>
      <c r="AS64" s="378"/>
      <c r="AT64" s="379"/>
      <c r="AU64" s="377" t="str">
        <f>Calcu!AA15</f>
        <v/>
      </c>
      <c r="AV64" s="378"/>
      <c r="AW64" s="378"/>
      <c r="AX64" s="378"/>
      <c r="AY64" s="379"/>
      <c r="AZ64" s="377" t="str">
        <f>Calcu!AB15</f>
        <v/>
      </c>
      <c r="BA64" s="378"/>
      <c r="BB64" s="378"/>
      <c r="BC64" s="378"/>
      <c r="BD64" s="379"/>
      <c r="BE64" s="380" t="str">
        <f>Calcu!AC15</f>
        <v/>
      </c>
      <c r="BF64" s="381"/>
      <c r="BG64" s="381"/>
      <c r="BH64" s="381"/>
      <c r="BI64" s="382"/>
    </row>
    <row r="65" spans="1:61" ht="18.75" customHeight="1">
      <c r="A65" s="56"/>
      <c r="B65" s="377" t="str">
        <f t="shared" si="0"/>
        <v/>
      </c>
      <c r="C65" s="378"/>
      <c r="D65" s="378"/>
      <c r="E65" s="378"/>
      <c r="F65" s="379"/>
      <c r="G65" s="377" t="str">
        <f t="shared" si="1"/>
        <v/>
      </c>
      <c r="H65" s="378"/>
      <c r="I65" s="378"/>
      <c r="J65" s="378"/>
      <c r="K65" s="379"/>
      <c r="L65" s="377" t="str">
        <f>IF(Calcu!$B16=FALSE,"",Calcu!AF16/1000)</f>
        <v/>
      </c>
      <c r="M65" s="378"/>
      <c r="N65" s="378"/>
      <c r="O65" s="378"/>
      <c r="P65" s="379"/>
      <c r="Q65" s="377" t="str">
        <f>IF(Calcu!$B16=FALSE,"",Calcu!AG16/1000)</f>
        <v/>
      </c>
      <c r="R65" s="378"/>
      <c r="S65" s="378"/>
      <c r="T65" s="378"/>
      <c r="U65" s="379"/>
      <c r="V65" s="377" t="str">
        <f>Calcu!AH16</f>
        <v/>
      </c>
      <c r="W65" s="378"/>
      <c r="X65" s="378"/>
      <c r="Y65" s="378"/>
      <c r="Z65" s="379"/>
      <c r="AA65" s="377" t="str">
        <f>Calcu!W16</f>
        <v/>
      </c>
      <c r="AB65" s="378"/>
      <c r="AC65" s="378"/>
      <c r="AD65" s="378"/>
      <c r="AE65" s="379"/>
      <c r="AF65" s="377" t="str">
        <f>Calcu!X16</f>
        <v/>
      </c>
      <c r="AG65" s="378"/>
      <c r="AH65" s="378"/>
      <c r="AI65" s="378"/>
      <c r="AJ65" s="379"/>
      <c r="AK65" s="377" t="str">
        <f>Calcu!Y16</f>
        <v/>
      </c>
      <c r="AL65" s="378"/>
      <c r="AM65" s="378"/>
      <c r="AN65" s="378"/>
      <c r="AO65" s="379"/>
      <c r="AP65" s="377" t="str">
        <f>Calcu!Z16</f>
        <v/>
      </c>
      <c r="AQ65" s="378"/>
      <c r="AR65" s="378"/>
      <c r="AS65" s="378"/>
      <c r="AT65" s="379"/>
      <c r="AU65" s="377" t="str">
        <f>Calcu!AA16</f>
        <v/>
      </c>
      <c r="AV65" s="378"/>
      <c r="AW65" s="378"/>
      <c r="AX65" s="378"/>
      <c r="AY65" s="379"/>
      <c r="AZ65" s="377" t="str">
        <f>Calcu!AB16</f>
        <v/>
      </c>
      <c r="BA65" s="378"/>
      <c r="BB65" s="378"/>
      <c r="BC65" s="378"/>
      <c r="BD65" s="379"/>
      <c r="BE65" s="380" t="str">
        <f>Calcu!AC16</f>
        <v/>
      </c>
      <c r="BF65" s="381"/>
      <c r="BG65" s="381"/>
      <c r="BH65" s="381"/>
      <c r="BI65" s="382"/>
    </row>
    <row r="66" spans="1:61" ht="18.75" customHeight="1">
      <c r="A66" s="56"/>
      <c r="B66" s="377" t="str">
        <f t="shared" si="0"/>
        <v/>
      </c>
      <c r="C66" s="378"/>
      <c r="D66" s="378"/>
      <c r="E66" s="378"/>
      <c r="F66" s="379"/>
      <c r="G66" s="377" t="str">
        <f t="shared" si="1"/>
        <v/>
      </c>
      <c r="H66" s="378"/>
      <c r="I66" s="378"/>
      <c r="J66" s="378"/>
      <c r="K66" s="379"/>
      <c r="L66" s="377" t="str">
        <f>IF(Calcu!$B17=FALSE,"",Calcu!AF17/1000)</f>
        <v/>
      </c>
      <c r="M66" s="378"/>
      <c r="N66" s="378"/>
      <c r="O66" s="378"/>
      <c r="P66" s="379"/>
      <c r="Q66" s="377" t="str">
        <f>IF(Calcu!$B17=FALSE,"",Calcu!AG17/1000)</f>
        <v/>
      </c>
      <c r="R66" s="378"/>
      <c r="S66" s="378"/>
      <c r="T66" s="378"/>
      <c r="U66" s="379"/>
      <c r="V66" s="377" t="str">
        <f>Calcu!AH17</f>
        <v/>
      </c>
      <c r="W66" s="378"/>
      <c r="X66" s="378"/>
      <c r="Y66" s="378"/>
      <c r="Z66" s="379"/>
      <c r="AA66" s="377" t="str">
        <f>Calcu!W17</f>
        <v/>
      </c>
      <c r="AB66" s="378"/>
      <c r="AC66" s="378"/>
      <c r="AD66" s="378"/>
      <c r="AE66" s="379"/>
      <c r="AF66" s="377" t="str">
        <f>Calcu!X17</f>
        <v/>
      </c>
      <c r="AG66" s="378"/>
      <c r="AH66" s="378"/>
      <c r="AI66" s="378"/>
      <c r="AJ66" s="379"/>
      <c r="AK66" s="377" t="str">
        <f>Calcu!Y17</f>
        <v/>
      </c>
      <c r="AL66" s="378"/>
      <c r="AM66" s="378"/>
      <c r="AN66" s="378"/>
      <c r="AO66" s="379"/>
      <c r="AP66" s="377" t="str">
        <f>Calcu!Z17</f>
        <v/>
      </c>
      <c r="AQ66" s="378"/>
      <c r="AR66" s="378"/>
      <c r="AS66" s="378"/>
      <c r="AT66" s="379"/>
      <c r="AU66" s="377" t="str">
        <f>Calcu!AA17</f>
        <v/>
      </c>
      <c r="AV66" s="378"/>
      <c r="AW66" s="378"/>
      <c r="AX66" s="378"/>
      <c r="AY66" s="379"/>
      <c r="AZ66" s="377" t="str">
        <f>Calcu!AB17</f>
        <v/>
      </c>
      <c r="BA66" s="378"/>
      <c r="BB66" s="378"/>
      <c r="BC66" s="378"/>
      <c r="BD66" s="379"/>
      <c r="BE66" s="380" t="str">
        <f>Calcu!AC17</f>
        <v/>
      </c>
      <c r="BF66" s="381"/>
      <c r="BG66" s="381"/>
      <c r="BH66" s="381"/>
      <c r="BI66" s="382"/>
    </row>
    <row r="67" spans="1:61" ht="18.75" customHeight="1">
      <c r="A67" s="56"/>
      <c r="B67" s="377" t="str">
        <f t="shared" si="0"/>
        <v/>
      </c>
      <c r="C67" s="378"/>
      <c r="D67" s="378"/>
      <c r="E67" s="378"/>
      <c r="F67" s="379"/>
      <c r="G67" s="377" t="str">
        <f t="shared" si="1"/>
        <v/>
      </c>
      <c r="H67" s="378"/>
      <c r="I67" s="378"/>
      <c r="J67" s="378"/>
      <c r="K67" s="379"/>
      <c r="L67" s="377" t="str">
        <f>IF(Calcu!$B18=FALSE,"",Calcu!AF18/1000)</f>
        <v/>
      </c>
      <c r="M67" s="378"/>
      <c r="N67" s="378"/>
      <c r="O67" s="378"/>
      <c r="P67" s="379"/>
      <c r="Q67" s="377" t="str">
        <f>IF(Calcu!$B18=FALSE,"",Calcu!AG18/1000)</f>
        <v/>
      </c>
      <c r="R67" s="378"/>
      <c r="S67" s="378"/>
      <c r="T67" s="378"/>
      <c r="U67" s="379"/>
      <c r="V67" s="377" t="str">
        <f>Calcu!AH18</f>
        <v/>
      </c>
      <c r="W67" s="378"/>
      <c r="X67" s="378"/>
      <c r="Y67" s="378"/>
      <c r="Z67" s="379"/>
      <c r="AA67" s="377" t="str">
        <f>Calcu!W18</f>
        <v/>
      </c>
      <c r="AB67" s="378"/>
      <c r="AC67" s="378"/>
      <c r="AD67" s="378"/>
      <c r="AE67" s="379"/>
      <c r="AF67" s="377" t="str">
        <f>Calcu!X18</f>
        <v/>
      </c>
      <c r="AG67" s="378"/>
      <c r="AH67" s="378"/>
      <c r="AI67" s="378"/>
      <c r="AJ67" s="379"/>
      <c r="AK67" s="377" t="str">
        <f>Calcu!Y18</f>
        <v/>
      </c>
      <c r="AL67" s="378"/>
      <c r="AM67" s="378"/>
      <c r="AN67" s="378"/>
      <c r="AO67" s="379"/>
      <c r="AP67" s="377" t="str">
        <f>Calcu!Z18</f>
        <v/>
      </c>
      <c r="AQ67" s="378"/>
      <c r="AR67" s="378"/>
      <c r="AS67" s="378"/>
      <c r="AT67" s="379"/>
      <c r="AU67" s="377" t="str">
        <f>Calcu!AA18</f>
        <v/>
      </c>
      <c r="AV67" s="378"/>
      <c r="AW67" s="378"/>
      <c r="AX67" s="378"/>
      <c r="AY67" s="379"/>
      <c r="AZ67" s="377" t="str">
        <f>Calcu!AB18</f>
        <v/>
      </c>
      <c r="BA67" s="378"/>
      <c r="BB67" s="378"/>
      <c r="BC67" s="378"/>
      <c r="BD67" s="379"/>
      <c r="BE67" s="380" t="str">
        <f>Calcu!AC18</f>
        <v/>
      </c>
      <c r="BF67" s="381"/>
      <c r="BG67" s="381"/>
      <c r="BH67" s="381"/>
      <c r="BI67" s="382"/>
    </row>
    <row r="68" spans="1:61" ht="18.75" customHeight="1">
      <c r="A68" s="56"/>
      <c r="B68" s="377" t="str">
        <f t="shared" si="0"/>
        <v/>
      </c>
      <c r="C68" s="378"/>
      <c r="D68" s="378"/>
      <c r="E68" s="378"/>
      <c r="F68" s="379"/>
      <c r="G68" s="377" t="str">
        <f t="shared" si="1"/>
        <v/>
      </c>
      <c r="H68" s="378"/>
      <c r="I68" s="378"/>
      <c r="J68" s="378"/>
      <c r="K68" s="379"/>
      <c r="L68" s="377" t="str">
        <f>IF(Calcu!$B19=FALSE,"",Calcu!AF19/1000)</f>
        <v/>
      </c>
      <c r="M68" s="378"/>
      <c r="N68" s="378"/>
      <c r="O68" s="378"/>
      <c r="P68" s="379"/>
      <c r="Q68" s="377" t="str">
        <f>IF(Calcu!$B19=FALSE,"",Calcu!AG19/1000)</f>
        <v/>
      </c>
      <c r="R68" s="378"/>
      <c r="S68" s="378"/>
      <c r="T68" s="378"/>
      <c r="U68" s="379"/>
      <c r="V68" s="377" t="str">
        <f>Calcu!AH19</f>
        <v/>
      </c>
      <c r="W68" s="378"/>
      <c r="X68" s="378"/>
      <c r="Y68" s="378"/>
      <c r="Z68" s="379"/>
      <c r="AA68" s="377" t="str">
        <f>Calcu!W19</f>
        <v/>
      </c>
      <c r="AB68" s="378"/>
      <c r="AC68" s="378"/>
      <c r="AD68" s="378"/>
      <c r="AE68" s="379"/>
      <c r="AF68" s="377" t="str">
        <f>Calcu!X19</f>
        <v/>
      </c>
      <c r="AG68" s="378"/>
      <c r="AH68" s="378"/>
      <c r="AI68" s="378"/>
      <c r="AJ68" s="379"/>
      <c r="AK68" s="377" t="str">
        <f>Calcu!Y19</f>
        <v/>
      </c>
      <c r="AL68" s="378"/>
      <c r="AM68" s="378"/>
      <c r="AN68" s="378"/>
      <c r="AO68" s="379"/>
      <c r="AP68" s="377" t="str">
        <f>Calcu!Z19</f>
        <v/>
      </c>
      <c r="AQ68" s="378"/>
      <c r="AR68" s="378"/>
      <c r="AS68" s="378"/>
      <c r="AT68" s="379"/>
      <c r="AU68" s="377" t="str">
        <f>Calcu!AA19</f>
        <v/>
      </c>
      <c r="AV68" s="378"/>
      <c r="AW68" s="378"/>
      <c r="AX68" s="378"/>
      <c r="AY68" s="379"/>
      <c r="AZ68" s="377" t="str">
        <f>Calcu!AB19</f>
        <v/>
      </c>
      <c r="BA68" s="378"/>
      <c r="BB68" s="378"/>
      <c r="BC68" s="378"/>
      <c r="BD68" s="379"/>
      <c r="BE68" s="380" t="str">
        <f>Calcu!AC19</f>
        <v/>
      </c>
      <c r="BF68" s="381"/>
      <c r="BG68" s="381"/>
      <c r="BH68" s="381"/>
      <c r="BI68" s="382"/>
    </row>
    <row r="69" spans="1:61" ht="18.75" customHeight="1">
      <c r="A69" s="56"/>
      <c r="B69" s="377" t="str">
        <f t="shared" si="0"/>
        <v/>
      </c>
      <c r="C69" s="378"/>
      <c r="D69" s="378"/>
      <c r="E69" s="378"/>
      <c r="F69" s="379"/>
      <c r="G69" s="377" t="str">
        <f t="shared" si="1"/>
        <v/>
      </c>
      <c r="H69" s="378"/>
      <c r="I69" s="378"/>
      <c r="J69" s="378"/>
      <c r="K69" s="379"/>
      <c r="L69" s="377" t="str">
        <f>IF(Calcu!$B20=FALSE,"",Calcu!AF20/1000)</f>
        <v/>
      </c>
      <c r="M69" s="378"/>
      <c r="N69" s="378"/>
      <c r="O69" s="378"/>
      <c r="P69" s="379"/>
      <c r="Q69" s="377" t="str">
        <f>IF(Calcu!$B20=FALSE,"",Calcu!AG20/1000)</f>
        <v/>
      </c>
      <c r="R69" s="378"/>
      <c r="S69" s="378"/>
      <c r="T69" s="378"/>
      <c r="U69" s="379"/>
      <c r="V69" s="377" t="str">
        <f>Calcu!AH20</f>
        <v/>
      </c>
      <c r="W69" s="378"/>
      <c r="X69" s="378"/>
      <c r="Y69" s="378"/>
      <c r="Z69" s="379"/>
      <c r="AA69" s="377" t="str">
        <f>Calcu!W20</f>
        <v/>
      </c>
      <c r="AB69" s="378"/>
      <c r="AC69" s="378"/>
      <c r="AD69" s="378"/>
      <c r="AE69" s="379"/>
      <c r="AF69" s="377" t="str">
        <f>Calcu!X20</f>
        <v/>
      </c>
      <c r="AG69" s="378"/>
      <c r="AH69" s="378"/>
      <c r="AI69" s="378"/>
      <c r="AJ69" s="379"/>
      <c r="AK69" s="377" t="str">
        <f>Calcu!Y20</f>
        <v/>
      </c>
      <c r="AL69" s="378"/>
      <c r="AM69" s="378"/>
      <c r="AN69" s="378"/>
      <c r="AO69" s="379"/>
      <c r="AP69" s="377" t="str">
        <f>Calcu!Z20</f>
        <v/>
      </c>
      <c r="AQ69" s="378"/>
      <c r="AR69" s="378"/>
      <c r="AS69" s="378"/>
      <c r="AT69" s="379"/>
      <c r="AU69" s="377" t="str">
        <f>Calcu!AA20</f>
        <v/>
      </c>
      <c r="AV69" s="378"/>
      <c r="AW69" s="378"/>
      <c r="AX69" s="378"/>
      <c r="AY69" s="379"/>
      <c r="AZ69" s="377" t="str">
        <f>Calcu!AB20</f>
        <v/>
      </c>
      <c r="BA69" s="378"/>
      <c r="BB69" s="378"/>
      <c r="BC69" s="378"/>
      <c r="BD69" s="379"/>
      <c r="BE69" s="380" t="str">
        <f>Calcu!AC20</f>
        <v/>
      </c>
      <c r="BF69" s="381"/>
      <c r="BG69" s="381"/>
      <c r="BH69" s="381"/>
      <c r="BI69" s="382"/>
    </row>
    <row r="70" spans="1:61" ht="18.75" customHeight="1">
      <c r="A70" s="56"/>
      <c r="B70" s="377" t="str">
        <f t="shared" si="0"/>
        <v/>
      </c>
      <c r="C70" s="378"/>
      <c r="D70" s="378"/>
      <c r="E70" s="378"/>
      <c r="F70" s="379"/>
      <c r="G70" s="377" t="str">
        <f t="shared" si="1"/>
        <v/>
      </c>
      <c r="H70" s="378"/>
      <c r="I70" s="378"/>
      <c r="J70" s="378"/>
      <c r="K70" s="379"/>
      <c r="L70" s="377" t="str">
        <f>IF(Calcu!$B21=FALSE,"",Calcu!AF21/1000)</f>
        <v/>
      </c>
      <c r="M70" s="378"/>
      <c r="N70" s="378"/>
      <c r="O70" s="378"/>
      <c r="P70" s="379"/>
      <c r="Q70" s="377" t="str">
        <f>IF(Calcu!$B21=FALSE,"",Calcu!AG21/1000)</f>
        <v/>
      </c>
      <c r="R70" s="378"/>
      <c r="S70" s="378"/>
      <c r="T70" s="378"/>
      <c r="U70" s="379"/>
      <c r="V70" s="377" t="str">
        <f>Calcu!AH21</f>
        <v/>
      </c>
      <c r="W70" s="378"/>
      <c r="X70" s="378"/>
      <c r="Y70" s="378"/>
      <c r="Z70" s="379"/>
      <c r="AA70" s="377" t="str">
        <f>Calcu!W21</f>
        <v/>
      </c>
      <c r="AB70" s="378"/>
      <c r="AC70" s="378"/>
      <c r="AD70" s="378"/>
      <c r="AE70" s="379"/>
      <c r="AF70" s="377" t="str">
        <f>Calcu!X21</f>
        <v/>
      </c>
      <c r="AG70" s="378"/>
      <c r="AH70" s="378"/>
      <c r="AI70" s="378"/>
      <c r="AJ70" s="379"/>
      <c r="AK70" s="377" t="str">
        <f>Calcu!Y21</f>
        <v/>
      </c>
      <c r="AL70" s="378"/>
      <c r="AM70" s="378"/>
      <c r="AN70" s="378"/>
      <c r="AO70" s="379"/>
      <c r="AP70" s="377" t="str">
        <f>Calcu!Z21</f>
        <v/>
      </c>
      <c r="AQ70" s="378"/>
      <c r="AR70" s="378"/>
      <c r="AS70" s="378"/>
      <c r="AT70" s="379"/>
      <c r="AU70" s="377" t="str">
        <f>Calcu!AA21</f>
        <v/>
      </c>
      <c r="AV70" s="378"/>
      <c r="AW70" s="378"/>
      <c r="AX70" s="378"/>
      <c r="AY70" s="379"/>
      <c r="AZ70" s="377" t="str">
        <f>Calcu!AB21</f>
        <v/>
      </c>
      <c r="BA70" s="378"/>
      <c r="BB70" s="378"/>
      <c r="BC70" s="378"/>
      <c r="BD70" s="379"/>
      <c r="BE70" s="380" t="str">
        <f>Calcu!AC21</f>
        <v/>
      </c>
      <c r="BF70" s="381"/>
      <c r="BG70" s="381"/>
      <c r="BH70" s="381"/>
      <c r="BI70" s="382"/>
    </row>
    <row r="71" spans="1:61" ht="18.75" customHeight="1">
      <c r="A71" s="56"/>
      <c r="B71" s="377" t="str">
        <f t="shared" si="0"/>
        <v/>
      </c>
      <c r="C71" s="378"/>
      <c r="D71" s="378"/>
      <c r="E71" s="378"/>
      <c r="F71" s="379"/>
      <c r="G71" s="377" t="str">
        <f t="shared" si="1"/>
        <v/>
      </c>
      <c r="H71" s="378"/>
      <c r="I71" s="378"/>
      <c r="J71" s="378"/>
      <c r="K71" s="379"/>
      <c r="L71" s="377" t="str">
        <f>IF(Calcu!$B22=FALSE,"",Calcu!AF22/1000)</f>
        <v/>
      </c>
      <c r="M71" s="378"/>
      <c r="N71" s="378"/>
      <c r="O71" s="378"/>
      <c r="P71" s="379"/>
      <c r="Q71" s="377" t="str">
        <f>IF(Calcu!$B22=FALSE,"",Calcu!AG22/1000)</f>
        <v/>
      </c>
      <c r="R71" s="378"/>
      <c r="S71" s="378"/>
      <c r="T71" s="378"/>
      <c r="U71" s="379"/>
      <c r="V71" s="377" t="str">
        <f>Calcu!AH22</f>
        <v/>
      </c>
      <c r="W71" s="378"/>
      <c r="X71" s="378"/>
      <c r="Y71" s="378"/>
      <c r="Z71" s="379"/>
      <c r="AA71" s="377" t="str">
        <f>Calcu!W22</f>
        <v/>
      </c>
      <c r="AB71" s="378"/>
      <c r="AC71" s="378"/>
      <c r="AD71" s="378"/>
      <c r="AE71" s="379"/>
      <c r="AF71" s="377" t="str">
        <f>Calcu!X22</f>
        <v/>
      </c>
      <c r="AG71" s="378"/>
      <c r="AH71" s="378"/>
      <c r="AI71" s="378"/>
      <c r="AJ71" s="379"/>
      <c r="AK71" s="377" t="str">
        <f>Calcu!Y22</f>
        <v/>
      </c>
      <c r="AL71" s="378"/>
      <c r="AM71" s="378"/>
      <c r="AN71" s="378"/>
      <c r="AO71" s="379"/>
      <c r="AP71" s="377" t="str">
        <f>Calcu!Z22</f>
        <v/>
      </c>
      <c r="AQ71" s="378"/>
      <c r="AR71" s="378"/>
      <c r="AS71" s="378"/>
      <c r="AT71" s="379"/>
      <c r="AU71" s="377" t="str">
        <f>Calcu!AA22</f>
        <v/>
      </c>
      <c r="AV71" s="378"/>
      <c r="AW71" s="378"/>
      <c r="AX71" s="378"/>
      <c r="AY71" s="379"/>
      <c r="AZ71" s="377" t="str">
        <f>Calcu!AB22</f>
        <v/>
      </c>
      <c r="BA71" s="378"/>
      <c r="BB71" s="378"/>
      <c r="BC71" s="378"/>
      <c r="BD71" s="379"/>
      <c r="BE71" s="380" t="str">
        <f>Calcu!AC22</f>
        <v/>
      </c>
      <c r="BF71" s="381"/>
      <c r="BG71" s="381"/>
      <c r="BH71" s="381"/>
      <c r="BI71" s="382"/>
    </row>
    <row r="72" spans="1:61" ht="18.75" customHeight="1">
      <c r="A72" s="56"/>
      <c r="B72" s="377" t="str">
        <f t="shared" si="0"/>
        <v/>
      </c>
      <c r="C72" s="378"/>
      <c r="D72" s="378"/>
      <c r="E72" s="378"/>
      <c r="F72" s="379"/>
      <c r="G72" s="377" t="str">
        <f t="shared" si="1"/>
        <v/>
      </c>
      <c r="H72" s="378"/>
      <c r="I72" s="378"/>
      <c r="J72" s="378"/>
      <c r="K72" s="379"/>
      <c r="L72" s="377" t="str">
        <f>IF(Calcu!$B23=FALSE,"",Calcu!AF23/1000)</f>
        <v/>
      </c>
      <c r="M72" s="378"/>
      <c r="N72" s="378"/>
      <c r="O72" s="378"/>
      <c r="P72" s="379"/>
      <c r="Q72" s="377" t="str">
        <f>IF(Calcu!$B23=FALSE,"",Calcu!AG23/1000)</f>
        <v/>
      </c>
      <c r="R72" s="378"/>
      <c r="S72" s="378"/>
      <c r="T72" s="378"/>
      <c r="U72" s="379"/>
      <c r="V72" s="377" t="str">
        <f>Calcu!AH23</f>
        <v/>
      </c>
      <c r="W72" s="378"/>
      <c r="X72" s="378"/>
      <c r="Y72" s="378"/>
      <c r="Z72" s="379"/>
      <c r="AA72" s="377" t="str">
        <f>Calcu!W23</f>
        <v/>
      </c>
      <c r="AB72" s="378"/>
      <c r="AC72" s="378"/>
      <c r="AD72" s="378"/>
      <c r="AE72" s="379"/>
      <c r="AF72" s="377" t="str">
        <f>Calcu!X23</f>
        <v/>
      </c>
      <c r="AG72" s="378"/>
      <c r="AH72" s="378"/>
      <c r="AI72" s="378"/>
      <c r="AJ72" s="379"/>
      <c r="AK72" s="377" t="str">
        <f>Calcu!Y23</f>
        <v/>
      </c>
      <c r="AL72" s="378"/>
      <c r="AM72" s="378"/>
      <c r="AN72" s="378"/>
      <c r="AO72" s="379"/>
      <c r="AP72" s="377" t="str">
        <f>Calcu!Z23</f>
        <v/>
      </c>
      <c r="AQ72" s="378"/>
      <c r="AR72" s="378"/>
      <c r="AS72" s="378"/>
      <c r="AT72" s="379"/>
      <c r="AU72" s="377" t="str">
        <f>Calcu!AA23</f>
        <v/>
      </c>
      <c r="AV72" s="378"/>
      <c r="AW72" s="378"/>
      <c r="AX72" s="378"/>
      <c r="AY72" s="379"/>
      <c r="AZ72" s="377" t="str">
        <f>Calcu!AB23</f>
        <v/>
      </c>
      <c r="BA72" s="378"/>
      <c r="BB72" s="378"/>
      <c r="BC72" s="378"/>
      <c r="BD72" s="379"/>
      <c r="BE72" s="380" t="str">
        <f>Calcu!AC23</f>
        <v/>
      </c>
      <c r="BF72" s="381"/>
      <c r="BG72" s="381"/>
      <c r="BH72" s="381"/>
      <c r="BI72" s="382"/>
    </row>
    <row r="73" spans="1:61" ht="18.75" customHeight="1">
      <c r="A73" s="56"/>
      <c r="B73" s="377" t="str">
        <f t="shared" si="0"/>
        <v/>
      </c>
      <c r="C73" s="378"/>
      <c r="D73" s="378"/>
      <c r="E73" s="378"/>
      <c r="F73" s="379"/>
      <c r="G73" s="377" t="str">
        <f t="shared" si="1"/>
        <v/>
      </c>
      <c r="H73" s="378"/>
      <c r="I73" s="378"/>
      <c r="J73" s="378"/>
      <c r="K73" s="379"/>
      <c r="L73" s="377" t="str">
        <f>IF(Calcu!$B24=FALSE,"",Calcu!AF24/1000)</f>
        <v/>
      </c>
      <c r="M73" s="378"/>
      <c r="N73" s="378"/>
      <c r="O73" s="378"/>
      <c r="P73" s="379"/>
      <c r="Q73" s="377" t="str">
        <f>IF(Calcu!$B24=FALSE,"",Calcu!AG24/1000)</f>
        <v/>
      </c>
      <c r="R73" s="378"/>
      <c r="S73" s="378"/>
      <c r="T73" s="378"/>
      <c r="U73" s="379"/>
      <c r="V73" s="377" t="str">
        <f>Calcu!AH24</f>
        <v/>
      </c>
      <c r="W73" s="378"/>
      <c r="X73" s="378"/>
      <c r="Y73" s="378"/>
      <c r="Z73" s="379"/>
      <c r="AA73" s="377" t="str">
        <f>Calcu!W24</f>
        <v/>
      </c>
      <c r="AB73" s="378"/>
      <c r="AC73" s="378"/>
      <c r="AD73" s="378"/>
      <c r="AE73" s="379"/>
      <c r="AF73" s="377" t="str">
        <f>Calcu!X24</f>
        <v/>
      </c>
      <c r="AG73" s="378"/>
      <c r="AH73" s="378"/>
      <c r="AI73" s="378"/>
      <c r="AJ73" s="379"/>
      <c r="AK73" s="377" t="str">
        <f>Calcu!Y24</f>
        <v/>
      </c>
      <c r="AL73" s="378"/>
      <c r="AM73" s="378"/>
      <c r="AN73" s="378"/>
      <c r="AO73" s="379"/>
      <c r="AP73" s="377" t="str">
        <f>Calcu!Z24</f>
        <v/>
      </c>
      <c r="AQ73" s="378"/>
      <c r="AR73" s="378"/>
      <c r="AS73" s="378"/>
      <c r="AT73" s="379"/>
      <c r="AU73" s="377" t="str">
        <f>Calcu!AA24</f>
        <v/>
      </c>
      <c r="AV73" s="378"/>
      <c r="AW73" s="378"/>
      <c r="AX73" s="378"/>
      <c r="AY73" s="379"/>
      <c r="AZ73" s="377" t="str">
        <f>Calcu!AB24</f>
        <v/>
      </c>
      <c r="BA73" s="378"/>
      <c r="BB73" s="378"/>
      <c r="BC73" s="378"/>
      <c r="BD73" s="379"/>
      <c r="BE73" s="380" t="str">
        <f>Calcu!AC24</f>
        <v/>
      </c>
      <c r="BF73" s="381"/>
      <c r="BG73" s="381"/>
      <c r="BH73" s="381"/>
      <c r="BI73" s="382"/>
    </row>
    <row r="74" spans="1:61" ht="18.75" customHeight="1">
      <c r="A74" s="56"/>
      <c r="B74" s="377" t="str">
        <f t="shared" si="0"/>
        <v/>
      </c>
      <c r="C74" s="378"/>
      <c r="D74" s="378"/>
      <c r="E74" s="378"/>
      <c r="F74" s="379"/>
      <c r="G74" s="377" t="str">
        <f t="shared" si="1"/>
        <v/>
      </c>
      <c r="H74" s="378"/>
      <c r="I74" s="378"/>
      <c r="J74" s="378"/>
      <c r="K74" s="379"/>
      <c r="L74" s="377" t="str">
        <f>IF(Calcu!$B25=FALSE,"",Calcu!AF25/1000)</f>
        <v/>
      </c>
      <c r="M74" s="378"/>
      <c r="N74" s="378"/>
      <c r="O74" s="378"/>
      <c r="P74" s="379"/>
      <c r="Q74" s="377" t="str">
        <f>IF(Calcu!$B25=FALSE,"",Calcu!AG25/1000)</f>
        <v/>
      </c>
      <c r="R74" s="378"/>
      <c r="S74" s="378"/>
      <c r="T74" s="378"/>
      <c r="U74" s="379"/>
      <c r="V74" s="377" t="str">
        <f>Calcu!AH25</f>
        <v/>
      </c>
      <c r="W74" s="378"/>
      <c r="X74" s="378"/>
      <c r="Y74" s="378"/>
      <c r="Z74" s="379"/>
      <c r="AA74" s="377" t="str">
        <f>Calcu!W25</f>
        <v/>
      </c>
      <c r="AB74" s="378"/>
      <c r="AC74" s="378"/>
      <c r="AD74" s="378"/>
      <c r="AE74" s="379"/>
      <c r="AF74" s="377" t="str">
        <f>Calcu!X25</f>
        <v/>
      </c>
      <c r="AG74" s="378"/>
      <c r="AH74" s="378"/>
      <c r="AI74" s="378"/>
      <c r="AJ74" s="379"/>
      <c r="AK74" s="377" t="str">
        <f>Calcu!Y25</f>
        <v/>
      </c>
      <c r="AL74" s="378"/>
      <c r="AM74" s="378"/>
      <c r="AN74" s="378"/>
      <c r="AO74" s="379"/>
      <c r="AP74" s="377" t="str">
        <f>Calcu!Z25</f>
        <v/>
      </c>
      <c r="AQ74" s="378"/>
      <c r="AR74" s="378"/>
      <c r="AS74" s="378"/>
      <c r="AT74" s="379"/>
      <c r="AU74" s="377" t="str">
        <f>Calcu!AA25</f>
        <v/>
      </c>
      <c r="AV74" s="378"/>
      <c r="AW74" s="378"/>
      <c r="AX74" s="378"/>
      <c r="AY74" s="379"/>
      <c r="AZ74" s="377" t="str">
        <f>Calcu!AB25</f>
        <v/>
      </c>
      <c r="BA74" s="378"/>
      <c r="BB74" s="378"/>
      <c r="BC74" s="378"/>
      <c r="BD74" s="379"/>
      <c r="BE74" s="380" t="str">
        <f>Calcu!AC25</f>
        <v/>
      </c>
      <c r="BF74" s="381"/>
      <c r="BG74" s="381"/>
      <c r="BH74" s="381"/>
      <c r="BI74" s="382"/>
    </row>
    <row r="75" spans="1:61" ht="18.75" customHeight="1">
      <c r="A75" s="56"/>
      <c r="B75" s="377" t="str">
        <f t="shared" si="0"/>
        <v/>
      </c>
      <c r="C75" s="378"/>
      <c r="D75" s="378"/>
      <c r="E75" s="378"/>
      <c r="F75" s="379"/>
      <c r="G75" s="377" t="str">
        <f t="shared" si="1"/>
        <v/>
      </c>
      <c r="H75" s="378"/>
      <c r="I75" s="378"/>
      <c r="J75" s="378"/>
      <c r="K75" s="379"/>
      <c r="L75" s="377" t="str">
        <f>IF(Calcu!$B26=FALSE,"",Calcu!AF26/1000)</f>
        <v/>
      </c>
      <c r="M75" s="378"/>
      <c r="N75" s="378"/>
      <c r="O75" s="378"/>
      <c r="P75" s="379"/>
      <c r="Q75" s="377" t="str">
        <f>IF(Calcu!$B26=FALSE,"",Calcu!AG26/1000)</f>
        <v/>
      </c>
      <c r="R75" s="378"/>
      <c r="S75" s="378"/>
      <c r="T75" s="378"/>
      <c r="U75" s="379"/>
      <c r="V75" s="377" t="str">
        <f>Calcu!AH26</f>
        <v/>
      </c>
      <c r="W75" s="378"/>
      <c r="X75" s="378"/>
      <c r="Y75" s="378"/>
      <c r="Z75" s="379"/>
      <c r="AA75" s="377" t="str">
        <f>Calcu!W26</f>
        <v/>
      </c>
      <c r="AB75" s="378"/>
      <c r="AC75" s="378"/>
      <c r="AD75" s="378"/>
      <c r="AE75" s="379"/>
      <c r="AF75" s="377" t="str">
        <f>Calcu!X26</f>
        <v/>
      </c>
      <c r="AG75" s="378"/>
      <c r="AH75" s="378"/>
      <c r="AI75" s="378"/>
      <c r="AJ75" s="379"/>
      <c r="AK75" s="377" t="str">
        <f>Calcu!Y26</f>
        <v/>
      </c>
      <c r="AL75" s="378"/>
      <c r="AM75" s="378"/>
      <c r="AN75" s="378"/>
      <c r="AO75" s="379"/>
      <c r="AP75" s="377" t="str">
        <f>Calcu!Z26</f>
        <v/>
      </c>
      <c r="AQ75" s="378"/>
      <c r="AR75" s="378"/>
      <c r="AS75" s="378"/>
      <c r="AT75" s="379"/>
      <c r="AU75" s="377" t="str">
        <f>Calcu!AA26</f>
        <v/>
      </c>
      <c r="AV75" s="378"/>
      <c r="AW75" s="378"/>
      <c r="AX75" s="378"/>
      <c r="AY75" s="379"/>
      <c r="AZ75" s="377" t="str">
        <f>Calcu!AB26</f>
        <v/>
      </c>
      <c r="BA75" s="378"/>
      <c r="BB75" s="378"/>
      <c r="BC75" s="378"/>
      <c r="BD75" s="379"/>
      <c r="BE75" s="380" t="str">
        <f>Calcu!AC26</f>
        <v/>
      </c>
      <c r="BF75" s="381"/>
      <c r="BG75" s="381"/>
      <c r="BH75" s="381"/>
      <c r="BI75" s="382"/>
    </row>
    <row r="76" spans="1:61" ht="18.75" customHeight="1">
      <c r="A76" s="56"/>
      <c r="B76" s="377" t="str">
        <f t="shared" si="0"/>
        <v/>
      </c>
      <c r="C76" s="378"/>
      <c r="D76" s="378"/>
      <c r="E76" s="378"/>
      <c r="F76" s="379"/>
      <c r="G76" s="377" t="str">
        <f t="shared" si="1"/>
        <v/>
      </c>
      <c r="H76" s="378"/>
      <c r="I76" s="378"/>
      <c r="J76" s="378"/>
      <c r="K76" s="379"/>
      <c r="L76" s="377" t="str">
        <f>IF(Calcu!$B27=FALSE,"",Calcu!AF27/1000)</f>
        <v/>
      </c>
      <c r="M76" s="378"/>
      <c r="N76" s="378"/>
      <c r="O76" s="378"/>
      <c r="P76" s="379"/>
      <c r="Q76" s="377" t="str">
        <f>IF(Calcu!$B27=FALSE,"",Calcu!AG27/1000)</f>
        <v/>
      </c>
      <c r="R76" s="378"/>
      <c r="S76" s="378"/>
      <c r="T76" s="378"/>
      <c r="U76" s="379"/>
      <c r="V76" s="377" t="str">
        <f>Calcu!AH27</f>
        <v/>
      </c>
      <c r="W76" s="378"/>
      <c r="X76" s="378"/>
      <c r="Y76" s="378"/>
      <c r="Z76" s="379"/>
      <c r="AA76" s="377" t="str">
        <f>Calcu!W27</f>
        <v/>
      </c>
      <c r="AB76" s="378"/>
      <c r="AC76" s="378"/>
      <c r="AD76" s="378"/>
      <c r="AE76" s="379"/>
      <c r="AF76" s="377" t="str">
        <f>Calcu!X27</f>
        <v/>
      </c>
      <c r="AG76" s="378"/>
      <c r="AH76" s="378"/>
      <c r="AI76" s="378"/>
      <c r="AJ76" s="379"/>
      <c r="AK76" s="377" t="str">
        <f>Calcu!Y27</f>
        <v/>
      </c>
      <c r="AL76" s="378"/>
      <c r="AM76" s="378"/>
      <c r="AN76" s="378"/>
      <c r="AO76" s="379"/>
      <c r="AP76" s="377" t="str">
        <f>Calcu!Z27</f>
        <v/>
      </c>
      <c r="AQ76" s="378"/>
      <c r="AR76" s="378"/>
      <c r="AS76" s="378"/>
      <c r="AT76" s="379"/>
      <c r="AU76" s="377" t="str">
        <f>Calcu!AA27</f>
        <v/>
      </c>
      <c r="AV76" s="378"/>
      <c r="AW76" s="378"/>
      <c r="AX76" s="378"/>
      <c r="AY76" s="379"/>
      <c r="AZ76" s="377" t="str">
        <f>Calcu!AB27</f>
        <v/>
      </c>
      <c r="BA76" s="378"/>
      <c r="BB76" s="378"/>
      <c r="BC76" s="378"/>
      <c r="BD76" s="379"/>
      <c r="BE76" s="380" t="str">
        <f>Calcu!AC27</f>
        <v/>
      </c>
      <c r="BF76" s="381"/>
      <c r="BG76" s="381"/>
      <c r="BH76" s="381"/>
      <c r="BI76" s="382"/>
    </row>
    <row r="77" spans="1:61" ht="18.75" customHeight="1">
      <c r="A77" s="56"/>
      <c r="B77" s="377" t="str">
        <f t="shared" si="0"/>
        <v/>
      </c>
      <c r="C77" s="378"/>
      <c r="D77" s="378"/>
      <c r="E77" s="378"/>
      <c r="F77" s="379"/>
      <c r="G77" s="377" t="str">
        <f t="shared" si="1"/>
        <v/>
      </c>
      <c r="H77" s="378"/>
      <c r="I77" s="378"/>
      <c r="J77" s="378"/>
      <c r="K77" s="379"/>
      <c r="L77" s="377" t="str">
        <f>IF(Calcu!$B28=FALSE,"",Calcu!AF28/1000)</f>
        <v/>
      </c>
      <c r="M77" s="378"/>
      <c r="N77" s="378"/>
      <c r="O77" s="378"/>
      <c r="P77" s="379"/>
      <c r="Q77" s="377" t="str">
        <f>IF(Calcu!$B28=FALSE,"",Calcu!AG28/1000)</f>
        <v/>
      </c>
      <c r="R77" s="378"/>
      <c r="S77" s="378"/>
      <c r="T77" s="378"/>
      <c r="U77" s="379"/>
      <c r="V77" s="377" t="str">
        <f>Calcu!AH28</f>
        <v/>
      </c>
      <c r="W77" s="378"/>
      <c r="X77" s="378"/>
      <c r="Y77" s="378"/>
      <c r="Z77" s="379"/>
      <c r="AA77" s="377" t="str">
        <f>Calcu!W28</f>
        <v/>
      </c>
      <c r="AB77" s="378"/>
      <c r="AC77" s="378"/>
      <c r="AD77" s="378"/>
      <c r="AE77" s="379"/>
      <c r="AF77" s="377" t="str">
        <f>Calcu!X28</f>
        <v/>
      </c>
      <c r="AG77" s="378"/>
      <c r="AH77" s="378"/>
      <c r="AI77" s="378"/>
      <c r="AJ77" s="379"/>
      <c r="AK77" s="377" t="str">
        <f>Calcu!Y28</f>
        <v/>
      </c>
      <c r="AL77" s="378"/>
      <c r="AM77" s="378"/>
      <c r="AN77" s="378"/>
      <c r="AO77" s="379"/>
      <c r="AP77" s="377" t="str">
        <f>Calcu!Z28</f>
        <v/>
      </c>
      <c r="AQ77" s="378"/>
      <c r="AR77" s="378"/>
      <c r="AS77" s="378"/>
      <c r="AT77" s="379"/>
      <c r="AU77" s="377" t="str">
        <f>Calcu!AA28</f>
        <v/>
      </c>
      <c r="AV77" s="378"/>
      <c r="AW77" s="378"/>
      <c r="AX77" s="378"/>
      <c r="AY77" s="379"/>
      <c r="AZ77" s="377" t="str">
        <f>Calcu!AB28</f>
        <v/>
      </c>
      <c r="BA77" s="378"/>
      <c r="BB77" s="378"/>
      <c r="BC77" s="378"/>
      <c r="BD77" s="379"/>
      <c r="BE77" s="380" t="str">
        <f>Calcu!AC28</f>
        <v/>
      </c>
      <c r="BF77" s="381"/>
      <c r="BG77" s="381"/>
      <c r="BH77" s="381"/>
      <c r="BI77" s="382"/>
    </row>
    <row r="78" spans="1:61" ht="18.75" customHeight="1">
      <c r="A78" s="56"/>
      <c r="B78" s="377" t="str">
        <f t="shared" si="0"/>
        <v/>
      </c>
      <c r="C78" s="378"/>
      <c r="D78" s="378"/>
      <c r="E78" s="378"/>
      <c r="F78" s="379"/>
      <c r="G78" s="377" t="str">
        <f t="shared" si="1"/>
        <v/>
      </c>
      <c r="H78" s="378"/>
      <c r="I78" s="378"/>
      <c r="J78" s="378"/>
      <c r="K78" s="379"/>
      <c r="L78" s="377" t="str">
        <f>IF(Calcu!$B29=FALSE,"",Calcu!AF29/1000)</f>
        <v/>
      </c>
      <c r="M78" s="378"/>
      <c r="N78" s="378"/>
      <c r="O78" s="378"/>
      <c r="P78" s="379"/>
      <c r="Q78" s="377" t="str">
        <f>IF(Calcu!$B29=FALSE,"",Calcu!AG29/1000)</f>
        <v/>
      </c>
      <c r="R78" s="378"/>
      <c r="S78" s="378"/>
      <c r="T78" s="378"/>
      <c r="U78" s="379"/>
      <c r="V78" s="377" t="str">
        <f>Calcu!AH29</f>
        <v/>
      </c>
      <c r="W78" s="378"/>
      <c r="X78" s="378"/>
      <c r="Y78" s="378"/>
      <c r="Z78" s="379"/>
      <c r="AA78" s="377" t="str">
        <f>Calcu!W29</f>
        <v/>
      </c>
      <c r="AB78" s="378"/>
      <c r="AC78" s="378"/>
      <c r="AD78" s="378"/>
      <c r="AE78" s="379"/>
      <c r="AF78" s="377" t="str">
        <f>Calcu!X29</f>
        <v/>
      </c>
      <c r="AG78" s="378"/>
      <c r="AH78" s="378"/>
      <c r="AI78" s="378"/>
      <c r="AJ78" s="379"/>
      <c r="AK78" s="377" t="str">
        <f>Calcu!Y29</f>
        <v/>
      </c>
      <c r="AL78" s="378"/>
      <c r="AM78" s="378"/>
      <c r="AN78" s="378"/>
      <c r="AO78" s="379"/>
      <c r="AP78" s="377" t="str">
        <f>Calcu!Z29</f>
        <v/>
      </c>
      <c r="AQ78" s="378"/>
      <c r="AR78" s="378"/>
      <c r="AS78" s="378"/>
      <c r="AT78" s="379"/>
      <c r="AU78" s="377" t="str">
        <f>Calcu!AA29</f>
        <v/>
      </c>
      <c r="AV78" s="378"/>
      <c r="AW78" s="378"/>
      <c r="AX78" s="378"/>
      <c r="AY78" s="379"/>
      <c r="AZ78" s="377" t="str">
        <f>Calcu!AB29</f>
        <v/>
      </c>
      <c r="BA78" s="378"/>
      <c r="BB78" s="378"/>
      <c r="BC78" s="378"/>
      <c r="BD78" s="379"/>
      <c r="BE78" s="380" t="str">
        <f>Calcu!AC29</f>
        <v/>
      </c>
      <c r="BF78" s="381"/>
      <c r="BG78" s="381"/>
      <c r="BH78" s="381"/>
      <c r="BI78" s="382"/>
    </row>
    <row r="79" spans="1:61" ht="18.75" customHeight="1">
      <c r="A79" s="56"/>
      <c r="B79" s="377" t="str">
        <f t="shared" si="0"/>
        <v/>
      </c>
      <c r="C79" s="378"/>
      <c r="D79" s="378"/>
      <c r="E79" s="378"/>
      <c r="F79" s="379"/>
      <c r="G79" s="377" t="str">
        <f t="shared" si="1"/>
        <v/>
      </c>
      <c r="H79" s="378"/>
      <c r="I79" s="378"/>
      <c r="J79" s="378"/>
      <c r="K79" s="379"/>
      <c r="L79" s="377" t="str">
        <f>IF(Calcu!$B30=FALSE,"",Calcu!AF30/1000)</f>
        <v/>
      </c>
      <c r="M79" s="378"/>
      <c r="N79" s="378"/>
      <c r="O79" s="378"/>
      <c r="P79" s="379"/>
      <c r="Q79" s="377" t="str">
        <f>IF(Calcu!$B30=FALSE,"",Calcu!AG30/1000)</f>
        <v/>
      </c>
      <c r="R79" s="378"/>
      <c r="S79" s="378"/>
      <c r="T79" s="378"/>
      <c r="U79" s="379"/>
      <c r="V79" s="377" t="str">
        <f>Calcu!AH30</f>
        <v/>
      </c>
      <c r="W79" s="378"/>
      <c r="X79" s="378"/>
      <c r="Y79" s="378"/>
      <c r="Z79" s="379"/>
      <c r="AA79" s="377" t="str">
        <f>Calcu!W30</f>
        <v/>
      </c>
      <c r="AB79" s="378"/>
      <c r="AC79" s="378"/>
      <c r="AD79" s="378"/>
      <c r="AE79" s="379"/>
      <c r="AF79" s="377" t="str">
        <f>Calcu!X30</f>
        <v/>
      </c>
      <c r="AG79" s="378"/>
      <c r="AH79" s="378"/>
      <c r="AI79" s="378"/>
      <c r="AJ79" s="379"/>
      <c r="AK79" s="377" t="str">
        <f>Calcu!Y30</f>
        <v/>
      </c>
      <c r="AL79" s="378"/>
      <c r="AM79" s="378"/>
      <c r="AN79" s="378"/>
      <c r="AO79" s="379"/>
      <c r="AP79" s="377" t="str">
        <f>Calcu!Z30</f>
        <v/>
      </c>
      <c r="AQ79" s="378"/>
      <c r="AR79" s="378"/>
      <c r="AS79" s="378"/>
      <c r="AT79" s="379"/>
      <c r="AU79" s="377" t="str">
        <f>Calcu!AA30</f>
        <v/>
      </c>
      <c r="AV79" s="378"/>
      <c r="AW79" s="378"/>
      <c r="AX79" s="378"/>
      <c r="AY79" s="379"/>
      <c r="AZ79" s="377" t="str">
        <f>Calcu!AB30</f>
        <v/>
      </c>
      <c r="BA79" s="378"/>
      <c r="BB79" s="378"/>
      <c r="BC79" s="378"/>
      <c r="BD79" s="379"/>
      <c r="BE79" s="380" t="str">
        <f>Calcu!AC30</f>
        <v/>
      </c>
      <c r="BF79" s="381"/>
      <c r="BG79" s="381"/>
      <c r="BH79" s="381"/>
      <c r="BI79" s="382"/>
    </row>
    <row r="80" spans="1:61" ht="18.75" customHeight="1">
      <c r="A80" s="56"/>
      <c r="B80" s="377" t="str">
        <f t="shared" si="0"/>
        <v/>
      </c>
      <c r="C80" s="378"/>
      <c r="D80" s="378"/>
      <c r="E80" s="378"/>
      <c r="F80" s="379"/>
      <c r="G80" s="377" t="str">
        <f t="shared" si="1"/>
        <v/>
      </c>
      <c r="H80" s="378"/>
      <c r="I80" s="378"/>
      <c r="J80" s="378"/>
      <c r="K80" s="379"/>
      <c r="L80" s="377" t="str">
        <f>IF(Calcu!$B31=FALSE,"",Calcu!AF31/1000)</f>
        <v/>
      </c>
      <c r="M80" s="378"/>
      <c r="N80" s="378"/>
      <c r="O80" s="378"/>
      <c r="P80" s="379"/>
      <c r="Q80" s="377" t="str">
        <f>IF(Calcu!$B31=FALSE,"",Calcu!AG31/1000)</f>
        <v/>
      </c>
      <c r="R80" s="378"/>
      <c r="S80" s="378"/>
      <c r="T80" s="378"/>
      <c r="U80" s="379"/>
      <c r="V80" s="377" t="str">
        <f>Calcu!AH31</f>
        <v/>
      </c>
      <c r="W80" s="378"/>
      <c r="X80" s="378"/>
      <c r="Y80" s="378"/>
      <c r="Z80" s="379"/>
      <c r="AA80" s="377" t="str">
        <f>Calcu!W31</f>
        <v/>
      </c>
      <c r="AB80" s="378"/>
      <c r="AC80" s="378"/>
      <c r="AD80" s="378"/>
      <c r="AE80" s="379"/>
      <c r="AF80" s="377" t="str">
        <f>Calcu!X31</f>
        <v/>
      </c>
      <c r="AG80" s="378"/>
      <c r="AH80" s="378"/>
      <c r="AI80" s="378"/>
      <c r="AJ80" s="379"/>
      <c r="AK80" s="377" t="str">
        <f>Calcu!Y31</f>
        <v/>
      </c>
      <c r="AL80" s="378"/>
      <c r="AM80" s="378"/>
      <c r="AN80" s="378"/>
      <c r="AO80" s="379"/>
      <c r="AP80" s="377" t="str">
        <f>Calcu!Z31</f>
        <v/>
      </c>
      <c r="AQ80" s="378"/>
      <c r="AR80" s="378"/>
      <c r="AS80" s="378"/>
      <c r="AT80" s="379"/>
      <c r="AU80" s="377" t="str">
        <f>Calcu!AA31</f>
        <v/>
      </c>
      <c r="AV80" s="378"/>
      <c r="AW80" s="378"/>
      <c r="AX80" s="378"/>
      <c r="AY80" s="379"/>
      <c r="AZ80" s="377" t="str">
        <f>Calcu!AB31</f>
        <v/>
      </c>
      <c r="BA80" s="378"/>
      <c r="BB80" s="378"/>
      <c r="BC80" s="378"/>
      <c r="BD80" s="379"/>
      <c r="BE80" s="380" t="str">
        <f>Calcu!AC31</f>
        <v/>
      </c>
      <c r="BF80" s="381"/>
      <c r="BG80" s="381"/>
      <c r="BH80" s="381"/>
      <c r="BI80" s="382"/>
    </row>
    <row r="81" spans="1:61" ht="18.75" customHeight="1">
      <c r="A81" s="56"/>
      <c r="B81" s="377" t="str">
        <f t="shared" si="0"/>
        <v/>
      </c>
      <c r="C81" s="378"/>
      <c r="D81" s="378"/>
      <c r="E81" s="378"/>
      <c r="F81" s="379"/>
      <c r="G81" s="377" t="str">
        <f t="shared" si="1"/>
        <v/>
      </c>
      <c r="H81" s="378"/>
      <c r="I81" s="378"/>
      <c r="J81" s="378"/>
      <c r="K81" s="379"/>
      <c r="L81" s="377" t="str">
        <f>IF(Calcu!$B32=FALSE,"",Calcu!AF32/1000)</f>
        <v/>
      </c>
      <c r="M81" s="378"/>
      <c r="N81" s="378"/>
      <c r="O81" s="378"/>
      <c r="P81" s="379"/>
      <c r="Q81" s="377" t="str">
        <f>IF(Calcu!$B32=FALSE,"",Calcu!AG32/1000)</f>
        <v/>
      </c>
      <c r="R81" s="378"/>
      <c r="S81" s="378"/>
      <c r="T81" s="378"/>
      <c r="U81" s="379"/>
      <c r="V81" s="377" t="str">
        <f>Calcu!AH32</f>
        <v/>
      </c>
      <c r="W81" s="378"/>
      <c r="X81" s="378"/>
      <c r="Y81" s="378"/>
      <c r="Z81" s="379"/>
      <c r="AA81" s="377" t="str">
        <f>Calcu!W32</f>
        <v/>
      </c>
      <c r="AB81" s="378"/>
      <c r="AC81" s="378"/>
      <c r="AD81" s="378"/>
      <c r="AE81" s="379"/>
      <c r="AF81" s="377" t="str">
        <f>Calcu!X32</f>
        <v/>
      </c>
      <c r="AG81" s="378"/>
      <c r="AH81" s="378"/>
      <c r="AI81" s="378"/>
      <c r="AJ81" s="379"/>
      <c r="AK81" s="377" t="str">
        <f>Calcu!Y32</f>
        <v/>
      </c>
      <c r="AL81" s="378"/>
      <c r="AM81" s="378"/>
      <c r="AN81" s="378"/>
      <c r="AO81" s="379"/>
      <c r="AP81" s="377" t="str">
        <f>Calcu!Z32</f>
        <v/>
      </c>
      <c r="AQ81" s="378"/>
      <c r="AR81" s="378"/>
      <c r="AS81" s="378"/>
      <c r="AT81" s="379"/>
      <c r="AU81" s="377" t="str">
        <f>Calcu!AA32</f>
        <v/>
      </c>
      <c r="AV81" s="378"/>
      <c r="AW81" s="378"/>
      <c r="AX81" s="378"/>
      <c r="AY81" s="379"/>
      <c r="AZ81" s="377" t="str">
        <f>Calcu!AB32</f>
        <v/>
      </c>
      <c r="BA81" s="378"/>
      <c r="BB81" s="378"/>
      <c r="BC81" s="378"/>
      <c r="BD81" s="379"/>
      <c r="BE81" s="380" t="str">
        <f>Calcu!AC32</f>
        <v/>
      </c>
      <c r="BF81" s="381"/>
      <c r="BG81" s="381"/>
      <c r="BH81" s="381"/>
      <c r="BI81" s="382"/>
    </row>
    <row r="82" spans="1:61" ht="18.75" customHeight="1">
      <c r="A82" s="56"/>
      <c r="B82" s="377" t="str">
        <f t="shared" si="0"/>
        <v/>
      </c>
      <c r="C82" s="378"/>
      <c r="D82" s="378"/>
      <c r="E82" s="378"/>
      <c r="F82" s="379"/>
      <c r="G82" s="377" t="str">
        <f t="shared" si="1"/>
        <v/>
      </c>
      <c r="H82" s="378"/>
      <c r="I82" s="378"/>
      <c r="J82" s="378"/>
      <c r="K82" s="379"/>
      <c r="L82" s="377" t="str">
        <f>IF(Calcu!$B33=FALSE,"",Calcu!AF33/1000)</f>
        <v/>
      </c>
      <c r="M82" s="378"/>
      <c r="N82" s="378"/>
      <c r="O82" s="378"/>
      <c r="P82" s="379"/>
      <c r="Q82" s="377" t="str">
        <f>IF(Calcu!$B33=FALSE,"",Calcu!AG33/1000)</f>
        <v/>
      </c>
      <c r="R82" s="378"/>
      <c r="S82" s="378"/>
      <c r="T82" s="378"/>
      <c r="U82" s="379"/>
      <c r="V82" s="377" t="str">
        <f>Calcu!AH33</f>
        <v/>
      </c>
      <c r="W82" s="378"/>
      <c r="X82" s="378"/>
      <c r="Y82" s="378"/>
      <c r="Z82" s="379"/>
      <c r="AA82" s="377" t="str">
        <f>Calcu!W33</f>
        <v/>
      </c>
      <c r="AB82" s="378"/>
      <c r="AC82" s="378"/>
      <c r="AD82" s="378"/>
      <c r="AE82" s="379"/>
      <c r="AF82" s="377" t="str">
        <f>Calcu!X33</f>
        <v/>
      </c>
      <c r="AG82" s="378"/>
      <c r="AH82" s="378"/>
      <c r="AI82" s="378"/>
      <c r="AJ82" s="379"/>
      <c r="AK82" s="377" t="str">
        <f>Calcu!Y33</f>
        <v/>
      </c>
      <c r="AL82" s="378"/>
      <c r="AM82" s="378"/>
      <c r="AN82" s="378"/>
      <c r="AO82" s="379"/>
      <c r="AP82" s="377" t="str">
        <f>Calcu!Z33</f>
        <v/>
      </c>
      <c r="AQ82" s="378"/>
      <c r="AR82" s="378"/>
      <c r="AS82" s="378"/>
      <c r="AT82" s="379"/>
      <c r="AU82" s="377" t="str">
        <f>Calcu!AA33</f>
        <v/>
      </c>
      <c r="AV82" s="378"/>
      <c r="AW82" s="378"/>
      <c r="AX82" s="378"/>
      <c r="AY82" s="379"/>
      <c r="AZ82" s="377" t="str">
        <f>Calcu!AB33</f>
        <v/>
      </c>
      <c r="BA82" s="378"/>
      <c r="BB82" s="378"/>
      <c r="BC82" s="378"/>
      <c r="BD82" s="379"/>
      <c r="BE82" s="380" t="str">
        <f>Calcu!AC33</f>
        <v/>
      </c>
      <c r="BF82" s="381"/>
      <c r="BG82" s="381"/>
      <c r="BH82" s="381"/>
      <c r="BI82" s="382"/>
    </row>
    <row r="83" spans="1:61" ht="18.75" customHeight="1">
      <c r="A83" s="56"/>
      <c r="B83" s="377" t="str">
        <f t="shared" si="0"/>
        <v/>
      </c>
      <c r="C83" s="378"/>
      <c r="D83" s="378"/>
      <c r="E83" s="378"/>
      <c r="F83" s="379"/>
      <c r="G83" s="377" t="str">
        <f t="shared" si="1"/>
        <v/>
      </c>
      <c r="H83" s="378"/>
      <c r="I83" s="378"/>
      <c r="J83" s="378"/>
      <c r="K83" s="379"/>
      <c r="L83" s="377" t="str">
        <f>IF(Calcu!$B34=FALSE,"",Calcu!AF34/1000)</f>
        <v/>
      </c>
      <c r="M83" s="378"/>
      <c r="N83" s="378"/>
      <c r="O83" s="378"/>
      <c r="P83" s="379"/>
      <c r="Q83" s="377" t="str">
        <f>IF(Calcu!$B34=FALSE,"",Calcu!AG34/1000)</f>
        <v/>
      </c>
      <c r="R83" s="378"/>
      <c r="S83" s="378"/>
      <c r="T83" s="378"/>
      <c r="U83" s="379"/>
      <c r="V83" s="377" t="str">
        <f>Calcu!AH34</f>
        <v/>
      </c>
      <c r="W83" s="378"/>
      <c r="X83" s="378"/>
      <c r="Y83" s="378"/>
      <c r="Z83" s="379"/>
      <c r="AA83" s="377" t="str">
        <f>Calcu!W34</f>
        <v/>
      </c>
      <c r="AB83" s="378"/>
      <c r="AC83" s="378"/>
      <c r="AD83" s="378"/>
      <c r="AE83" s="379"/>
      <c r="AF83" s="377" t="str">
        <f>Calcu!X34</f>
        <v/>
      </c>
      <c r="AG83" s="378"/>
      <c r="AH83" s="378"/>
      <c r="AI83" s="378"/>
      <c r="AJ83" s="379"/>
      <c r="AK83" s="377" t="str">
        <f>Calcu!Y34</f>
        <v/>
      </c>
      <c r="AL83" s="378"/>
      <c r="AM83" s="378"/>
      <c r="AN83" s="378"/>
      <c r="AO83" s="379"/>
      <c r="AP83" s="377" t="str">
        <f>Calcu!Z34</f>
        <v/>
      </c>
      <c r="AQ83" s="378"/>
      <c r="AR83" s="378"/>
      <c r="AS83" s="378"/>
      <c r="AT83" s="379"/>
      <c r="AU83" s="377" t="str">
        <f>Calcu!AA34</f>
        <v/>
      </c>
      <c r="AV83" s="378"/>
      <c r="AW83" s="378"/>
      <c r="AX83" s="378"/>
      <c r="AY83" s="379"/>
      <c r="AZ83" s="377" t="str">
        <f>Calcu!AB34</f>
        <v/>
      </c>
      <c r="BA83" s="378"/>
      <c r="BB83" s="378"/>
      <c r="BC83" s="378"/>
      <c r="BD83" s="379"/>
      <c r="BE83" s="380" t="str">
        <f>Calcu!AC34</f>
        <v/>
      </c>
      <c r="BF83" s="381"/>
      <c r="BG83" s="381"/>
      <c r="BH83" s="381"/>
      <c r="BI83" s="382"/>
    </row>
    <row r="84" spans="1:61" ht="18.75" customHeight="1">
      <c r="A84" s="56"/>
      <c r="B84" s="377" t="str">
        <f t="shared" si="0"/>
        <v/>
      </c>
      <c r="C84" s="378"/>
      <c r="D84" s="378"/>
      <c r="E84" s="378"/>
      <c r="F84" s="379"/>
      <c r="G84" s="377" t="str">
        <f t="shared" si="1"/>
        <v/>
      </c>
      <c r="H84" s="378"/>
      <c r="I84" s="378"/>
      <c r="J84" s="378"/>
      <c r="K84" s="379"/>
      <c r="L84" s="377" t="str">
        <f>IF(Calcu!$B35=FALSE,"",Calcu!AF35/1000)</f>
        <v/>
      </c>
      <c r="M84" s="378"/>
      <c r="N84" s="378"/>
      <c r="O84" s="378"/>
      <c r="P84" s="379"/>
      <c r="Q84" s="377" t="str">
        <f>IF(Calcu!$B35=FALSE,"",Calcu!AG35/1000)</f>
        <v/>
      </c>
      <c r="R84" s="378"/>
      <c r="S84" s="378"/>
      <c r="T84" s="378"/>
      <c r="U84" s="379"/>
      <c r="V84" s="377" t="str">
        <f>Calcu!AH35</f>
        <v/>
      </c>
      <c r="W84" s="378"/>
      <c r="X84" s="378"/>
      <c r="Y84" s="378"/>
      <c r="Z84" s="379"/>
      <c r="AA84" s="377" t="str">
        <f>Calcu!W35</f>
        <v/>
      </c>
      <c r="AB84" s="378"/>
      <c r="AC84" s="378"/>
      <c r="AD84" s="378"/>
      <c r="AE84" s="379"/>
      <c r="AF84" s="377" t="str">
        <f>Calcu!X35</f>
        <v/>
      </c>
      <c r="AG84" s="378"/>
      <c r="AH84" s="378"/>
      <c r="AI84" s="378"/>
      <c r="AJ84" s="379"/>
      <c r="AK84" s="377" t="str">
        <f>Calcu!Y35</f>
        <v/>
      </c>
      <c r="AL84" s="378"/>
      <c r="AM84" s="378"/>
      <c r="AN84" s="378"/>
      <c r="AO84" s="379"/>
      <c r="AP84" s="377" t="str">
        <f>Calcu!Z35</f>
        <v/>
      </c>
      <c r="AQ84" s="378"/>
      <c r="AR84" s="378"/>
      <c r="AS84" s="378"/>
      <c r="AT84" s="379"/>
      <c r="AU84" s="377" t="str">
        <f>Calcu!AA35</f>
        <v/>
      </c>
      <c r="AV84" s="378"/>
      <c r="AW84" s="378"/>
      <c r="AX84" s="378"/>
      <c r="AY84" s="379"/>
      <c r="AZ84" s="377" t="str">
        <f>Calcu!AB35</f>
        <v/>
      </c>
      <c r="BA84" s="378"/>
      <c r="BB84" s="378"/>
      <c r="BC84" s="378"/>
      <c r="BD84" s="379"/>
      <c r="BE84" s="380" t="str">
        <f>Calcu!AC35</f>
        <v/>
      </c>
      <c r="BF84" s="381"/>
      <c r="BG84" s="381"/>
      <c r="BH84" s="381"/>
      <c r="BI84" s="382"/>
    </row>
    <row r="85" spans="1:61" ht="18.75" customHeight="1">
      <c r="A85" s="56"/>
      <c r="B85" s="377" t="str">
        <f t="shared" si="0"/>
        <v/>
      </c>
      <c r="C85" s="378"/>
      <c r="D85" s="378"/>
      <c r="E85" s="378"/>
      <c r="F85" s="379"/>
      <c r="G85" s="377" t="str">
        <f t="shared" si="1"/>
        <v/>
      </c>
      <c r="H85" s="378"/>
      <c r="I85" s="378"/>
      <c r="J85" s="378"/>
      <c r="K85" s="379"/>
      <c r="L85" s="377" t="str">
        <f>IF(Calcu!$B36=FALSE,"",Calcu!AF36/1000)</f>
        <v/>
      </c>
      <c r="M85" s="378"/>
      <c r="N85" s="378"/>
      <c r="O85" s="378"/>
      <c r="P85" s="379"/>
      <c r="Q85" s="377" t="str">
        <f>IF(Calcu!$B36=FALSE,"",Calcu!AG36/1000)</f>
        <v/>
      </c>
      <c r="R85" s="378"/>
      <c r="S85" s="378"/>
      <c r="T85" s="378"/>
      <c r="U85" s="379"/>
      <c r="V85" s="377" t="str">
        <f>Calcu!AH36</f>
        <v/>
      </c>
      <c r="W85" s="378"/>
      <c r="X85" s="378"/>
      <c r="Y85" s="378"/>
      <c r="Z85" s="379"/>
      <c r="AA85" s="377" t="str">
        <f>Calcu!W36</f>
        <v/>
      </c>
      <c r="AB85" s="378"/>
      <c r="AC85" s="378"/>
      <c r="AD85" s="378"/>
      <c r="AE85" s="379"/>
      <c r="AF85" s="377" t="str">
        <f>Calcu!X36</f>
        <v/>
      </c>
      <c r="AG85" s="378"/>
      <c r="AH85" s="378"/>
      <c r="AI85" s="378"/>
      <c r="AJ85" s="379"/>
      <c r="AK85" s="377" t="str">
        <f>Calcu!Y36</f>
        <v/>
      </c>
      <c r="AL85" s="378"/>
      <c r="AM85" s="378"/>
      <c r="AN85" s="378"/>
      <c r="AO85" s="379"/>
      <c r="AP85" s="377" t="str">
        <f>Calcu!Z36</f>
        <v/>
      </c>
      <c r="AQ85" s="378"/>
      <c r="AR85" s="378"/>
      <c r="AS85" s="378"/>
      <c r="AT85" s="379"/>
      <c r="AU85" s="377" t="str">
        <f>Calcu!AA36</f>
        <v/>
      </c>
      <c r="AV85" s="378"/>
      <c r="AW85" s="378"/>
      <c r="AX85" s="378"/>
      <c r="AY85" s="379"/>
      <c r="AZ85" s="377" t="str">
        <f>Calcu!AB36</f>
        <v/>
      </c>
      <c r="BA85" s="378"/>
      <c r="BB85" s="378"/>
      <c r="BC85" s="378"/>
      <c r="BD85" s="379"/>
      <c r="BE85" s="380" t="str">
        <f>Calcu!AC36</f>
        <v/>
      </c>
      <c r="BF85" s="381"/>
      <c r="BG85" s="381"/>
      <c r="BH85" s="381"/>
      <c r="BI85" s="382"/>
    </row>
    <row r="86" spans="1:61" ht="18.75" customHeight="1">
      <c r="A86" s="56"/>
      <c r="B86" s="377" t="str">
        <f t="shared" si="0"/>
        <v/>
      </c>
      <c r="C86" s="378"/>
      <c r="D86" s="378"/>
      <c r="E86" s="378"/>
      <c r="F86" s="379"/>
      <c r="G86" s="377" t="str">
        <f t="shared" si="1"/>
        <v/>
      </c>
      <c r="H86" s="378"/>
      <c r="I86" s="378"/>
      <c r="J86" s="378"/>
      <c r="K86" s="379"/>
      <c r="L86" s="377" t="str">
        <f>IF(Calcu!$B37=FALSE,"",Calcu!AF37/1000)</f>
        <v/>
      </c>
      <c r="M86" s="378"/>
      <c r="N86" s="378"/>
      <c r="O86" s="378"/>
      <c r="P86" s="379"/>
      <c r="Q86" s="377" t="str">
        <f>IF(Calcu!$B37=FALSE,"",Calcu!AG37/1000)</f>
        <v/>
      </c>
      <c r="R86" s="378"/>
      <c r="S86" s="378"/>
      <c r="T86" s="378"/>
      <c r="U86" s="379"/>
      <c r="V86" s="377" t="str">
        <f>Calcu!AH37</f>
        <v/>
      </c>
      <c r="W86" s="378"/>
      <c r="X86" s="378"/>
      <c r="Y86" s="378"/>
      <c r="Z86" s="379"/>
      <c r="AA86" s="377" t="str">
        <f>Calcu!W37</f>
        <v/>
      </c>
      <c r="AB86" s="378"/>
      <c r="AC86" s="378"/>
      <c r="AD86" s="378"/>
      <c r="AE86" s="379"/>
      <c r="AF86" s="377" t="str">
        <f>Calcu!X37</f>
        <v/>
      </c>
      <c r="AG86" s="378"/>
      <c r="AH86" s="378"/>
      <c r="AI86" s="378"/>
      <c r="AJ86" s="379"/>
      <c r="AK86" s="377" t="str">
        <f>Calcu!Y37</f>
        <v/>
      </c>
      <c r="AL86" s="378"/>
      <c r="AM86" s="378"/>
      <c r="AN86" s="378"/>
      <c r="AO86" s="379"/>
      <c r="AP86" s="377" t="str">
        <f>Calcu!Z37</f>
        <v/>
      </c>
      <c r="AQ86" s="378"/>
      <c r="AR86" s="378"/>
      <c r="AS86" s="378"/>
      <c r="AT86" s="379"/>
      <c r="AU86" s="377" t="str">
        <f>Calcu!AA37</f>
        <v/>
      </c>
      <c r="AV86" s="378"/>
      <c r="AW86" s="378"/>
      <c r="AX86" s="378"/>
      <c r="AY86" s="379"/>
      <c r="AZ86" s="377" t="str">
        <f>Calcu!AB37</f>
        <v/>
      </c>
      <c r="BA86" s="378"/>
      <c r="BB86" s="378"/>
      <c r="BC86" s="378"/>
      <c r="BD86" s="379"/>
      <c r="BE86" s="380" t="str">
        <f>Calcu!AC37</f>
        <v/>
      </c>
      <c r="BF86" s="381"/>
      <c r="BG86" s="381"/>
      <c r="BH86" s="381"/>
      <c r="BI86" s="382"/>
    </row>
    <row r="87" spans="1:61" ht="18.75" customHeight="1">
      <c r="A87" s="56"/>
      <c r="B87" s="377" t="str">
        <f t="shared" si="0"/>
        <v/>
      </c>
      <c r="C87" s="378"/>
      <c r="D87" s="378"/>
      <c r="E87" s="378"/>
      <c r="F87" s="379"/>
      <c r="G87" s="377" t="str">
        <f t="shared" si="1"/>
        <v/>
      </c>
      <c r="H87" s="378"/>
      <c r="I87" s="378"/>
      <c r="J87" s="378"/>
      <c r="K87" s="379"/>
      <c r="L87" s="377" t="str">
        <f>IF(Calcu!$B38=FALSE,"",Calcu!AF38/1000)</f>
        <v/>
      </c>
      <c r="M87" s="378"/>
      <c r="N87" s="378"/>
      <c r="O87" s="378"/>
      <c r="P87" s="379"/>
      <c r="Q87" s="377" t="str">
        <f>IF(Calcu!$B38=FALSE,"",Calcu!AG38/1000)</f>
        <v/>
      </c>
      <c r="R87" s="378"/>
      <c r="S87" s="378"/>
      <c r="T87" s="378"/>
      <c r="U87" s="379"/>
      <c r="V87" s="377" t="str">
        <f>Calcu!AH38</f>
        <v/>
      </c>
      <c r="W87" s="378"/>
      <c r="X87" s="378"/>
      <c r="Y87" s="378"/>
      <c r="Z87" s="379"/>
      <c r="AA87" s="377" t="str">
        <f>Calcu!W38</f>
        <v/>
      </c>
      <c r="AB87" s="378"/>
      <c r="AC87" s="378"/>
      <c r="AD87" s="378"/>
      <c r="AE87" s="379"/>
      <c r="AF87" s="377" t="str">
        <f>Calcu!X38</f>
        <v/>
      </c>
      <c r="AG87" s="378"/>
      <c r="AH87" s="378"/>
      <c r="AI87" s="378"/>
      <c r="AJ87" s="379"/>
      <c r="AK87" s="377" t="str">
        <f>Calcu!Y38</f>
        <v/>
      </c>
      <c r="AL87" s="378"/>
      <c r="AM87" s="378"/>
      <c r="AN87" s="378"/>
      <c r="AO87" s="379"/>
      <c r="AP87" s="377" t="str">
        <f>Calcu!Z38</f>
        <v/>
      </c>
      <c r="AQ87" s="378"/>
      <c r="AR87" s="378"/>
      <c r="AS87" s="378"/>
      <c r="AT87" s="379"/>
      <c r="AU87" s="377" t="str">
        <f>Calcu!AA38</f>
        <v/>
      </c>
      <c r="AV87" s="378"/>
      <c r="AW87" s="378"/>
      <c r="AX87" s="378"/>
      <c r="AY87" s="379"/>
      <c r="AZ87" s="377" t="str">
        <f>Calcu!AB38</f>
        <v/>
      </c>
      <c r="BA87" s="378"/>
      <c r="BB87" s="378"/>
      <c r="BC87" s="378"/>
      <c r="BD87" s="379"/>
      <c r="BE87" s="380" t="str">
        <f>Calcu!AC38</f>
        <v/>
      </c>
      <c r="BF87" s="381"/>
      <c r="BG87" s="381"/>
      <c r="BH87" s="381"/>
      <c r="BI87" s="382"/>
    </row>
    <row r="88" spans="1:61" ht="18.75" customHeight="1">
      <c r="A88" s="56"/>
      <c r="B88" s="377" t="str">
        <f t="shared" si="0"/>
        <v/>
      </c>
      <c r="C88" s="378"/>
      <c r="D88" s="378"/>
      <c r="E88" s="378"/>
      <c r="F88" s="379"/>
      <c r="G88" s="377" t="str">
        <f t="shared" si="1"/>
        <v/>
      </c>
      <c r="H88" s="378"/>
      <c r="I88" s="378"/>
      <c r="J88" s="378"/>
      <c r="K88" s="379"/>
      <c r="L88" s="377" t="str">
        <f>IF(Calcu!$B39=FALSE,"",Calcu!AF39/1000)</f>
        <v/>
      </c>
      <c r="M88" s="378"/>
      <c r="N88" s="378"/>
      <c r="O88" s="378"/>
      <c r="P88" s="379"/>
      <c r="Q88" s="377" t="str">
        <f>IF(Calcu!$B39=FALSE,"",Calcu!AG39/1000)</f>
        <v/>
      </c>
      <c r="R88" s="378"/>
      <c r="S88" s="378"/>
      <c r="T88" s="378"/>
      <c r="U88" s="379"/>
      <c r="V88" s="377" t="str">
        <f>Calcu!AH39</f>
        <v/>
      </c>
      <c r="W88" s="378"/>
      <c r="X88" s="378"/>
      <c r="Y88" s="378"/>
      <c r="Z88" s="379"/>
      <c r="AA88" s="377" t="str">
        <f>Calcu!W39</f>
        <v/>
      </c>
      <c r="AB88" s="378"/>
      <c r="AC88" s="378"/>
      <c r="AD88" s="378"/>
      <c r="AE88" s="379"/>
      <c r="AF88" s="377" t="str">
        <f>Calcu!X39</f>
        <v/>
      </c>
      <c r="AG88" s="378"/>
      <c r="AH88" s="378"/>
      <c r="AI88" s="378"/>
      <c r="AJ88" s="379"/>
      <c r="AK88" s="377" t="str">
        <f>Calcu!Y39</f>
        <v/>
      </c>
      <c r="AL88" s="378"/>
      <c r="AM88" s="378"/>
      <c r="AN88" s="378"/>
      <c r="AO88" s="379"/>
      <c r="AP88" s="377" t="str">
        <f>Calcu!Z39</f>
        <v/>
      </c>
      <c r="AQ88" s="378"/>
      <c r="AR88" s="378"/>
      <c r="AS88" s="378"/>
      <c r="AT88" s="379"/>
      <c r="AU88" s="377" t="str">
        <f>Calcu!AA39</f>
        <v/>
      </c>
      <c r="AV88" s="378"/>
      <c r="AW88" s="378"/>
      <c r="AX88" s="378"/>
      <c r="AY88" s="379"/>
      <c r="AZ88" s="377" t="str">
        <f>Calcu!AB39</f>
        <v/>
      </c>
      <c r="BA88" s="378"/>
      <c r="BB88" s="378"/>
      <c r="BC88" s="378"/>
      <c r="BD88" s="379"/>
      <c r="BE88" s="380" t="str">
        <f>Calcu!AC39</f>
        <v/>
      </c>
      <c r="BF88" s="381"/>
      <c r="BG88" s="381"/>
      <c r="BH88" s="381"/>
      <c r="BI88" s="382"/>
    </row>
    <row r="89" spans="1:61" ht="18.75" customHeight="1">
      <c r="A89" s="56"/>
      <c r="B89" s="377" t="str">
        <f t="shared" si="0"/>
        <v/>
      </c>
      <c r="C89" s="378"/>
      <c r="D89" s="378"/>
      <c r="E89" s="378"/>
      <c r="F89" s="379"/>
      <c r="G89" s="377" t="str">
        <f t="shared" si="1"/>
        <v/>
      </c>
      <c r="H89" s="378"/>
      <c r="I89" s="378"/>
      <c r="J89" s="378"/>
      <c r="K89" s="379"/>
      <c r="L89" s="377" t="str">
        <f>IF(Calcu!$B40=FALSE,"",Calcu!AF40/1000)</f>
        <v/>
      </c>
      <c r="M89" s="378"/>
      <c r="N89" s="378"/>
      <c r="O89" s="378"/>
      <c r="P89" s="379"/>
      <c r="Q89" s="377" t="str">
        <f>IF(Calcu!$B40=FALSE,"",Calcu!AG40/1000)</f>
        <v/>
      </c>
      <c r="R89" s="378"/>
      <c r="S89" s="378"/>
      <c r="T89" s="378"/>
      <c r="U89" s="379"/>
      <c r="V89" s="377" t="str">
        <f>Calcu!AH40</f>
        <v/>
      </c>
      <c r="W89" s="378"/>
      <c r="X89" s="378"/>
      <c r="Y89" s="378"/>
      <c r="Z89" s="379"/>
      <c r="AA89" s="377" t="str">
        <f>Calcu!W40</f>
        <v/>
      </c>
      <c r="AB89" s="378"/>
      <c r="AC89" s="378"/>
      <c r="AD89" s="378"/>
      <c r="AE89" s="379"/>
      <c r="AF89" s="377" t="str">
        <f>Calcu!X40</f>
        <v/>
      </c>
      <c r="AG89" s="378"/>
      <c r="AH89" s="378"/>
      <c r="AI89" s="378"/>
      <c r="AJ89" s="379"/>
      <c r="AK89" s="377" t="str">
        <f>Calcu!Y40</f>
        <v/>
      </c>
      <c r="AL89" s="378"/>
      <c r="AM89" s="378"/>
      <c r="AN89" s="378"/>
      <c r="AO89" s="379"/>
      <c r="AP89" s="377" t="str">
        <f>Calcu!Z40</f>
        <v/>
      </c>
      <c r="AQ89" s="378"/>
      <c r="AR89" s="378"/>
      <c r="AS89" s="378"/>
      <c r="AT89" s="379"/>
      <c r="AU89" s="377" t="str">
        <f>Calcu!AA40</f>
        <v/>
      </c>
      <c r="AV89" s="378"/>
      <c r="AW89" s="378"/>
      <c r="AX89" s="378"/>
      <c r="AY89" s="379"/>
      <c r="AZ89" s="377" t="str">
        <f>Calcu!AB40</f>
        <v/>
      </c>
      <c r="BA89" s="378"/>
      <c r="BB89" s="378"/>
      <c r="BC89" s="378"/>
      <c r="BD89" s="379"/>
      <c r="BE89" s="380" t="str">
        <f>Calcu!AC40</f>
        <v/>
      </c>
      <c r="BF89" s="381"/>
      <c r="BG89" s="381"/>
      <c r="BH89" s="381"/>
      <c r="BI89" s="382"/>
    </row>
    <row r="90" spans="1:61" ht="18.75" customHeight="1">
      <c r="A90" s="56"/>
      <c r="B90" s="377" t="str">
        <f t="shared" si="0"/>
        <v/>
      </c>
      <c r="C90" s="378"/>
      <c r="D90" s="378"/>
      <c r="E90" s="378"/>
      <c r="F90" s="379"/>
      <c r="G90" s="377" t="str">
        <f t="shared" si="1"/>
        <v/>
      </c>
      <c r="H90" s="378"/>
      <c r="I90" s="378"/>
      <c r="J90" s="378"/>
      <c r="K90" s="379"/>
      <c r="L90" s="377" t="str">
        <f>IF(Calcu!$B41=FALSE,"",Calcu!AF41/1000)</f>
        <v/>
      </c>
      <c r="M90" s="378"/>
      <c r="N90" s="378"/>
      <c r="O90" s="378"/>
      <c r="P90" s="379"/>
      <c r="Q90" s="377" t="str">
        <f>IF(Calcu!$B41=FALSE,"",Calcu!AG41/1000)</f>
        <v/>
      </c>
      <c r="R90" s="378"/>
      <c r="S90" s="378"/>
      <c r="T90" s="378"/>
      <c r="U90" s="379"/>
      <c r="V90" s="377" t="str">
        <f>Calcu!AH41</f>
        <v/>
      </c>
      <c r="W90" s="378"/>
      <c r="X90" s="378"/>
      <c r="Y90" s="378"/>
      <c r="Z90" s="379"/>
      <c r="AA90" s="377" t="str">
        <f>Calcu!W41</f>
        <v/>
      </c>
      <c r="AB90" s="378"/>
      <c r="AC90" s="378"/>
      <c r="AD90" s="378"/>
      <c r="AE90" s="379"/>
      <c r="AF90" s="377" t="str">
        <f>Calcu!X41</f>
        <v/>
      </c>
      <c r="AG90" s="378"/>
      <c r="AH90" s="378"/>
      <c r="AI90" s="378"/>
      <c r="AJ90" s="379"/>
      <c r="AK90" s="377" t="str">
        <f>Calcu!Y41</f>
        <v/>
      </c>
      <c r="AL90" s="378"/>
      <c r="AM90" s="378"/>
      <c r="AN90" s="378"/>
      <c r="AO90" s="379"/>
      <c r="AP90" s="377" t="str">
        <f>Calcu!Z41</f>
        <v/>
      </c>
      <c r="AQ90" s="378"/>
      <c r="AR90" s="378"/>
      <c r="AS90" s="378"/>
      <c r="AT90" s="379"/>
      <c r="AU90" s="377" t="str">
        <f>Calcu!AA41</f>
        <v/>
      </c>
      <c r="AV90" s="378"/>
      <c r="AW90" s="378"/>
      <c r="AX90" s="378"/>
      <c r="AY90" s="379"/>
      <c r="AZ90" s="377" t="str">
        <f>Calcu!AB41</f>
        <v/>
      </c>
      <c r="BA90" s="378"/>
      <c r="BB90" s="378"/>
      <c r="BC90" s="378"/>
      <c r="BD90" s="379"/>
      <c r="BE90" s="380" t="str">
        <f>Calcu!AC41</f>
        <v/>
      </c>
      <c r="BF90" s="381"/>
      <c r="BG90" s="381"/>
      <c r="BH90" s="381"/>
      <c r="BI90" s="382"/>
    </row>
    <row r="91" spans="1:61" ht="18.75" customHeight="1">
      <c r="A91" s="56"/>
      <c r="B91" s="377" t="str">
        <f t="shared" si="0"/>
        <v/>
      </c>
      <c r="C91" s="378"/>
      <c r="D91" s="378"/>
      <c r="E91" s="378"/>
      <c r="F91" s="379"/>
      <c r="G91" s="377" t="str">
        <f t="shared" si="1"/>
        <v/>
      </c>
      <c r="H91" s="378"/>
      <c r="I91" s="378"/>
      <c r="J91" s="378"/>
      <c r="K91" s="379"/>
      <c r="L91" s="377" t="str">
        <f>IF(Calcu!$B42=FALSE,"",Calcu!AF42/1000)</f>
        <v/>
      </c>
      <c r="M91" s="378"/>
      <c r="N91" s="378"/>
      <c r="O91" s="378"/>
      <c r="P91" s="379"/>
      <c r="Q91" s="377" t="str">
        <f>IF(Calcu!$B42=FALSE,"",Calcu!AG42/1000)</f>
        <v/>
      </c>
      <c r="R91" s="378"/>
      <c r="S91" s="378"/>
      <c r="T91" s="378"/>
      <c r="U91" s="379"/>
      <c r="V91" s="377" t="str">
        <f>Calcu!AH42</f>
        <v/>
      </c>
      <c r="W91" s="378"/>
      <c r="X91" s="378"/>
      <c r="Y91" s="378"/>
      <c r="Z91" s="379"/>
      <c r="AA91" s="377" t="str">
        <f>Calcu!W42</f>
        <v/>
      </c>
      <c r="AB91" s="378"/>
      <c r="AC91" s="378"/>
      <c r="AD91" s="378"/>
      <c r="AE91" s="379"/>
      <c r="AF91" s="377" t="str">
        <f>Calcu!X42</f>
        <v/>
      </c>
      <c r="AG91" s="378"/>
      <c r="AH91" s="378"/>
      <c r="AI91" s="378"/>
      <c r="AJ91" s="379"/>
      <c r="AK91" s="377" t="str">
        <f>Calcu!Y42</f>
        <v/>
      </c>
      <c r="AL91" s="378"/>
      <c r="AM91" s="378"/>
      <c r="AN91" s="378"/>
      <c r="AO91" s="379"/>
      <c r="AP91" s="377" t="str">
        <f>Calcu!Z42</f>
        <v/>
      </c>
      <c r="AQ91" s="378"/>
      <c r="AR91" s="378"/>
      <c r="AS91" s="378"/>
      <c r="AT91" s="379"/>
      <c r="AU91" s="377" t="str">
        <f>Calcu!AA42</f>
        <v/>
      </c>
      <c r="AV91" s="378"/>
      <c r="AW91" s="378"/>
      <c r="AX91" s="378"/>
      <c r="AY91" s="379"/>
      <c r="AZ91" s="377" t="str">
        <f>Calcu!AB42</f>
        <v/>
      </c>
      <c r="BA91" s="378"/>
      <c r="BB91" s="378"/>
      <c r="BC91" s="378"/>
      <c r="BD91" s="379"/>
      <c r="BE91" s="380" t="str">
        <f>Calcu!AC42</f>
        <v/>
      </c>
      <c r="BF91" s="381"/>
      <c r="BG91" s="381"/>
      <c r="BH91" s="381"/>
      <c r="BI91" s="382"/>
    </row>
    <row r="92" spans="1:61" ht="18.75" customHeight="1">
      <c r="A92" s="56"/>
      <c r="B92" s="377" t="str">
        <f t="shared" si="0"/>
        <v/>
      </c>
      <c r="C92" s="378"/>
      <c r="D92" s="378"/>
      <c r="E92" s="378"/>
      <c r="F92" s="379"/>
      <c r="G92" s="377" t="str">
        <f t="shared" si="1"/>
        <v/>
      </c>
      <c r="H92" s="378"/>
      <c r="I92" s="378"/>
      <c r="J92" s="378"/>
      <c r="K92" s="379"/>
      <c r="L92" s="377" t="str">
        <f>IF(Calcu!$B43=FALSE,"",Calcu!AF43/1000)</f>
        <v/>
      </c>
      <c r="M92" s="378"/>
      <c r="N92" s="378"/>
      <c r="O92" s="378"/>
      <c r="P92" s="379"/>
      <c r="Q92" s="377" t="str">
        <f>IF(Calcu!$B43=FALSE,"",Calcu!AG43/1000)</f>
        <v/>
      </c>
      <c r="R92" s="378"/>
      <c r="S92" s="378"/>
      <c r="T92" s="378"/>
      <c r="U92" s="379"/>
      <c r="V92" s="377" t="str">
        <f>Calcu!AH43</f>
        <v/>
      </c>
      <c r="W92" s="378"/>
      <c r="X92" s="378"/>
      <c r="Y92" s="378"/>
      <c r="Z92" s="379"/>
      <c r="AA92" s="377" t="str">
        <f>Calcu!W43</f>
        <v/>
      </c>
      <c r="AB92" s="378"/>
      <c r="AC92" s="378"/>
      <c r="AD92" s="378"/>
      <c r="AE92" s="379"/>
      <c r="AF92" s="377" t="str">
        <f>Calcu!X43</f>
        <v/>
      </c>
      <c r="AG92" s="378"/>
      <c r="AH92" s="378"/>
      <c r="AI92" s="378"/>
      <c r="AJ92" s="379"/>
      <c r="AK92" s="377" t="str">
        <f>Calcu!Y43</f>
        <v/>
      </c>
      <c r="AL92" s="378"/>
      <c r="AM92" s="378"/>
      <c r="AN92" s="378"/>
      <c r="AO92" s="379"/>
      <c r="AP92" s="377" t="str">
        <f>Calcu!Z43</f>
        <v/>
      </c>
      <c r="AQ92" s="378"/>
      <c r="AR92" s="378"/>
      <c r="AS92" s="378"/>
      <c r="AT92" s="379"/>
      <c r="AU92" s="377" t="str">
        <f>Calcu!AA43</f>
        <v/>
      </c>
      <c r="AV92" s="378"/>
      <c r="AW92" s="378"/>
      <c r="AX92" s="378"/>
      <c r="AY92" s="379"/>
      <c r="AZ92" s="377" t="str">
        <f>Calcu!AB43</f>
        <v/>
      </c>
      <c r="BA92" s="378"/>
      <c r="BB92" s="378"/>
      <c r="BC92" s="378"/>
      <c r="BD92" s="379"/>
      <c r="BE92" s="380" t="str">
        <f>Calcu!AC43</f>
        <v/>
      </c>
      <c r="BF92" s="381"/>
      <c r="BG92" s="381"/>
      <c r="BH92" s="381"/>
      <c r="BI92" s="382"/>
    </row>
    <row r="93" spans="1:61" ht="18.75" customHeight="1">
      <c r="A93" s="56"/>
      <c r="B93" s="377" t="str">
        <f t="shared" si="0"/>
        <v/>
      </c>
      <c r="C93" s="378"/>
      <c r="D93" s="378"/>
      <c r="E93" s="378"/>
      <c r="F93" s="379"/>
      <c r="G93" s="377" t="str">
        <f t="shared" si="1"/>
        <v/>
      </c>
      <c r="H93" s="378"/>
      <c r="I93" s="378"/>
      <c r="J93" s="378"/>
      <c r="K93" s="379"/>
      <c r="L93" s="377" t="str">
        <f>IF(Calcu!$B44=FALSE,"",Calcu!AF44/1000)</f>
        <v/>
      </c>
      <c r="M93" s="378"/>
      <c r="N93" s="378"/>
      <c r="O93" s="378"/>
      <c r="P93" s="379"/>
      <c r="Q93" s="377" t="str">
        <f>IF(Calcu!$B44=FALSE,"",Calcu!AG44/1000)</f>
        <v/>
      </c>
      <c r="R93" s="378"/>
      <c r="S93" s="378"/>
      <c r="T93" s="378"/>
      <c r="U93" s="379"/>
      <c r="V93" s="377" t="str">
        <f>Calcu!AH44</f>
        <v/>
      </c>
      <c r="W93" s="378"/>
      <c r="X93" s="378"/>
      <c r="Y93" s="378"/>
      <c r="Z93" s="379"/>
      <c r="AA93" s="377" t="str">
        <f>Calcu!W44</f>
        <v/>
      </c>
      <c r="AB93" s="378"/>
      <c r="AC93" s="378"/>
      <c r="AD93" s="378"/>
      <c r="AE93" s="379"/>
      <c r="AF93" s="377" t="str">
        <f>Calcu!X44</f>
        <v/>
      </c>
      <c r="AG93" s="378"/>
      <c r="AH93" s="378"/>
      <c r="AI93" s="378"/>
      <c r="AJ93" s="379"/>
      <c r="AK93" s="377" t="str">
        <f>Calcu!Y44</f>
        <v/>
      </c>
      <c r="AL93" s="378"/>
      <c r="AM93" s="378"/>
      <c r="AN93" s="378"/>
      <c r="AO93" s="379"/>
      <c r="AP93" s="377" t="str">
        <f>Calcu!Z44</f>
        <v/>
      </c>
      <c r="AQ93" s="378"/>
      <c r="AR93" s="378"/>
      <c r="AS93" s="378"/>
      <c r="AT93" s="379"/>
      <c r="AU93" s="377" t="str">
        <f>Calcu!AA44</f>
        <v/>
      </c>
      <c r="AV93" s="378"/>
      <c r="AW93" s="378"/>
      <c r="AX93" s="378"/>
      <c r="AY93" s="379"/>
      <c r="AZ93" s="377" t="str">
        <f>Calcu!AB44</f>
        <v/>
      </c>
      <c r="BA93" s="378"/>
      <c r="BB93" s="378"/>
      <c r="BC93" s="378"/>
      <c r="BD93" s="379"/>
      <c r="BE93" s="380" t="str">
        <f>Calcu!AC44</f>
        <v/>
      </c>
      <c r="BF93" s="381"/>
      <c r="BG93" s="381"/>
      <c r="BH93" s="381"/>
      <c r="BI93" s="382"/>
    </row>
    <row r="94" spans="1:61" ht="18.75" customHeight="1">
      <c r="A94" s="56"/>
      <c r="B94" s="377" t="str">
        <f t="shared" si="0"/>
        <v/>
      </c>
      <c r="C94" s="378"/>
      <c r="D94" s="378"/>
      <c r="E94" s="378"/>
      <c r="F94" s="379"/>
      <c r="G94" s="377" t="str">
        <f t="shared" si="1"/>
        <v/>
      </c>
      <c r="H94" s="378"/>
      <c r="I94" s="378"/>
      <c r="J94" s="378"/>
      <c r="K94" s="379"/>
      <c r="L94" s="377" t="str">
        <f>IF(Calcu!$B45=FALSE,"",Calcu!AF45/1000)</f>
        <v/>
      </c>
      <c r="M94" s="378"/>
      <c r="N94" s="378"/>
      <c r="O94" s="378"/>
      <c r="P94" s="379"/>
      <c r="Q94" s="377" t="str">
        <f>IF(Calcu!$B45=FALSE,"",Calcu!AG45/1000)</f>
        <v/>
      </c>
      <c r="R94" s="378"/>
      <c r="S94" s="378"/>
      <c r="T94" s="378"/>
      <c r="U94" s="379"/>
      <c r="V94" s="377" t="str">
        <f>Calcu!AH45</f>
        <v/>
      </c>
      <c r="W94" s="378"/>
      <c r="X94" s="378"/>
      <c r="Y94" s="378"/>
      <c r="Z94" s="379"/>
      <c r="AA94" s="377" t="str">
        <f>Calcu!W45</f>
        <v/>
      </c>
      <c r="AB94" s="378"/>
      <c r="AC94" s="378"/>
      <c r="AD94" s="378"/>
      <c r="AE94" s="379"/>
      <c r="AF94" s="377" t="str">
        <f>Calcu!X45</f>
        <v/>
      </c>
      <c r="AG94" s="378"/>
      <c r="AH94" s="378"/>
      <c r="AI94" s="378"/>
      <c r="AJ94" s="379"/>
      <c r="AK94" s="377" t="str">
        <f>Calcu!Y45</f>
        <v/>
      </c>
      <c r="AL94" s="378"/>
      <c r="AM94" s="378"/>
      <c r="AN94" s="378"/>
      <c r="AO94" s="379"/>
      <c r="AP94" s="377" t="str">
        <f>Calcu!Z45</f>
        <v/>
      </c>
      <c r="AQ94" s="378"/>
      <c r="AR94" s="378"/>
      <c r="AS94" s="378"/>
      <c r="AT94" s="379"/>
      <c r="AU94" s="377" t="str">
        <f>Calcu!AA45</f>
        <v/>
      </c>
      <c r="AV94" s="378"/>
      <c r="AW94" s="378"/>
      <c r="AX94" s="378"/>
      <c r="AY94" s="379"/>
      <c r="AZ94" s="377" t="str">
        <f>Calcu!AB45</f>
        <v/>
      </c>
      <c r="BA94" s="378"/>
      <c r="BB94" s="378"/>
      <c r="BC94" s="378"/>
      <c r="BD94" s="379"/>
      <c r="BE94" s="380" t="str">
        <f>Calcu!AC45</f>
        <v/>
      </c>
      <c r="BF94" s="381"/>
      <c r="BG94" s="381"/>
      <c r="BH94" s="381"/>
      <c r="BI94" s="382"/>
    </row>
    <row r="95" spans="1:61" ht="18.75" customHeight="1">
      <c r="A95" s="56"/>
      <c r="B95" s="377" t="str">
        <f t="shared" si="0"/>
        <v/>
      </c>
      <c r="C95" s="378"/>
      <c r="D95" s="378"/>
      <c r="E95" s="378"/>
      <c r="F95" s="379"/>
      <c r="G95" s="377" t="str">
        <f t="shared" si="1"/>
        <v/>
      </c>
      <c r="H95" s="378"/>
      <c r="I95" s="378"/>
      <c r="J95" s="378"/>
      <c r="K95" s="379"/>
      <c r="L95" s="377" t="str">
        <f>IF(Calcu!$B46=FALSE,"",Calcu!AF46/1000)</f>
        <v/>
      </c>
      <c r="M95" s="378"/>
      <c r="N95" s="378"/>
      <c r="O95" s="378"/>
      <c r="P95" s="379"/>
      <c r="Q95" s="377" t="str">
        <f>IF(Calcu!$B46=FALSE,"",Calcu!AG46/1000)</f>
        <v/>
      </c>
      <c r="R95" s="378"/>
      <c r="S95" s="378"/>
      <c r="T95" s="378"/>
      <c r="U95" s="379"/>
      <c r="V95" s="377" t="str">
        <f>Calcu!AH46</f>
        <v/>
      </c>
      <c r="W95" s="378"/>
      <c r="X95" s="378"/>
      <c r="Y95" s="378"/>
      <c r="Z95" s="379"/>
      <c r="AA95" s="377" t="str">
        <f>Calcu!W46</f>
        <v/>
      </c>
      <c r="AB95" s="378"/>
      <c r="AC95" s="378"/>
      <c r="AD95" s="378"/>
      <c r="AE95" s="379"/>
      <c r="AF95" s="377" t="str">
        <f>Calcu!X46</f>
        <v/>
      </c>
      <c r="AG95" s="378"/>
      <c r="AH95" s="378"/>
      <c r="AI95" s="378"/>
      <c r="AJ95" s="379"/>
      <c r="AK95" s="377" t="str">
        <f>Calcu!Y46</f>
        <v/>
      </c>
      <c r="AL95" s="378"/>
      <c r="AM95" s="378"/>
      <c r="AN95" s="378"/>
      <c r="AO95" s="379"/>
      <c r="AP95" s="377" t="str">
        <f>Calcu!Z46</f>
        <v/>
      </c>
      <c r="AQ95" s="378"/>
      <c r="AR95" s="378"/>
      <c r="AS95" s="378"/>
      <c r="AT95" s="379"/>
      <c r="AU95" s="377" t="str">
        <f>Calcu!AA46</f>
        <v/>
      </c>
      <c r="AV95" s="378"/>
      <c r="AW95" s="378"/>
      <c r="AX95" s="378"/>
      <c r="AY95" s="379"/>
      <c r="AZ95" s="377" t="str">
        <f>Calcu!AB46</f>
        <v/>
      </c>
      <c r="BA95" s="378"/>
      <c r="BB95" s="378"/>
      <c r="BC95" s="378"/>
      <c r="BD95" s="379"/>
      <c r="BE95" s="380" t="str">
        <f>Calcu!AC46</f>
        <v/>
      </c>
      <c r="BF95" s="381"/>
      <c r="BG95" s="381"/>
      <c r="BH95" s="381"/>
      <c r="BI95" s="382"/>
    </row>
    <row r="96" spans="1:61" ht="18.75" customHeight="1">
      <c r="A96" s="56"/>
      <c r="B96" s="377" t="str">
        <f t="shared" si="0"/>
        <v/>
      </c>
      <c r="C96" s="378"/>
      <c r="D96" s="378"/>
      <c r="E96" s="378"/>
      <c r="F96" s="379"/>
      <c r="G96" s="377" t="str">
        <f t="shared" si="1"/>
        <v/>
      </c>
      <c r="H96" s="378"/>
      <c r="I96" s="378"/>
      <c r="J96" s="378"/>
      <c r="K96" s="379"/>
      <c r="L96" s="377" t="str">
        <f>IF(Calcu!$B47=FALSE,"",Calcu!AF47/1000)</f>
        <v/>
      </c>
      <c r="M96" s="378"/>
      <c r="N96" s="378"/>
      <c r="O96" s="378"/>
      <c r="P96" s="379"/>
      <c r="Q96" s="377" t="str">
        <f>IF(Calcu!$B47=FALSE,"",Calcu!AG47/1000)</f>
        <v/>
      </c>
      <c r="R96" s="378"/>
      <c r="S96" s="378"/>
      <c r="T96" s="378"/>
      <c r="U96" s="379"/>
      <c r="V96" s="377" t="str">
        <f>Calcu!AH47</f>
        <v/>
      </c>
      <c r="W96" s="378"/>
      <c r="X96" s="378"/>
      <c r="Y96" s="378"/>
      <c r="Z96" s="379"/>
      <c r="AA96" s="377" t="str">
        <f>Calcu!W47</f>
        <v/>
      </c>
      <c r="AB96" s="378"/>
      <c r="AC96" s="378"/>
      <c r="AD96" s="378"/>
      <c r="AE96" s="379"/>
      <c r="AF96" s="377" t="str">
        <f>Calcu!X47</f>
        <v/>
      </c>
      <c r="AG96" s="378"/>
      <c r="AH96" s="378"/>
      <c r="AI96" s="378"/>
      <c r="AJ96" s="379"/>
      <c r="AK96" s="377" t="str">
        <f>Calcu!Y47</f>
        <v/>
      </c>
      <c r="AL96" s="378"/>
      <c r="AM96" s="378"/>
      <c r="AN96" s="378"/>
      <c r="AO96" s="379"/>
      <c r="AP96" s="377" t="str">
        <f>Calcu!Z47</f>
        <v/>
      </c>
      <c r="AQ96" s="378"/>
      <c r="AR96" s="378"/>
      <c r="AS96" s="378"/>
      <c r="AT96" s="379"/>
      <c r="AU96" s="377" t="str">
        <f>Calcu!AA47</f>
        <v/>
      </c>
      <c r="AV96" s="378"/>
      <c r="AW96" s="378"/>
      <c r="AX96" s="378"/>
      <c r="AY96" s="379"/>
      <c r="AZ96" s="377" t="str">
        <f>Calcu!AB47</f>
        <v/>
      </c>
      <c r="BA96" s="378"/>
      <c r="BB96" s="378"/>
      <c r="BC96" s="378"/>
      <c r="BD96" s="379"/>
      <c r="BE96" s="380" t="str">
        <f>Calcu!AC47</f>
        <v/>
      </c>
      <c r="BF96" s="381"/>
      <c r="BG96" s="381"/>
      <c r="BH96" s="381"/>
      <c r="BI96" s="382"/>
    </row>
    <row r="97" spans="1:69" ht="18.75" customHeight="1">
      <c r="A97" s="56"/>
      <c r="B97" s="377" t="str">
        <f t="shared" si="0"/>
        <v/>
      </c>
      <c r="C97" s="378"/>
      <c r="D97" s="378"/>
      <c r="E97" s="378"/>
      <c r="F97" s="379"/>
      <c r="G97" s="377" t="str">
        <f t="shared" si="1"/>
        <v/>
      </c>
      <c r="H97" s="378"/>
      <c r="I97" s="378"/>
      <c r="J97" s="378"/>
      <c r="K97" s="379"/>
      <c r="L97" s="377" t="str">
        <f>IF(Calcu!$B48=FALSE,"",Calcu!AF48/1000)</f>
        <v/>
      </c>
      <c r="M97" s="378"/>
      <c r="N97" s="378"/>
      <c r="O97" s="378"/>
      <c r="P97" s="379"/>
      <c r="Q97" s="377" t="str">
        <f>IF(Calcu!$B48=FALSE,"",Calcu!AG48/1000)</f>
        <v/>
      </c>
      <c r="R97" s="378"/>
      <c r="S97" s="378"/>
      <c r="T97" s="378"/>
      <c r="U97" s="379"/>
      <c r="V97" s="377" t="str">
        <f>Calcu!AH48</f>
        <v/>
      </c>
      <c r="W97" s="378"/>
      <c r="X97" s="378"/>
      <c r="Y97" s="378"/>
      <c r="Z97" s="379"/>
      <c r="AA97" s="377" t="str">
        <f>Calcu!W48</f>
        <v/>
      </c>
      <c r="AB97" s="378"/>
      <c r="AC97" s="378"/>
      <c r="AD97" s="378"/>
      <c r="AE97" s="379"/>
      <c r="AF97" s="377" t="str">
        <f>Calcu!X48</f>
        <v/>
      </c>
      <c r="AG97" s="378"/>
      <c r="AH97" s="378"/>
      <c r="AI97" s="378"/>
      <c r="AJ97" s="379"/>
      <c r="AK97" s="377" t="str">
        <f>Calcu!Y48</f>
        <v/>
      </c>
      <c r="AL97" s="378"/>
      <c r="AM97" s="378"/>
      <c r="AN97" s="378"/>
      <c r="AO97" s="379"/>
      <c r="AP97" s="377" t="str">
        <f>Calcu!Z48</f>
        <v/>
      </c>
      <c r="AQ97" s="378"/>
      <c r="AR97" s="378"/>
      <c r="AS97" s="378"/>
      <c r="AT97" s="379"/>
      <c r="AU97" s="377" t="str">
        <f>Calcu!AA48</f>
        <v/>
      </c>
      <c r="AV97" s="378"/>
      <c r="AW97" s="378"/>
      <c r="AX97" s="378"/>
      <c r="AY97" s="379"/>
      <c r="AZ97" s="377" t="str">
        <f>Calcu!AB48</f>
        <v/>
      </c>
      <c r="BA97" s="378"/>
      <c r="BB97" s="378"/>
      <c r="BC97" s="378"/>
      <c r="BD97" s="379"/>
      <c r="BE97" s="380" t="str">
        <f>Calcu!AC48</f>
        <v/>
      </c>
      <c r="BF97" s="381"/>
      <c r="BG97" s="381"/>
      <c r="BH97" s="381"/>
      <c r="BI97" s="382"/>
    </row>
    <row r="98" spans="1:69" ht="18.75" customHeight="1">
      <c r="A98" s="56"/>
      <c r="B98" s="377" t="str">
        <f t="shared" si="0"/>
        <v/>
      </c>
      <c r="C98" s="378"/>
      <c r="D98" s="378"/>
      <c r="E98" s="378"/>
      <c r="F98" s="379"/>
      <c r="G98" s="377" t="str">
        <f t="shared" si="1"/>
        <v/>
      </c>
      <c r="H98" s="378"/>
      <c r="I98" s="378"/>
      <c r="J98" s="378"/>
      <c r="K98" s="379"/>
      <c r="L98" s="377" t="str">
        <f>IF(Calcu!$B49=FALSE,"",Calcu!AF49/1000)</f>
        <v/>
      </c>
      <c r="M98" s="378"/>
      <c r="N98" s="378"/>
      <c r="O98" s="378"/>
      <c r="P98" s="379"/>
      <c r="Q98" s="377" t="str">
        <f>IF(Calcu!$B49=FALSE,"",Calcu!AG49/1000)</f>
        <v/>
      </c>
      <c r="R98" s="378"/>
      <c r="S98" s="378"/>
      <c r="T98" s="378"/>
      <c r="U98" s="379"/>
      <c r="V98" s="377" t="str">
        <f>Calcu!AH49</f>
        <v/>
      </c>
      <c r="W98" s="378"/>
      <c r="X98" s="378"/>
      <c r="Y98" s="378"/>
      <c r="Z98" s="379"/>
      <c r="AA98" s="377" t="str">
        <f>Calcu!W49</f>
        <v/>
      </c>
      <c r="AB98" s="378"/>
      <c r="AC98" s="378"/>
      <c r="AD98" s="378"/>
      <c r="AE98" s="379"/>
      <c r="AF98" s="377" t="str">
        <f>Calcu!X49</f>
        <v/>
      </c>
      <c r="AG98" s="378"/>
      <c r="AH98" s="378"/>
      <c r="AI98" s="378"/>
      <c r="AJ98" s="379"/>
      <c r="AK98" s="377" t="str">
        <f>Calcu!Y49</f>
        <v/>
      </c>
      <c r="AL98" s="378"/>
      <c r="AM98" s="378"/>
      <c r="AN98" s="378"/>
      <c r="AO98" s="379"/>
      <c r="AP98" s="377" t="str">
        <f>Calcu!Z49</f>
        <v/>
      </c>
      <c r="AQ98" s="378"/>
      <c r="AR98" s="378"/>
      <c r="AS98" s="378"/>
      <c r="AT98" s="379"/>
      <c r="AU98" s="377" t="str">
        <f>Calcu!AA49</f>
        <v/>
      </c>
      <c r="AV98" s="378"/>
      <c r="AW98" s="378"/>
      <c r="AX98" s="378"/>
      <c r="AY98" s="379"/>
      <c r="AZ98" s="377" t="str">
        <f>Calcu!AB49</f>
        <v/>
      </c>
      <c r="BA98" s="378"/>
      <c r="BB98" s="378"/>
      <c r="BC98" s="378"/>
      <c r="BD98" s="379"/>
      <c r="BE98" s="380" t="str">
        <f>Calcu!AC49</f>
        <v/>
      </c>
      <c r="BF98" s="381"/>
      <c r="BG98" s="381"/>
      <c r="BH98" s="381"/>
      <c r="BI98" s="382"/>
    </row>
    <row r="99" spans="1:69" ht="18.75" customHeight="1">
      <c r="A99" s="56"/>
      <c r="B99" s="231"/>
      <c r="C99" s="231"/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1"/>
      <c r="Q99" s="231"/>
      <c r="R99" s="231"/>
      <c r="S99" s="231"/>
      <c r="T99" s="231"/>
      <c r="U99" s="231"/>
      <c r="V99" s="231"/>
      <c r="W99" s="231"/>
      <c r="X99" s="231"/>
      <c r="Y99" s="231"/>
      <c r="Z99" s="231"/>
      <c r="AA99" s="231"/>
      <c r="AB99" s="231"/>
      <c r="AC99" s="231"/>
      <c r="AD99" s="231"/>
      <c r="AE99" s="231"/>
      <c r="AF99" s="231"/>
      <c r="AG99" s="231"/>
      <c r="AH99" s="231"/>
      <c r="AI99" s="231"/>
      <c r="AJ99" s="231"/>
      <c r="AK99" s="231"/>
      <c r="AL99" s="231"/>
      <c r="AM99" s="231"/>
      <c r="AN99" s="231"/>
      <c r="AO99" s="231"/>
      <c r="AP99" s="231"/>
      <c r="AQ99" s="231"/>
      <c r="AR99" s="231"/>
      <c r="AS99" s="231"/>
      <c r="AT99" s="231"/>
    </row>
    <row r="100" spans="1:69" ht="18.75" customHeight="1">
      <c r="A100" s="56" t="s">
        <v>127</v>
      </c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</row>
    <row r="101" spans="1:69" ht="18.75" customHeight="1">
      <c r="A101" s="69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1"/>
      <c r="AT101" s="181"/>
    </row>
    <row r="102" spans="1:69" ht="18.75" customHeight="1">
      <c r="A102" s="69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1"/>
      <c r="AT102" s="181"/>
    </row>
    <row r="103" spans="1:69" ht="18.75" customHeight="1">
      <c r="A103" s="69"/>
      <c r="B103" s="181"/>
      <c r="C103" s="408" t="s">
        <v>128</v>
      </c>
      <c r="D103" s="408"/>
      <c r="E103" s="408"/>
      <c r="F103" s="231" t="s">
        <v>129</v>
      </c>
      <c r="G103" s="181" t="str">
        <f>B5&amp;"의 보정값"</f>
        <v>전기 마이크로미터의 보정값</v>
      </c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W103" s="58"/>
      <c r="X103" s="58"/>
      <c r="Y103" s="58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</row>
    <row r="104" spans="1:69" ht="18.75" customHeight="1">
      <c r="A104" s="69"/>
      <c r="B104" s="181"/>
      <c r="C104" s="408" t="s">
        <v>396</v>
      </c>
      <c r="D104" s="408"/>
      <c r="E104" s="408"/>
      <c r="F104" s="231" t="s">
        <v>129</v>
      </c>
      <c r="G104" s="181" t="str">
        <f>"0 점 기준 "&amp;H5&amp;"의 교정값"</f>
        <v>0 점 기준 게이지 블록의 교정값</v>
      </c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</row>
    <row r="105" spans="1:69" ht="18.75" customHeight="1">
      <c r="A105" s="69"/>
      <c r="B105" s="181"/>
      <c r="C105" s="408" t="s">
        <v>397</v>
      </c>
      <c r="D105" s="408"/>
      <c r="E105" s="408"/>
      <c r="F105" s="231" t="s">
        <v>129</v>
      </c>
      <c r="G105" s="181" t="str">
        <f>"교정 하고자 하는 눈금 간격과 같은 "&amp;H5&amp;"의 교정값"</f>
        <v>교정 하고자 하는 눈금 간격과 같은 게이지 블록의 교정값</v>
      </c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</row>
    <row r="106" spans="1:69" ht="18.75" customHeight="1">
      <c r="A106" s="69"/>
      <c r="B106" s="181"/>
      <c r="C106" s="408" t="s">
        <v>148</v>
      </c>
      <c r="D106" s="408"/>
      <c r="E106" s="408"/>
      <c r="F106" s="231" t="s">
        <v>129</v>
      </c>
      <c r="G106" s="181" t="str">
        <f>B5&amp;"의 지시값"</f>
        <v>전기 마이크로미터의 지시값</v>
      </c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</row>
    <row r="107" spans="1:69" ht="18.75" customHeight="1">
      <c r="A107" s="69"/>
      <c r="B107" s="181"/>
      <c r="C107" s="408" t="s">
        <v>398</v>
      </c>
      <c r="D107" s="408"/>
      <c r="E107" s="408"/>
      <c r="F107" s="231" t="s">
        <v>129</v>
      </c>
      <c r="G107" s="181" t="str">
        <f>B5&amp;"의 분해능 한계에 대한 보정값 (기대값=0)"</f>
        <v>전기 마이크로미터의 분해능 한계에 대한 보정값 (기대값=0)</v>
      </c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</row>
    <row r="108" spans="1:69" ht="18.75" customHeight="1">
      <c r="A108" s="69"/>
      <c r="B108" s="181"/>
      <c r="C108" s="408" t="s">
        <v>399</v>
      </c>
      <c r="D108" s="408"/>
      <c r="E108" s="408"/>
      <c r="F108" s="231" t="s">
        <v>129</v>
      </c>
      <c r="G108" s="181" t="s">
        <v>400</v>
      </c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</row>
    <row r="109" spans="1:69" ht="18.75" customHeight="1">
      <c r="A109" s="69"/>
      <c r="B109" s="181"/>
      <c r="C109" s="408"/>
      <c r="D109" s="408"/>
      <c r="E109" s="408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</row>
    <row r="110" spans="1:69" ht="18.75" customHeight="1">
      <c r="A110" s="56" t="s">
        <v>401</v>
      </c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</row>
    <row r="111" spans="1:69" ht="18.75" customHeight="1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</row>
    <row r="112" spans="1:69" ht="18.75" customHeight="1">
      <c r="A112" s="181"/>
      <c r="B112" s="181"/>
      <c r="C112" s="181" t="s">
        <v>402</v>
      </c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</row>
    <row r="113" spans="1:46" ht="18.75" customHeight="1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</row>
    <row r="114" spans="1:46" ht="18.75" customHeight="1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</row>
    <row r="115" spans="1:46" ht="18.75" customHeight="1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O115" s="181"/>
      <c r="AP115" s="181"/>
      <c r="AQ115" s="181"/>
      <c r="AR115" s="181"/>
      <c r="AS115" s="181"/>
      <c r="AT115" s="181"/>
    </row>
    <row r="116" spans="1:46" ht="18.75" customHeight="1">
      <c r="A116" s="59" t="s">
        <v>130</v>
      </c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O116" s="181"/>
      <c r="AP116" s="181"/>
      <c r="AQ116" s="181"/>
      <c r="AR116" s="181"/>
      <c r="AS116" s="181"/>
      <c r="AT116" s="181"/>
    </row>
    <row r="117" spans="1:46" ht="18.75" customHeight="1">
      <c r="A117" s="181"/>
      <c r="B117" s="398"/>
      <c r="C117" s="400"/>
      <c r="D117" s="413"/>
      <c r="E117" s="414"/>
      <c r="F117" s="414"/>
      <c r="G117" s="415"/>
      <c r="H117" s="413">
        <v>1</v>
      </c>
      <c r="I117" s="414"/>
      <c r="J117" s="414"/>
      <c r="K117" s="414"/>
      <c r="L117" s="414"/>
      <c r="M117" s="414"/>
      <c r="N117" s="414"/>
      <c r="O117" s="415"/>
      <c r="P117" s="413">
        <v>2</v>
      </c>
      <c r="Q117" s="414"/>
      <c r="R117" s="414"/>
      <c r="S117" s="414"/>
      <c r="T117" s="414"/>
      <c r="U117" s="414"/>
      <c r="V117" s="414"/>
      <c r="W117" s="415"/>
      <c r="X117" s="416">
        <v>3</v>
      </c>
      <c r="Y117" s="416"/>
      <c r="Z117" s="416"/>
      <c r="AA117" s="416"/>
      <c r="AB117" s="416"/>
      <c r="AC117" s="413">
        <v>4</v>
      </c>
      <c r="AD117" s="414"/>
      <c r="AE117" s="414"/>
      <c r="AF117" s="414"/>
      <c r="AG117" s="415"/>
      <c r="AH117" s="413">
        <v>5</v>
      </c>
      <c r="AI117" s="414"/>
      <c r="AJ117" s="414"/>
      <c r="AK117" s="414"/>
      <c r="AL117" s="414"/>
      <c r="AM117" s="414"/>
      <c r="AN117" s="414"/>
      <c r="AO117" s="415"/>
      <c r="AP117" s="416">
        <v>6</v>
      </c>
      <c r="AQ117" s="416"/>
      <c r="AR117" s="416"/>
      <c r="AS117" s="416"/>
    </row>
    <row r="118" spans="1:46" ht="18.75" customHeight="1">
      <c r="A118" s="181"/>
      <c r="B118" s="409"/>
      <c r="C118" s="410"/>
      <c r="D118" s="398" t="s">
        <v>403</v>
      </c>
      <c r="E118" s="399"/>
      <c r="F118" s="399"/>
      <c r="G118" s="400"/>
      <c r="H118" s="398" t="s">
        <v>404</v>
      </c>
      <c r="I118" s="399"/>
      <c r="J118" s="399"/>
      <c r="K118" s="399"/>
      <c r="L118" s="399"/>
      <c r="M118" s="399"/>
      <c r="N118" s="399"/>
      <c r="O118" s="400"/>
      <c r="P118" s="398" t="s">
        <v>131</v>
      </c>
      <c r="Q118" s="399"/>
      <c r="R118" s="399"/>
      <c r="S118" s="399"/>
      <c r="T118" s="399"/>
      <c r="U118" s="399"/>
      <c r="V118" s="399"/>
      <c r="W118" s="400"/>
      <c r="X118" s="397" t="s">
        <v>405</v>
      </c>
      <c r="Y118" s="397"/>
      <c r="Z118" s="397"/>
      <c r="AA118" s="397"/>
      <c r="AB118" s="397"/>
      <c r="AC118" s="398" t="s">
        <v>406</v>
      </c>
      <c r="AD118" s="399"/>
      <c r="AE118" s="399"/>
      <c r="AF118" s="399"/>
      <c r="AG118" s="400"/>
      <c r="AH118" s="398" t="s">
        <v>407</v>
      </c>
      <c r="AI118" s="399"/>
      <c r="AJ118" s="399"/>
      <c r="AK118" s="399"/>
      <c r="AL118" s="399"/>
      <c r="AM118" s="399"/>
      <c r="AN118" s="399"/>
      <c r="AO118" s="400"/>
      <c r="AP118" s="397" t="s">
        <v>408</v>
      </c>
      <c r="AQ118" s="397"/>
      <c r="AR118" s="397"/>
      <c r="AS118" s="397"/>
    </row>
    <row r="119" spans="1:46" ht="18.75" customHeight="1">
      <c r="A119" s="181"/>
      <c r="B119" s="411"/>
      <c r="C119" s="412"/>
      <c r="D119" s="401" t="s">
        <v>132</v>
      </c>
      <c r="E119" s="402"/>
      <c r="F119" s="402"/>
      <c r="G119" s="403"/>
      <c r="H119" s="404" t="s">
        <v>133</v>
      </c>
      <c r="I119" s="405"/>
      <c r="J119" s="405"/>
      <c r="K119" s="405"/>
      <c r="L119" s="405"/>
      <c r="M119" s="405"/>
      <c r="N119" s="405"/>
      <c r="O119" s="406"/>
      <c r="P119" s="404" t="s">
        <v>409</v>
      </c>
      <c r="Q119" s="405"/>
      <c r="R119" s="405"/>
      <c r="S119" s="405"/>
      <c r="T119" s="405"/>
      <c r="U119" s="405"/>
      <c r="V119" s="405"/>
      <c r="W119" s="406"/>
      <c r="X119" s="407"/>
      <c r="Y119" s="407"/>
      <c r="Z119" s="407"/>
      <c r="AA119" s="407"/>
      <c r="AB119" s="407"/>
      <c r="AC119" s="404" t="s">
        <v>134</v>
      </c>
      <c r="AD119" s="405"/>
      <c r="AE119" s="405"/>
      <c r="AF119" s="405"/>
      <c r="AG119" s="406"/>
      <c r="AH119" s="404" t="s">
        <v>410</v>
      </c>
      <c r="AI119" s="405"/>
      <c r="AJ119" s="405"/>
      <c r="AK119" s="405"/>
      <c r="AL119" s="405"/>
      <c r="AM119" s="405"/>
      <c r="AN119" s="405"/>
      <c r="AO119" s="406"/>
      <c r="AP119" s="407"/>
      <c r="AQ119" s="407"/>
      <c r="AR119" s="407"/>
      <c r="AS119" s="407"/>
    </row>
    <row r="120" spans="1:46" ht="18.75" customHeight="1">
      <c r="A120" s="181"/>
      <c r="B120" s="416" t="s">
        <v>411</v>
      </c>
      <c r="C120" s="416"/>
      <c r="D120" s="419" t="s">
        <v>412</v>
      </c>
      <c r="E120" s="420"/>
      <c r="F120" s="420"/>
      <c r="G120" s="421"/>
      <c r="H120" s="422" t="str">
        <f ca="1">Calcu!F56</f>
        <v>교정값</v>
      </c>
      <c r="I120" s="417"/>
      <c r="J120" s="417"/>
      <c r="K120" s="417"/>
      <c r="L120" s="417"/>
      <c r="M120" s="417" t="s">
        <v>413</v>
      </c>
      <c r="N120" s="417"/>
      <c r="O120" s="418"/>
      <c r="P120" s="423" t="e">
        <f ca="1">Calcu!J56</f>
        <v>#N/A</v>
      </c>
      <c r="Q120" s="424"/>
      <c r="R120" s="424"/>
      <c r="S120" s="424"/>
      <c r="T120" s="424"/>
      <c r="U120" s="417" t="s">
        <v>413</v>
      </c>
      <c r="V120" s="417"/>
      <c r="W120" s="418"/>
      <c r="X120" s="416" t="s">
        <v>414</v>
      </c>
      <c r="Y120" s="416"/>
      <c r="Z120" s="416"/>
      <c r="AA120" s="416"/>
      <c r="AB120" s="416"/>
      <c r="AC120" s="416">
        <v>-1</v>
      </c>
      <c r="AD120" s="416"/>
      <c r="AE120" s="416"/>
      <c r="AF120" s="416"/>
      <c r="AG120" s="416"/>
      <c r="AH120" s="423" t="e">
        <f ca="1">P120</f>
        <v>#N/A</v>
      </c>
      <c r="AI120" s="417"/>
      <c r="AJ120" s="417"/>
      <c r="AK120" s="417"/>
      <c r="AL120" s="417"/>
      <c r="AM120" s="417" t="s">
        <v>413</v>
      </c>
      <c r="AN120" s="417"/>
      <c r="AO120" s="418"/>
      <c r="AP120" s="416" t="s">
        <v>415</v>
      </c>
      <c r="AQ120" s="416"/>
      <c r="AR120" s="416"/>
      <c r="AS120" s="416"/>
    </row>
    <row r="121" spans="1:46" ht="18.75" customHeight="1">
      <c r="A121" s="181"/>
      <c r="B121" s="416" t="s">
        <v>135</v>
      </c>
      <c r="C121" s="416"/>
      <c r="D121" s="419" t="s">
        <v>397</v>
      </c>
      <c r="E121" s="420"/>
      <c r="F121" s="420"/>
      <c r="G121" s="421"/>
      <c r="H121" s="422" t="str">
        <f ca="1">Calcu!L56</f>
        <v>교정값</v>
      </c>
      <c r="I121" s="417"/>
      <c r="J121" s="417"/>
      <c r="K121" s="417"/>
      <c r="L121" s="417"/>
      <c r="M121" s="417" t="s">
        <v>413</v>
      </c>
      <c r="N121" s="417"/>
      <c r="O121" s="418"/>
      <c r="P121" s="423" t="e">
        <f ca="1">Calcu!P56</f>
        <v>#N/A</v>
      </c>
      <c r="Q121" s="424"/>
      <c r="R121" s="424"/>
      <c r="S121" s="424"/>
      <c r="T121" s="424"/>
      <c r="U121" s="417" t="s">
        <v>413</v>
      </c>
      <c r="V121" s="417"/>
      <c r="W121" s="418"/>
      <c r="X121" s="416" t="s">
        <v>416</v>
      </c>
      <c r="Y121" s="416"/>
      <c r="Z121" s="416"/>
      <c r="AA121" s="416"/>
      <c r="AB121" s="416"/>
      <c r="AC121" s="416">
        <v>1</v>
      </c>
      <c r="AD121" s="416"/>
      <c r="AE121" s="416"/>
      <c r="AF121" s="416"/>
      <c r="AG121" s="416"/>
      <c r="AH121" s="423" t="e">
        <f t="shared" ref="AH121:AH124" ca="1" si="2">P121</f>
        <v>#N/A</v>
      </c>
      <c r="AI121" s="417"/>
      <c r="AJ121" s="417"/>
      <c r="AK121" s="417"/>
      <c r="AL121" s="417"/>
      <c r="AM121" s="417" t="s">
        <v>413</v>
      </c>
      <c r="AN121" s="417"/>
      <c r="AO121" s="418"/>
      <c r="AP121" s="416" t="s">
        <v>417</v>
      </c>
      <c r="AQ121" s="416"/>
      <c r="AR121" s="416"/>
      <c r="AS121" s="416"/>
    </row>
    <row r="122" spans="1:46" ht="18.75" customHeight="1">
      <c r="A122" s="181"/>
      <c r="B122" s="416" t="s">
        <v>418</v>
      </c>
      <c r="C122" s="416"/>
      <c r="D122" s="419" t="s">
        <v>419</v>
      </c>
      <c r="E122" s="420"/>
      <c r="F122" s="420"/>
      <c r="G122" s="421"/>
      <c r="H122" s="422" t="str">
        <f ca="1">Calcu!Q56</f>
        <v>지시값</v>
      </c>
      <c r="I122" s="417"/>
      <c r="J122" s="417"/>
      <c r="K122" s="417"/>
      <c r="L122" s="417"/>
      <c r="M122" s="417" t="s">
        <v>413</v>
      </c>
      <c r="N122" s="417"/>
      <c r="O122" s="418"/>
      <c r="P122" s="423">
        <f>Calcu!S56</f>
        <v>0</v>
      </c>
      <c r="Q122" s="424"/>
      <c r="R122" s="424"/>
      <c r="S122" s="424"/>
      <c r="T122" s="424"/>
      <c r="U122" s="417" t="s">
        <v>413</v>
      </c>
      <c r="V122" s="417"/>
      <c r="W122" s="418"/>
      <c r="X122" s="416" t="s">
        <v>420</v>
      </c>
      <c r="Y122" s="416"/>
      <c r="Z122" s="416"/>
      <c r="AA122" s="416"/>
      <c r="AB122" s="416"/>
      <c r="AC122" s="416">
        <v>-1</v>
      </c>
      <c r="AD122" s="416"/>
      <c r="AE122" s="416"/>
      <c r="AF122" s="416"/>
      <c r="AG122" s="416"/>
      <c r="AH122" s="423">
        <f t="shared" si="2"/>
        <v>0</v>
      </c>
      <c r="AI122" s="417"/>
      <c r="AJ122" s="417"/>
      <c r="AK122" s="417"/>
      <c r="AL122" s="417"/>
      <c r="AM122" s="417" t="s">
        <v>413</v>
      </c>
      <c r="AN122" s="417"/>
      <c r="AO122" s="418"/>
      <c r="AP122" s="416">
        <v>4</v>
      </c>
      <c r="AQ122" s="416"/>
      <c r="AR122" s="416"/>
      <c r="AS122" s="416"/>
    </row>
    <row r="123" spans="1:46" ht="18.75" customHeight="1">
      <c r="A123" s="181"/>
      <c r="B123" s="416" t="s">
        <v>421</v>
      </c>
      <c r="C123" s="416"/>
      <c r="D123" s="419" t="s">
        <v>398</v>
      </c>
      <c r="E123" s="420"/>
      <c r="F123" s="420"/>
      <c r="G123" s="421"/>
      <c r="H123" s="422">
        <v>0</v>
      </c>
      <c r="I123" s="417"/>
      <c r="J123" s="417"/>
      <c r="K123" s="417"/>
      <c r="L123" s="417"/>
      <c r="M123" s="417" t="s">
        <v>413</v>
      </c>
      <c r="N123" s="417"/>
      <c r="O123" s="418"/>
      <c r="P123" s="423">
        <f>Calcu!U56</f>
        <v>0</v>
      </c>
      <c r="Q123" s="424"/>
      <c r="R123" s="424"/>
      <c r="S123" s="424"/>
      <c r="T123" s="424"/>
      <c r="U123" s="417" t="s">
        <v>413</v>
      </c>
      <c r="V123" s="417"/>
      <c r="W123" s="418"/>
      <c r="X123" s="416" t="s">
        <v>422</v>
      </c>
      <c r="Y123" s="416"/>
      <c r="Z123" s="416"/>
      <c r="AA123" s="416"/>
      <c r="AB123" s="416"/>
      <c r="AC123" s="416">
        <v>1</v>
      </c>
      <c r="AD123" s="416"/>
      <c r="AE123" s="416"/>
      <c r="AF123" s="416"/>
      <c r="AG123" s="416"/>
      <c r="AH123" s="423">
        <f t="shared" si="2"/>
        <v>0</v>
      </c>
      <c r="AI123" s="417"/>
      <c r="AJ123" s="417"/>
      <c r="AK123" s="417"/>
      <c r="AL123" s="417"/>
      <c r="AM123" s="417" t="s">
        <v>413</v>
      </c>
      <c r="AN123" s="417"/>
      <c r="AO123" s="418"/>
      <c r="AP123" s="416" t="s">
        <v>417</v>
      </c>
      <c r="AQ123" s="416"/>
      <c r="AR123" s="416"/>
      <c r="AS123" s="416"/>
    </row>
    <row r="124" spans="1:46" ht="18.75" customHeight="1">
      <c r="A124" s="181"/>
      <c r="B124" s="416" t="s">
        <v>423</v>
      </c>
      <c r="C124" s="416"/>
      <c r="D124" s="419" t="s">
        <v>424</v>
      </c>
      <c r="E124" s="420"/>
      <c r="F124" s="420"/>
      <c r="G124" s="421"/>
      <c r="H124" s="422">
        <v>0</v>
      </c>
      <c r="I124" s="417"/>
      <c r="J124" s="417"/>
      <c r="K124" s="417"/>
      <c r="L124" s="417"/>
      <c r="M124" s="417" t="s">
        <v>413</v>
      </c>
      <c r="N124" s="417"/>
      <c r="O124" s="418"/>
      <c r="P124" s="423">
        <f>Calcu!W56</f>
        <v>0</v>
      </c>
      <c r="Q124" s="424"/>
      <c r="R124" s="424"/>
      <c r="S124" s="424"/>
      <c r="T124" s="424"/>
      <c r="U124" s="417" t="s">
        <v>413</v>
      </c>
      <c r="V124" s="417"/>
      <c r="W124" s="418"/>
      <c r="X124" s="416" t="s">
        <v>425</v>
      </c>
      <c r="Y124" s="416"/>
      <c r="Z124" s="416"/>
      <c r="AA124" s="416"/>
      <c r="AB124" s="416"/>
      <c r="AC124" s="416">
        <v>1</v>
      </c>
      <c r="AD124" s="416"/>
      <c r="AE124" s="416"/>
      <c r="AF124" s="416"/>
      <c r="AG124" s="416"/>
      <c r="AH124" s="423">
        <f t="shared" si="2"/>
        <v>0</v>
      </c>
      <c r="AI124" s="417"/>
      <c r="AJ124" s="417"/>
      <c r="AK124" s="417"/>
      <c r="AL124" s="417"/>
      <c r="AM124" s="417" t="s">
        <v>413</v>
      </c>
      <c r="AN124" s="417"/>
      <c r="AO124" s="418"/>
      <c r="AP124" s="416">
        <v>12</v>
      </c>
      <c r="AQ124" s="416"/>
      <c r="AR124" s="416"/>
      <c r="AS124" s="416"/>
    </row>
    <row r="125" spans="1:46" ht="18.75" customHeight="1">
      <c r="A125" s="181"/>
      <c r="B125" s="416" t="s">
        <v>426</v>
      </c>
      <c r="C125" s="416"/>
      <c r="D125" s="419" t="s">
        <v>427</v>
      </c>
      <c r="E125" s="420"/>
      <c r="F125" s="420"/>
      <c r="G125" s="421"/>
      <c r="H125" s="422" t="e">
        <f ca="1">H121-H120-H122</f>
        <v>#VALUE!</v>
      </c>
      <c r="I125" s="417"/>
      <c r="J125" s="417"/>
      <c r="K125" s="417"/>
      <c r="L125" s="417"/>
      <c r="M125" s="417" t="s">
        <v>413</v>
      </c>
      <c r="N125" s="417"/>
      <c r="O125" s="418"/>
      <c r="P125" s="377"/>
      <c r="Q125" s="378"/>
      <c r="R125" s="378"/>
      <c r="S125" s="378"/>
      <c r="T125" s="378"/>
      <c r="U125" s="378"/>
      <c r="V125" s="378"/>
      <c r="W125" s="379"/>
      <c r="X125" s="416"/>
      <c r="Y125" s="416"/>
      <c r="Z125" s="416"/>
      <c r="AA125" s="416"/>
      <c r="AB125" s="416"/>
      <c r="AC125" s="416"/>
      <c r="AD125" s="416"/>
      <c r="AE125" s="416"/>
      <c r="AF125" s="416"/>
      <c r="AG125" s="416"/>
      <c r="AH125" s="425" t="e">
        <f ca="1">Calcu!X56</f>
        <v>#N/A</v>
      </c>
      <c r="AI125" s="426"/>
      <c r="AJ125" s="426"/>
      <c r="AK125" s="426"/>
      <c r="AL125" s="426"/>
      <c r="AM125" s="417" t="s">
        <v>413</v>
      </c>
      <c r="AN125" s="417"/>
      <c r="AO125" s="418"/>
      <c r="AP125" s="416" t="e">
        <f ca="1">Calcu!Y56</f>
        <v>#N/A</v>
      </c>
      <c r="AQ125" s="416"/>
      <c r="AR125" s="416"/>
      <c r="AS125" s="416"/>
    </row>
    <row r="126" spans="1:46" ht="18.75" customHeight="1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4"/>
      <c r="AH126" s="181"/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</row>
    <row r="127" spans="1:46" ht="18.75" customHeight="1">
      <c r="A127" s="56" t="s">
        <v>428</v>
      </c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</row>
    <row r="128" spans="1:46" ht="18.75" customHeight="1">
      <c r="A128" s="181"/>
      <c r="B128" s="172" t="str">
        <f>"1. 0점 기준 "&amp;H5&amp;"의 표준불확도,"</f>
        <v>1. 0점 기준 게이지 블록의 표준불확도,</v>
      </c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P128" s="181"/>
      <c r="Q128" s="181"/>
      <c r="R128" s="173" t="s">
        <v>429</v>
      </c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O128" s="181"/>
      <c r="AP128" s="181"/>
      <c r="AQ128" s="181"/>
      <c r="AR128" s="181"/>
      <c r="AS128" s="181"/>
      <c r="AT128" s="181"/>
    </row>
    <row r="129" spans="1:63" ht="18.75" customHeight="1">
      <c r="A129" s="181"/>
      <c r="B129" s="181"/>
      <c r="C129" s="181" t="s">
        <v>430</v>
      </c>
      <c r="D129" s="181"/>
      <c r="E129" s="181"/>
      <c r="F129" s="181"/>
      <c r="G129" s="181"/>
      <c r="H129" s="181"/>
      <c r="I129" s="361" t="str">
        <f ca="1">H120</f>
        <v>교정값</v>
      </c>
      <c r="J129" s="361"/>
      <c r="K129" s="361"/>
      <c r="L129" s="361"/>
      <c r="M129" s="361"/>
      <c r="N129" s="361" t="str">
        <f>M120</f>
        <v>μm</v>
      </c>
      <c r="O129" s="361"/>
      <c r="P129" s="226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</row>
    <row r="130" spans="1:63" s="67" customFormat="1" ht="18.75" customHeight="1">
      <c r="B130" s="56"/>
      <c r="C130" s="233" t="s">
        <v>136</v>
      </c>
      <c r="D130" s="233"/>
      <c r="E130" s="233"/>
      <c r="F130" s="233"/>
      <c r="G130" s="233"/>
      <c r="H130" s="233"/>
      <c r="I130" s="233"/>
      <c r="J130" s="233" t="s">
        <v>137</v>
      </c>
      <c r="K130" s="233"/>
      <c r="L130" s="233"/>
      <c r="M130" s="233"/>
      <c r="N130" s="233"/>
      <c r="O130" s="233"/>
      <c r="P130" s="233"/>
      <c r="Q130" s="233"/>
      <c r="R130" s="233"/>
      <c r="S130" s="233"/>
      <c r="T130" s="233"/>
      <c r="U130" s="233"/>
      <c r="V130" s="233"/>
      <c r="W130" s="233"/>
      <c r="X130" s="233"/>
      <c r="Y130" s="370" t="e">
        <f ca="1">Calcu!G56</f>
        <v>#N/A</v>
      </c>
      <c r="Z130" s="370"/>
      <c r="AB130" s="372" t="e">
        <f ca="1">Calcu!H56</f>
        <v>#N/A</v>
      </c>
      <c r="AC130" s="372"/>
      <c r="AD130" s="233"/>
      <c r="AE130" s="233"/>
      <c r="AF130" s="233"/>
      <c r="AH130" s="233" t="s">
        <v>138</v>
      </c>
      <c r="AJ130" s="233"/>
      <c r="AK130" s="233"/>
      <c r="AL130" s="233"/>
      <c r="AM130" s="233"/>
      <c r="AN130" s="233"/>
      <c r="AO130" s="233"/>
      <c r="AP130" s="233"/>
      <c r="AQ130" s="233"/>
      <c r="AR130" s="233"/>
      <c r="AS130" s="233"/>
      <c r="AT130" s="233"/>
      <c r="AU130" s="233"/>
      <c r="AV130" s="233"/>
      <c r="AW130" s="233"/>
      <c r="AX130" s="233"/>
      <c r="AY130" s="233"/>
      <c r="BB130" s="233"/>
      <c r="BC130" s="233"/>
      <c r="BD130" s="233"/>
      <c r="BE130" s="233"/>
      <c r="BF130" s="233"/>
      <c r="BG130" s="233"/>
    </row>
    <row r="131" spans="1:63" s="67" customFormat="1" ht="18.75" customHeight="1">
      <c r="B131" s="56"/>
      <c r="D131" s="233"/>
      <c r="E131" s="233"/>
      <c r="F131" s="233"/>
      <c r="G131" s="233"/>
      <c r="H131" s="233"/>
      <c r="I131" s="233"/>
      <c r="J131" s="233"/>
      <c r="K131" s="233" t="s">
        <v>139</v>
      </c>
      <c r="L131" s="233"/>
      <c r="M131" s="233"/>
      <c r="N131" s="233"/>
      <c r="O131" s="233"/>
      <c r="P131" s="233"/>
      <c r="Q131" s="233"/>
      <c r="R131" s="233"/>
      <c r="S131" s="233"/>
      <c r="T131" s="233"/>
      <c r="U131" s="233"/>
      <c r="V131" s="233"/>
      <c r="W131" s="233"/>
      <c r="X131" s="233"/>
      <c r="Y131" s="233"/>
      <c r="Z131" s="233"/>
      <c r="AA131" s="233"/>
      <c r="AB131" s="233"/>
      <c r="AC131" s="233"/>
      <c r="AD131" s="233"/>
      <c r="AE131" s="233"/>
      <c r="AF131" s="233"/>
      <c r="AG131" s="233"/>
      <c r="AH131" s="233"/>
      <c r="AI131" s="233"/>
      <c r="AJ131" s="233"/>
      <c r="AK131" s="233"/>
      <c r="AL131" s="233"/>
      <c r="AM131" s="233"/>
      <c r="AN131" s="233"/>
      <c r="AO131" s="233"/>
      <c r="AP131" s="233"/>
      <c r="AQ131" s="233"/>
      <c r="AR131" s="233"/>
      <c r="AS131" s="233"/>
      <c r="AT131" s="233"/>
      <c r="AU131" s="233"/>
      <c r="AV131" s="233"/>
      <c r="AW131" s="233"/>
      <c r="AX131" s="233"/>
      <c r="AY131" s="233"/>
      <c r="AZ131" s="233"/>
      <c r="BA131" s="233"/>
      <c r="BB131" s="233"/>
      <c r="BC131" s="233"/>
      <c r="BD131" s="233"/>
      <c r="BE131" s="233"/>
      <c r="BF131" s="233"/>
      <c r="BG131" s="233"/>
      <c r="BH131" s="233"/>
      <c r="BI131" s="233"/>
      <c r="BJ131" s="233"/>
      <c r="BK131" s="233"/>
    </row>
    <row r="132" spans="1:63" s="67" customFormat="1" ht="18.75" customHeight="1">
      <c r="B132" s="56"/>
      <c r="C132" s="233"/>
      <c r="D132" s="233"/>
      <c r="E132" s="233"/>
      <c r="F132" s="233"/>
      <c r="G132" s="233"/>
      <c r="H132" s="233"/>
      <c r="I132" s="233"/>
      <c r="J132" s="233"/>
      <c r="K132" s="373" t="s">
        <v>431</v>
      </c>
      <c r="L132" s="373"/>
      <c r="M132" s="373"/>
      <c r="N132" s="370" t="s">
        <v>110</v>
      </c>
      <c r="O132" s="234"/>
      <c r="P132" s="374" t="e">
        <f ca="1">Y130</f>
        <v>#N/A</v>
      </c>
      <c r="Q132" s="374"/>
      <c r="R132" s="234"/>
      <c r="S132" s="375" t="e">
        <f ca="1">AB130</f>
        <v>#N/A</v>
      </c>
      <c r="T132" s="375"/>
      <c r="U132" s="234"/>
      <c r="V132" s="185"/>
      <c r="W132" s="185"/>
      <c r="X132" s="185" t="s">
        <v>140</v>
      </c>
      <c r="Z132" s="376" t="s">
        <v>110</v>
      </c>
      <c r="AA132" s="234"/>
      <c r="AB132" s="374" t="e">
        <f ca="1">P132</f>
        <v>#N/A</v>
      </c>
      <c r="AC132" s="374"/>
      <c r="AD132" s="234"/>
      <c r="AE132" s="375" t="e">
        <f ca="1">S132</f>
        <v>#N/A</v>
      </c>
      <c r="AF132" s="375"/>
      <c r="AG132" s="234"/>
      <c r="AH132" s="374" t="e">
        <f ca="1">Calcu!E56/1000</f>
        <v>#VALUE!</v>
      </c>
      <c r="AI132" s="374"/>
      <c r="AJ132" s="185" t="s">
        <v>432</v>
      </c>
      <c r="AL132" s="234"/>
      <c r="AM132" s="185" t="s">
        <v>140</v>
      </c>
      <c r="AN132" s="234"/>
      <c r="AO132" s="376" t="s">
        <v>110</v>
      </c>
      <c r="AP132" s="371" t="e">
        <f ca="1">SQRT(SUMSQ(AB132,AE132*AH132))/AB133/1000</f>
        <v>#N/A</v>
      </c>
      <c r="AQ132" s="371"/>
      <c r="AR132" s="371"/>
      <c r="AS132" s="371" t="s">
        <v>109</v>
      </c>
      <c r="AT132" s="371"/>
      <c r="AU132" s="186"/>
      <c r="AV132" s="186"/>
      <c r="AW132" s="186"/>
      <c r="AX132" s="186"/>
      <c r="AY132" s="233"/>
      <c r="AZ132" s="233"/>
      <c r="BA132" s="233"/>
      <c r="BD132" s="233"/>
      <c r="BE132" s="233"/>
      <c r="BF132" s="233"/>
      <c r="BG132" s="233"/>
      <c r="BH132" s="233"/>
      <c r="BI132" s="233"/>
    </row>
    <row r="133" spans="1:63" s="67" customFormat="1" ht="18.75" customHeight="1">
      <c r="B133" s="56"/>
      <c r="C133" s="233"/>
      <c r="D133" s="233"/>
      <c r="E133" s="233"/>
      <c r="F133" s="233"/>
      <c r="G133" s="233"/>
      <c r="H133" s="233"/>
      <c r="I133" s="233"/>
      <c r="J133" s="233"/>
      <c r="K133" s="373"/>
      <c r="L133" s="373"/>
      <c r="M133" s="373"/>
      <c r="N133" s="370"/>
      <c r="O133" s="233"/>
      <c r="P133" s="427" t="e">
        <f ca="1">Calcu!I56</f>
        <v>#N/A</v>
      </c>
      <c r="Q133" s="427"/>
      <c r="R133" s="427"/>
      <c r="S133" s="427"/>
      <c r="T133" s="427"/>
      <c r="U133" s="427"/>
      <c r="V133" s="427"/>
      <c r="W133" s="427"/>
      <c r="X133" s="427"/>
      <c r="Y133" s="427"/>
      <c r="Z133" s="376"/>
      <c r="AA133" s="233"/>
      <c r="AB133" s="427" t="e">
        <f ca="1">P133</f>
        <v>#N/A</v>
      </c>
      <c r="AC133" s="427"/>
      <c r="AD133" s="427"/>
      <c r="AE133" s="427"/>
      <c r="AF133" s="427"/>
      <c r="AG133" s="427"/>
      <c r="AH133" s="427"/>
      <c r="AI133" s="427"/>
      <c r="AJ133" s="427"/>
      <c r="AK133" s="427"/>
      <c r="AL133" s="427"/>
      <c r="AM133" s="427"/>
      <c r="AN133" s="427"/>
      <c r="AO133" s="376"/>
      <c r="AP133" s="371"/>
      <c r="AQ133" s="371"/>
      <c r="AR133" s="371"/>
      <c r="AS133" s="371"/>
      <c r="AT133" s="371"/>
      <c r="AU133" s="186"/>
      <c r="AV133" s="186"/>
      <c r="AW133" s="186"/>
      <c r="AX133" s="186"/>
      <c r="AY133" s="233"/>
      <c r="AZ133" s="233"/>
      <c r="BA133" s="233"/>
      <c r="BD133" s="233"/>
      <c r="BE133" s="233"/>
      <c r="BF133" s="233"/>
      <c r="BG133" s="233"/>
      <c r="BH133" s="233"/>
      <c r="BI133" s="233"/>
    </row>
    <row r="134" spans="1:63" s="67" customFormat="1" ht="18.75" customHeight="1">
      <c r="B134" s="56"/>
      <c r="C134" s="233" t="s">
        <v>141</v>
      </c>
      <c r="D134" s="233"/>
      <c r="E134" s="233"/>
      <c r="F134" s="233"/>
      <c r="G134" s="233"/>
      <c r="H134" s="233"/>
      <c r="I134" s="371" t="str">
        <f>X120</f>
        <v>정규</v>
      </c>
      <c r="J134" s="371"/>
      <c r="K134" s="371"/>
      <c r="L134" s="371"/>
      <c r="M134" s="371"/>
      <c r="N134" s="233"/>
      <c r="O134" s="233"/>
      <c r="P134" s="233"/>
      <c r="Q134" s="233"/>
      <c r="R134" s="233"/>
      <c r="S134" s="233"/>
      <c r="T134" s="233"/>
      <c r="U134" s="233"/>
      <c r="V134" s="233"/>
      <c r="W134" s="233"/>
      <c r="X134" s="233"/>
      <c r="Y134" s="233"/>
      <c r="Z134" s="233"/>
      <c r="AA134" s="233"/>
      <c r="AB134" s="233"/>
      <c r="AC134" s="233"/>
      <c r="AD134" s="233"/>
      <c r="AE134" s="233"/>
      <c r="AF134" s="233"/>
      <c r="AG134" s="233"/>
      <c r="AH134" s="233"/>
      <c r="AI134" s="233"/>
      <c r="AJ134" s="233"/>
      <c r="AK134" s="233"/>
      <c r="AL134" s="233"/>
      <c r="AM134" s="233"/>
      <c r="AN134" s="233"/>
      <c r="AO134" s="233"/>
      <c r="AP134" s="233"/>
      <c r="AQ134" s="233"/>
      <c r="AR134" s="233"/>
      <c r="AS134" s="233"/>
      <c r="AT134" s="233"/>
      <c r="AU134" s="233"/>
      <c r="AV134" s="233"/>
      <c r="AW134" s="233"/>
      <c r="AX134" s="233"/>
      <c r="AY134" s="233"/>
      <c r="AZ134" s="233"/>
      <c r="BA134" s="233"/>
      <c r="BB134" s="233"/>
      <c r="BC134" s="233"/>
      <c r="BD134" s="233"/>
      <c r="BE134" s="233"/>
      <c r="BF134" s="233"/>
      <c r="BG134" s="233"/>
    </row>
    <row r="135" spans="1:63" s="67" customFormat="1" ht="18.75" customHeight="1">
      <c r="B135" s="56"/>
      <c r="C135" s="371" t="s">
        <v>142</v>
      </c>
      <c r="D135" s="371"/>
      <c r="E135" s="371"/>
      <c r="F135" s="371"/>
      <c r="G135" s="371"/>
      <c r="H135" s="371"/>
      <c r="I135" s="224"/>
      <c r="J135" s="224"/>
      <c r="K135" s="181"/>
      <c r="L135" s="181"/>
      <c r="M135" s="55"/>
      <c r="N135" s="357">
        <f>AC120</f>
        <v>-1</v>
      </c>
      <c r="O135" s="357"/>
      <c r="P135" s="233"/>
      <c r="Q135" s="233"/>
      <c r="R135" s="233"/>
      <c r="S135" s="233"/>
      <c r="T135" s="233"/>
      <c r="U135" s="233"/>
      <c r="V135" s="233"/>
      <c r="W135" s="233"/>
      <c r="X135" s="233"/>
      <c r="Y135" s="233"/>
      <c r="Z135" s="233"/>
      <c r="AA135" s="233"/>
      <c r="AB135" s="233"/>
      <c r="AC135" s="233"/>
      <c r="AD135" s="233"/>
      <c r="AE135" s="233"/>
      <c r="AF135" s="233"/>
      <c r="AG135" s="233"/>
      <c r="AH135" s="233"/>
      <c r="AI135" s="233"/>
      <c r="AJ135" s="233"/>
      <c r="AK135" s="233"/>
      <c r="AL135" s="233"/>
      <c r="AM135" s="233"/>
      <c r="AN135" s="233"/>
      <c r="AO135" s="233"/>
      <c r="AP135" s="233"/>
      <c r="AQ135" s="233"/>
      <c r="AR135" s="233"/>
      <c r="AS135" s="233"/>
      <c r="AT135" s="233"/>
      <c r="AU135" s="233"/>
      <c r="AV135" s="233"/>
      <c r="AW135" s="233"/>
      <c r="AX135" s="233"/>
      <c r="AY135" s="233"/>
      <c r="AZ135" s="233"/>
      <c r="BA135" s="233"/>
      <c r="BB135" s="233"/>
      <c r="BC135" s="233"/>
      <c r="BD135" s="233"/>
      <c r="BE135" s="233"/>
      <c r="BF135" s="233"/>
      <c r="BG135" s="233"/>
    </row>
    <row r="136" spans="1:63" s="67" customFormat="1" ht="18.75" customHeight="1">
      <c r="B136" s="56"/>
      <c r="C136" s="371"/>
      <c r="D136" s="371"/>
      <c r="E136" s="371"/>
      <c r="F136" s="371"/>
      <c r="G136" s="371"/>
      <c r="H136" s="371"/>
      <c r="I136" s="229"/>
      <c r="J136" s="229"/>
      <c r="K136" s="181"/>
      <c r="L136" s="181"/>
      <c r="M136" s="55"/>
      <c r="N136" s="357"/>
      <c r="O136" s="357"/>
      <c r="P136" s="233"/>
      <c r="Q136" s="233"/>
      <c r="R136" s="233"/>
      <c r="S136" s="233"/>
      <c r="T136" s="233"/>
      <c r="U136" s="233"/>
      <c r="V136" s="233"/>
      <c r="W136" s="233"/>
      <c r="X136" s="233"/>
      <c r="Y136" s="233"/>
      <c r="Z136" s="233"/>
      <c r="AA136" s="233"/>
      <c r="AB136" s="233"/>
      <c r="AC136" s="233"/>
      <c r="AD136" s="233"/>
      <c r="AE136" s="233"/>
      <c r="AF136" s="233"/>
      <c r="AG136" s="233"/>
      <c r="AH136" s="233"/>
      <c r="AI136" s="233"/>
      <c r="AJ136" s="233"/>
      <c r="AK136" s="233"/>
      <c r="AL136" s="233"/>
      <c r="AM136" s="233"/>
      <c r="AN136" s="233"/>
      <c r="AO136" s="233"/>
      <c r="AP136" s="233"/>
      <c r="AQ136" s="233"/>
      <c r="AR136" s="233"/>
      <c r="AS136" s="233"/>
      <c r="AT136" s="233"/>
      <c r="AU136" s="233"/>
      <c r="AV136" s="233"/>
      <c r="AW136" s="233"/>
      <c r="AX136" s="233"/>
      <c r="AY136" s="233"/>
      <c r="AZ136" s="233"/>
      <c r="BA136" s="233"/>
      <c r="BB136" s="233"/>
      <c r="BC136" s="233"/>
      <c r="BD136" s="233"/>
      <c r="BE136" s="233"/>
      <c r="BF136" s="233"/>
      <c r="BG136" s="233"/>
      <c r="BH136" s="233"/>
    </row>
    <row r="137" spans="1:63" s="181" customFormat="1" ht="18.75" customHeight="1">
      <c r="C137" s="181" t="s">
        <v>143</v>
      </c>
      <c r="K137" s="232" t="s">
        <v>74</v>
      </c>
      <c r="L137" s="369">
        <f>N135</f>
        <v>-1</v>
      </c>
      <c r="M137" s="369"/>
      <c r="N137" s="224" t="s">
        <v>151</v>
      </c>
      <c r="O137" s="370" t="e">
        <f ca="1">AP132</f>
        <v>#N/A</v>
      </c>
      <c r="P137" s="370"/>
      <c r="Q137" s="370"/>
      <c r="R137" s="371" t="s">
        <v>109</v>
      </c>
      <c r="S137" s="371"/>
      <c r="T137" s="231" t="s">
        <v>74</v>
      </c>
      <c r="U137" s="231" t="s">
        <v>110</v>
      </c>
      <c r="V137" s="360" t="e">
        <f ca="1">O137</f>
        <v>#N/A</v>
      </c>
      <c r="W137" s="360"/>
      <c r="X137" s="360"/>
      <c r="Y137" s="362" t="str">
        <f>R137</f>
        <v>μm</v>
      </c>
      <c r="Z137" s="361"/>
      <c r="AA137" s="226"/>
      <c r="AB137" s="226"/>
      <c r="AC137" s="226"/>
      <c r="AG137" s="224"/>
      <c r="AH137" s="224"/>
    </row>
    <row r="138" spans="1:63" ht="18.75" customHeight="1">
      <c r="A138" s="181"/>
      <c r="B138" s="181"/>
      <c r="C138" s="224" t="s">
        <v>144</v>
      </c>
      <c r="D138" s="224"/>
      <c r="E138" s="224"/>
      <c r="F138" s="224"/>
      <c r="G138" s="224"/>
      <c r="I138" s="104" t="s">
        <v>433</v>
      </c>
      <c r="J138" s="181"/>
      <c r="K138" s="181"/>
      <c r="L138" s="181"/>
      <c r="M138" s="181"/>
      <c r="N138" s="181"/>
      <c r="O138" s="233"/>
      <c r="P138" s="233"/>
      <c r="Q138" s="233"/>
      <c r="R138" s="233"/>
      <c r="S138" s="233"/>
      <c r="T138" s="15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G138" s="181"/>
      <c r="AH138" s="181"/>
      <c r="AI138" s="181"/>
      <c r="AJ138" s="181"/>
      <c r="AK138" s="181"/>
      <c r="AL138" s="181"/>
      <c r="AM138" s="181"/>
      <c r="AN138" s="181"/>
      <c r="AO138" s="181"/>
      <c r="AP138" s="181"/>
      <c r="AQ138" s="181"/>
      <c r="AR138" s="181"/>
      <c r="AS138" s="181"/>
      <c r="AT138" s="181"/>
    </row>
    <row r="139" spans="1:63" s="181" customFormat="1" ht="18.75" customHeight="1"/>
    <row r="140" spans="1:63" ht="18.75" customHeight="1">
      <c r="A140" s="181"/>
      <c r="B140" s="172" t="str">
        <f>"2. 눈금 간격 "&amp;H5&amp;"의 표준불확도,"</f>
        <v>2. 눈금 간격 게이지 블록의 표준불확도,</v>
      </c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O140" s="181"/>
      <c r="P140" s="181"/>
      <c r="R140" s="173" t="s">
        <v>434</v>
      </c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O140" s="181"/>
      <c r="AP140" s="181"/>
      <c r="AQ140" s="181"/>
      <c r="AR140" s="181"/>
      <c r="AS140" s="181"/>
      <c r="AT140" s="181"/>
    </row>
    <row r="141" spans="1:63" ht="18.75" customHeight="1">
      <c r="A141" s="181"/>
      <c r="B141" s="181"/>
      <c r="C141" s="181" t="s">
        <v>112</v>
      </c>
      <c r="D141" s="181"/>
      <c r="E141" s="181"/>
      <c r="F141" s="181"/>
      <c r="G141" s="181"/>
      <c r="H141" s="181"/>
      <c r="I141" s="361" t="str">
        <f ca="1">H121</f>
        <v>교정값</v>
      </c>
      <c r="J141" s="361"/>
      <c r="K141" s="361"/>
      <c r="L141" s="361"/>
      <c r="M141" s="361"/>
      <c r="N141" s="361" t="str">
        <f>M121</f>
        <v>μm</v>
      </c>
      <c r="O141" s="361"/>
      <c r="P141" s="226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O141" s="181"/>
      <c r="AP141" s="181"/>
      <c r="AQ141" s="181"/>
      <c r="AR141" s="181"/>
      <c r="AS141" s="181"/>
      <c r="AT141" s="181"/>
    </row>
    <row r="142" spans="1:63" s="67" customFormat="1" ht="18.75" customHeight="1">
      <c r="B142" s="56"/>
      <c r="C142" s="233" t="s">
        <v>146</v>
      </c>
      <c r="D142" s="233"/>
      <c r="E142" s="233"/>
      <c r="F142" s="233"/>
      <c r="G142" s="233"/>
      <c r="H142" s="233"/>
      <c r="I142" s="233"/>
      <c r="J142" s="233" t="s">
        <v>137</v>
      </c>
      <c r="K142" s="233"/>
      <c r="L142" s="233"/>
      <c r="M142" s="233"/>
      <c r="N142" s="233"/>
      <c r="O142" s="233"/>
      <c r="P142" s="233"/>
      <c r="Q142" s="233"/>
      <c r="R142" s="233"/>
      <c r="S142" s="233"/>
      <c r="T142" s="233"/>
      <c r="U142" s="233"/>
      <c r="V142" s="233"/>
      <c r="W142" s="233"/>
      <c r="X142" s="233"/>
      <c r="Y142" s="370" t="e">
        <f ca="1">Calcu!M56</f>
        <v>#N/A</v>
      </c>
      <c r="Z142" s="370"/>
      <c r="AB142" s="372" t="e">
        <f ca="1">Calcu!N56</f>
        <v>#N/A</v>
      </c>
      <c r="AC142" s="372"/>
      <c r="AD142" s="233"/>
      <c r="AE142" s="233"/>
      <c r="AF142" s="233"/>
      <c r="AH142" s="233" t="s">
        <v>138</v>
      </c>
      <c r="AJ142" s="233"/>
      <c r="AK142" s="233"/>
      <c r="AL142" s="233"/>
      <c r="AM142" s="233"/>
      <c r="AN142" s="233"/>
      <c r="AO142" s="233"/>
      <c r="AP142" s="233"/>
      <c r="AQ142" s="233"/>
      <c r="AR142" s="233"/>
      <c r="AS142" s="233"/>
      <c r="AT142" s="233"/>
      <c r="AU142" s="233"/>
      <c r="AV142" s="233"/>
      <c r="AW142" s="233"/>
      <c r="AX142" s="233"/>
      <c r="AY142" s="233"/>
      <c r="BB142" s="233"/>
      <c r="BC142" s="233"/>
      <c r="BD142" s="233"/>
      <c r="BE142" s="233"/>
      <c r="BF142" s="233"/>
      <c r="BG142" s="233"/>
    </row>
    <row r="143" spans="1:63" s="67" customFormat="1" ht="18.75" customHeight="1">
      <c r="B143" s="56"/>
      <c r="D143" s="233"/>
      <c r="E143" s="233"/>
      <c r="F143" s="233"/>
      <c r="G143" s="233"/>
      <c r="H143" s="233"/>
      <c r="I143" s="233"/>
      <c r="J143" s="233"/>
      <c r="K143" s="233" t="s">
        <v>139</v>
      </c>
      <c r="L143" s="233"/>
      <c r="M143" s="233"/>
      <c r="N143" s="233"/>
      <c r="O143" s="233"/>
      <c r="P143" s="233"/>
      <c r="Q143" s="233"/>
      <c r="R143" s="233"/>
      <c r="S143" s="233"/>
      <c r="T143" s="233"/>
      <c r="U143" s="233"/>
      <c r="V143" s="233"/>
      <c r="W143" s="233"/>
      <c r="X143" s="233"/>
      <c r="Y143" s="233"/>
      <c r="Z143" s="233"/>
      <c r="AA143" s="233"/>
      <c r="AB143" s="233"/>
      <c r="AC143" s="233"/>
      <c r="AD143" s="233"/>
      <c r="AE143" s="233"/>
      <c r="AF143" s="233"/>
      <c r="AG143" s="233"/>
      <c r="AH143" s="233"/>
      <c r="AI143" s="233"/>
      <c r="AJ143" s="233"/>
      <c r="AK143" s="233"/>
      <c r="AL143" s="233"/>
      <c r="AM143" s="233"/>
      <c r="AN143" s="233"/>
      <c r="AO143" s="233"/>
      <c r="AP143" s="233"/>
      <c r="AQ143" s="233"/>
      <c r="AR143" s="233"/>
      <c r="AS143" s="233"/>
      <c r="AT143" s="233"/>
      <c r="AU143" s="233"/>
      <c r="AV143" s="233"/>
      <c r="AW143" s="233"/>
      <c r="AX143" s="233"/>
      <c r="AY143" s="233"/>
      <c r="AZ143" s="233"/>
      <c r="BA143" s="233"/>
      <c r="BB143" s="233"/>
      <c r="BC143" s="233"/>
      <c r="BD143" s="233"/>
      <c r="BE143" s="233"/>
      <c r="BF143" s="233"/>
      <c r="BG143" s="233"/>
      <c r="BH143" s="233"/>
      <c r="BI143" s="233"/>
      <c r="BJ143" s="233"/>
      <c r="BK143" s="233"/>
    </row>
    <row r="144" spans="1:63" s="67" customFormat="1" ht="18.75" customHeight="1">
      <c r="B144" s="56"/>
      <c r="C144" s="233"/>
      <c r="D144" s="233"/>
      <c r="E144" s="233"/>
      <c r="F144" s="233"/>
      <c r="G144" s="233"/>
      <c r="H144" s="233"/>
      <c r="I144" s="233"/>
      <c r="J144" s="233"/>
      <c r="K144" s="373" t="s">
        <v>435</v>
      </c>
      <c r="L144" s="373"/>
      <c r="M144" s="373"/>
      <c r="N144" s="370" t="s">
        <v>110</v>
      </c>
      <c r="O144" s="234"/>
      <c r="P144" s="374" t="e">
        <f ca="1">Y142</f>
        <v>#N/A</v>
      </c>
      <c r="Q144" s="374"/>
      <c r="R144" s="234"/>
      <c r="S144" s="375" t="e">
        <f ca="1">AB142</f>
        <v>#N/A</v>
      </c>
      <c r="T144" s="375"/>
      <c r="U144" s="234"/>
      <c r="V144" s="185"/>
      <c r="W144" s="185"/>
      <c r="X144" s="185" t="s">
        <v>140</v>
      </c>
      <c r="Z144" s="376" t="s">
        <v>110</v>
      </c>
      <c r="AA144" s="234"/>
      <c r="AB144" s="374" t="e">
        <f ca="1">P144</f>
        <v>#N/A</v>
      </c>
      <c r="AC144" s="374"/>
      <c r="AD144" s="234"/>
      <c r="AE144" s="375" t="e">
        <f ca="1">S144</f>
        <v>#N/A</v>
      </c>
      <c r="AF144" s="375"/>
      <c r="AG144" s="234"/>
      <c r="AH144" s="374" t="e">
        <f ca="1">Calcu!K56/1000</f>
        <v>#VALUE!</v>
      </c>
      <c r="AI144" s="374"/>
      <c r="AJ144" s="374"/>
      <c r="AK144" s="185" t="s">
        <v>436</v>
      </c>
      <c r="AL144" s="234"/>
      <c r="AM144" s="234"/>
      <c r="AN144" s="185" t="s">
        <v>437</v>
      </c>
      <c r="AO144" s="234"/>
      <c r="AP144" s="376" t="s">
        <v>110</v>
      </c>
      <c r="AQ144" s="371" t="e">
        <f ca="1">SQRT(SUMSQ(AB144,AE144*AH144))/AB145/1000</f>
        <v>#N/A</v>
      </c>
      <c r="AR144" s="371"/>
      <c r="AS144" s="371"/>
      <c r="AT144" s="371" t="s">
        <v>109</v>
      </c>
      <c r="AU144" s="371"/>
      <c r="AV144" s="186"/>
      <c r="AW144" s="186"/>
      <c r="AX144" s="186"/>
      <c r="AY144" s="186"/>
      <c r="AZ144" s="233"/>
      <c r="BA144" s="233"/>
      <c r="BB144" s="233"/>
      <c r="BE144" s="233"/>
      <c r="BF144" s="233"/>
      <c r="BG144" s="233"/>
      <c r="BH144" s="233"/>
      <c r="BI144" s="233"/>
      <c r="BJ144" s="233"/>
    </row>
    <row r="145" spans="1:62" s="67" customFormat="1" ht="18.75" customHeight="1">
      <c r="B145" s="56"/>
      <c r="C145" s="233"/>
      <c r="D145" s="233"/>
      <c r="E145" s="233"/>
      <c r="F145" s="233"/>
      <c r="G145" s="233"/>
      <c r="H145" s="233"/>
      <c r="I145" s="233"/>
      <c r="J145" s="233"/>
      <c r="K145" s="373"/>
      <c r="L145" s="373"/>
      <c r="M145" s="373"/>
      <c r="N145" s="370"/>
      <c r="O145" s="233"/>
      <c r="P145" s="427" t="e">
        <f ca="1">Calcu!O56</f>
        <v>#N/A</v>
      </c>
      <c r="Q145" s="427"/>
      <c r="R145" s="427"/>
      <c r="S145" s="427"/>
      <c r="T145" s="427"/>
      <c r="U145" s="427"/>
      <c r="V145" s="427"/>
      <c r="W145" s="427"/>
      <c r="X145" s="427"/>
      <c r="Y145" s="427"/>
      <c r="Z145" s="376"/>
      <c r="AA145" s="233"/>
      <c r="AB145" s="427" t="e">
        <f ca="1">P145</f>
        <v>#N/A</v>
      </c>
      <c r="AC145" s="427"/>
      <c r="AD145" s="427"/>
      <c r="AE145" s="427"/>
      <c r="AF145" s="427"/>
      <c r="AG145" s="427"/>
      <c r="AH145" s="427"/>
      <c r="AI145" s="427"/>
      <c r="AJ145" s="427"/>
      <c r="AK145" s="427"/>
      <c r="AL145" s="427"/>
      <c r="AM145" s="427"/>
      <c r="AN145" s="427"/>
      <c r="AO145" s="427"/>
      <c r="AP145" s="376"/>
      <c r="AQ145" s="371"/>
      <c r="AR145" s="371"/>
      <c r="AS145" s="371"/>
      <c r="AT145" s="371"/>
      <c r="AU145" s="371"/>
      <c r="AV145" s="186"/>
      <c r="AW145" s="186"/>
      <c r="AX145" s="186"/>
      <c r="AY145" s="186"/>
      <c r="AZ145" s="233"/>
      <c r="BA145" s="233"/>
      <c r="BB145" s="233"/>
      <c r="BE145" s="233"/>
      <c r="BF145" s="233"/>
      <c r="BG145" s="233"/>
      <c r="BH145" s="233"/>
      <c r="BI145" s="233"/>
      <c r="BJ145" s="233"/>
    </row>
    <row r="146" spans="1:62" s="67" customFormat="1" ht="18.75" customHeight="1">
      <c r="B146" s="56"/>
      <c r="C146" s="233" t="s">
        <v>438</v>
      </c>
      <c r="D146" s="233"/>
      <c r="E146" s="233"/>
      <c r="F146" s="233"/>
      <c r="G146" s="233"/>
      <c r="H146" s="233"/>
      <c r="I146" s="371" t="str">
        <f>X121</f>
        <v>정규</v>
      </c>
      <c r="J146" s="371"/>
      <c r="K146" s="371"/>
      <c r="L146" s="371"/>
      <c r="M146" s="371"/>
      <c r="N146" s="233"/>
      <c r="O146" s="233"/>
      <c r="P146" s="233"/>
      <c r="Q146" s="233"/>
      <c r="R146" s="233"/>
      <c r="S146" s="233"/>
      <c r="T146" s="233"/>
      <c r="U146" s="233"/>
      <c r="V146" s="233"/>
      <c r="W146" s="233"/>
      <c r="X146" s="233"/>
      <c r="Y146" s="233"/>
      <c r="Z146" s="233"/>
      <c r="AA146" s="233"/>
      <c r="AB146" s="233"/>
      <c r="AC146" s="233"/>
      <c r="AD146" s="233"/>
      <c r="AE146" s="233"/>
      <c r="AF146" s="233"/>
      <c r="AG146" s="233"/>
      <c r="AH146" s="233"/>
      <c r="AI146" s="233"/>
      <c r="AJ146" s="233"/>
      <c r="AK146" s="233"/>
      <c r="AL146" s="233"/>
      <c r="AM146" s="233"/>
      <c r="AN146" s="233"/>
      <c r="AO146" s="233"/>
      <c r="AP146" s="233"/>
      <c r="AQ146" s="233"/>
      <c r="AR146" s="233"/>
      <c r="AS146" s="233"/>
      <c r="AT146" s="233"/>
      <c r="AU146" s="233"/>
      <c r="AV146" s="233"/>
      <c r="AW146" s="233"/>
      <c r="AX146" s="233"/>
      <c r="AY146" s="233"/>
      <c r="AZ146" s="233"/>
      <c r="BA146" s="233"/>
      <c r="BB146" s="233"/>
      <c r="BC146" s="233"/>
      <c r="BD146" s="233"/>
      <c r="BE146" s="233"/>
      <c r="BF146" s="233"/>
      <c r="BG146" s="233"/>
    </row>
    <row r="147" spans="1:62" s="67" customFormat="1" ht="18.75" customHeight="1">
      <c r="B147" s="56"/>
      <c r="C147" s="371" t="s">
        <v>149</v>
      </c>
      <c r="D147" s="371"/>
      <c r="E147" s="371"/>
      <c r="F147" s="371"/>
      <c r="G147" s="371"/>
      <c r="H147" s="371"/>
      <c r="I147" s="224"/>
      <c r="J147" s="224"/>
      <c r="K147" s="181"/>
      <c r="L147" s="181"/>
      <c r="M147" s="55"/>
      <c r="N147" s="357">
        <f>AC121</f>
        <v>1</v>
      </c>
      <c r="O147" s="357"/>
      <c r="P147" s="233"/>
      <c r="Q147" s="233"/>
      <c r="R147" s="233"/>
      <c r="S147" s="233"/>
      <c r="T147" s="233"/>
      <c r="U147" s="233"/>
      <c r="V147" s="233"/>
      <c r="W147" s="233"/>
      <c r="X147" s="233"/>
      <c r="Y147" s="233"/>
      <c r="Z147" s="233"/>
      <c r="AA147" s="233"/>
      <c r="AB147" s="233"/>
      <c r="AC147" s="233"/>
      <c r="AD147" s="233"/>
      <c r="AE147" s="233"/>
      <c r="AF147" s="233"/>
      <c r="AG147" s="233"/>
      <c r="AH147" s="233"/>
      <c r="AI147" s="233"/>
      <c r="AJ147" s="233"/>
      <c r="AK147" s="233"/>
      <c r="AL147" s="233"/>
      <c r="AM147" s="233"/>
      <c r="AN147" s="233"/>
      <c r="AO147" s="233"/>
      <c r="AP147" s="233"/>
      <c r="AQ147" s="233"/>
      <c r="AR147" s="233"/>
      <c r="AS147" s="233"/>
      <c r="AT147" s="233"/>
      <c r="AU147" s="233"/>
      <c r="AV147" s="233"/>
      <c r="AW147" s="233"/>
      <c r="AX147" s="233"/>
      <c r="AY147" s="233"/>
      <c r="AZ147" s="233"/>
      <c r="BA147" s="233"/>
      <c r="BB147" s="233"/>
      <c r="BC147" s="233"/>
      <c r="BD147" s="233"/>
      <c r="BE147" s="233"/>
      <c r="BF147" s="233"/>
      <c r="BG147" s="233"/>
    </row>
    <row r="148" spans="1:62" s="67" customFormat="1" ht="18.75" customHeight="1">
      <c r="B148" s="56"/>
      <c r="C148" s="371"/>
      <c r="D148" s="371"/>
      <c r="E148" s="371"/>
      <c r="F148" s="371"/>
      <c r="G148" s="371"/>
      <c r="H148" s="371"/>
      <c r="I148" s="229"/>
      <c r="J148" s="229"/>
      <c r="K148" s="181"/>
      <c r="L148" s="181"/>
      <c r="M148" s="55"/>
      <c r="N148" s="357"/>
      <c r="O148" s="357"/>
      <c r="P148" s="233"/>
      <c r="Q148" s="233"/>
      <c r="R148" s="233"/>
      <c r="S148" s="233"/>
      <c r="T148" s="233"/>
      <c r="U148" s="233"/>
      <c r="V148" s="233"/>
      <c r="W148" s="233"/>
      <c r="X148" s="233"/>
      <c r="Y148" s="233"/>
      <c r="Z148" s="233"/>
      <c r="AA148" s="233"/>
      <c r="AB148" s="233"/>
      <c r="AC148" s="233"/>
      <c r="AD148" s="233"/>
      <c r="AE148" s="233"/>
      <c r="AF148" s="233"/>
      <c r="AG148" s="233"/>
      <c r="AH148" s="233"/>
      <c r="AI148" s="233"/>
      <c r="AJ148" s="233"/>
      <c r="AK148" s="233"/>
      <c r="AL148" s="233"/>
      <c r="AM148" s="233"/>
      <c r="AN148" s="233"/>
      <c r="AO148" s="233"/>
      <c r="AP148" s="233"/>
      <c r="AQ148" s="233"/>
      <c r="AR148" s="233"/>
      <c r="AS148" s="233"/>
      <c r="AT148" s="233"/>
      <c r="AU148" s="233"/>
      <c r="AV148" s="233"/>
      <c r="AW148" s="233"/>
      <c r="AX148" s="233"/>
      <c r="AY148" s="233"/>
      <c r="AZ148" s="233"/>
      <c r="BA148" s="233"/>
      <c r="BB148" s="233"/>
      <c r="BC148" s="233"/>
      <c r="BD148" s="233"/>
      <c r="BE148" s="233"/>
      <c r="BF148" s="233"/>
      <c r="BG148" s="233"/>
      <c r="BH148" s="233"/>
    </row>
    <row r="149" spans="1:62" s="181" customFormat="1" ht="18.75" customHeight="1">
      <c r="C149" s="181" t="s">
        <v>150</v>
      </c>
      <c r="K149" s="232" t="s">
        <v>74</v>
      </c>
      <c r="L149" s="369">
        <f>N147</f>
        <v>1</v>
      </c>
      <c r="M149" s="369"/>
      <c r="N149" s="224" t="s">
        <v>151</v>
      </c>
      <c r="O149" s="370" t="e">
        <f ca="1">AQ144</f>
        <v>#N/A</v>
      </c>
      <c r="P149" s="370"/>
      <c r="Q149" s="370"/>
      <c r="R149" s="371" t="s">
        <v>109</v>
      </c>
      <c r="S149" s="371"/>
      <c r="T149" s="231" t="s">
        <v>74</v>
      </c>
      <c r="U149" s="231" t="s">
        <v>439</v>
      </c>
      <c r="V149" s="360" t="e">
        <f ca="1">O149</f>
        <v>#N/A</v>
      </c>
      <c r="W149" s="360"/>
      <c r="X149" s="360"/>
      <c r="Y149" s="362" t="str">
        <f>R149</f>
        <v>μm</v>
      </c>
      <c r="Z149" s="361"/>
      <c r="AA149" s="226"/>
      <c r="AB149" s="226"/>
      <c r="AC149" s="226"/>
      <c r="AG149" s="224"/>
      <c r="AH149" s="224"/>
    </row>
    <row r="150" spans="1:62" ht="18.75" customHeight="1">
      <c r="A150" s="181"/>
      <c r="B150" s="181"/>
      <c r="C150" s="224" t="s">
        <v>152</v>
      </c>
      <c r="D150" s="224"/>
      <c r="E150" s="224"/>
      <c r="F150" s="224"/>
      <c r="G150" s="224"/>
      <c r="I150" s="104" t="s">
        <v>440</v>
      </c>
      <c r="J150" s="181"/>
      <c r="K150" s="181"/>
      <c r="L150" s="181"/>
      <c r="M150" s="181"/>
      <c r="N150" s="181"/>
      <c r="O150" s="233"/>
      <c r="P150" s="233"/>
      <c r="Q150" s="233"/>
      <c r="R150" s="233"/>
      <c r="S150" s="233"/>
      <c r="T150" s="15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1"/>
      <c r="AT150" s="181"/>
    </row>
    <row r="151" spans="1:62" s="181" customFormat="1" ht="18.75" customHeight="1"/>
    <row r="152" spans="1:62" ht="18.75" customHeight="1">
      <c r="A152" s="181"/>
      <c r="B152" s="59" t="str">
        <f>"3. "&amp;B5&amp;" 지시값의 표준불확도,"</f>
        <v>3. 전기 마이크로미터 지시값의 표준불확도,</v>
      </c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73" t="s">
        <v>441</v>
      </c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1"/>
      <c r="AT152" s="181"/>
    </row>
    <row r="153" spans="1:62" ht="18.75" customHeight="1">
      <c r="A153" s="181"/>
      <c r="C153" s="181" t="s">
        <v>145</v>
      </c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1"/>
      <c r="AT153" s="181"/>
    </row>
    <row r="154" spans="1:62" ht="18.75" customHeight="1">
      <c r="A154" s="181"/>
      <c r="C154" s="59"/>
      <c r="D154" s="181" t="s">
        <v>111</v>
      </c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1"/>
      <c r="AT154" s="181"/>
    </row>
    <row r="155" spans="1:62" ht="18.75" customHeight="1">
      <c r="B155" s="181"/>
      <c r="C155" s="181" t="s">
        <v>153</v>
      </c>
      <c r="D155" s="181"/>
      <c r="E155" s="181"/>
      <c r="F155" s="181"/>
      <c r="G155" s="181"/>
      <c r="H155" s="181"/>
      <c r="I155" s="361" t="str">
        <f ca="1">H122</f>
        <v>지시값</v>
      </c>
      <c r="J155" s="361"/>
      <c r="K155" s="361"/>
      <c r="L155" s="361"/>
      <c r="M155" s="361"/>
      <c r="N155" s="361" t="str">
        <f>M121</f>
        <v>μm</v>
      </c>
      <c r="O155" s="361"/>
      <c r="P155" s="226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1"/>
      <c r="AT155" s="181"/>
      <c r="AU155" s="181"/>
    </row>
    <row r="156" spans="1:62" ht="18.75" customHeight="1">
      <c r="B156" s="181"/>
      <c r="C156" s="181" t="s">
        <v>154</v>
      </c>
      <c r="D156" s="181"/>
      <c r="E156" s="181"/>
      <c r="F156" s="181"/>
      <c r="G156" s="181"/>
      <c r="H156" s="181"/>
      <c r="I156" s="181"/>
      <c r="J156" s="60" t="s">
        <v>113</v>
      </c>
      <c r="K156" s="181"/>
      <c r="L156" s="181"/>
      <c r="M156" s="181"/>
      <c r="N156" s="181"/>
      <c r="O156" s="181"/>
      <c r="P156" s="181"/>
      <c r="Q156" s="361">
        <f>Calcu!R56</f>
        <v>0</v>
      </c>
      <c r="R156" s="361"/>
      <c r="S156" s="361"/>
      <c r="T156" s="430" t="s">
        <v>109</v>
      </c>
      <c r="U156" s="430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</row>
    <row r="157" spans="1:62" ht="18.75" customHeight="1">
      <c r="B157" s="181"/>
      <c r="C157" s="181"/>
      <c r="D157" s="181"/>
      <c r="E157" s="181"/>
      <c r="F157" s="181"/>
      <c r="G157" s="181"/>
      <c r="H157" s="181"/>
      <c r="I157" s="181"/>
      <c r="J157" s="181"/>
      <c r="K157" s="408" t="s">
        <v>442</v>
      </c>
      <c r="L157" s="408"/>
      <c r="M157" s="408"/>
      <c r="N157" s="408" t="s">
        <v>110</v>
      </c>
      <c r="O157" s="402" t="s">
        <v>147</v>
      </c>
      <c r="P157" s="402"/>
      <c r="Q157" s="408" t="s">
        <v>110</v>
      </c>
      <c r="R157" s="431">
        <f>Q156</f>
        <v>0</v>
      </c>
      <c r="S157" s="431"/>
      <c r="T157" s="431"/>
      <c r="U157" s="432" t="str">
        <f>T156</f>
        <v>μm</v>
      </c>
      <c r="V157" s="432"/>
      <c r="W157" s="408" t="s">
        <v>439</v>
      </c>
      <c r="X157" s="360">
        <f>R157/SQRT(5)</f>
        <v>0</v>
      </c>
      <c r="Y157" s="360"/>
      <c r="Z157" s="360"/>
      <c r="AA157" s="362" t="str">
        <f>T156</f>
        <v>μm</v>
      </c>
      <c r="AB157" s="362"/>
      <c r="AC157" s="228"/>
      <c r="AD157" s="228"/>
      <c r="AE157" s="228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</row>
    <row r="158" spans="1:62" ht="18.75" customHeight="1">
      <c r="B158" s="181"/>
      <c r="C158" s="181"/>
      <c r="D158" s="181"/>
      <c r="E158" s="181"/>
      <c r="F158" s="181"/>
      <c r="G158" s="181"/>
      <c r="H158" s="181"/>
      <c r="I158" s="181"/>
      <c r="J158" s="181"/>
      <c r="K158" s="408"/>
      <c r="L158" s="408"/>
      <c r="M158" s="408"/>
      <c r="N158" s="408"/>
      <c r="O158" s="433"/>
      <c r="P158" s="433"/>
      <c r="Q158" s="408"/>
      <c r="R158" s="399"/>
      <c r="S158" s="399"/>
      <c r="T158" s="399"/>
      <c r="U158" s="399"/>
      <c r="V158" s="399"/>
      <c r="W158" s="408"/>
      <c r="X158" s="360"/>
      <c r="Y158" s="360"/>
      <c r="Z158" s="360"/>
      <c r="AA158" s="362"/>
      <c r="AB158" s="362"/>
      <c r="AC158" s="228"/>
      <c r="AD158" s="228"/>
      <c r="AE158" s="228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</row>
    <row r="159" spans="1:62" ht="18.75" customHeight="1">
      <c r="B159" s="181"/>
      <c r="C159" s="181" t="s">
        <v>155</v>
      </c>
      <c r="D159" s="181"/>
      <c r="E159" s="181"/>
      <c r="F159" s="181"/>
      <c r="G159" s="181"/>
      <c r="H159" s="181"/>
      <c r="I159" s="357" t="str">
        <f>X122</f>
        <v>t</v>
      </c>
      <c r="J159" s="357"/>
      <c r="K159" s="357"/>
      <c r="L159" s="357"/>
      <c r="M159" s="357"/>
      <c r="N159" s="357"/>
      <c r="O159" s="357"/>
      <c r="P159" s="357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</row>
    <row r="160" spans="1:62" ht="18.75" customHeight="1">
      <c r="B160" s="181"/>
      <c r="C160" s="358" t="s">
        <v>156</v>
      </c>
      <c r="D160" s="358"/>
      <c r="E160" s="358"/>
      <c r="F160" s="358"/>
      <c r="G160" s="358"/>
      <c r="H160" s="358"/>
      <c r="I160" s="224"/>
      <c r="J160" s="224"/>
      <c r="K160" s="181"/>
      <c r="L160" s="181"/>
      <c r="N160" s="357">
        <f>AC122</f>
        <v>-1</v>
      </c>
      <c r="O160" s="357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</row>
    <row r="161" spans="2:60" ht="18.75" customHeight="1">
      <c r="B161" s="181"/>
      <c r="C161" s="358"/>
      <c r="D161" s="358"/>
      <c r="E161" s="358"/>
      <c r="F161" s="358"/>
      <c r="G161" s="358"/>
      <c r="H161" s="358"/>
      <c r="I161" s="229"/>
      <c r="J161" s="229"/>
      <c r="K161" s="181"/>
      <c r="L161" s="181"/>
      <c r="N161" s="357"/>
      <c r="O161" s="357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</row>
    <row r="162" spans="2:60" ht="18.75" customHeight="1">
      <c r="B162" s="181"/>
      <c r="C162" s="181" t="s">
        <v>443</v>
      </c>
      <c r="D162" s="181"/>
      <c r="E162" s="181"/>
      <c r="F162" s="181"/>
      <c r="G162" s="181"/>
      <c r="H162" s="181"/>
      <c r="I162" s="181"/>
      <c r="J162" s="181"/>
      <c r="K162" s="232" t="s">
        <v>74</v>
      </c>
      <c r="L162" s="369">
        <f>N160</f>
        <v>-1</v>
      </c>
      <c r="M162" s="369"/>
      <c r="N162" s="224" t="s">
        <v>151</v>
      </c>
      <c r="O162" s="360">
        <f>X157</f>
        <v>0</v>
      </c>
      <c r="P162" s="360"/>
      <c r="Q162" s="360"/>
      <c r="R162" s="362" t="str">
        <f>AA157</f>
        <v>μm</v>
      </c>
      <c r="S162" s="361"/>
      <c r="T162" s="232" t="s">
        <v>74</v>
      </c>
      <c r="U162" s="71" t="s">
        <v>110</v>
      </c>
      <c r="V162" s="360">
        <f>O162</f>
        <v>0</v>
      </c>
      <c r="W162" s="360"/>
      <c r="X162" s="360"/>
      <c r="Y162" s="362" t="str">
        <f>R162</f>
        <v>μm</v>
      </c>
      <c r="Z162" s="361"/>
      <c r="AA162" s="226"/>
      <c r="AB162" s="181"/>
      <c r="AC162" s="181"/>
      <c r="AD162" s="181"/>
      <c r="AE162" s="181"/>
      <c r="AF162" s="181"/>
      <c r="AP162" s="181"/>
      <c r="AQ162" s="181"/>
      <c r="AR162" s="181"/>
      <c r="AS162" s="181"/>
      <c r="AT162" s="181"/>
      <c r="AU162" s="181"/>
      <c r="AV162" s="181"/>
    </row>
    <row r="163" spans="2:60" ht="18.75" customHeight="1">
      <c r="B163" s="181"/>
      <c r="C163" s="181" t="s">
        <v>158</v>
      </c>
      <c r="D163" s="181"/>
      <c r="E163" s="181"/>
      <c r="F163" s="181"/>
      <c r="G163" s="181"/>
      <c r="H163" s="181"/>
      <c r="I163" s="104" t="s">
        <v>444</v>
      </c>
      <c r="J163" s="104"/>
      <c r="K163" s="104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81"/>
      <c r="AB163" s="181"/>
      <c r="AC163" s="181"/>
      <c r="AD163" s="181"/>
      <c r="AE163" s="181"/>
      <c r="AF163" s="181"/>
    </row>
    <row r="164" spans="2:60" s="123" customFormat="1" ht="18.75" customHeight="1">
      <c r="B164" s="231"/>
      <c r="C164" s="224"/>
      <c r="D164" s="224"/>
      <c r="E164" s="224"/>
      <c r="F164" s="224"/>
      <c r="G164" s="231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31"/>
      <c r="Y164" s="231"/>
      <c r="Z164" s="231"/>
      <c r="AA164" s="231"/>
      <c r="AB164" s="231"/>
      <c r="AC164" s="231"/>
      <c r="AD164" s="231"/>
      <c r="AE164" s="231"/>
      <c r="AF164" s="231"/>
      <c r="AG164" s="231"/>
      <c r="AH164" s="231"/>
      <c r="AI164" s="231"/>
      <c r="AJ164" s="231"/>
      <c r="AK164" s="231"/>
      <c r="AL164" s="231"/>
      <c r="AM164" s="231"/>
      <c r="AN164" s="231"/>
      <c r="AO164" s="231"/>
      <c r="AP164" s="231"/>
      <c r="AQ164" s="231"/>
      <c r="AR164" s="231"/>
      <c r="AS164" s="231"/>
      <c r="AT164" s="231"/>
      <c r="AU164" s="231"/>
      <c r="AV164" s="231"/>
      <c r="AW164" s="231"/>
      <c r="AX164" s="231"/>
      <c r="AY164" s="231"/>
      <c r="AZ164" s="231"/>
      <c r="BA164" s="231"/>
      <c r="BB164" s="231"/>
      <c r="BC164" s="231"/>
      <c r="BD164" s="231"/>
      <c r="BE164" s="231"/>
      <c r="BF164" s="231"/>
      <c r="BG164" s="231"/>
    </row>
    <row r="165" spans="2:60" s="123" customFormat="1" ht="18.75" customHeight="1">
      <c r="B165" s="56" t="str">
        <f>"4. "&amp;B5&amp;"의 분해능에 의한 표준불확도,"</f>
        <v>4. 전기 마이크로미터의 분해능에 의한 표준불확도,</v>
      </c>
      <c r="D165" s="224"/>
      <c r="E165" s="224"/>
      <c r="F165" s="224"/>
      <c r="G165" s="231"/>
      <c r="H165" s="224"/>
      <c r="I165" s="224"/>
      <c r="J165" s="224"/>
      <c r="K165" s="224"/>
      <c r="L165" s="224"/>
      <c r="M165" s="224"/>
      <c r="N165" s="224"/>
      <c r="O165" s="224"/>
      <c r="P165" s="224"/>
      <c r="Q165" s="224"/>
      <c r="R165" s="224"/>
      <c r="S165" s="224"/>
      <c r="T165" s="224"/>
      <c r="U165" s="174" t="s">
        <v>445</v>
      </c>
      <c r="V165" s="224"/>
      <c r="W165" s="224"/>
      <c r="X165" s="224"/>
      <c r="Y165" s="224"/>
      <c r="Z165" s="224"/>
      <c r="AA165" s="224"/>
      <c r="AB165" s="224"/>
      <c r="AC165" s="224"/>
      <c r="AD165" s="224"/>
      <c r="AE165" s="231"/>
      <c r="AF165" s="224"/>
      <c r="AG165" s="231"/>
      <c r="AH165" s="231"/>
      <c r="AI165" s="231"/>
      <c r="AJ165" s="231"/>
      <c r="AK165" s="231"/>
      <c r="AL165" s="231"/>
      <c r="AM165" s="231"/>
      <c r="AN165" s="231"/>
      <c r="AO165" s="231"/>
      <c r="AP165" s="231"/>
      <c r="AQ165" s="231"/>
      <c r="AR165" s="231"/>
      <c r="AS165" s="231"/>
      <c r="AT165" s="231"/>
      <c r="AU165" s="231"/>
      <c r="AV165" s="231"/>
      <c r="AW165" s="231"/>
      <c r="AX165" s="231"/>
      <c r="AY165" s="231"/>
      <c r="AZ165" s="231"/>
      <c r="BA165" s="231"/>
      <c r="BB165" s="231"/>
      <c r="BC165" s="231"/>
      <c r="BD165" s="231"/>
      <c r="BE165" s="231"/>
      <c r="BF165" s="231"/>
      <c r="BG165" s="231"/>
    </row>
    <row r="166" spans="2:60" s="123" customFormat="1" ht="18.75" customHeight="1">
      <c r="B166" s="56"/>
      <c r="C166" s="224" t="str">
        <f>"※ 교정에 사용된 "&amp;N5&amp;" 분해능의 반범위에 직사각형 확률분포를 적용하여 계산한다."</f>
        <v>※ 교정에 사용된  분해능의 반범위에 직사각형 확률분포를 적용하여 계산한다.</v>
      </c>
      <c r="D166" s="224"/>
      <c r="E166" s="224"/>
      <c r="F166" s="224"/>
      <c r="G166" s="231"/>
      <c r="H166" s="224"/>
      <c r="I166" s="224"/>
      <c r="J166" s="224"/>
      <c r="K166" s="224"/>
      <c r="L166" s="224"/>
      <c r="M166" s="224"/>
      <c r="N166" s="224"/>
      <c r="O166" s="224"/>
      <c r="P166" s="224"/>
      <c r="Q166" s="224"/>
      <c r="R166" s="224"/>
      <c r="S166" s="224"/>
      <c r="T166" s="224"/>
      <c r="U166" s="174"/>
      <c r="V166" s="224"/>
      <c r="W166" s="224"/>
      <c r="X166" s="224"/>
      <c r="Y166" s="224"/>
      <c r="Z166" s="224"/>
      <c r="AA166" s="224"/>
      <c r="AB166" s="224"/>
      <c r="AC166" s="224"/>
      <c r="AD166" s="224"/>
      <c r="AE166" s="231"/>
      <c r="AF166" s="224"/>
      <c r="AG166" s="231"/>
      <c r="AH166" s="231"/>
      <c r="AI166" s="231"/>
      <c r="AJ166" s="231"/>
      <c r="AK166" s="231"/>
      <c r="AL166" s="231"/>
      <c r="AM166" s="231"/>
      <c r="AN166" s="231"/>
      <c r="AO166" s="231"/>
      <c r="AP166" s="231"/>
      <c r="AQ166" s="231"/>
      <c r="AR166" s="231"/>
      <c r="AS166" s="231"/>
      <c r="AT166" s="231"/>
      <c r="AU166" s="231"/>
      <c r="AV166" s="231"/>
      <c r="AW166" s="231"/>
      <c r="AX166" s="231"/>
      <c r="AY166" s="231"/>
      <c r="AZ166" s="231"/>
      <c r="BA166" s="231"/>
      <c r="BB166" s="231"/>
      <c r="BC166" s="231"/>
      <c r="BD166" s="231"/>
      <c r="BE166" s="231"/>
      <c r="BF166" s="231"/>
      <c r="BG166" s="231"/>
    </row>
    <row r="167" spans="2:60" s="123" customFormat="1" ht="18.75" customHeight="1">
      <c r="B167" s="231"/>
      <c r="C167" s="229" t="s">
        <v>446</v>
      </c>
      <c r="D167" s="231"/>
      <c r="E167" s="231"/>
      <c r="F167" s="231"/>
      <c r="G167" s="231"/>
      <c r="H167" s="361">
        <f>H123</f>
        <v>0</v>
      </c>
      <c r="I167" s="361"/>
      <c r="J167" s="361"/>
      <c r="K167" s="361"/>
      <c r="L167" s="361"/>
      <c r="M167" s="361" t="str">
        <f>M123</f>
        <v>μm</v>
      </c>
      <c r="N167" s="361"/>
      <c r="O167" s="226"/>
      <c r="P167" s="181"/>
      <c r="Q167" s="181"/>
      <c r="R167" s="181"/>
      <c r="S167" s="224"/>
      <c r="T167" s="224"/>
      <c r="U167" s="224"/>
      <c r="V167" s="224"/>
      <c r="W167" s="224"/>
      <c r="AC167" s="224"/>
      <c r="AD167" s="224"/>
      <c r="AE167" s="224"/>
      <c r="AF167" s="224"/>
      <c r="AG167" s="224"/>
      <c r="AH167" s="224"/>
      <c r="AI167" s="231"/>
      <c r="AJ167" s="231"/>
      <c r="AK167" s="231"/>
      <c r="AL167" s="231"/>
      <c r="AM167" s="231"/>
      <c r="AN167" s="231"/>
      <c r="AO167" s="231"/>
      <c r="AP167" s="231"/>
      <c r="AQ167" s="231"/>
      <c r="AR167" s="231"/>
      <c r="AS167" s="224"/>
      <c r="AT167" s="224"/>
      <c r="AU167" s="224"/>
      <c r="AV167" s="224"/>
      <c r="AW167" s="224"/>
      <c r="AX167" s="224"/>
      <c r="AY167" s="231"/>
      <c r="AZ167" s="231"/>
      <c r="BA167" s="231"/>
      <c r="BB167" s="231"/>
      <c r="BC167" s="231"/>
      <c r="BD167" s="231"/>
      <c r="BE167" s="231"/>
      <c r="BF167" s="231"/>
      <c r="BG167" s="231"/>
    </row>
    <row r="168" spans="2:60" s="123" customFormat="1" ht="18.75" customHeight="1">
      <c r="B168" s="231"/>
      <c r="C168" s="224" t="s">
        <v>159</v>
      </c>
      <c r="D168" s="224"/>
      <c r="E168" s="224"/>
      <c r="F168" s="224"/>
      <c r="G168" s="224"/>
      <c r="H168" s="224"/>
      <c r="I168" s="231"/>
      <c r="J168" s="60" t="s">
        <v>171</v>
      </c>
      <c r="K168" s="224"/>
      <c r="L168" s="224"/>
      <c r="M168" s="224"/>
      <c r="N168" s="224"/>
      <c r="O168" s="224"/>
      <c r="P168" s="361">
        <f>T169</f>
        <v>0</v>
      </c>
      <c r="Q168" s="361"/>
      <c r="R168" s="361"/>
      <c r="S168" s="226" t="s">
        <v>109</v>
      </c>
      <c r="T168" s="226"/>
      <c r="U168" s="224"/>
      <c r="V168" s="231"/>
      <c r="W168" s="231"/>
      <c r="X168" s="125"/>
      <c r="AD168" s="224"/>
      <c r="AE168" s="224"/>
      <c r="AF168" s="231"/>
      <c r="AG168" s="231"/>
      <c r="AH168" s="231"/>
      <c r="AI168" s="231"/>
      <c r="AJ168" s="231"/>
      <c r="AK168" s="231"/>
      <c r="AL168" s="231"/>
      <c r="AM168" s="231"/>
      <c r="AN168" s="224"/>
      <c r="AO168" s="224"/>
      <c r="AP168" s="224"/>
      <c r="AQ168" s="224"/>
      <c r="AR168" s="224"/>
      <c r="AS168" s="224"/>
      <c r="AT168" s="224"/>
      <c r="AU168" s="224"/>
      <c r="AV168" s="224"/>
      <c r="AW168" s="224"/>
      <c r="AX168" s="224"/>
      <c r="AY168" s="231"/>
      <c r="AZ168" s="231"/>
      <c r="BA168" s="231"/>
      <c r="BB168" s="231"/>
      <c r="BC168" s="231"/>
      <c r="BD168" s="231"/>
      <c r="BE168" s="231"/>
      <c r="BF168" s="231"/>
      <c r="BG168" s="231"/>
    </row>
    <row r="169" spans="2:60" s="123" customFormat="1" ht="18.75" customHeight="1">
      <c r="B169" s="231"/>
      <c r="C169" s="224"/>
      <c r="D169" s="224"/>
      <c r="E169" s="224"/>
      <c r="F169" s="224"/>
      <c r="G169" s="224"/>
      <c r="H169" s="224"/>
      <c r="I169" s="224"/>
      <c r="K169" s="365" t="s">
        <v>172</v>
      </c>
      <c r="L169" s="365"/>
      <c r="M169" s="365"/>
      <c r="N169" s="359" t="s">
        <v>110</v>
      </c>
      <c r="O169" s="428" t="s">
        <v>447</v>
      </c>
      <c r="P169" s="429"/>
      <c r="Q169" s="429"/>
      <c r="R169" s="429"/>
      <c r="S169" s="359" t="s">
        <v>439</v>
      </c>
      <c r="T169" s="367">
        <f>Calcu!T56</f>
        <v>0</v>
      </c>
      <c r="U169" s="367"/>
      <c r="V169" s="230" t="s">
        <v>109</v>
      </c>
      <c r="W169" s="230"/>
      <c r="X169" s="366" t="s">
        <v>110</v>
      </c>
      <c r="Y169" s="360">
        <f>T169/2/SQRT(3)</f>
        <v>0</v>
      </c>
      <c r="Z169" s="360"/>
      <c r="AA169" s="360"/>
      <c r="AB169" s="361" t="str">
        <f>V169</f>
        <v>μm</v>
      </c>
      <c r="AC169" s="361"/>
      <c r="AD169" s="224"/>
      <c r="AE169" s="231"/>
      <c r="AF169" s="231"/>
      <c r="AG169" s="231"/>
      <c r="AH169" s="231"/>
      <c r="AI169" s="231"/>
      <c r="AJ169" s="231"/>
      <c r="AK169" s="231"/>
      <c r="AL169" s="231"/>
      <c r="AM169" s="231"/>
      <c r="AN169" s="231"/>
      <c r="AO169" s="231"/>
      <c r="AP169" s="231"/>
      <c r="AQ169" s="231"/>
      <c r="AR169" s="224"/>
      <c r="AS169" s="224"/>
      <c r="AT169" s="224"/>
      <c r="AU169" s="224"/>
      <c r="AV169" s="224"/>
      <c r="AW169" s="224"/>
      <c r="AX169" s="224"/>
      <c r="AY169" s="224"/>
      <c r="AZ169" s="231"/>
      <c r="BA169" s="231"/>
      <c r="BB169" s="231"/>
      <c r="BC169" s="231"/>
      <c r="BD169" s="231"/>
      <c r="BE169" s="231"/>
      <c r="BF169" s="231"/>
      <c r="BG169" s="231"/>
      <c r="BH169" s="231"/>
    </row>
    <row r="170" spans="2:60" s="123" customFormat="1" ht="18.75" customHeight="1">
      <c r="B170" s="231"/>
      <c r="C170" s="224"/>
      <c r="D170" s="224"/>
      <c r="E170" s="224"/>
      <c r="F170" s="224"/>
      <c r="G170" s="224"/>
      <c r="H170" s="224"/>
      <c r="I170" s="224"/>
      <c r="J170" s="177"/>
      <c r="K170" s="365"/>
      <c r="L170" s="365"/>
      <c r="M170" s="365"/>
      <c r="N170" s="359"/>
      <c r="O170" s="368"/>
      <c r="P170" s="368"/>
      <c r="Q170" s="368"/>
      <c r="R170" s="368"/>
      <c r="S170" s="359"/>
      <c r="T170" s="368"/>
      <c r="U170" s="368"/>
      <c r="V170" s="368"/>
      <c r="W170" s="368"/>
      <c r="X170" s="366"/>
      <c r="Y170" s="360"/>
      <c r="Z170" s="360"/>
      <c r="AA170" s="360"/>
      <c r="AB170" s="361"/>
      <c r="AC170" s="361"/>
      <c r="AD170" s="224"/>
      <c r="AE170" s="231"/>
      <c r="AF170" s="231"/>
      <c r="AG170" s="231"/>
      <c r="AH170" s="231"/>
      <c r="AI170" s="231"/>
      <c r="AJ170" s="231"/>
      <c r="AK170" s="231"/>
      <c r="AL170" s="231"/>
      <c r="AM170" s="231"/>
      <c r="AN170" s="231"/>
      <c r="AO170" s="231"/>
      <c r="AP170" s="231"/>
      <c r="AQ170" s="231"/>
      <c r="AR170" s="224"/>
      <c r="AS170" s="224"/>
      <c r="AT170" s="224"/>
      <c r="AU170" s="224"/>
      <c r="AV170" s="224"/>
      <c r="AW170" s="224"/>
      <c r="AX170" s="224"/>
      <c r="AY170" s="224"/>
      <c r="AZ170" s="231"/>
      <c r="BA170" s="231"/>
      <c r="BB170" s="231"/>
      <c r="BC170" s="231"/>
      <c r="BD170" s="231"/>
      <c r="BE170" s="231"/>
      <c r="BF170" s="231"/>
      <c r="BG170" s="231"/>
      <c r="BH170" s="231"/>
    </row>
    <row r="171" spans="2:60" s="123" customFormat="1" ht="18.75" customHeight="1">
      <c r="B171" s="231"/>
      <c r="C171" s="224" t="s">
        <v>160</v>
      </c>
      <c r="D171" s="224"/>
      <c r="E171" s="224"/>
      <c r="F171" s="224"/>
      <c r="G171" s="224"/>
      <c r="H171" s="224"/>
      <c r="I171" s="357" t="str">
        <f>X123</f>
        <v>직사각형</v>
      </c>
      <c r="J171" s="357"/>
      <c r="K171" s="357"/>
      <c r="L171" s="357"/>
      <c r="M171" s="357"/>
      <c r="N171" s="357"/>
      <c r="O171" s="357"/>
      <c r="P171" s="357"/>
      <c r="Q171" s="224"/>
      <c r="R171" s="224"/>
      <c r="S171" s="224"/>
      <c r="T171" s="224"/>
      <c r="U171" s="224"/>
      <c r="V171" s="224"/>
      <c r="W171" s="224"/>
      <c r="X171" s="224"/>
      <c r="Y171" s="224"/>
      <c r="Z171" s="231"/>
      <c r="AA171" s="231"/>
      <c r="AB171" s="231"/>
      <c r="AC171" s="231"/>
      <c r="AD171" s="231"/>
      <c r="AE171" s="231"/>
      <c r="AF171" s="231"/>
      <c r="AG171" s="231"/>
      <c r="AH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AU171" s="224"/>
      <c r="AV171" s="224"/>
      <c r="AW171" s="224"/>
      <c r="AX171" s="224"/>
      <c r="AY171" s="231"/>
      <c r="AZ171" s="231"/>
      <c r="BA171" s="231"/>
      <c r="BB171" s="231"/>
      <c r="BC171" s="231"/>
      <c r="BD171" s="231"/>
      <c r="BE171" s="231"/>
      <c r="BF171" s="231"/>
      <c r="BG171" s="231"/>
    </row>
    <row r="172" spans="2:60" s="123" customFormat="1" ht="18.75" customHeight="1">
      <c r="B172" s="231"/>
      <c r="C172" s="358" t="s">
        <v>161</v>
      </c>
      <c r="D172" s="358"/>
      <c r="E172" s="358"/>
      <c r="F172" s="358"/>
      <c r="G172" s="358"/>
      <c r="H172" s="358"/>
      <c r="I172" s="224"/>
      <c r="J172" s="224"/>
      <c r="K172" s="224"/>
      <c r="L172" s="224"/>
      <c r="M172" s="224"/>
      <c r="N172" s="359">
        <f>AC123</f>
        <v>1</v>
      </c>
      <c r="O172" s="359"/>
      <c r="P172" s="127"/>
      <c r="Q172" s="127"/>
      <c r="R172" s="127"/>
      <c r="S172" s="224"/>
      <c r="T172" s="224"/>
      <c r="U172" s="224"/>
      <c r="V172" s="224"/>
      <c r="W172" s="224"/>
      <c r="X172" s="224"/>
      <c r="Y172" s="224"/>
      <c r="Z172" s="128"/>
      <c r="AA172" s="128"/>
      <c r="AB172" s="224"/>
      <c r="AC172" s="224"/>
      <c r="AD172" s="224"/>
      <c r="AE172" s="224"/>
      <c r="AF172" s="224"/>
      <c r="AG172" s="224"/>
      <c r="AH172" s="224"/>
      <c r="AI172" s="224"/>
      <c r="AJ172" s="224"/>
      <c r="AK172" s="224"/>
      <c r="AL172" s="231"/>
      <c r="AM172" s="231"/>
      <c r="AN172" s="231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31"/>
      <c r="AZ172" s="231"/>
      <c r="BA172" s="231"/>
      <c r="BB172" s="231"/>
      <c r="BC172" s="231"/>
      <c r="BD172" s="231"/>
      <c r="BE172" s="231"/>
      <c r="BF172" s="231"/>
      <c r="BG172" s="231"/>
    </row>
    <row r="173" spans="2:60" s="123" customFormat="1" ht="18.75" customHeight="1">
      <c r="B173" s="231"/>
      <c r="C173" s="358"/>
      <c r="D173" s="358"/>
      <c r="E173" s="358"/>
      <c r="F173" s="358"/>
      <c r="G173" s="358"/>
      <c r="H173" s="358"/>
      <c r="I173" s="224"/>
      <c r="J173" s="224"/>
      <c r="K173" s="224"/>
      <c r="L173" s="224"/>
      <c r="M173" s="224"/>
      <c r="N173" s="359"/>
      <c r="O173" s="359"/>
      <c r="P173" s="127"/>
      <c r="Q173" s="127"/>
      <c r="R173" s="127"/>
      <c r="S173" s="224"/>
      <c r="T173" s="224"/>
      <c r="U173" s="224"/>
      <c r="V173" s="224"/>
      <c r="W173" s="224"/>
      <c r="X173" s="224"/>
      <c r="Y173" s="224"/>
      <c r="Z173" s="128"/>
      <c r="AA173" s="128"/>
      <c r="AB173" s="224"/>
      <c r="AC173" s="224"/>
      <c r="AD173" s="224"/>
      <c r="AE173" s="224"/>
      <c r="AF173" s="224"/>
      <c r="AG173" s="224"/>
      <c r="AH173" s="224"/>
      <c r="AI173" s="224"/>
      <c r="AJ173" s="224"/>
      <c r="AK173" s="224"/>
      <c r="AL173" s="231"/>
      <c r="AM173" s="231"/>
      <c r="AN173" s="231"/>
      <c r="AO173" s="224"/>
      <c r="AP173" s="224"/>
      <c r="AQ173" s="224"/>
      <c r="AR173" s="224"/>
      <c r="AS173" s="224"/>
      <c r="AT173" s="224"/>
      <c r="AU173" s="224"/>
      <c r="AV173" s="224"/>
      <c r="AW173" s="224"/>
      <c r="AX173" s="224"/>
      <c r="AY173" s="231"/>
      <c r="AZ173" s="231"/>
      <c r="BA173" s="231"/>
      <c r="BB173" s="231"/>
      <c r="BC173" s="231"/>
      <c r="BD173" s="231"/>
      <c r="BE173" s="231"/>
      <c r="BF173" s="231"/>
      <c r="BG173" s="231"/>
    </row>
    <row r="174" spans="2:60" s="123" customFormat="1" ht="18.75" customHeight="1">
      <c r="B174" s="231"/>
      <c r="C174" s="224" t="s">
        <v>162</v>
      </c>
      <c r="D174" s="224"/>
      <c r="E174" s="224"/>
      <c r="F174" s="224"/>
      <c r="G174" s="224"/>
      <c r="H174" s="224"/>
      <c r="I174" s="224"/>
      <c r="J174" s="231"/>
      <c r="K174" s="231" t="s">
        <v>448</v>
      </c>
      <c r="L174" s="359">
        <v>1</v>
      </c>
      <c r="M174" s="359"/>
      <c r="N174" s="231" t="s">
        <v>151</v>
      </c>
      <c r="O174" s="360">
        <f>Y169</f>
        <v>0</v>
      </c>
      <c r="P174" s="361"/>
      <c r="Q174" s="361"/>
      <c r="R174" s="362" t="str">
        <f>AB169</f>
        <v>μm</v>
      </c>
      <c r="S174" s="361"/>
      <c r="T174" s="232" t="s">
        <v>74</v>
      </c>
      <c r="U174" s="71" t="s">
        <v>110</v>
      </c>
      <c r="V174" s="360">
        <f>L174*O174</f>
        <v>0</v>
      </c>
      <c r="W174" s="360"/>
      <c r="X174" s="360"/>
      <c r="Y174" s="228" t="str">
        <f>R174</f>
        <v>μm</v>
      </c>
      <c r="Z174" s="55"/>
      <c r="AA174" s="226"/>
      <c r="AB174" s="129"/>
      <c r="AC174" s="124"/>
      <c r="AD174" s="231"/>
      <c r="AE174" s="224"/>
      <c r="AF174" s="231"/>
      <c r="AG174" s="231"/>
      <c r="AH174" s="231"/>
      <c r="AI174" s="231"/>
      <c r="AJ174" s="231"/>
      <c r="AK174" s="224"/>
      <c r="AL174" s="231"/>
      <c r="AM174" s="231"/>
      <c r="AN174" s="231"/>
      <c r="AO174" s="224"/>
      <c r="AP174" s="224"/>
      <c r="AQ174" s="224"/>
      <c r="AR174" s="224"/>
      <c r="AS174" s="224"/>
      <c r="AT174" s="224"/>
      <c r="AU174" s="224"/>
      <c r="AV174" s="224"/>
      <c r="AW174" s="224"/>
      <c r="AX174" s="224"/>
      <c r="AY174" s="231"/>
      <c r="AZ174" s="231"/>
      <c r="BA174" s="231"/>
      <c r="BB174" s="231"/>
      <c r="BC174" s="231"/>
      <c r="BD174" s="231"/>
      <c r="BE174" s="231"/>
      <c r="BF174" s="231"/>
      <c r="BG174" s="231"/>
    </row>
    <row r="175" spans="2:60" s="123" customFormat="1" ht="18.75" customHeight="1">
      <c r="B175" s="231"/>
      <c r="C175" s="358" t="s">
        <v>163</v>
      </c>
      <c r="D175" s="358"/>
      <c r="E175" s="358"/>
      <c r="F175" s="358"/>
      <c r="G175" s="358"/>
      <c r="H175" s="224"/>
      <c r="J175" s="224"/>
      <c r="K175" s="224"/>
      <c r="L175" s="224"/>
      <c r="M175" s="224"/>
      <c r="N175" s="224"/>
      <c r="O175" s="224"/>
      <c r="P175" s="224"/>
      <c r="Q175" s="224"/>
      <c r="R175" s="124"/>
      <c r="S175" s="224"/>
      <c r="T175" s="224"/>
      <c r="U175" s="224"/>
      <c r="W175" s="224"/>
      <c r="X175" s="181" t="s">
        <v>173</v>
      </c>
      <c r="Y175" s="224"/>
      <c r="Z175" s="224"/>
      <c r="AA175" s="224"/>
      <c r="AB175" s="224"/>
      <c r="AC175" s="224"/>
      <c r="AD175" s="224"/>
      <c r="AE175" s="231"/>
      <c r="AF175" s="231"/>
      <c r="AG175" s="231"/>
      <c r="AH175" s="231"/>
      <c r="AI175" s="231"/>
      <c r="AJ175" s="231"/>
      <c r="AK175" s="231"/>
      <c r="AL175" s="231"/>
      <c r="AM175" s="231"/>
      <c r="AN175" s="231"/>
      <c r="AO175" s="231"/>
      <c r="AP175" s="231"/>
      <c r="AQ175" s="231"/>
      <c r="AR175" s="231"/>
      <c r="AS175" s="231"/>
      <c r="AT175" s="231"/>
      <c r="AU175" s="231"/>
      <c r="AV175" s="231"/>
      <c r="AW175" s="231"/>
      <c r="AX175" s="231"/>
      <c r="AY175" s="231"/>
      <c r="AZ175" s="231"/>
      <c r="BA175" s="231"/>
      <c r="BB175" s="231"/>
      <c r="BC175" s="231"/>
      <c r="BD175" s="231"/>
      <c r="BE175" s="231"/>
      <c r="BF175" s="231"/>
      <c r="BG175" s="231"/>
    </row>
    <row r="176" spans="2:60" s="123" customFormat="1" ht="18.75" customHeight="1">
      <c r="B176" s="231"/>
      <c r="C176" s="358"/>
      <c r="D176" s="358"/>
      <c r="E176" s="358"/>
      <c r="F176" s="358"/>
      <c r="G176" s="358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124"/>
      <c r="S176" s="224"/>
      <c r="T176" s="224"/>
      <c r="U176" s="224"/>
      <c r="V176" s="224"/>
      <c r="W176" s="224"/>
      <c r="X176" s="224"/>
      <c r="Y176" s="224"/>
      <c r="Z176" s="224"/>
      <c r="AA176" s="224"/>
      <c r="AB176" s="224"/>
      <c r="AC176" s="224"/>
      <c r="AD176" s="224"/>
      <c r="AE176" s="231"/>
      <c r="AF176" s="231"/>
      <c r="AG176" s="231"/>
      <c r="AH176" s="231"/>
      <c r="AI176" s="231"/>
      <c r="AJ176" s="231"/>
      <c r="AK176" s="231"/>
      <c r="AL176" s="231"/>
      <c r="AM176" s="231"/>
      <c r="AN176" s="231"/>
      <c r="AO176" s="231"/>
      <c r="AP176" s="231"/>
      <c r="AQ176" s="231"/>
      <c r="AR176" s="231"/>
      <c r="AS176" s="231"/>
      <c r="AT176" s="231"/>
      <c r="AU176" s="231"/>
      <c r="AV176" s="231"/>
      <c r="AW176" s="231"/>
      <c r="AX176" s="231"/>
      <c r="AY176" s="231"/>
      <c r="AZ176" s="231"/>
      <c r="BA176" s="231"/>
      <c r="BB176" s="231"/>
      <c r="BC176" s="231"/>
      <c r="BD176" s="231"/>
      <c r="BE176" s="231"/>
      <c r="BF176" s="231"/>
      <c r="BG176" s="231"/>
    </row>
    <row r="177" spans="1:60" s="123" customFormat="1" ht="18.75" customHeight="1">
      <c r="B177" s="231"/>
      <c r="C177" s="56"/>
      <c r="D177" s="224"/>
      <c r="E177" s="224"/>
      <c r="F177" s="224"/>
      <c r="G177" s="231"/>
      <c r="H177" s="224"/>
      <c r="I177" s="224"/>
      <c r="J177" s="224"/>
      <c r="K177" s="224"/>
      <c r="L177" s="224"/>
      <c r="M177" s="224"/>
      <c r="N177" s="224"/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224"/>
      <c r="Z177" s="224"/>
      <c r="AA177" s="224"/>
      <c r="AB177" s="224"/>
      <c r="AC177" s="224"/>
      <c r="AD177" s="224"/>
      <c r="AE177" s="231"/>
      <c r="AF177" s="224"/>
      <c r="AG177" s="231"/>
      <c r="AH177" s="231"/>
      <c r="AI177" s="231"/>
      <c r="AJ177" s="231"/>
      <c r="AK177" s="231"/>
      <c r="AL177" s="231"/>
      <c r="AM177" s="231"/>
      <c r="AN177" s="231"/>
      <c r="AO177" s="231"/>
      <c r="AP177" s="231"/>
      <c r="AQ177" s="231"/>
      <c r="AR177" s="231"/>
      <c r="AS177" s="231"/>
      <c r="AT177" s="231"/>
      <c r="AU177" s="231"/>
      <c r="AV177" s="231"/>
      <c r="AW177" s="231"/>
      <c r="AX177" s="231"/>
      <c r="AY177" s="231"/>
      <c r="AZ177" s="231"/>
      <c r="BA177" s="231"/>
      <c r="BB177" s="231"/>
      <c r="BC177" s="231"/>
      <c r="BD177" s="231"/>
      <c r="BE177" s="231"/>
      <c r="BF177" s="231"/>
      <c r="BG177" s="231"/>
    </row>
    <row r="178" spans="1:60" s="123" customFormat="1" ht="18.75" customHeight="1">
      <c r="B178" s="56" t="s">
        <v>449</v>
      </c>
      <c r="C178" s="224"/>
      <c r="E178" s="224"/>
      <c r="F178" s="224"/>
      <c r="G178" s="231"/>
      <c r="H178" s="224"/>
      <c r="I178" s="224"/>
      <c r="J178" s="224"/>
      <c r="K178" s="224"/>
      <c r="L178" s="224"/>
      <c r="M178" s="224"/>
      <c r="N178" s="224"/>
      <c r="O178" s="224"/>
      <c r="P178" s="175" t="s">
        <v>450</v>
      </c>
      <c r="R178" s="224"/>
      <c r="S178" s="224"/>
      <c r="T178" s="224"/>
      <c r="U178" s="224"/>
      <c r="X178" s="224"/>
      <c r="Y178" s="224"/>
      <c r="Z178" s="224"/>
      <c r="AA178" s="224"/>
      <c r="AB178" s="224"/>
      <c r="AC178" s="224"/>
      <c r="AD178" s="224"/>
      <c r="AE178" s="231"/>
      <c r="AF178" s="224"/>
      <c r="AG178" s="231"/>
      <c r="AH178" s="231"/>
      <c r="AI178" s="231"/>
      <c r="AJ178" s="231"/>
      <c r="AK178" s="231"/>
      <c r="AL178" s="231"/>
      <c r="AM178" s="231"/>
      <c r="AN178" s="231"/>
      <c r="AO178" s="231"/>
      <c r="AP178" s="231"/>
      <c r="AQ178" s="231"/>
      <c r="AR178" s="231"/>
      <c r="AS178" s="231"/>
      <c r="AT178" s="231"/>
      <c r="AU178" s="231"/>
      <c r="AV178" s="231"/>
      <c r="AW178" s="231"/>
      <c r="AX178" s="231"/>
      <c r="AY178" s="231"/>
      <c r="AZ178" s="231"/>
      <c r="BA178" s="231"/>
      <c r="BB178" s="231"/>
      <c r="BC178" s="231"/>
      <c r="BD178" s="231"/>
      <c r="BE178" s="231"/>
      <c r="BF178" s="231"/>
      <c r="BG178" s="231"/>
    </row>
    <row r="179" spans="1:60" s="123" customFormat="1" ht="18.75" customHeight="1">
      <c r="B179" s="176"/>
      <c r="C179" s="224" t="str">
        <f>"※ 측정된 되돌림 오차가 "&amp;O182&amp;" μm이다. 이 값에 직사각형 확률분포를 적용하여 계산하면"</f>
        <v>※ 측정된 되돌림 오차가 0 μm이다. 이 값에 직사각형 확률분포를 적용하여 계산하면</v>
      </c>
      <c r="D179" s="224"/>
      <c r="E179" s="224"/>
      <c r="F179" s="224"/>
      <c r="G179" s="231"/>
      <c r="H179" s="224"/>
      <c r="I179" s="224"/>
      <c r="J179" s="224"/>
      <c r="K179" s="224"/>
      <c r="L179" s="224"/>
      <c r="M179" s="224"/>
      <c r="N179" s="224"/>
      <c r="O179" s="224"/>
      <c r="P179" s="224"/>
      <c r="Q179" s="175"/>
      <c r="R179" s="224"/>
      <c r="S179" s="224"/>
      <c r="T179" s="224"/>
      <c r="U179" s="224"/>
      <c r="V179" s="224"/>
      <c r="W179" s="224"/>
      <c r="X179" s="224"/>
      <c r="Y179" s="224"/>
      <c r="Z179" s="224"/>
      <c r="AA179" s="224"/>
      <c r="AB179" s="224"/>
      <c r="AC179" s="224"/>
      <c r="AD179" s="224"/>
      <c r="AE179" s="231"/>
      <c r="AF179" s="224"/>
      <c r="AG179" s="231"/>
      <c r="AH179" s="231"/>
      <c r="AI179" s="231"/>
      <c r="AJ179" s="231"/>
      <c r="AK179" s="231"/>
      <c r="AL179" s="231"/>
      <c r="AM179" s="231"/>
      <c r="AN179" s="231"/>
      <c r="AO179" s="231"/>
      <c r="AP179" s="231"/>
      <c r="AQ179" s="231"/>
      <c r="AR179" s="231"/>
      <c r="AS179" s="231"/>
      <c r="AT179" s="231"/>
      <c r="AU179" s="231"/>
      <c r="AV179" s="231"/>
      <c r="AW179" s="231"/>
      <c r="AX179" s="231"/>
      <c r="AY179" s="231"/>
      <c r="AZ179" s="231"/>
      <c r="BA179" s="231"/>
      <c r="BB179" s="231"/>
      <c r="BC179" s="231"/>
      <c r="BD179" s="231"/>
      <c r="BE179" s="231"/>
      <c r="BF179" s="231"/>
      <c r="BG179" s="231"/>
    </row>
    <row r="180" spans="1:60" s="123" customFormat="1" ht="18.75" customHeight="1">
      <c r="B180" s="231"/>
      <c r="C180" s="229" t="s">
        <v>165</v>
      </c>
      <c r="D180" s="231"/>
      <c r="E180" s="231"/>
      <c r="F180" s="231"/>
      <c r="G180" s="231"/>
      <c r="H180" s="361">
        <f>H124</f>
        <v>0</v>
      </c>
      <c r="I180" s="361"/>
      <c r="J180" s="361"/>
      <c r="K180" s="361"/>
      <c r="L180" s="361"/>
      <c r="M180" s="361" t="str">
        <f>M124</f>
        <v>μm</v>
      </c>
      <c r="N180" s="361"/>
      <c r="S180" s="224"/>
      <c r="T180" s="224"/>
      <c r="U180" s="224"/>
      <c r="V180" s="224"/>
      <c r="W180" s="224"/>
      <c r="X180" s="224"/>
      <c r="Y180" s="224"/>
      <c r="Z180" s="224"/>
      <c r="AA180" s="224"/>
      <c r="AB180" s="224"/>
      <c r="AC180" s="224"/>
      <c r="AD180" s="224"/>
      <c r="AE180" s="224"/>
      <c r="AF180" s="224"/>
      <c r="AG180" s="224"/>
      <c r="AH180" s="224"/>
      <c r="AI180" s="224"/>
      <c r="AJ180" s="224"/>
      <c r="AK180" s="224"/>
      <c r="AL180" s="224"/>
      <c r="AM180" s="224"/>
      <c r="AN180" s="224"/>
      <c r="AO180" s="224"/>
      <c r="AP180" s="224"/>
      <c r="AQ180" s="224"/>
      <c r="AR180" s="224"/>
      <c r="AS180" s="224"/>
      <c r="AT180" s="224"/>
      <c r="AU180" s="224"/>
      <c r="AV180" s="224"/>
      <c r="AW180" s="224"/>
      <c r="AX180" s="224"/>
      <c r="AY180" s="231"/>
      <c r="AZ180" s="231"/>
      <c r="BA180" s="231"/>
      <c r="BB180" s="231"/>
      <c r="BC180" s="231"/>
      <c r="BD180" s="231"/>
      <c r="BE180" s="231"/>
      <c r="BF180" s="231"/>
      <c r="BG180" s="231"/>
    </row>
    <row r="181" spans="1:60" s="123" customFormat="1" ht="18.75" customHeight="1">
      <c r="B181" s="231"/>
      <c r="C181" s="224" t="s">
        <v>166</v>
      </c>
      <c r="D181" s="224"/>
      <c r="E181" s="224"/>
      <c r="F181" s="224"/>
      <c r="G181" s="224"/>
      <c r="H181" s="224"/>
      <c r="I181" s="231"/>
      <c r="J181" s="229" t="s">
        <v>451</v>
      </c>
      <c r="K181" s="130"/>
      <c r="L181" s="130"/>
      <c r="M181" s="130"/>
      <c r="N181" s="130"/>
      <c r="Q181" s="364">
        <f>Calcu!V56</f>
        <v>0</v>
      </c>
      <c r="R181" s="364"/>
      <c r="S181" s="364"/>
      <c r="T181" s="226" t="s">
        <v>452</v>
      </c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231"/>
      <c r="BC181" s="231"/>
      <c r="BD181" s="231"/>
      <c r="BE181" s="231"/>
      <c r="BF181" s="231"/>
      <c r="BG181" s="231"/>
    </row>
    <row r="182" spans="1:60" s="123" customFormat="1" ht="18.75" customHeight="1">
      <c r="B182" s="231"/>
      <c r="C182" s="224"/>
      <c r="D182" s="224"/>
      <c r="E182" s="224"/>
      <c r="F182" s="224"/>
      <c r="G182" s="224"/>
      <c r="H182" s="224"/>
      <c r="I182" s="224"/>
      <c r="J182" s="224"/>
      <c r="K182" s="365" t="s">
        <v>453</v>
      </c>
      <c r="L182" s="365"/>
      <c r="M182" s="365"/>
      <c r="N182" s="366" t="s">
        <v>439</v>
      </c>
      <c r="O182" s="367">
        <f>Q181</f>
        <v>0</v>
      </c>
      <c r="P182" s="367"/>
      <c r="Q182" s="230" t="str">
        <f>T181</f>
        <v>μm</v>
      </c>
      <c r="R182" s="230"/>
      <c r="S182" s="366" t="s">
        <v>110</v>
      </c>
      <c r="T182" s="360">
        <f>O182/SQRT(3)</f>
        <v>0</v>
      </c>
      <c r="U182" s="360"/>
      <c r="V182" s="360"/>
      <c r="W182" s="361" t="str">
        <f>Q182</f>
        <v>μm</v>
      </c>
      <c r="X182" s="361"/>
      <c r="Y182" s="126"/>
      <c r="Z182" s="126"/>
      <c r="AA182" s="126"/>
      <c r="AB182" s="224"/>
      <c r="AC182" s="224"/>
      <c r="AD182" s="224"/>
      <c r="AE182" s="224"/>
      <c r="AF182" s="224"/>
      <c r="AG182" s="224"/>
      <c r="AH182" s="224"/>
      <c r="AI182" s="224"/>
      <c r="AJ182" s="224"/>
      <c r="AK182" s="224"/>
      <c r="AL182" s="224"/>
      <c r="AM182" s="224"/>
      <c r="AN182" s="231"/>
      <c r="AO182" s="231"/>
      <c r="AP182" s="231"/>
      <c r="AQ182" s="231"/>
      <c r="AR182" s="224"/>
      <c r="AS182" s="224"/>
      <c r="AT182" s="224"/>
      <c r="AU182" s="224"/>
      <c r="AV182" s="224"/>
      <c r="AW182" s="224"/>
      <c r="AX182" s="224"/>
      <c r="AY182" s="224"/>
      <c r="AZ182" s="231"/>
      <c r="BA182" s="231"/>
      <c r="BB182" s="231"/>
      <c r="BC182" s="231"/>
      <c r="BD182" s="231"/>
      <c r="BE182" s="231"/>
      <c r="BF182" s="231"/>
      <c r="BG182" s="231"/>
      <c r="BH182" s="231"/>
    </row>
    <row r="183" spans="1:60" s="123" customFormat="1" ht="18.75" customHeight="1">
      <c r="B183" s="231"/>
      <c r="C183" s="224"/>
      <c r="D183" s="224"/>
      <c r="E183" s="224"/>
      <c r="F183" s="224"/>
      <c r="G183" s="224"/>
      <c r="H183" s="224"/>
      <c r="I183" s="224"/>
      <c r="J183" s="224"/>
      <c r="K183" s="365"/>
      <c r="L183" s="365"/>
      <c r="M183" s="365"/>
      <c r="N183" s="366"/>
      <c r="O183" s="368"/>
      <c r="P183" s="368"/>
      <c r="Q183" s="368"/>
      <c r="R183" s="368"/>
      <c r="S183" s="366"/>
      <c r="T183" s="360"/>
      <c r="U183" s="360"/>
      <c r="V183" s="360"/>
      <c r="W183" s="361"/>
      <c r="X183" s="361"/>
      <c r="Y183" s="126"/>
      <c r="Z183" s="126"/>
      <c r="AA183" s="126"/>
      <c r="AB183" s="224"/>
      <c r="AC183" s="224"/>
      <c r="AD183" s="224"/>
      <c r="AE183" s="224"/>
      <c r="AF183" s="224"/>
      <c r="AG183" s="224"/>
      <c r="AH183" s="224"/>
      <c r="AI183" s="224"/>
      <c r="AJ183" s="224"/>
      <c r="AK183" s="224"/>
      <c r="AL183" s="224"/>
      <c r="AM183" s="224"/>
      <c r="AN183" s="231"/>
      <c r="AO183" s="231"/>
      <c r="AP183" s="231"/>
      <c r="AQ183" s="231"/>
      <c r="AR183" s="224"/>
      <c r="AS183" s="224"/>
      <c r="AT183" s="224"/>
      <c r="AU183" s="224"/>
      <c r="AV183" s="224"/>
      <c r="AW183" s="224"/>
      <c r="AX183" s="224"/>
      <c r="AY183" s="224"/>
      <c r="AZ183" s="231"/>
      <c r="BA183" s="231"/>
      <c r="BB183" s="231"/>
      <c r="BC183" s="231"/>
      <c r="BD183" s="231"/>
      <c r="BE183" s="231"/>
      <c r="BF183" s="231"/>
      <c r="BG183" s="231"/>
      <c r="BH183" s="231"/>
    </row>
    <row r="184" spans="1:60" s="123" customFormat="1" ht="18.75" customHeight="1">
      <c r="B184" s="231"/>
      <c r="C184" s="224" t="s">
        <v>167</v>
      </c>
      <c r="D184" s="224"/>
      <c r="E184" s="224"/>
      <c r="F184" s="224"/>
      <c r="G184" s="224"/>
      <c r="H184" s="224"/>
      <c r="I184" s="357" t="str">
        <f>X124</f>
        <v>직사각형</v>
      </c>
      <c r="J184" s="357"/>
      <c r="K184" s="357"/>
      <c r="L184" s="357"/>
      <c r="M184" s="357"/>
      <c r="N184" s="357"/>
      <c r="O184" s="357"/>
      <c r="P184" s="357"/>
      <c r="Q184" s="224"/>
      <c r="R184" s="224"/>
      <c r="S184" s="224"/>
      <c r="T184" s="224"/>
      <c r="U184" s="224"/>
      <c r="V184" s="224"/>
      <c r="W184" s="224"/>
      <c r="X184" s="224"/>
      <c r="Y184" s="224"/>
      <c r="Z184" s="231"/>
      <c r="AA184" s="231"/>
      <c r="AB184" s="231"/>
      <c r="AC184" s="231"/>
      <c r="AD184" s="231"/>
      <c r="AE184" s="231"/>
      <c r="AF184" s="231"/>
      <c r="AG184" s="231"/>
      <c r="AH184" s="224"/>
      <c r="AI184" s="224"/>
      <c r="AJ184" s="224"/>
      <c r="AK184" s="224"/>
      <c r="AL184" s="231"/>
      <c r="AM184" s="231"/>
      <c r="AN184" s="231"/>
      <c r="AO184" s="231"/>
      <c r="AP184" s="231"/>
      <c r="AQ184" s="231"/>
      <c r="AR184" s="231"/>
      <c r="AS184" s="224"/>
      <c r="AT184" s="224"/>
      <c r="AU184" s="224"/>
      <c r="AV184" s="224"/>
      <c r="AW184" s="224"/>
      <c r="AX184" s="224"/>
      <c r="AY184" s="231"/>
      <c r="AZ184" s="231"/>
      <c r="BA184" s="231"/>
      <c r="BB184" s="231"/>
      <c r="BC184" s="231"/>
      <c r="BD184" s="231"/>
      <c r="BE184" s="231"/>
      <c r="BF184" s="231"/>
      <c r="BG184" s="231"/>
    </row>
    <row r="185" spans="1:60" s="123" customFormat="1" ht="18.75" customHeight="1">
      <c r="B185" s="231"/>
      <c r="C185" s="358" t="s">
        <v>168</v>
      </c>
      <c r="D185" s="358"/>
      <c r="E185" s="358"/>
      <c r="F185" s="358"/>
      <c r="G185" s="358"/>
      <c r="H185" s="358"/>
      <c r="I185" s="224"/>
      <c r="J185" s="224"/>
      <c r="K185" s="224"/>
      <c r="L185" s="224"/>
      <c r="M185" s="224"/>
      <c r="N185" s="359">
        <f>AC124</f>
        <v>1</v>
      </c>
      <c r="O185" s="359"/>
      <c r="P185" s="127"/>
      <c r="Q185" s="127"/>
      <c r="R185" s="127"/>
      <c r="S185" s="224"/>
      <c r="T185" s="224"/>
      <c r="U185" s="224"/>
      <c r="V185" s="224"/>
      <c r="W185" s="224"/>
      <c r="X185" s="224"/>
      <c r="Y185" s="224"/>
      <c r="Z185" s="128"/>
      <c r="AA185" s="128"/>
      <c r="AB185" s="224"/>
      <c r="AC185" s="224"/>
      <c r="AD185" s="224"/>
      <c r="AE185" s="224"/>
      <c r="AF185" s="224"/>
      <c r="AG185" s="224"/>
      <c r="AH185" s="224"/>
      <c r="AI185" s="224"/>
      <c r="AJ185" s="224"/>
      <c r="AK185" s="224"/>
      <c r="AL185" s="231"/>
      <c r="AM185" s="231"/>
      <c r="AN185" s="231"/>
      <c r="AO185" s="224"/>
      <c r="AP185" s="224"/>
      <c r="AQ185" s="224"/>
      <c r="AR185" s="224"/>
      <c r="AS185" s="224"/>
      <c r="AT185" s="224"/>
      <c r="AU185" s="224"/>
      <c r="AV185" s="224"/>
      <c r="AW185" s="224"/>
      <c r="AX185" s="224"/>
      <c r="AY185" s="231"/>
      <c r="AZ185" s="231"/>
      <c r="BA185" s="231"/>
      <c r="BB185" s="231"/>
      <c r="BC185" s="231"/>
      <c r="BD185" s="231"/>
      <c r="BE185" s="231"/>
      <c r="BF185" s="231"/>
      <c r="BG185" s="231"/>
    </row>
    <row r="186" spans="1:60" s="123" customFormat="1" ht="18.75" customHeight="1">
      <c r="B186" s="231"/>
      <c r="C186" s="358"/>
      <c r="D186" s="358"/>
      <c r="E186" s="358"/>
      <c r="F186" s="358"/>
      <c r="G186" s="358"/>
      <c r="H186" s="358"/>
      <c r="I186" s="224"/>
      <c r="J186" s="224"/>
      <c r="K186" s="224"/>
      <c r="L186" s="224"/>
      <c r="M186" s="224"/>
      <c r="N186" s="359"/>
      <c r="O186" s="359"/>
      <c r="P186" s="127"/>
      <c r="Q186" s="127"/>
      <c r="R186" s="127"/>
      <c r="S186" s="224"/>
      <c r="T186" s="224"/>
      <c r="U186" s="224"/>
      <c r="V186" s="224"/>
      <c r="W186" s="224"/>
      <c r="X186" s="224"/>
      <c r="Y186" s="224"/>
      <c r="Z186" s="128"/>
      <c r="AA186" s="128"/>
      <c r="AB186" s="224"/>
      <c r="AC186" s="224"/>
      <c r="AD186" s="224"/>
      <c r="AE186" s="224"/>
      <c r="AF186" s="224"/>
      <c r="AG186" s="224"/>
      <c r="AH186" s="224"/>
      <c r="AI186" s="224"/>
      <c r="AJ186" s="224"/>
      <c r="AK186" s="224"/>
      <c r="AL186" s="231"/>
      <c r="AM186" s="231"/>
      <c r="AN186" s="231"/>
      <c r="AO186" s="224"/>
      <c r="AP186" s="224"/>
      <c r="AQ186" s="224"/>
      <c r="AR186" s="224"/>
      <c r="AS186" s="224"/>
      <c r="AT186" s="224"/>
      <c r="AU186" s="224"/>
      <c r="AV186" s="224"/>
      <c r="AW186" s="224"/>
      <c r="AX186" s="224"/>
      <c r="AY186" s="231"/>
      <c r="AZ186" s="231"/>
      <c r="BA186" s="231"/>
      <c r="BB186" s="231"/>
      <c r="BC186" s="231"/>
      <c r="BD186" s="231"/>
      <c r="BE186" s="231"/>
      <c r="BF186" s="231"/>
      <c r="BG186" s="231"/>
    </row>
    <row r="187" spans="1:60" s="123" customFormat="1" ht="18.75" customHeight="1">
      <c r="B187" s="231"/>
      <c r="C187" s="224" t="s">
        <v>169</v>
      </c>
      <c r="D187" s="224"/>
      <c r="E187" s="224"/>
      <c r="F187" s="224"/>
      <c r="G187" s="224"/>
      <c r="H187" s="224"/>
      <c r="I187" s="224"/>
      <c r="J187" s="231"/>
      <c r="K187" s="231" t="s">
        <v>157</v>
      </c>
      <c r="L187" s="359">
        <v>1</v>
      </c>
      <c r="M187" s="359"/>
      <c r="N187" s="231" t="s">
        <v>151</v>
      </c>
      <c r="O187" s="360">
        <f>T182</f>
        <v>0</v>
      </c>
      <c r="P187" s="361"/>
      <c r="Q187" s="361"/>
      <c r="R187" s="362" t="str">
        <f>W182</f>
        <v>μm</v>
      </c>
      <c r="S187" s="361"/>
      <c r="T187" s="232" t="s">
        <v>74</v>
      </c>
      <c r="U187" s="71" t="s">
        <v>439</v>
      </c>
      <c r="V187" s="360">
        <f>L187*O187</f>
        <v>0</v>
      </c>
      <c r="W187" s="360"/>
      <c r="X187" s="360"/>
      <c r="Y187" s="228" t="str">
        <f>R187</f>
        <v>μm</v>
      </c>
      <c r="Z187" s="55"/>
      <c r="AA187" s="226"/>
      <c r="AB187" s="129"/>
      <c r="AC187" s="124"/>
      <c r="AD187" s="231"/>
      <c r="AE187" s="224"/>
      <c r="AF187" s="231"/>
      <c r="AG187" s="231"/>
      <c r="AH187" s="231"/>
      <c r="AI187" s="231"/>
      <c r="AJ187" s="231"/>
      <c r="AK187" s="224"/>
      <c r="AL187" s="231"/>
      <c r="AM187" s="231"/>
      <c r="AN187" s="231"/>
      <c r="AO187" s="224"/>
      <c r="AP187" s="224"/>
      <c r="AQ187" s="224"/>
      <c r="AR187" s="224"/>
      <c r="AS187" s="224"/>
      <c r="AT187" s="224"/>
      <c r="AU187" s="224"/>
      <c r="AV187" s="224"/>
      <c r="AW187" s="224"/>
      <c r="AX187" s="224"/>
      <c r="AY187" s="231"/>
      <c r="AZ187" s="231"/>
      <c r="BA187" s="231"/>
      <c r="BB187" s="231"/>
      <c r="BC187" s="231"/>
      <c r="BD187" s="231"/>
      <c r="BE187" s="231"/>
      <c r="BF187" s="231"/>
      <c r="BG187" s="231"/>
    </row>
    <row r="188" spans="1:60" s="123" customFormat="1" ht="18.75" customHeight="1">
      <c r="B188" s="231"/>
      <c r="C188" s="358" t="s">
        <v>170</v>
      </c>
      <c r="D188" s="358"/>
      <c r="E188" s="358"/>
      <c r="F188" s="358"/>
      <c r="G188" s="358"/>
      <c r="H188" s="224"/>
      <c r="J188" s="224"/>
      <c r="K188" s="224"/>
      <c r="L188" s="224"/>
      <c r="M188" s="224"/>
      <c r="N188" s="224"/>
      <c r="O188" s="224"/>
      <c r="P188" s="224"/>
      <c r="Q188" s="224"/>
      <c r="R188" s="124"/>
      <c r="S188" s="224"/>
      <c r="T188" s="224"/>
      <c r="U188" s="224"/>
      <c r="W188" s="224"/>
      <c r="X188" s="181" t="s">
        <v>164</v>
      </c>
      <c r="Y188" s="224"/>
      <c r="Z188" s="224"/>
      <c r="AA188" s="224"/>
      <c r="AB188" s="224"/>
      <c r="AC188" s="224"/>
      <c r="AD188" s="224"/>
      <c r="AE188" s="231"/>
      <c r="AF188" s="231"/>
      <c r="AG188" s="231"/>
      <c r="AH188" s="231"/>
      <c r="AI188" s="231"/>
      <c r="AJ188" s="231"/>
      <c r="AK188" s="231"/>
      <c r="AL188" s="231"/>
      <c r="AM188" s="231"/>
      <c r="AN188" s="231"/>
      <c r="AO188" s="231"/>
      <c r="AP188" s="231"/>
      <c r="AQ188" s="231"/>
      <c r="AR188" s="231"/>
      <c r="AS188" s="231"/>
      <c r="AT188" s="231"/>
      <c r="AU188" s="231"/>
      <c r="AV188" s="231"/>
      <c r="AW188" s="231"/>
      <c r="AX188" s="231"/>
      <c r="AY188" s="231"/>
      <c r="AZ188" s="231"/>
      <c r="BA188" s="231"/>
      <c r="BB188" s="231"/>
      <c r="BC188" s="231"/>
      <c r="BD188" s="231"/>
      <c r="BE188" s="231"/>
      <c r="BF188" s="231"/>
      <c r="BG188" s="231"/>
    </row>
    <row r="189" spans="1:60" s="123" customFormat="1" ht="18.75" customHeight="1">
      <c r="B189" s="231"/>
      <c r="C189" s="358"/>
      <c r="D189" s="358"/>
      <c r="E189" s="358"/>
      <c r="F189" s="358"/>
      <c r="G189" s="358"/>
      <c r="H189" s="224"/>
      <c r="I189" s="224"/>
      <c r="J189" s="224"/>
      <c r="K189" s="224"/>
      <c r="L189" s="224"/>
      <c r="M189" s="224"/>
      <c r="N189" s="224"/>
      <c r="O189" s="224"/>
      <c r="P189" s="224"/>
      <c r="Q189" s="224"/>
      <c r="R189" s="124"/>
      <c r="S189" s="224"/>
      <c r="T189" s="224"/>
      <c r="U189" s="224"/>
      <c r="V189" s="224"/>
      <c r="W189" s="224"/>
      <c r="X189" s="224"/>
      <c r="Y189" s="224"/>
      <c r="Z189" s="224"/>
      <c r="AA189" s="224"/>
      <c r="AB189" s="224"/>
      <c r="AC189" s="224"/>
      <c r="AD189" s="224"/>
      <c r="AE189" s="231"/>
      <c r="AF189" s="224"/>
      <c r="AG189" s="231"/>
      <c r="AH189" s="231"/>
      <c r="AI189" s="231"/>
      <c r="AJ189" s="231"/>
      <c r="AK189" s="231"/>
      <c r="AL189" s="231"/>
      <c r="AM189" s="231"/>
      <c r="AN189" s="231"/>
      <c r="AO189" s="231"/>
      <c r="AP189" s="231"/>
      <c r="AQ189" s="231"/>
      <c r="AR189" s="231"/>
      <c r="AS189" s="231"/>
      <c r="AT189" s="231"/>
      <c r="AU189" s="231"/>
      <c r="AV189" s="231"/>
      <c r="AW189" s="231"/>
      <c r="AX189" s="231"/>
      <c r="AY189" s="231"/>
      <c r="AZ189" s="231"/>
      <c r="BA189" s="231"/>
      <c r="BB189" s="231"/>
      <c r="BC189" s="231"/>
      <c r="BD189" s="231"/>
      <c r="BE189" s="231"/>
      <c r="BF189" s="231"/>
      <c r="BG189" s="231"/>
    </row>
    <row r="190" spans="1:60" s="123" customFormat="1" ht="18.75" customHeight="1">
      <c r="B190" s="231"/>
      <c r="C190" s="224"/>
      <c r="D190" s="224"/>
      <c r="E190" s="224"/>
      <c r="F190" s="224"/>
      <c r="G190" s="231"/>
      <c r="H190" s="224"/>
      <c r="I190" s="224"/>
      <c r="J190" s="224"/>
      <c r="K190" s="224"/>
      <c r="L190" s="224"/>
      <c r="M190" s="224"/>
      <c r="N190" s="224"/>
      <c r="O190" s="224"/>
      <c r="P190" s="224"/>
      <c r="Q190" s="224"/>
      <c r="R190" s="224"/>
      <c r="S190" s="224"/>
      <c r="AB190" s="224"/>
      <c r="AC190" s="224"/>
      <c r="AD190" s="224"/>
      <c r="AE190" s="231"/>
      <c r="AF190" s="224"/>
      <c r="AG190" s="231"/>
      <c r="AH190" s="231"/>
      <c r="AI190" s="231"/>
      <c r="AJ190" s="231"/>
      <c r="AK190" s="231"/>
      <c r="AL190" s="231"/>
      <c r="AM190" s="231"/>
      <c r="AN190" s="231"/>
      <c r="AO190" s="231"/>
      <c r="AP190" s="231"/>
      <c r="AQ190" s="231"/>
      <c r="AR190" s="231"/>
      <c r="AS190" s="231"/>
      <c r="AT190" s="231"/>
      <c r="AU190" s="231"/>
      <c r="AV190" s="231"/>
      <c r="AW190" s="231"/>
      <c r="AX190" s="231"/>
      <c r="AY190" s="231"/>
      <c r="AZ190" s="231"/>
      <c r="BA190" s="231"/>
      <c r="BB190" s="231"/>
      <c r="BC190" s="231"/>
      <c r="BD190" s="231"/>
      <c r="BE190" s="231"/>
      <c r="BF190" s="231"/>
      <c r="BG190" s="231"/>
    </row>
    <row r="191" spans="1:60" s="123" customFormat="1" ht="18.75" customHeight="1">
      <c r="A191" s="56" t="s">
        <v>454</v>
      </c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1"/>
      <c r="N191" s="231"/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231"/>
      <c r="AA191" s="231"/>
      <c r="AB191" s="231"/>
      <c r="AC191" s="231"/>
      <c r="AD191" s="231"/>
      <c r="AE191" s="231"/>
      <c r="AF191" s="231"/>
      <c r="AG191" s="231"/>
      <c r="AH191" s="231"/>
      <c r="AI191" s="231"/>
      <c r="AJ191" s="231"/>
      <c r="AK191" s="231"/>
      <c r="AL191" s="231"/>
      <c r="AM191" s="231"/>
      <c r="AN191" s="231"/>
      <c r="AO191" s="231"/>
      <c r="AP191" s="231"/>
      <c r="AQ191" s="231"/>
      <c r="AR191" s="231"/>
      <c r="AS191" s="231"/>
      <c r="AT191" s="231"/>
      <c r="AU191" s="231"/>
      <c r="AV191" s="231"/>
      <c r="AW191" s="231"/>
      <c r="AX191" s="231"/>
      <c r="AY191" s="231"/>
      <c r="AZ191" s="231"/>
      <c r="BA191" s="231"/>
      <c r="BB191" s="231"/>
      <c r="BC191" s="231"/>
      <c r="BD191" s="231"/>
      <c r="BE191" s="231"/>
      <c r="BF191" s="231"/>
    </row>
    <row r="192" spans="1:60" s="123" customFormat="1" ht="18.75" customHeight="1">
      <c r="A192" s="231"/>
      <c r="B192" s="231"/>
      <c r="C192" s="231"/>
      <c r="D192" s="231"/>
      <c r="E192" s="231"/>
      <c r="F192" s="231"/>
      <c r="G192" s="231"/>
      <c r="H192" s="231"/>
      <c r="I192" s="231"/>
      <c r="J192" s="231"/>
      <c r="K192" s="231"/>
      <c r="L192" s="231"/>
      <c r="M192" s="231"/>
      <c r="N192" s="231"/>
      <c r="O192" s="231"/>
      <c r="P192" s="231"/>
      <c r="Q192" s="231"/>
      <c r="R192" s="231"/>
      <c r="S192" s="231"/>
      <c r="T192" s="231"/>
      <c r="U192" s="231"/>
      <c r="V192" s="231"/>
      <c r="W192" s="231"/>
      <c r="X192" s="231"/>
      <c r="Y192" s="231"/>
      <c r="Z192" s="231"/>
      <c r="AA192" s="231"/>
      <c r="AB192" s="231"/>
      <c r="AC192" s="231"/>
      <c r="AD192" s="231"/>
      <c r="AE192" s="224"/>
      <c r="AF192" s="231"/>
      <c r="AG192" s="231"/>
      <c r="AH192" s="231"/>
      <c r="AI192" s="231"/>
      <c r="AJ192" s="231"/>
      <c r="AK192" s="224"/>
      <c r="AL192" s="224"/>
      <c r="AM192" s="225"/>
      <c r="AN192" s="225"/>
      <c r="AO192" s="225"/>
      <c r="AP192" s="225"/>
      <c r="AQ192" s="224"/>
      <c r="AR192" s="231"/>
      <c r="AT192" s="187"/>
      <c r="AU192" s="187"/>
      <c r="AV192" s="187"/>
      <c r="AW192" s="224"/>
      <c r="AX192" s="224"/>
      <c r="AY192" s="231"/>
      <c r="BA192" s="231"/>
      <c r="BB192" s="231"/>
      <c r="BC192" s="231"/>
      <c r="BD192" s="231"/>
      <c r="BE192" s="231"/>
      <c r="BF192" s="231"/>
    </row>
    <row r="193" spans="1:65" s="123" customFormat="1" ht="18.75" customHeight="1">
      <c r="A193" s="231"/>
      <c r="B193" s="231"/>
      <c r="C193" s="231"/>
      <c r="D193" s="231"/>
      <c r="E193" s="231" t="s">
        <v>110</v>
      </c>
      <c r="F193" s="363" t="e">
        <f ca="1">AH120</f>
        <v>#N/A</v>
      </c>
      <c r="G193" s="363"/>
      <c r="H193" s="363"/>
      <c r="I193" s="224" t="s">
        <v>109</v>
      </c>
      <c r="J193" s="224"/>
      <c r="K193" s="359" t="s">
        <v>174</v>
      </c>
      <c r="L193" s="359"/>
      <c r="M193" s="363" t="e">
        <f ca="1">AH121</f>
        <v>#N/A</v>
      </c>
      <c r="N193" s="363"/>
      <c r="O193" s="363"/>
      <c r="P193" s="224" t="s">
        <v>109</v>
      </c>
      <c r="Q193" s="224"/>
      <c r="R193" s="359" t="s">
        <v>455</v>
      </c>
      <c r="S193" s="359"/>
      <c r="T193" s="363">
        <f>AH122</f>
        <v>0</v>
      </c>
      <c r="U193" s="363"/>
      <c r="V193" s="363"/>
      <c r="W193" s="224" t="s">
        <v>452</v>
      </c>
      <c r="X193" s="224"/>
      <c r="Y193" s="359" t="s">
        <v>174</v>
      </c>
      <c r="Z193" s="359"/>
      <c r="AA193" s="363">
        <f>AH123</f>
        <v>0</v>
      </c>
      <c r="AB193" s="363"/>
      <c r="AC193" s="363"/>
      <c r="AD193" s="224" t="s">
        <v>109</v>
      </c>
      <c r="AE193" s="224"/>
      <c r="AF193" s="359" t="s">
        <v>174</v>
      </c>
      <c r="AG193" s="359"/>
      <c r="AH193" s="363">
        <f>AH124</f>
        <v>0</v>
      </c>
      <c r="AI193" s="363"/>
      <c r="AJ193" s="363"/>
      <c r="AK193" s="224" t="s">
        <v>109</v>
      </c>
      <c r="AL193" s="224"/>
    </row>
    <row r="194" spans="1:65" s="57" customFormat="1" ht="18.75" customHeight="1">
      <c r="A194" s="224"/>
      <c r="B194" s="224"/>
      <c r="C194" s="224"/>
      <c r="D194" s="224"/>
      <c r="E194" s="231" t="s">
        <v>110</v>
      </c>
      <c r="F194" s="436" t="e">
        <f ca="1">AH125</f>
        <v>#N/A</v>
      </c>
      <c r="G194" s="436"/>
      <c r="H194" s="436"/>
      <c r="I194" s="224" t="s">
        <v>109</v>
      </c>
      <c r="J194" s="224"/>
      <c r="K194" s="224"/>
      <c r="L194" s="224"/>
      <c r="M194" s="187"/>
      <c r="N194" s="187"/>
      <c r="O194" s="187"/>
      <c r="P194" s="224"/>
      <c r="Q194" s="224"/>
      <c r="R194" s="231"/>
      <c r="S194" s="123"/>
      <c r="T194" s="224"/>
      <c r="U194" s="224"/>
      <c r="V194" s="224"/>
      <c r="W194" s="224"/>
      <c r="X194" s="224"/>
      <c r="Y194" s="224"/>
      <c r="Z194" s="224"/>
      <c r="AA194" s="224"/>
      <c r="AB194" s="224"/>
      <c r="AC194" s="224"/>
      <c r="AD194" s="224"/>
      <c r="AE194" s="224"/>
      <c r="AF194" s="224"/>
      <c r="AG194" s="231"/>
      <c r="AH194" s="224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24"/>
      <c r="AY194" s="224"/>
      <c r="AZ194" s="224"/>
      <c r="BA194" s="224"/>
      <c r="BB194" s="224"/>
      <c r="BC194" s="224"/>
      <c r="BD194" s="224"/>
      <c r="BE194" s="224"/>
      <c r="BF194" s="224"/>
      <c r="BG194" s="224"/>
      <c r="BH194" s="224"/>
    </row>
    <row r="195" spans="1:65" s="57" customFormat="1" ht="18.75" customHeight="1">
      <c r="A195" s="224"/>
      <c r="B195" s="224"/>
      <c r="C195" s="224"/>
      <c r="D195" s="235"/>
      <c r="E195" s="235"/>
      <c r="F195" s="235"/>
      <c r="G195" s="224"/>
      <c r="H195" s="224"/>
      <c r="I195" s="231"/>
      <c r="J195" s="231"/>
      <c r="K195" s="131"/>
      <c r="L195" s="131"/>
      <c r="M195" s="131"/>
      <c r="N195" s="131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4"/>
      <c r="AA195" s="224"/>
      <c r="AB195" s="224"/>
      <c r="AC195" s="224"/>
      <c r="AD195" s="224"/>
      <c r="AE195" s="224"/>
      <c r="AF195" s="224"/>
      <c r="AG195" s="224"/>
      <c r="AH195" s="224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24"/>
      <c r="AY195" s="224"/>
      <c r="AZ195" s="224"/>
      <c r="BA195" s="224"/>
      <c r="BB195" s="224"/>
      <c r="BC195" s="224"/>
      <c r="BD195" s="224"/>
      <c r="BE195" s="224"/>
      <c r="BF195" s="224"/>
    </row>
    <row r="196" spans="1:65" s="123" customFormat="1" ht="18.75" customHeight="1">
      <c r="A196" s="231"/>
      <c r="B196" s="231"/>
      <c r="C196" s="231"/>
      <c r="D196" s="125" t="s">
        <v>456</v>
      </c>
      <c r="E196" s="231" t="s">
        <v>110</v>
      </c>
      <c r="F196" s="436" t="e">
        <f ca="1">F194</f>
        <v>#N/A</v>
      </c>
      <c r="G196" s="436"/>
      <c r="H196" s="436"/>
      <c r="I196" s="224" t="s">
        <v>109</v>
      </c>
      <c r="J196" s="226"/>
      <c r="K196" s="187"/>
      <c r="L196" s="226"/>
      <c r="M196" s="226"/>
      <c r="N196" s="181"/>
      <c r="O196" s="181"/>
      <c r="P196" s="181"/>
      <c r="Q196" s="224"/>
      <c r="R196" s="224"/>
      <c r="T196" s="224"/>
      <c r="U196" s="224"/>
      <c r="V196" s="224"/>
      <c r="W196" s="224"/>
      <c r="X196" s="224"/>
      <c r="Y196" s="231"/>
      <c r="Z196" s="231"/>
      <c r="AA196" s="231"/>
      <c r="AB196" s="231"/>
      <c r="AC196" s="231"/>
      <c r="AD196" s="231"/>
      <c r="AE196" s="224"/>
      <c r="AF196" s="231"/>
      <c r="AG196" s="231"/>
      <c r="AH196" s="231"/>
      <c r="AI196" s="231"/>
      <c r="AJ196" s="231"/>
      <c r="AK196" s="231"/>
      <c r="AL196" s="231"/>
      <c r="AM196" s="231"/>
      <c r="AN196" s="231"/>
      <c r="AO196" s="231"/>
      <c r="AP196" s="231"/>
      <c r="AQ196" s="231"/>
      <c r="AR196" s="231"/>
      <c r="AS196" s="231"/>
      <c r="AT196" s="231"/>
      <c r="AU196" s="231"/>
      <c r="AV196" s="231"/>
      <c r="AW196" s="231"/>
      <c r="AX196" s="231"/>
      <c r="AY196" s="231"/>
      <c r="AZ196" s="231"/>
      <c r="BA196" s="231"/>
      <c r="BB196" s="231"/>
      <c r="BC196" s="231"/>
      <c r="BD196" s="231"/>
      <c r="BE196" s="231"/>
      <c r="BF196" s="231"/>
    </row>
    <row r="197" spans="1:65" s="224" customFormat="1" ht="18.75" customHeight="1"/>
    <row r="198" spans="1:65" ht="18.75" customHeight="1">
      <c r="A198" s="56" t="s">
        <v>457</v>
      </c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O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</row>
    <row r="199" spans="1:65" ht="18.75" customHeight="1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437" t="e">
        <f ca="1">AH125</f>
        <v>#N/A</v>
      </c>
      <c r="M199" s="437"/>
      <c r="N199" s="437"/>
      <c r="O199" s="437"/>
      <c r="P199" s="437"/>
      <c r="Q199" s="437"/>
      <c r="R199" s="437"/>
      <c r="S199" s="437"/>
      <c r="T199" s="437"/>
      <c r="U199" s="437"/>
      <c r="V199" s="437"/>
      <c r="W199" s="437"/>
      <c r="X199" s="437"/>
      <c r="Y199" s="437"/>
      <c r="Z199" s="437"/>
      <c r="AA199" s="437"/>
      <c r="AB199" s="437"/>
      <c r="AC199" s="437"/>
      <c r="AD199" s="437"/>
      <c r="AE199" s="437"/>
      <c r="AF199" s="437"/>
      <c r="AG199" s="437"/>
      <c r="AH199" s="437"/>
      <c r="AI199" s="437"/>
      <c r="AJ199" s="359" t="s">
        <v>110</v>
      </c>
      <c r="AK199" s="438" t="e">
        <f ca="1">TRIM(AP125)</f>
        <v>#N/A</v>
      </c>
      <c r="AL199" s="438"/>
      <c r="AM199" s="438"/>
      <c r="AN199" s="438"/>
      <c r="AO199" s="438"/>
      <c r="AP199" s="181"/>
      <c r="AQ199" s="181"/>
      <c r="AR199" s="224"/>
      <c r="AS199" s="224"/>
      <c r="AV199" s="132"/>
      <c r="AW199" s="132"/>
      <c r="AX199" s="132"/>
      <c r="AY199" s="132"/>
      <c r="AZ199" s="132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</row>
    <row r="200" spans="1:65" ht="18.75" customHeight="1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439" t="e">
        <f ca="1">AH120</f>
        <v>#N/A</v>
      </c>
      <c r="M200" s="439"/>
      <c r="N200" s="439"/>
      <c r="O200" s="439"/>
      <c r="P200" s="359" t="s">
        <v>174</v>
      </c>
      <c r="Q200" s="439" t="e">
        <f ca="1">AH121</f>
        <v>#N/A</v>
      </c>
      <c r="R200" s="439"/>
      <c r="S200" s="439"/>
      <c r="T200" s="439"/>
      <c r="U200" s="359" t="s">
        <v>174</v>
      </c>
      <c r="V200" s="440">
        <f>AH122</f>
        <v>0</v>
      </c>
      <c r="W200" s="440"/>
      <c r="X200" s="440"/>
      <c r="Y200" s="440"/>
      <c r="Z200" s="359" t="s">
        <v>174</v>
      </c>
      <c r="AA200" s="439">
        <f>AH123</f>
        <v>0</v>
      </c>
      <c r="AB200" s="439"/>
      <c r="AC200" s="439"/>
      <c r="AD200" s="439"/>
      <c r="AE200" s="359" t="s">
        <v>174</v>
      </c>
      <c r="AF200" s="440">
        <f>AH124</f>
        <v>0</v>
      </c>
      <c r="AG200" s="440"/>
      <c r="AH200" s="440"/>
      <c r="AI200" s="440"/>
      <c r="AJ200" s="359"/>
      <c r="AK200" s="438"/>
      <c r="AL200" s="438"/>
      <c r="AM200" s="438"/>
      <c r="AN200" s="438"/>
      <c r="AO200" s="438"/>
      <c r="AP200" s="181"/>
      <c r="AQ200" s="181"/>
      <c r="AR200" s="181"/>
      <c r="AS200" s="181"/>
      <c r="AV200" s="132"/>
      <c r="AW200" s="132"/>
      <c r="AX200" s="132"/>
      <c r="AY200" s="132"/>
      <c r="AZ200" s="132"/>
    </row>
    <row r="201" spans="1:65" ht="18.75" customHeight="1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359" t="str">
        <f>AP120</f>
        <v>∞</v>
      </c>
      <c r="M201" s="359"/>
      <c r="N201" s="359"/>
      <c r="O201" s="359"/>
      <c r="P201" s="359"/>
      <c r="Q201" s="359" t="str">
        <f>AP121</f>
        <v>∞</v>
      </c>
      <c r="R201" s="359"/>
      <c r="S201" s="359"/>
      <c r="T201" s="359"/>
      <c r="U201" s="359"/>
      <c r="V201" s="359">
        <f>AP122</f>
        <v>4</v>
      </c>
      <c r="W201" s="359"/>
      <c r="X201" s="359"/>
      <c r="Y201" s="359"/>
      <c r="Z201" s="359"/>
      <c r="AA201" s="359" t="str">
        <f>AP123</f>
        <v>∞</v>
      </c>
      <c r="AB201" s="359"/>
      <c r="AC201" s="359"/>
      <c r="AD201" s="359"/>
      <c r="AE201" s="359"/>
      <c r="AF201" s="399">
        <f>AP124</f>
        <v>12</v>
      </c>
      <c r="AG201" s="399"/>
      <c r="AH201" s="399"/>
      <c r="AI201" s="399"/>
      <c r="AJ201" s="181"/>
      <c r="AK201" s="181"/>
      <c r="AL201" s="181"/>
      <c r="AM201" s="181"/>
      <c r="AN201" s="181"/>
      <c r="AO201" s="181"/>
      <c r="AP201" s="181"/>
      <c r="AQ201" s="181"/>
      <c r="AR201" s="181"/>
      <c r="AS201" s="181"/>
    </row>
    <row r="202" spans="1:65" ht="18.75" customHeight="1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O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</row>
    <row r="203" spans="1:65" ht="18.75" customHeight="1">
      <c r="A203" s="56" t="s">
        <v>175</v>
      </c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O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</row>
    <row r="204" spans="1:65" ht="18.75" customHeight="1">
      <c r="A204" s="56"/>
      <c r="B204" s="181" t="s">
        <v>176</v>
      </c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O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</row>
    <row r="205" spans="1:65" ht="18.75" customHeight="1">
      <c r="A205" s="56"/>
      <c r="B205" s="181"/>
      <c r="C205" s="181" t="s">
        <v>177</v>
      </c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O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</row>
    <row r="206" spans="1:65" ht="18.75" customHeight="1">
      <c r="A206" s="56"/>
      <c r="B206" s="181"/>
      <c r="C206" s="55" t="s">
        <v>458</v>
      </c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O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</row>
    <row r="207" spans="1:65" ht="18.75" customHeight="1">
      <c r="A207" s="56"/>
      <c r="B207" s="181"/>
      <c r="C207" s="224" t="s">
        <v>178</v>
      </c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O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</row>
    <row r="208" spans="1:65" ht="18.75" customHeight="1">
      <c r="A208" s="56"/>
      <c r="B208" s="181"/>
      <c r="D208" s="181"/>
      <c r="E208" s="125"/>
      <c r="F208" s="181"/>
      <c r="G208" s="170"/>
      <c r="H208" s="231"/>
      <c r="I208" s="231"/>
      <c r="J208" s="231"/>
      <c r="R208" s="125"/>
      <c r="S208" s="133"/>
      <c r="T208" s="133"/>
      <c r="U208" s="133"/>
      <c r="V208" s="133"/>
      <c r="W208" s="133"/>
      <c r="X208" s="181"/>
      <c r="Y208" s="181"/>
      <c r="Z208" s="181"/>
      <c r="AA208" s="181"/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O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</row>
    <row r="209" spans="1:61" ht="18.75" customHeight="1">
      <c r="A209" s="181"/>
      <c r="B209" s="181"/>
      <c r="C209" s="181"/>
      <c r="D209" s="181"/>
      <c r="E209" s="58"/>
      <c r="F209" s="181"/>
      <c r="G209" s="181"/>
      <c r="H209" s="170" t="s">
        <v>459</v>
      </c>
      <c r="I209" s="369" t="e">
        <f ca="1">Calcu!Z56</f>
        <v>#N/A</v>
      </c>
      <c r="J209" s="369"/>
      <c r="K209" s="369"/>
      <c r="L209" s="180" t="s">
        <v>151</v>
      </c>
      <c r="M209" s="434" t="e">
        <f ca="1">AH125</f>
        <v>#N/A</v>
      </c>
      <c r="N209" s="434"/>
      <c r="O209" s="434"/>
      <c r="P209" s="224" t="s">
        <v>109</v>
      </c>
      <c r="Q209" s="226"/>
      <c r="R209" s="180" t="s">
        <v>110</v>
      </c>
      <c r="S209" s="434" t="e">
        <f ca="1">I209*M209</f>
        <v>#N/A</v>
      </c>
      <c r="T209" s="434"/>
      <c r="U209" s="434"/>
      <c r="V209" s="224" t="s">
        <v>109</v>
      </c>
      <c r="W209" s="226"/>
      <c r="X209" s="180" t="s">
        <v>179</v>
      </c>
      <c r="Y209" s="435" t="e">
        <f ca="1">S209</f>
        <v>#N/A</v>
      </c>
      <c r="Z209" s="435"/>
      <c r="AA209" s="435"/>
      <c r="AB209" s="224" t="s">
        <v>109</v>
      </c>
      <c r="AC209" s="226"/>
      <c r="AD209" s="134"/>
      <c r="AE209" s="226"/>
      <c r="AF209" s="187"/>
      <c r="AG209" s="226"/>
      <c r="AH209" s="226"/>
      <c r="AI209" s="181"/>
      <c r="AJ209" s="181"/>
      <c r="AK209" s="181"/>
      <c r="AL209" s="224"/>
      <c r="AM209" s="224"/>
      <c r="AN209" s="231"/>
      <c r="AO209" s="236"/>
      <c r="AP209" s="236"/>
      <c r="AQ209" s="236"/>
      <c r="AR209" s="134"/>
      <c r="AS209" s="227"/>
      <c r="AT209" s="227"/>
      <c r="AU209" s="227"/>
      <c r="AV209" s="227"/>
      <c r="AW209" s="181"/>
      <c r="AX209" s="181"/>
      <c r="AY209" s="181"/>
      <c r="AZ209" s="224"/>
      <c r="BA209" s="224"/>
    </row>
    <row r="215" spans="1:61" s="67" customFormat="1" ht="31.5">
      <c r="A215" s="66" t="s">
        <v>508</v>
      </c>
    </row>
    <row r="216" spans="1:61" s="67" customFormat="1" ht="18.75" customHeight="1"/>
    <row r="217" spans="1:61" s="67" customFormat="1" ht="18.75" customHeight="1">
      <c r="A217" s="68" t="s">
        <v>117</v>
      </c>
    </row>
    <row r="218" spans="1:61" s="67" customFormat="1" ht="18.75" customHeight="1">
      <c r="B218" s="386" t="s">
        <v>30</v>
      </c>
      <c r="C218" s="386"/>
      <c r="D218" s="386"/>
      <c r="E218" s="386"/>
      <c r="F218" s="386"/>
      <c r="G218" s="386"/>
      <c r="H218" s="386" t="s">
        <v>118</v>
      </c>
      <c r="I218" s="386"/>
      <c r="J218" s="386"/>
      <c r="K218" s="386"/>
      <c r="L218" s="386"/>
      <c r="M218" s="386"/>
    </row>
    <row r="219" spans="1:61" s="67" customFormat="1" ht="18.75" customHeight="1">
      <c r="B219" s="387" t="s">
        <v>387</v>
      </c>
      <c r="C219" s="387"/>
      <c r="D219" s="387"/>
      <c r="E219" s="387"/>
      <c r="F219" s="387"/>
      <c r="G219" s="387"/>
      <c r="H219" s="387" t="s">
        <v>388</v>
      </c>
      <c r="I219" s="387"/>
      <c r="J219" s="387"/>
      <c r="K219" s="387"/>
      <c r="L219" s="387"/>
      <c r="M219" s="387"/>
    </row>
    <row r="220" spans="1:61" s="67" customFormat="1" ht="18.75" customHeight="1"/>
    <row r="221" spans="1:61" ht="18.75" customHeight="1">
      <c r="A221" s="56" t="s">
        <v>119</v>
      </c>
      <c r="B221" s="247"/>
      <c r="C221" s="247"/>
      <c r="D221" s="247"/>
      <c r="E221" s="247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  <c r="AD221" s="247"/>
      <c r="AE221" s="247"/>
      <c r="AF221" s="247"/>
      <c r="AG221" s="247"/>
      <c r="AH221" s="247"/>
      <c r="AI221" s="247"/>
      <c r="AJ221" s="247"/>
      <c r="AK221" s="247"/>
      <c r="AL221" s="247"/>
      <c r="AM221" s="247"/>
      <c r="AN221" s="247"/>
      <c r="AO221" s="247"/>
      <c r="AP221" s="247"/>
      <c r="AQ221" s="247"/>
      <c r="AR221" s="247"/>
    </row>
    <row r="222" spans="1:61" ht="18.75" customHeight="1">
      <c r="A222" s="56"/>
      <c r="B222" s="56" t="s">
        <v>389</v>
      </c>
      <c r="C222" s="247"/>
      <c r="D222" s="247"/>
      <c r="E222" s="247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  <c r="AC222" s="247"/>
      <c r="AD222" s="247"/>
      <c r="AE222" s="247"/>
      <c r="AF222" s="247"/>
      <c r="AG222" s="247"/>
      <c r="AH222" s="247"/>
      <c r="AI222" s="247"/>
      <c r="AJ222" s="247"/>
      <c r="AK222" s="247"/>
      <c r="AL222" s="247"/>
      <c r="AM222" s="247"/>
      <c r="AN222" s="247"/>
      <c r="AO222" s="247"/>
      <c r="AP222" s="247"/>
      <c r="AQ222" s="247"/>
      <c r="AR222" s="247"/>
    </row>
    <row r="223" spans="1:61" ht="18.75" customHeight="1">
      <c r="A223" s="56"/>
      <c r="B223" s="391" t="s">
        <v>180</v>
      </c>
      <c r="C223" s="392"/>
      <c r="D223" s="392"/>
      <c r="E223" s="392"/>
      <c r="F223" s="393"/>
      <c r="G223" s="391" t="s">
        <v>390</v>
      </c>
      <c r="H223" s="392"/>
      <c r="I223" s="392"/>
      <c r="J223" s="392"/>
      <c r="K223" s="393"/>
      <c r="L223" s="383" t="s">
        <v>388</v>
      </c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85"/>
      <c r="AA223" s="383" t="str">
        <f>B219&amp;" 지시값"</f>
        <v>전기 마이크로미터 지시값</v>
      </c>
      <c r="AB223" s="384"/>
      <c r="AC223" s="384"/>
      <c r="AD223" s="384"/>
      <c r="AE223" s="384"/>
      <c r="AF223" s="384"/>
      <c r="AG223" s="384"/>
      <c r="AH223" s="384"/>
      <c r="AI223" s="384"/>
      <c r="AJ223" s="384"/>
      <c r="AK223" s="384"/>
      <c r="AL223" s="384"/>
      <c r="AM223" s="384"/>
      <c r="AN223" s="384"/>
      <c r="AO223" s="384"/>
      <c r="AP223" s="384"/>
      <c r="AQ223" s="384"/>
      <c r="AR223" s="384"/>
      <c r="AS223" s="384"/>
      <c r="AT223" s="384"/>
      <c r="AU223" s="384"/>
      <c r="AV223" s="384"/>
      <c r="AW223" s="384"/>
      <c r="AX223" s="384"/>
      <c r="AY223" s="385"/>
      <c r="AZ223" s="391" t="s">
        <v>120</v>
      </c>
      <c r="BA223" s="392"/>
      <c r="BB223" s="392"/>
      <c r="BC223" s="392"/>
      <c r="BD223" s="393"/>
      <c r="BE223" s="391" t="s">
        <v>116</v>
      </c>
      <c r="BF223" s="392"/>
      <c r="BG223" s="392"/>
      <c r="BH223" s="392"/>
      <c r="BI223" s="393"/>
    </row>
    <row r="224" spans="1:61" ht="18.75" customHeight="1">
      <c r="A224" s="56"/>
      <c r="B224" s="394"/>
      <c r="C224" s="395"/>
      <c r="D224" s="395"/>
      <c r="E224" s="395"/>
      <c r="F224" s="396"/>
      <c r="G224" s="394"/>
      <c r="H224" s="395"/>
      <c r="I224" s="395"/>
      <c r="J224" s="395"/>
      <c r="K224" s="396"/>
      <c r="L224" s="388" t="s">
        <v>392</v>
      </c>
      <c r="M224" s="389"/>
      <c r="N224" s="389"/>
      <c r="O224" s="389"/>
      <c r="P224" s="390"/>
      <c r="Q224" s="388" t="s">
        <v>393</v>
      </c>
      <c r="R224" s="389"/>
      <c r="S224" s="389"/>
      <c r="T224" s="389"/>
      <c r="U224" s="390"/>
      <c r="V224" s="383" t="s">
        <v>394</v>
      </c>
      <c r="W224" s="384"/>
      <c r="X224" s="384"/>
      <c r="Y224" s="384"/>
      <c r="Z224" s="385"/>
      <c r="AA224" s="383" t="s">
        <v>121</v>
      </c>
      <c r="AB224" s="384"/>
      <c r="AC224" s="384"/>
      <c r="AD224" s="384"/>
      <c r="AE224" s="385"/>
      <c r="AF224" s="383" t="s">
        <v>122</v>
      </c>
      <c r="AG224" s="384"/>
      <c r="AH224" s="384"/>
      <c r="AI224" s="384"/>
      <c r="AJ224" s="385"/>
      <c r="AK224" s="383" t="s">
        <v>123</v>
      </c>
      <c r="AL224" s="384"/>
      <c r="AM224" s="384"/>
      <c r="AN224" s="384"/>
      <c r="AO224" s="385"/>
      <c r="AP224" s="383" t="s">
        <v>124</v>
      </c>
      <c r="AQ224" s="384"/>
      <c r="AR224" s="384"/>
      <c r="AS224" s="384"/>
      <c r="AT224" s="385"/>
      <c r="AU224" s="383" t="s">
        <v>125</v>
      </c>
      <c r="AV224" s="384"/>
      <c r="AW224" s="384"/>
      <c r="AX224" s="384"/>
      <c r="AY224" s="385"/>
      <c r="AZ224" s="394"/>
      <c r="BA224" s="395"/>
      <c r="BB224" s="395"/>
      <c r="BC224" s="395"/>
      <c r="BD224" s="396"/>
      <c r="BE224" s="394"/>
      <c r="BF224" s="395"/>
      <c r="BG224" s="395"/>
      <c r="BH224" s="395"/>
      <c r="BI224" s="396"/>
    </row>
    <row r="225" spans="1:61" ht="18.75" customHeight="1">
      <c r="A225" s="56"/>
      <c r="B225" s="383"/>
      <c r="C225" s="384"/>
      <c r="D225" s="384"/>
      <c r="E225" s="384"/>
      <c r="F225" s="385"/>
      <c r="G225" s="383"/>
      <c r="H225" s="384"/>
      <c r="I225" s="384"/>
      <c r="J225" s="384"/>
      <c r="K225" s="385"/>
      <c r="L225" s="383" t="s">
        <v>126</v>
      </c>
      <c r="M225" s="384"/>
      <c r="N225" s="384"/>
      <c r="O225" s="384"/>
      <c r="P225" s="385"/>
      <c r="Q225" s="383" t="s">
        <v>126</v>
      </c>
      <c r="R225" s="384"/>
      <c r="S225" s="384"/>
      <c r="T225" s="384"/>
      <c r="U225" s="385"/>
      <c r="V225" s="383" t="s">
        <v>109</v>
      </c>
      <c r="W225" s="384"/>
      <c r="X225" s="384"/>
      <c r="Y225" s="384"/>
      <c r="Z225" s="385"/>
      <c r="AA225" s="383" t="str">
        <f>V225</f>
        <v>μm</v>
      </c>
      <c r="AB225" s="384"/>
      <c r="AC225" s="384"/>
      <c r="AD225" s="384"/>
      <c r="AE225" s="385"/>
      <c r="AF225" s="383" t="str">
        <f>AA225</f>
        <v>μm</v>
      </c>
      <c r="AG225" s="384"/>
      <c r="AH225" s="384"/>
      <c r="AI225" s="384"/>
      <c r="AJ225" s="385"/>
      <c r="AK225" s="383" t="str">
        <f>AF225</f>
        <v>μm</v>
      </c>
      <c r="AL225" s="384"/>
      <c r="AM225" s="384"/>
      <c r="AN225" s="384"/>
      <c r="AO225" s="385"/>
      <c r="AP225" s="383" t="str">
        <f>AK225</f>
        <v>μm</v>
      </c>
      <c r="AQ225" s="384"/>
      <c r="AR225" s="384"/>
      <c r="AS225" s="384"/>
      <c r="AT225" s="385"/>
      <c r="AU225" s="383" t="str">
        <f>AP225</f>
        <v>μm</v>
      </c>
      <c r="AV225" s="384"/>
      <c r="AW225" s="384"/>
      <c r="AX225" s="384"/>
      <c r="AY225" s="385"/>
      <c r="AZ225" s="383" t="str">
        <f>AU225</f>
        <v>μm</v>
      </c>
      <c r="BA225" s="384"/>
      <c r="BB225" s="384"/>
      <c r="BC225" s="384"/>
      <c r="BD225" s="385"/>
      <c r="BE225" s="383" t="str">
        <f>AZ225</f>
        <v>μm</v>
      </c>
      <c r="BF225" s="384"/>
      <c r="BG225" s="384"/>
      <c r="BH225" s="384"/>
      <c r="BI225" s="385"/>
    </row>
    <row r="226" spans="1:61" ht="18.75" customHeight="1">
      <c r="A226" s="56"/>
      <c r="B226" s="377" t="str">
        <f>Calcu_ADJ!D9</f>
        <v/>
      </c>
      <c r="C226" s="378"/>
      <c r="D226" s="378"/>
      <c r="E226" s="378"/>
      <c r="F226" s="379"/>
      <c r="G226" s="377" t="str">
        <f>Calcu_ADJ!E9</f>
        <v/>
      </c>
      <c r="H226" s="378"/>
      <c r="I226" s="378"/>
      <c r="J226" s="378"/>
      <c r="K226" s="379"/>
      <c r="L226" s="377" t="str">
        <f>IF(Calcu_ADJ!$B9=FALSE,"",Calcu_ADJ!R9/1000)</f>
        <v/>
      </c>
      <c r="M226" s="378"/>
      <c r="N226" s="378"/>
      <c r="O226" s="378"/>
      <c r="P226" s="379"/>
      <c r="Q226" s="377" t="str">
        <f>IF(Calcu_ADJ!$B9=FALSE,"",Calcu_ADJ!S9/1000)</f>
        <v/>
      </c>
      <c r="R226" s="378"/>
      <c r="S226" s="378"/>
      <c r="T226" s="378"/>
      <c r="U226" s="379"/>
      <c r="V226" s="377" t="str">
        <f>Calcu_ADJ!T9</f>
        <v/>
      </c>
      <c r="W226" s="378"/>
      <c r="X226" s="378"/>
      <c r="Y226" s="378"/>
      <c r="Z226" s="379"/>
      <c r="AA226" s="377" t="str">
        <f>Calcu_ADJ!I9</f>
        <v/>
      </c>
      <c r="AB226" s="378"/>
      <c r="AC226" s="378"/>
      <c r="AD226" s="378"/>
      <c r="AE226" s="379"/>
      <c r="AF226" s="377" t="str">
        <f>Calcu_ADJ!J9</f>
        <v/>
      </c>
      <c r="AG226" s="378"/>
      <c r="AH226" s="378"/>
      <c r="AI226" s="378"/>
      <c r="AJ226" s="379"/>
      <c r="AK226" s="377" t="str">
        <f>Calcu_ADJ!K9</f>
        <v/>
      </c>
      <c r="AL226" s="378"/>
      <c r="AM226" s="378"/>
      <c r="AN226" s="378"/>
      <c r="AO226" s="379"/>
      <c r="AP226" s="377" t="str">
        <f>Calcu_ADJ!L9</f>
        <v/>
      </c>
      <c r="AQ226" s="378"/>
      <c r="AR226" s="378"/>
      <c r="AS226" s="378"/>
      <c r="AT226" s="379"/>
      <c r="AU226" s="377" t="str">
        <f>Calcu_ADJ!M9</f>
        <v/>
      </c>
      <c r="AV226" s="378"/>
      <c r="AW226" s="378"/>
      <c r="AX226" s="378"/>
      <c r="AY226" s="379"/>
      <c r="AZ226" s="377" t="str">
        <f>Calcu_ADJ!N9</f>
        <v/>
      </c>
      <c r="BA226" s="378"/>
      <c r="BB226" s="378"/>
      <c r="BC226" s="378"/>
      <c r="BD226" s="379"/>
      <c r="BE226" s="380" t="str">
        <f>Calcu_ADJ!O9</f>
        <v/>
      </c>
      <c r="BF226" s="381"/>
      <c r="BG226" s="381"/>
      <c r="BH226" s="381"/>
      <c r="BI226" s="382"/>
    </row>
    <row r="227" spans="1:61" ht="18.75" customHeight="1">
      <c r="A227" s="56"/>
      <c r="B227" s="377" t="str">
        <f>Calcu_ADJ!D10</f>
        <v/>
      </c>
      <c r="C227" s="378"/>
      <c r="D227" s="378"/>
      <c r="E227" s="378"/>
      <c r="F227" s="379"/>
      <c r="G227" s="377" t="str">
        <f>Calcu_ADJ!E10</f>
        <v/>
      </c>
      <c r="H227" s="378"/>
      <c r="I227" s="378"/>
      <c r="J227" s="378"/>
      <c r="K227" s="379"/>
      <c r="L227" s="377" t="str">
        <f>IF(Calcu_ADJ!$B10=FALSE,"",Calcu_ADJ!R10/1000)</f>
        <v/>
      </c>
      <c r="M227" s="378"/>
      <c r="N227" s="378"/>
      <c r="O227" s="378"/>
      <c r="P227" s="379"/>
      <c r="Q227" s="377" t="str">
        <f>IF(Calcu_ADJ!$B10=FALSE,"",Calcu_ADJ!S10/1000)</f>
        <v/>
      </c>
      <c r="R227" s="378"/>
      <c r="S227" s="378"/>
      <c r="T227" s="378"/>
      <c r="U227" s="379"/>
      <c r="V227" s="377" t="str">
        <f>Calcu_ADJ!T10</f>
        <v/>
      </c>
      <c r="W227" s="378"/>
      <c r="X227" s="378"/>
      <c r="Y227" s="378"/>
      <c r="Z227" s="379"/>
      <c r="AA227" s="377" t="str">
        <f>Calcu_ADJ!I10</f>
        <v/>
      </c>
      <c r="AB227" s="378"/>
      <c r="AC227" s="378"/>
      <c r="AD227" s="378"/>
      <c r="AE227" s="379"/>
      <c r="AF227" s="377" t="str">
        <f>Calcu_ADJ!J10</f>
        <v/>
      </c>
      <c r="AG227" s="378"/>
      <c r="AH227" s="378"/>
      <c r="AI227" s="378"/>
      <c r="AJ227" s="379"/>
      <c r="AK227" s="377" t="str">
        <f>Calcu_ADJ!K10</f>
        <v/>
      </c>
      <c r="AL227" s="378"/>
      <c r="AM227" s="378"/>
      <c r="AN227" s="378"/>
      <c r="AO227" s="379"/>
      <c r="AP227" s="377" t="str">
        <f>Calcu_ADJ!L10</f>
        <v/>
      </c>
      <c r="AQ227" s="378"/>
      <c r="AR227" s="378"/>
      <c r="AS227" s="378"/>
      <c r="AT227" s="379"/>
      <c r="AU227" s="377" t="str">
        <f>Calcu_ADJ!M10</f>
        <v/>
      </c>
      <c r="AV227" s="378"/>
      <c r="AW227" s="378"/>
      <c r="AX227" s="378"/>
      <c r="AY227" s="379"/>
      <c r="AZ227" s="377" t="str">
        <f>Calcu_ADJ!N10</f>
        <v/>
      </c>
      <c r="BA227" s="378"/>
      <c r="BB227" s="378"/>
      <c r="BC227" s="378"/>
      <c r="BD227" s="379"/>
      <c r="BE227" s="380" t="str">
        <f>Calcu_ADJ!O10</f>
        <v/>
      </c>
      <c r="BF227" s="381"/>
      <c r="BG227" s="381"/>
      <c r="BH227" s="381"/>
      <c r="BI227" s="382"/>
    </row>
    <row r="228" spans="1:61" ht="18.75" customHeight="1">
      <c r="A228" s="56"/>
      <c r="B228" s="377" t="str">
        <f>Calcu_ADJ!D11</f>
        <v/>
      </c>
      <c r="C228" s="378"/>
      <c r="D228" s="378"/>
      <c r="E228" s="378"/>
      <c r="F228" s="379"/>
      <c r="G228" s="377" t="str">
        <f>Calcu_ADJ!E11</f>
        <v/>
      </c>
      <c r="H228" s="378"/>
      <c r="I228" s="378"/>
      <c r="J228" s="378"/>
      <c r="K228" s="379"/>
      <c r="L228" s="377" t="str">
        <f>IF(Calcu_ADJ!$B11=FALSE,"",Calcu_ADJ!R11/1000)</f>
        <v/>
      </c>
      <c r="M228" s="378"/>
      <c r="N228" s="378"/>
      <c r="O228" s="378"/>
      <c r="P228" s="379"/>
      <c r="Q228" s="377" t="str">
        <f>IF(Calcu_ADJ!$B11=FALSE,"",Calcu_ADJ!S11/1000)</f>
        <v/>
      </c>
      <c r="R228" s="378"/>
      <c r="S228" s="378"/>
      <c r="T228" s="378"/>
      <c r="U228" s="379"/>
      <c r="V228" s="377" t="str">
        <f>Calcu_ADJ!T11</f>
        <v/>
      </c>
      <c r="W228" s="378"/>
      <c r="X228" s="378"/>
      <c r="Y228" s="378"/>
      <c r="Z228" s="379"/>
      <c r="AA228" s="377" t="str">
        <f>Calcu_ADJ!I11</f>
        <v/>
      </c>
      <c r="AB228" s="378"/>
      <c r="AC228" s="378"/>
      <c r="AD228" s="378"/>
      <c r="AE228" s="379"/>
      <c r="AF228" s="377" t="str">
        <f>Calcu_ADJ!J11</f>
        <v/>
      </c>
      <c r="AG228" s="378"/>
      <c r="AH228" s="378"/>
      <c r="AI228" s="378"/>
      <c r="AJ228" s="379"/>
      <c r="AK228" s="377" t="str">
        <f>Calcu_ADJ!K11</f>
        <v/>
      </c>
      <c r="AL228" s="378"/>
      <c r="AM228" s="378"/>
      <c r="AN228" s="378"/>
      <c r="AO228" s="379"/>
      <c r="AP228" s="377" t="str">
        <f>Calcu_ADJ!L11</f>
        <v/>
      </c>
      <c r="AQ228" s="378"/>
      <c r="AR228" s="378"/>
      <c r="AS228" s="378"/>
      <c r="AT228" s="379"/>
      <c r="AU228" s="377" t="str">
        <f>Calcu_ADJ!M11</f>
        <v/>
      </c>
      <c r="AV228" s="378"/>
      <c r="AW228" s="378"/>
      <c r="AX228" s="378"/>
      <c r="AY228" s="379"/>
      <c r="AZ228" s="377" t="str">
        <f>Calcu_ADJ!N11</f>
        <v/>
      </c>
      <c r="BA228" s="378"/>
      <c r="BB228" s="378"/>
      <c r="BC228" s="378"/>
      <c r="BD228" s="379"/>
      <c r="BE228" s="380" t="str">
        <f>Calcu_ADJ!O11</f>
        <v/>
      </c>
      <c r="BF228" s="381"/>
      <c r="BG228" s="381"/>
      <c r="BH228" s="381"/>
      <c r="BI228" s="382"/>
    </row>
    <row r="229" spans="1:61" ht="18.75" customHeight="1">
      <c r="A229" s="56"/>
      <c r="B229" s="377" t="str">
        <f>Calcu_ADJ!D12</f>
        <v/>
      </c>
      <c r="C229" s="378"/>
      <c r="D229" s="378"/>
      <c r="E229" s="378"/>
      <c r="F229" s="379"/>
      <c r="G229" s="377" t="str">
        <f>Calcu_ADJ!E12</f>
        <v/>
      </c>
      <c r="H229" s="378"/>
      <c r="I229" s="378"/>
      <c r="J229" s="378"/>
      <c r="K229" s="379"/>
      <c r="L229" s="377" t="str">
        <f>IF(Calcu_ADJ!$B12=FALSE,"",Calcu_ADJ!R12/1000)</f>
        <v/>
      </c>
      <c r="M229" s="378"/>
      <c r="N229" s="378"/>
      <c r="O229" s="378"/>
      <c r="P229" s="379"/>
      <c r="Q229" s="377" t="str">
        <f>IF(Calcu_ADJ!$B12=FALSE,"",Calcu_ADJ!S12/1000)</f>
        <v/>
      </c>
      <c r="R229" s="378"/>
      <c r="S229" s="378"/>
      <c r="T229" s="378"/>
      <c r="U229" s="379"/>
      <c r="V229" s="377" t="str">
        <f>Calcu_ADJ!T12</f>
        <v/>
      </c>
      <c r="W229" s="378"/>
      <c r="X229" s="378"/>
      <c r="Y229" s="378"/>
      <c r="Z229" s="379"/>
      <c r="AA229" s="377" t="str">
        <f>Calcu_ADJ!I12</f>
        <v/>
      </c>
      <c r="AB229" s="378"/>
      <c r="AC229" s="378"/>
      <c r="AD229" s="378"/>
      <c r="AE229" s="379"/>
      <c r="AF229" s="377" t="str">
        <f>Calcu_ADJ!J12</f>
        <v/>
      </c>
      <c r="AG229" s="378"/>
      <c r="AH229" s="378"/>
      <c r="AI229" s="378"/>
      <c r="AJ229" s="379"/>
      <c r="AK229" s="377" t="str">
        <f>Calcu_ADJ!K12</f>
        <v/>
      </c>
      <c r="AL229" s="378"/>
      <c r="AM229" s="378"/>
      <c r="AN229" s="378"/>
      <c r="AO229" s="379"/>
      <c r="AP229" s="377" t="str">
        <f>Calcu_ADJ!L12</f>
        <v/>
      </c>
      <c r="AQ229" s="378"/>
      <c r="AR229" s="378"/>
      <c r="AS229" s="378"/>
      <c r="AT229" s="379"/>
      <c r="AU229" s="377" t="str">
        <f>Calcu_ADJ!M12</f>
        <v/>
      </c>
      <c r="AV229" s="378"/>
      <c r="AW229" s="378"/>
      <c r="AX229" s="378"/>
      <c r="AY229" s="379"/>
      <c r="AZ229" s="377" t="str">
        <f>Calcu_ADJ!N12</f>
        <v/>
      </c>
      <c r="BA229" s="378"/>
      <c r="BB229" s="378"/>
      <c r="BC229" s="378"/>
      <c r="BD229" s="379"/>
      <c r="BE229" s="380" t="str">
        <f>Calcu_ADJ!O12</f>
        <v/>
      </c>
      <c r="BF229" s="381"/>
      <c r="BG229" s="381"/>
      <c r="BH229" s="381"/>
      <c r="BI229" s="382"/>
    </row>
    <row r="230" spans="1:61" ht="18.75" customHeight="1">
      <c r="A230" s="56"/>
      <c r="B230" s="377" t="str">
        <f>Calcu_ADJ!D13</f>
        <v/>
      </c>
      <c r="C230" s="378"/>
      <c r="D230" s="378"/>
      <c r="E230" s="378"/>
      <c r="F230" s="379"/>
      <c r="G230" s="377" t="str">
        <f>Calcu_ADJ!E13</f>
        <v/>
      </c>
      <c r="H230" s="378"/>
      <c r="I230" s="378"/>
      <c r="J230" s="378"/>
      <c r="K230" s="379"/>
      <c r="L230" s="377" t="str">
        <f>IF(Calcu_ADJ!$B13=FALSE,"",Calcu_ADJ!R13/1000)</f>
        <v/>
      </c>
      <c r="M230" s="378"/>
      <c r="N230" s="378"/>
      <c r="O230" s="378"/>
      <c r="P230" s="379"/>
      <c r="Q230" s="377" t="str">
        <f>IF(Calcu_ADJ!$B13=FALSE,"",Calcu_ADJ!S13/1000)</f>
        <v/>
      </c>
      <c r="R230" s="378"/>
      <c r="S230" s="378"/>
      <c r="T230" s="378"/>
      <c r="U230" s="379"/>
      <c r="V230" s="377" t="str">
        <f>Calcu_ADJ!T13</f>
        <v/>
      </c>
      <c r="W230" s="378"/>
      <c r="X230" s="378"/>
      <c r="Y230" s="378"/>
      <c r="Z230" s="379"/>
      <c r="AA230" s="377" t="str">
        <f>Calcu_ADJ!I13</f>
        <v/>
      </c>
      <c r="AB230" s="378"/>
      <c r="AC230" s="378"/>
      <c r="AD230" s="378"/>
      <c r="AE230" s="379"/>
      <c r="AF230" s="377" t="str">
        <f>Calcu_ADJ!J13</f>
        <v/>
      </c>
      <c r="AG230" s="378"/>
      <c r="AH230" s="378"/>
      <c r="AI230" s="378"/>
      <c r="AJ230" s="379"/>
      <c r="AK230" s="377" t="str">
        <f>Calcu_ADJ!K13</f>
        <v/>
      </c>
      <c r="AL230" s="378"/>
      <c r="AM230" s="378"/>
      <c r="AN230" s="378"/>
      <c r="AO230" s="379"/>
      <c r="AP230" s="377" t="str">
        <f>Calcu_ADJ!L13</f>
        <v/>
      </c>
      <c r="AQ230" s="378"/>
      <c r="AR230" s="378"/>
      <c r="AS230" s="378"/>
      <c r="AT230" s="379"/>
      <c r="AU230" s="377" t="str">
        <f>Calcu_ADJ!M13</f>
        <v/>
      </c>
      <c r="AV230" s="378"/>
      <c r="AW230" s="378"/>
      <c r="AX230" s="378"/>
      <c r="AY230" s="379"/>
      <c r="AZ230" s="377" t="str">
        <f>Calcu_ADJ!N13</f>
        <v/>
      </c>
      <c r="BA230" s="378"/>
      <c r="BB230" s="378"/>
      <c r="BC230" s="378"/>
      <c r="BD230" s="379"/>
      <c r="BE230" s="380" t="str">
        <f>Calcu_ADJ!O13</f>
        <v/>
      </c>
      <c r="BF230" s="381"/>
      <c r="BG230" s="381"/>
      <c r="BH230" s="381"/>
      <c r="BI230" s="382"/>
    </row>
    <row r="231" spans="1:61" ht="18.75" customHeight="1">
      <c r="A231" s="56"/>
      <c r="B231" s="377" t="str">
        <f>Calcu_ADJ!D14</f>
        <v/>
      </c>
      <c r="C231" s="378"/>
      <c r="D231" s="378"/>
      <c r="E231" s="378"/>
      <c r="F231" s="379"/>
      <c r="G231" s="377" t="str">
        <f>Calcu_ADJ!E14</f>
        <v/>
      </c>
      <c r="H231" s="378"/>
      <c r="I231" s="378"/>
      <c r="J231" s="378"/>
      <c r="K231" s="379"/>
      <c r="L231" s="377" t="str">
        <f>IF(Calcu_ADJ!$B14=FALSE,"",Calcu_ADJ!R14/1000)</f>
        <v/>
      </c>
      <c r="M231" s="378"/>
      <c r="N231" s="378"/>
      <c r="O231" s="378"/>
      <c r="P231" s="379"/>
      <c r="Q231" s="377" t="str">
        <f>IF(Calcu_ADJ!$B14=FALSE,"",Calcu_ADJ!S14/1000)</f>
        <v/>
      </c>
      <c r="R231" s="378"/>
      <c r="S231" s="378"/>
      <c r="T231" s="378"/>
      <c r="U231" s="379"/>
      <c r="V231" s="377" t="str">
        <f>Calcu_ADJ!T14</f>
        <v/>
      </c>
      <c r="W231" s="378"/>
      <c r="X231" s="378"/>
      <c r="Y231" s="378"/>
      <c r="Z231" s="379"/>
      <c r="AA231" s="377" t="str">
        <f>Calcu_ADJ!I14</f>
        <v/>
      </c>
      <c r="AB231" s="378"/>
      <c r="AC231" s="378"/>
      <c r="AD231" s="378"/>
      <c r="AE231" s="379"/>
      <c r="AF231" s="377" t="str">
        <f>Calcu_ADJ!J14</f>
        <v/>
      </c>
      <c r="AG231" s="378"/>
      <c r="AH231" s="378"/>
      <c r="AI231" s="378"/>
      <c r="AJ231" s="379"/>
      <c r="AK231" s="377" t="str">
        <f>Calcu_ADJ!K14</f>
        <v/>
      </c>
      <c r="AL231" s="378"/>
      <c r="AM231" s="378"/>
      <c r="AN231" s="378"/>
      <c r="AO231" s="379"/>
      <c r="AP231" s="377" t="str">
        <f>Calcu_ADJ!L14</f>
        <v/>
      </c>
      <c r="AQ231" s="378"/>
      <c r="AR231" s="378"/>
      <c r="AS231" s="378"/>
      <c r="AT231" s="379"/>
      <c r="AU231" s="377" t="str">
        <f>Calcu_ADJ!M14</f>
        <v/>
      </c>
      <c r="AV231" s="378"/>
      <c r="AW231" s="378"/>
      <c r="AX231" s="378"/>
      <c r="AY231" s="379"/>
      <c r="AZ231" s="377" t="str">
        <f>Calcu_ADJ!N14</f>
        <v/>
      </c>
      <c r="BA231" s="378"/>
      <c r="BB231" s="378"/>
      <c r="BC231" s="378"/>
      <c r="BD231" s="379"/>
      <c r="BE231" s="380" t="str">
        <f>Calcu_ADJ!O14</f>
        <v/>
      </c>
      <c r="BF231" s="381"/>
      <c r="BG231" s="381"/>
      <c r="BH231" s="381"/>
      <c r="BI231" s="382"/>
    </row>
    <row r="232" spans="1:61" ht="18.75" customHeight="1">
      <c r="A232" s="56"/>
      <c r="B232" s="377" t="str">
        <f>Calcu_ADJ!D15</f>
        <v/>
      </c>
      <c r="C232" s="378"/>
      <c r="D232" s="378"/>
      <c r="E232" s="378"/>
      <c r="F232" s="379"/>
      <c r="G232" s="377" t="str">
        <f>Calcu_ADJ!E15</f>
        <v/>
      </c>
      <c r="H232" s="378"/>
      <c r="I232" s="378"/>
      <c r="J232" s="378"/>
      <c r="K232" s="379"/>
      <c r="L232" s="377" t="str">
        <f>IF(Calcu_ADJ!$B15=FALSE,"",Calcu_ADJ!R15/1000)</f>
        <v/>
      </c>
      <c r="M232" s="378"/>
      <c r="N232" s="378"/>
      <c r="O232" s="378"/>
      <c r="P232" s="379"/>
      <c r="Q232" s="377" t="str">
        <f>IF(Calcu_ADJ!$B15=FALSE,"",Calcu_ADJ!S15/1000)</f>
        <v/>
      </c>
      <c r="R232" s="378"/>
      <c r="S232" s="378"/>
      <c r="T232" s="378"/>
      <c r="U232" s="379"/>
      <c r="V232" s="377" t="str">
        <f>Calcu_ADJ!T15</f>
        <v/>
      </c>
      <c r="W232" s="378"/>
      <c r="X232" s="378"/>
      <c r="Y232" s="378"/>
      <c r="Z232" s="379"/>
      <c r="AA232" s="377" t="str">
        <f>Calcu_ADJ!I15</f>
        <v/>
      </c>
      <c r="AB232" s="378"/>
      <c r="AC232" s="378"/>
      <c r="AD232" s="378"/>
      <c r="AE232" s="379"/>
      <c r="AF232" s="377" t="str">
        <f>Calcu_ADJ!J15</f>
        <v/>
      </c>
      <c r="AG232" s="378"/>
      <c r="AH232" s="378"/>
      <c r="AI232" s="378"/>
      <c r="AJ232" s="379"/>
      <c r="AK232" s="377" t="str">
        <f>Calcu_ADJ!K15</f>
        <v/>
      </c>
      <c r="AL232" s="378"/>
      <c r="AM232" s="378"/>
      <c r="AN232" s="378"/>
      <c r="AO232" s="379"/>
      <c r="AP232" s="377" t="str">
        <f>Calcu_ADJ!L15</f>
        <v/>
      </c>
      <c r="AQ232" s="378"/>
      <c r="AR232" s="378"/>
      <c r="AS232" s="378"/>
      <c r="AT232" s="379"/>
      <c r="AU232" s="377" t="str">
        <f>Calcu_ADJ!M15</f>
        <v/>
      </c>
      <c r="AV232" s="378"/>
      <c r="AW232" s="378"/>
      <c r="AX232" s="378"/>
      <c r="AY232" s="379"/>
      <c r="AZ232" s="377" t="str">
        <f>Calcu_ADJ!N15</f>
        <v/>
      </c>
      <c r="BA232" s="378"/>
      <c r="BB232" s="378"/>
      <c r="BC232" s="378"/>
      <c r="BD232" s="379"/>
      <c r="BE232" s="380" t="str">
        <f>Calcu_ADJ!O15</f>
        <v/>
      </c>
      <c r="BF232" s="381"/>
      <c r="BG232" s="381"/>
      <c r="BH232" s="381"/>
      <c r="BI232" s="382"/>
    </row>
    <row r="233" spans="1:61" ht="18.75" customHeight="1">
      <c r="A233" s="56"/>
      <c r="B233" s="377" t="str">
        <f>Calcu_ADJ!D16</f>
        <v/>
      </c>
      <c r="C233" s="378"/>
      <c r="D233" s="378"/>
      <c r="E233" s="378"/>
      <c r="F233" s="379"/>
      <c r="G233" s="377" t="str">
        <f>Calcu_ADJ!E16</f>
        <v/>
      </c>
      <c r="H233" s="378"/>
      <c r="I233" s="378"/>
      <c r="J233" s="378"/>
      <c r="K233" s="379"/>
      <c r="L233" s="377" t="str">
        <f>IF(Calcu_ADJ!$B16=FALSE,"",Calcu_ADJ!R16/1000)</f>
        <v/>
      </c>
      <c r="M233" s="378"/>
      <c r="N233" s="378"/>
      <c r="O233" s="378"/>
      <c r="P233" s="379"/>
      <c r="Q233" s="377" t="str">
        <f>IF(Calcu_ADJ!$B16=FALSE,"",Calcu_ADJ!S16/1000)</f>
        <v/>
      </c>
      <c r="R233" s="378"/>
      <c r="S233" s="378"/>
      <c r="T233" s="378"/>
      <c r="U233" s="379"/>
      <c r="V233" s="377" t="str">
        <f>Calcu_ADJ!T16</f>
        <v/>
      </c>
      <c r="W233" s="378"/>
      <c r="X233" s="378"/>
      <c r="Y233" s="378"/>
      <c r="Z233" s="379"/>
      <c r="AA233" s="377" t="str">
        <f>Calcu_ADJ!I16</f>
        <v/>
      </c>
      <c r="AB233" s="378"/>
      <c r="AC233" s="378"/>
      <c r="AD233" s="378"/>
      <c r="AE233" s="379"/>
      <c r="AF233" s="377" t="str">
        <f>Calcu_ADJ!J16</f>
        <v/>
      </c>
      <c r="AG233" s="378"/>
      <c r="AH233" s="378"/>
      <c r="AI233" s="378"/>
      <c r="AJ233" s="379"/>
      <c r="AK233" s="377" t="str">
        <f>Calcu_ADJ!K16</f>
        <v/>
      </c>
      <c r="AL233" s="378"/>
      <c r="AM233" s="378"/>
      <c r="AN233" s="378"/>
      <c r="AO233" s="379"/>
      <c r="AP233" s="377" t="str">
        <f>Calcu_ADJ!L16</f>
        <v/>
      </c>
      <c r="AQ233" s="378"/>
      <c r="AR233" s="378"/>
      <c r="AS233" s="378"/>
      <c r="AT233" s="379"/>
      <c r="AU233" s="377" t="str">
        <f>Calcu_ADJ!M16</f>
        <v/>
      </c>
      <c r="AV233" s="378"/>
      <c r="AW233" s="378"/>
      <c r="AX233" s="378"/>
      <c r="AY233" s="379"/>
      <c r="AZ233" s="377" t="str">
        <f>Calcu_ADJ!N16</f>
        <v/>
      </c>
      <c r="BA233" s="378"/>
      <c r="BB233" s="378"/>
      <c r="BC233" s="378"/>
      <c r="BD233" s="379"/>
      <c r="BE233" s="380" t="str">
        <f>Calcu_ADJ!O16</f>
        <v/>
      </c>
      <c r="BF233" s="381"/>
      <c r="BG233" s="381"/>
      <c r="BH233" s="381"/>
      <c r="BI233" s="382"/>
    </row>
    <row r="234" spans="1:61" ht="18.75" customHeight="1">
      <c r="A234" s="56"/>
      <c r="B234" s="377" t="str">
        <f>Calcu_ADJ!D17</f>
        <v/>
      </c>
      <c r="C234" s="378"/>
      <c r="D234" s="378"/>
      <c r="E234" s="378"/>
      <c r="F234" s="379"/>
      <c r="G234" s="377" t="str">
        <f>Calcu_ADJ!E17</f>
        <v/>
      </c>
      <c r="H234" s="378"/>
      <c r="I234" s="378"/>
      <c r="J234" s="378"/>
      <c r="K234" s="379"/>
      <c r="L234" s="377" t="str">
        <f>IF(Calcu_ADJ!$B17=FALSE,"",Calcu_ADJ!R17/1000)</f>
        <v/>
      </c>
      <c r="M234" s="378"/>
      <c r="N234" s="378"/>
      <c r="O234" s="378"/>
      <c r="P234" s="379"/>
      <c r="Q234" s="377" t="str">
        <f>IF(Calcu_ADJ!$B17=FALSE,"",Calcu_ADJ!S17/1000)</f>
        <v/>
      </c>
      <c r="R234" s="378"/>
      <c r="S234" s="378"/>
      <c r="T234" s="378"/>
      <c r="U234" s="379"/>
      <c r="V234" s="377" t="str">
        <f>Calcu_ADJ!T17</f>
        <v/>
      </c>
      <c r="W234" s="378"/>
      <c r="X234" s="378"/>
      <c r="Y234" s="378"/>
      <c r="Z234" s="379"/>
      <c r="AA234" s="377" t="str">
        <f>Calcu_ADJ!I17</f>
        <v/>
      </c>
      <c r="AB234" s="378"/>
      <c r="AC234" s="378"/>
      <c r="AD234" s="378"/>
      <c r="AE234" s="379"/>
      <c r="AF234" s="377" t="str">
        <f>Calcu_ADJ!J17</f>
        <v/>
      </c>
      <c r="AG234" s="378"/>
      <c r="AH234" s="378"/>
      <c r="AI234" s="378"/>
      <c r="AJ234" s="379"/>
      <c r="AK234" s="377" t="str">
        <f>Calcu_ADJ!K17</f>
        <v/>
      </c>
      <c r="AL234" s="378"/>
      <c r="AM234" s="378"/>
      <c r="AN234" s="378"/>
      <c r="AO234" s="379"/>
      <c r="AP234" s="377" t="str">
        <f>Calcu_ADJ!L17</f>
        <v/>
      </c>
      <c r="AQ234" s="378"/>
      <c r="AR234" s="378"/>
      <c r="AS234" s="378"/>
      <c r="AT234" s="379"/>
      <c r="AU234" s="377" t="str">
        <f>Calcu_ADJ!M17</f>
        <v/>
      </c>
      <c r="AV234" s="378"/>
      <c r="AW234" s="378"/>
      <c r="AX234" s="378"/>
      <c r="AY234" s="379"/>
      <c r="AZ234" s="377" t="str">
        <f>Calcu_ADJ!N17</f>
        <v/>
      </c>
      <c r="BA234" s="378"/>
      <c r="BB234" s="378"/>
      <c r="BC234" s="378"/>
      <c r="BD234" s="379"/>
      <c r="BE234" s="380" t="str">
        <f>Calcu_ADJ!O17</f>
        <v/>
      </c>
      <c r="BF234" s="381"/>
      <c r="BG234" s="381"/>
      <c r="BH234" s="381"/>
      <c r="BI234" s="382"/>
    </row>
    <row r="235" spans="1:61" ht="18.75" customHeight="1">
      <c r="A235" s="56"/>
      <c r="B235" s="377" t="str">
        <f>Calcu_ADJ!D18</f>
        <v/>
      </c>
      <c r="C235" s="378"/>
      <c r="D235" s="378"/>
      <c r="E235" s="378"/>
      <c r="F235" s="379"/>
      <c r="G235" s="377" t="str">
        <f>Calcu_ADJ!E18</f>
        <v/>
      </c>
      <c r="H235" s="378"/>
      <c r="I235" s="378"/>
      <c r="J235" s="378"/>
      <c r="K235" s="379"/>
      <c r="L235" s="377" t="str">
        <f>IF(Calcu_ADJ!$B18=FALSE,"",Calcu_ADJ!R18/1000)</f>
        <v/>
      </c>
      <c r="M235" s="378"/>
      <c r="N235" s="378"/>
      <c r="O235" s="378"/>
      <c r="P235" s="379"/>
      <c r="Q235" s="377" t="str">
        <f>IF(Calcu_ADJ!$B18=FALSE,"",Calcu_ADJ!S18/1000)</f>
        <v/>
      </c>
      <c r="R235" s="378"/>
      <c r="S235" s="378"/>
      <c r="T235" s="378"/>
      <c r="U235" s="379"/>
      <c r="V235" s="377" t="str">
        <f>Calcu_ADJ!T18</f>
        <v/>
      </c>
      <c r="W235" s="378"/>
      <c r="X235" s="378"/>
      <c r="Y235" s="378"/>
      <c r="Z235" s="379"/>
      <c r="AA235" s="377" t="str">
        <f>Calcu_ADJ!I18</f>
        <v/>
      </c>
      <c r="AB235" s="378"/>
      <c r="AC235" s="378"/>
      <c r="AD235" s="378"/>
      <c r="AE235" s="379"/>
      <c r="AF235" s="377" t="str">
        <f>Calcu_ADJ!J18</f>
        <v/>
      </c>
      <c r="AG235" s="378"/>
      <c r="AH235" s="378"/>
      <c r="AI235" s="378"/>
      <c r="AJ235" s="379"/>
      <c r="AK235" s="377" t="str">
        <f>Calcu_ADJ!K18</f>
        <v/>
      </c>
      <c r="AL235" s="378"/>
      <c r="AM235" s="378"/>
      <c r="AN235" s="378"/>
      <c r="AO235" s="379"/>
      <c r="AP235" s="377" t="str">
        <f>Calcu_ADJ!L18</f>
        <v/>
      </c>
      <c r="AQ235" s="378"/>
      <c r="AR235" s="378"/>
      <c r="AS235" s="378"/>
      <c r="AT235" s="379"/>
      <c r="AU235" s="377" t="str">
        <f>Calcu_ADJ!M18</f>
        <v/>
      </c>
      <c r="AV235" s="378"/>
      <c r="AW235" s="378"/>
      <c r="AX235" s="378"/>
      <c r="AY235" s="379"/>
      <c r="AZ235" s="377" t="str">
        <f>Calcu_ADJ!N18</f>
        <v/>
      </c>
      <c r="BA235" s="378"/>
      <c r="BB235" s="378"/>
      <c r="BC235" s="378"/>
      <c r="BD235" s="379"/>
      <c r="BE235" s="380" t="str">
        <f>Calcu_ADJ!O18</f>
        <v/>
      </c>
      <c r="BF235" s="381"/>
      <c r="BG235" s="381"/>
      <c r="BH235" s="381"/>
      <c r="BI235" s="382"/>
    </row>
    <row r="236" spans="1:61" ht="18.75" customHeight="1">
      <c r="A236" s="56"/>
      <c r="B236" s="377" t="str">
        <f>Calcu_ADJ!D19</f>
        <v/>
      </c>
      <c r="C236" s="378"/>
      <c r="D236" s="378"/>
      <c r="E236" s="378"/>
      <c r="F236" s="379"/>
      <c r="G236" s="377" t="str">
        <f>Calcu_ADJ!E19</f>
        <v/>
      </c>
      <c r="H236" s="378"/>
      <c r="I236" s="378"/>
      <c r="J236" s="378"/>
      <c r="K236" s="379"/>
      <c r="L236" s="377" t="str">
        <f>IF(Calcu_ADJ!$B19=FALSE,"",Calcu_ADJ!R19/1000)</f>
        <v/>
      </c>
      <c r="M236" s="378"/>
      <c r="N236" s="378"/>
      <c r="O236" s="378"/>
      <c r="P236" s="379"/>
      <c r="Q236" s="377" t="str">
        <f>IF(Calcu_ADJ!$B19=FALSE,"",Calcu_ADJ!S19/1000)</f>
        <v/>
      </c>
      <c r="R236" s="378"/>
      <c r="S236" s="378"/>
      <c r="T236" s="378"/>
      <c r="U236" s="379"/>
      <c r="V236" s="377" t="str">
        <f>Calcu_ADJ!T19</f>
        <v/>
      </c>
      <c r="W236" s="378"/>
      <c r="X236" s="378"/>
      <c r="Y236" s="378"/>
      <c r="Z236" s="379"/>
      <c r="AA236" s="377" t="str">
        <f>Calcu_ADJ!I19</f>
        <v/>
      </c>
      <c r="AB236" s="378"/>
      <c r="AC236" s="378"/>
      <c r="AD236" s="378"/>
      <c r="AE236" s="379"/>
      <c r="AF236" s="377" t="str">
        <f>Calcu_ADJ!J19</f>
        <v/>
      </c>
      <c r="AG236" s="378"/>
      <c r="AH236" s="378"/>
      <c r="AI236" s="378"/>
      <c r="AJ236" s="379"/>
      <c r="AK236" s="377" t="str">
        <f>Calcu_ADJ!K19</f>
        <v/>
      </c>
      <c r="AL236" s="378"/>
      <c r="AM236" s="378"/>
      <c r="AN236" s="378"/>
      <c r="AO236" s="379"/>
      <c r="AP236" s="377" t="str">
        <f>Calcu_ADJ!L19</f>
        <v/>
      </c>
      <c r="AQ236" s="378"/>
      <c r="AR236" s="378"/>
      <c r="AS236" s="378"/>
      <c r="AT236" s="379"/>
      <c r="AU236" s="377" t="str">
        <f>Calcu_ADJ!M19</f>
        <v/>
      </c>
      <c r="AV236" s="378"/>
      <c r="AW236" s="378"/>
      <c r="AX236" s="378"/>
      <c r="AY236" s="379"/>
      <c r="AZ236" s="377" t="str">
        <f>Calcu_ADJ!N19</f>
        <v/>
      </c>
      <c r="BA236" s="378"/>
      <c r="BB236" s="378"/>
      <c r="BC236" s="378"/>
      <c r="BD236" s="379"/>
      <c r="BE236" s="380" t="str">
        <f>Calcu_ADJ!O19</f>
        <v/>
      </c>
      <c r="BF236" s="381"/>
      <c r="BG236" s="381"/>
      <c r="BH236" s="381"/>
      <c r="BI236" s="382"/>
    </row>
    <row r="237" spans="1:61" ht="18.75" customHeight="1">
      <c r="A237" s="56"/>
      <c r="B237" s="377" t="str">
        <f>Calcu_ADJ!D20</f>
        <v/>
      </c>
      <c r="C237" s="378"/>
      <c r="D237" s="378"/>
      <c r="E237" s="378"/>
      <c r="F237" s="379"/>
      <c r="G237" s="377" t="str">
        <f>Calcu_ADJ!E20</f>
        <v/>
      </c>
      <c r="H237" s="378"/>
      <c r="I237" s="378"/>
      <c r="J237" s="378"/>
      <c r="K237" s="379"/>
      <c r="L237" s="377" t="str">
        <f>IF(Calcu_ADJ!$B20=FALSE,"",Calcu_ADJ!R20/1000)</f>
        <v/>
      </c>
      <c r="M237" s="378"/>
      <c r="N237" s="378"/>
      <c r="O237" s="378"/>
      <c r="P237" s="379"/>
      <c r="Q237" s="377" t="str">
        <f>IF(Calcu_ADJ!$B20=FALSE,"",Calcu_ADJ!S20/1000)</f>
        <v/>
      </c>
      <c r="R237" s="378"/>
      <c r="S237" s="378"/>
      <c r="T237" s="378"/>
      <c r="U237" s="379"/>
      <c r="V237" s="377" t="str">
        <f>Calcu_ADJ!T20</f>
        <v/>
      </c>
      <c r="W237" s="378"/>
      <c r="X237" s="378"/>
      <c r="Y237" s="378"/>
      <c r="Z237" s="379"/>
      <c r="AA237" s="377" t="str">
        <f>Calcu_ADJ!I20</f>
        <v/>
      </c>
      <c r="AB237" s="378"/>
      <c r="AC237" s="378"/>
      <c r="AD237" s="378"/>
      <c r="AE237" s="379"/>
      <c r="AF237" s="377" t="str">
        <f>Calcu_ADJ!J20</f>
        <v/>
      </c>
      <c r="AG237" s="378"/>
      <c r="AH237" s="378"/>
      <c r="AI237" s="378"/>
      <c r="AJ237" s="379"/>
      <c r="AK237" s="377" t="str">
        <f>Calcu_ADJ!K20</f>
        <v/>
      </c>
      <c r="AL237" s="378"/>
      <c r="AM237" s="378"/>
      <c r="AN237" s="378"/>
      <c r="AO237" s="379"/>
      <c r="AP237" s="377" t="str">
        <f>Calcu_ADJ!L20</f>
        <v/>
      </c>
      <c r="AQ237" s="378"/>
      <c r="AR237" s="378"/>
      <c r="AS237" s="378"/>
      <c r="AT237" s="379"/>
      <c r="AU237" s="377" t="str">
        <f>Calcu_ADJ!M20</f>
        <v/>
      </c>
      <c r="AV237" s="378"/>
      <c r="AW237" s="378"/>
      <c r="AX237" s="378"/>
      <c r="AY237" s="379"/>
      <c r="AZ237" s="377" t="str">
        <f>Calcu_ADJ!N20</f>
        <v/>
      </c>
      <c r="BA237" s="378"/>
      <c r="BB237" s="378"/>
      <c r="BC237" s="378"/>
      <c r="BD237" s="379"/>
      <c r="BE237" s="380" t="str">
        <f>Calcu_ADJ!O20</f>
        <v/>
      </c>
      <c r="BF237" s="381"/>
      <c r="BG237" s="381"/>
      <c r="BH237" s="381"/>
      <c r="BI237" s="382"/>
    </row>
    <row r="238" spans="1:61" ht="18.75" customHeight="1">
      <c r="A238" s="56"/>
      <c r="B238" s="377" t="str">
        <f>Calcu_ADJ!D21</f>
        <v/>
      </c>
      <c r="C238" s="378"/>
      <c r="D238" s="378"/>
      <c r="E238" s="378"/>
      <c r="F238" s="379"/>
      <c r="G238" s="377" t="str">
        <f>Calcu_ADJ!E21</f>
        <v/>
      </c>
      <c r="H238" s="378"/>
      <c r="I238" s="378"/>
      <c r="J238" s="378"/>
      <c r="K238" s="379"/>
      <c r="L238" s="377" t="str">
        <f>IF(Calcu_ADJ!$B21=FALSE,"",Calcu_ADJ!R21/1000)</f>
        <v/>
      </c>
      <c r="M238" s="378"/>
      <c r="N238" s="378"/>
      <c r="O238" s="378"/>
      <c r="P238" s="379"/>
      <c r="Q238" s="377" t="str">
        <f>IF(Calcu_ADJ!$B21=FALSE,"",Calcu_ADJ!S21/1000)</f>
        <v/>
      </c>
      <c r="R238" s="378"/>
      <c r="S238" s="378"/>
      <c r="T238" s="378"/>
      <c r="U238" s="379"/>
      <c r="V238" s="377" t="str">
        <f>Calcu_ADJ!T21</f>
        <v/>
      </c>
      <c r="W238" s="378"/>
      <c r="X238" s="378"/>
      <c r="Y238" s="378"/>
      <c r="Z238" s="379"/>
      <c r="AA238" s="377" t="str">
        <f>Calcu_ADJ!I21</f>
        <v/>
      </c>
      <c r="AB238" s="378"/>
      <c r="AC238" s="378"/>
      <c r="AD238" s="378"/>
      <c r="AE238" s="379"/>
      <c r="AF238" s="377" t="str">
        <f>Calcu_ADJ!J21</f>
        <v/>
      </c>
      <c r="AG238" s="378"/>
      <c r="AH238" s="378"/>
      <c r="AI238" s="378"/>
      <c r="AJ238" s="379"/>
      <c r="AK238" s="377" t="str">
        <f>Calcu_ADJ!K21</f>
        <v/>
      </c>
      <c r="AL238" s="378"/>
      <c r="AM238" s="378"/>
      <c r="AN238" s="378"/>
      <c r="AO238" s="379"/>
      <c r="AP238" s="377" t="str">
        <f>Calcu_ADJ!L21</f>
        <v/>
      </c>
      <c r="AQ238" s="378"/>
      <c r="AR238" s="378"/>
      <c r="AS238" s="378"/>
      <c r="AT238" s="379"/>
      <c r="AU238" s="377" t="str">
        <f>Calcu_ADJ!M21</f>
        <v/>
      </c>
      <c r="AV238" s="378"/>
      <c r="AW238" s="378"/>
      <c r="AX238" s="378"/>
      <c r="AY238" s="379"/>
      <c r="AZ238" s="377" t="str">
        <f>Calcu_ADJ!N21</f>
        <v/>
      </c>
      <c r="BA238" s="378"/>
      <c r="BB238" s="378"/>
      <c r="BC238" s="378"/>
      <c r="BD238" s="379"/>
      <c r="BE238" s="380" t="str">
        <f>Calcu_ADJ!O21</f>
        <v/>
      </c>
      <c r="BF238" s="381"/>
      <c r="BG238" s="381"/>
      <c r="BH238" s="381"/>
      <c r="BI238" s="382"/>
    </row>
    <row r="239" spans="1:61" ht="18.75" customHeight="1">
      <c r="A239" s="56"/>
      <c r="B239" s="377" t="str">
        <f>Calcu_ADJ!D22</f>
        <v/>
      </c>
      <c r="C239" s="378"/>
      <c r="D239" s="378"/>
      <c r="E239" s="378"/>
      <c r="F239" s="379"/>
      <c r="G239" s="377" t="str">
        <f>Calcu_ADJ!E22</f>
        <v/>
      </c>
      <c r="H239" s="378"/>
      <c r="I239" s="378"/>
      <c r="J239" s="378"/>
      <c r="K239" s="379"/>
      <c r="L239" s="377" t="str">
        <f>IF(Calcu_ADJ!$B22=FALSE,"",Calcu_ADJ!R22/1000)</f>
        <v/>
      </c>
      <c r="M239" s="378"/>
      <c r="N239" s="378"/>
      <c r="O239" s="378"/>
      <c r="P239" s="379"/>
      <c r="Q239" s="377" t="str">
        <f>IF(Calcu_ADJ!$B22=FALSE,"",Calcu_ADJ!S22/1000)</f>
        <v/>
      </c>
      <c r="R239" s="378"/>
      <c r="S239" s="378"/>
      <c r="T239" s="378"/>
      <c r="U239" s="379"/>
      <c r="V239" s="377" t="str">
        <f>Calcu_ADJ!T22</f>
        <v/>
      </c>
      <c r="W239" s="378"/>
      <c r="X239" s="378"/>
      <c r="Y239" s="378"/>
      <c r="Z239" s="379"/>
      <c r="AA239" s="377" t="str">
        <f>Calcu_ADJ!I22</f>
        <v/>
      </c>
      <c r="AB239" s="378"/>
      <c r="AC239" s="378"/>
      <c r="AD239" s="378"/>
      <c r="AE239" s="379"/>
      <c r="AF239" s="377" t="str">
        <f>Calcu_ADJ!J22</f>
        <v/>
      </c>
      <c r="AG239" s="378"/>
      <c r="AH239" s="378"/>
      <c r="AI239" s="378"/>
      <c r="AJ239" s="379"/>
      <c r="AK239" s="377" t="str">
        <f>Calcu_ADJ!K22</f>
        <v/>
      </c>
      <c r="AL239" s="378"/>
      <c r="AM239" s="378"/>
      <c r="AN239" s="378"/>
      <c r="AO239" s="379"/>
      <c r="AP239" s="377" t="str">
        <f>Calcu_ADJ!L22</f>
        <v/>
      </c>
      <c r="AQ239" s="378"/>
      <c r="AR239" s="378"/>
      <c r="AS239" s="378"/>
      <c r="AT239" s="379"/>
      <c r="AU239" s="377" t="str">
        <f>Calcu_ADJ!M22</f>
        <v/>
      </c>
      <c r="AV239" s="378"/>
      <c r="AW239" s="378"/>
      <c r="AX239" s="378"/>
      <c r="AY239" s="379"/>
      <c r="AZ239" s="377" t="str">
        <f>Calcu_ADJ!N22</f>
        <v/>
      </c>
      <c r="BA239" s="378"/>
      <c r="BB239" s="378"/>
      <c r="BC239" s="378"/>
      <c r="BD239" s="379"/>
      <c r="BE239" s="380" t="str">
        <f>Calcu_ADJ!O22</f>
        <v/>
      </c>
      <c r="BF239" s="381"/>
      <c r="BG239" s="381"/>
      <c r="BH239" s="381"/>
      <c r="BI239" s="382"/>
    </row>
    <row r="240" spans="1:61" ht="18.75" customHeight="1">
      <c r="A240" s="56"/>
      <c r="B240" s="377" t="str">
        <f>Calcu_ADJ!D23</f>
        <v/>
      </c>
      <c r="C240" s="378"/>
      <c r="D240" s="378"/>
      <c r="E240" s="378"/>
      <c r="F240" s="379"/>
      <c r="G240" s="377" t="str">
        <f>Calcu_ADJ!E23</f>
        <v/>
      </c>
      <c r="H240" s="378"/>
      <c r="I240" s="378"/>
      <c r="J240" s="378"/>
      <c r="K240" s="379"/>
      <c r="L240" s="377" t="str">
        <f>IF(Calcu_ADJ!$B23=FALSE,"",Calcu_ADJ!R23/1000)</f>
        <v/>
      </c>
      <c r="M240" s="378"/>
      <c r="N240" s="378"/>
      <c r="O240" s="378"/>
      <c r="P240" s="379"/>
      <c r="Q240" s="377" t="str">
        <f>IF(Calcu_ADJ!$B23=FALSE,"",Calcu_ADJ!S23/1000)</f>
        <v/>
      </c>
      <c r="R240" s="378"/>
      <c r="S240" s="378"/>
      <c r="T240" s="378"/>
      <c r="U240" s="379"/>
      <c r="V240" s="377" t="str">
        <f>Calcu_ADJ!T23</f>
        <v/>
      </c>
      <c r="W240" s="378"/>
      <c r="X240" s="378"/>
      <c r="Y240" s="378"/>
      <c r="Z240" s="379"/>
      <c r="AA240" s="377" t="str">
        <f>Calcu_ADJ!I23</f>
        <v/>
      </c>
      <c r="AB240" s="378"/>
      <c r="AC240" s="378"/>
      <c r="AD240" s="378"/>
      <c r="AE240" s="379"/>
      <c r="AF240" s="377" t="str">
        <f>Calcu_ADJ!J23</f>
        <v/>
      </c>
      <c r="AG240" s="378"/>
      <c r="AH240" s="378"/>
      <c r="AI240" s="378"/>
      <c r="AJ240" s="379"/>
      <c r="AK240" s="377" t="str">
        <f>Calcu_ADJ!K23</f>
        <v/>
      </c>
      <c r="AL240" s="378"/>
      <c r="AM240" s="378"/>
      <c r="AN240" s="378"/>
      <c r="AO240" s="379"/>
      <c r="AP240" s="377" t="str">
        <f>Calcu_ADJ!L23</f>
        <v/>
      </c>
      <c r="AQ240" s="378"/>
      <c r="AR240" s="378"/>
      <c r="AS240" s="378"/>
      <c r="AT240" s="379"/>
      <c r="AU240" s="377" t="str">
        <f>Calcu_ADJ!M23</f>
        <v/>
      </c>
      <c r="AV240" s="378"/>
      <c r="AW240" s="378"/>
      <c r="AX240" s="378"/>
      <c r="AY240" s="379"/>
      <c r="AZ240" s="377" t="str">
        <f>Calcu_ADJ!N23</f>
        <v/>
      </c>
      <c r="BA240" s="378"/>
      <c r="BB240" s="378"/>
      <c r="BC240" s="378"/>
      <c r="BD240" s="379"/>
      <c r="BE240" s="380" t="str">
        <f>Calcu_ADJ!O23</f>
        <v/>
      </c>
      <c r="BF240" s="381"/>
      <c r="BG240" s="381"/>
      <c r="BH240" s="381"/>
      <c r="BI240" s="382"/>
    </row>
    <row r="241" spans="1:61" ht="18.75" customHeight="1">
      <c r="A241" s="56"/>
      <c r="B241" s="377" t="str">
        <f>Calcu_ADJ!D24</f>
        <v/>
      </c>
      <c r="C241" s="378"/>
      <c r="D241" s="378"/>
      <c r="E241" s="378"/>
      <c r="F241" s="379"/>
      <c r="G241" s="377" t="str">
        <f>Calcu_ADJ!E24</f>
        <v/>
      </c>
      <c r="H241" s="378"/>
      <c r="I241" s="378"/>
      <c r="J241" s="378"/>
      <c r="K241" s="379"/>
      <c r="L241" s="377" t="str">
        <f>IF(Calcu_ADJ!$B24=FALSE,"",Calcu_ADJ!R24/1000)</f>
        <v/>
      </c>
      <c r="M241" s="378"/>
      <c r="N241" s="378"/>
      <c r="O241" s="378"/>
      <c r="P241" s="379"/>
      <c r="Q241" s="377" t="str">
        <f>IF(Calcu_ADJ!$B24=FALSE,"",Calcu_ADJ!S24/1000)</f>
        <v/>
      </c>
      <c r="R241" s="378"/>
      <c r="S241" s="378"/>
      <c r="T241" s="378"/>
      <c r="U241" s="379"/>
      <c r="V241" s="377" t="str">
        <f>Calcu_ADJ!T24</f>
        <v/>
      </c>
      <c r="W241" s="378"/>
      <c r="X241" s="378"/>
      <c r="Y241" s="378"/>
      <c r="Z241" s="379"/>
      <c r="AA241" s="377" t="str">
        <f>Calcu_ADJ!I24</f>
        <v/>
      </c>
      <c r="AB241" s="378"/>
      <c r="AC241" s="378"/>
      <c r="AD241" s="378"/>
      <c r="AE241" s="379"/>
      <c r="AF241" s="377" t="str">
        <f>Calcu_ADJ!J24</f>
        <v/>
      </c>
      <c r="AG241" s="378"/>
      <c r="AH241" s="378"/>
      <c r="AI241" s="378"/>
      <c r="AJ241" s="379"/>
      <c r="AK241" s="377" t="str">
        <f>Calcu_ADJ!K24</f>
        <v/>
      </c>
      <c r="AL241" s="378"/>
      <c r="AM241" s="378"/>
      <c r="AN241" s="378"/>
      <c r="AO241" s="379"/>
      <c r="AP241" s="377" t="str">
        <f>Calcu_ADJ!L24</f>
        <v/>
      </c>
      <c r="AQ241" s="378"/>
      <c r="AR241" s="378"/>
      <c r="AS241" s="378"/>
      <c r="AT241" s="379"/>
      <c r="AU241" s="377" t="str">
        <f>Calcu_ADJ!M24</f>
        <v/>
      </c>
      <c r="AV241" s="378"/>
      <c r="AW241" s="378"/>
      <c r="AX241" s="378"/>
      <c r="AY241" s="379"/>
      <c r="AZ241" s="377" t="str">
        <f>Calcu_ADJ!N24</f>
        <v/>
      </c>
      <c r="BA241" s="378"/>
      <c r="BB241" s="378"/>
      <c r="BC241" s="378"/>
      <c r="BD241" s="379"/>
      <c r="BE241" s="380" t="str">
        <f>Calcu_ADJ!O24</f>
        <v/>
      </c>
      <c r="BF241" s="381"/>
      <c r="BG241" s="381"/>
      <c r="BH241" s="381"/>
      <c r="BI241" s="382"/>
    </row>
    <row r="242" spans="1:61" ht="18.75" customHeight="1">
      <c r="A242" s="56"/>
      <c r="B242" s="377" t="str">
        <f>Calcu_ADJ!D25</f>
        <v/>
      </c>
      <c r="C242" s="378"/>
      <c r="D242" s="378"/>
      <c r="E242" s="378"/>
      <c r="F242" s="379"/>
      <c r="G242" s="377" t="str">
        <f>Calcu_ADJ!E25</f>
        <v/>
      </c>
      <c r="H242" s="378"/>
      <c r="I242" s="378"/>
      <c r="J242" s="378"/>
      <c r="K242" s="379"/>
      <c r="L242" s="377" t="str">
        <f>IF(Calcu_ADJ!$B25=FALSE,"",Calcu_ADJ!R25/1000)</f>
        <v/>
      </c>
      <c r="M242" s="378"/>
      <c r="N242" s="378"/>
      <c r="O242" s="378"/>
      <c r="P242" s="379"/>
      <c r="Q242" s="377" t="str">
        <f>IF(Calcu_ADJ!$B25=FALSE,"",Calcu_ADJ!S25/1000)</f>
        <v/>
      </c>
      <c r="R242" s="378"/>
      <c r="S242" s="378"/>
      <c r="T242" s="378"/>
      <c r="U242" s="379"/>
      <c r="V242" s="377" t="str">
        <f>Calcu_ADJ!T25</f>
        <v/>
      </c>
      <c r="W242" s="378"/>
      <c r="X242" s="378"/>
      <c r="Y242" s="378"/>
      <c r="Z242" s="379"/>
      <c r="AA242" s="377" t="str">
        <f>Calcu_ADJ!I25</f>
        <v/>
      </c>
      <c r="AB242" s="378"/>
      <c r="AC242" s="378"/>
      <c r="AD242" s="378"/>
      <c r="AE242" s="379"/>
      <c r="AF242" s="377" t="str">
        <f>Calcu_ADJ!J25</f>
        <v/>
      </c>
      <c r="AG242" s="378"/>
      <c r="AH242" s="378"/>
      <c r="AI242" s="378"/>
      <c r="AJ242" s="379"/>
      <c r="AK242" s="377" t="str">
        <f>Calcu_ADJ!K25</f>
        <v/>
      </c>
      <c r="AL242" s="378"/>
      <c r="AM242" s="378"/>
      <c r="AN242" s="378"/>
      <c r="AO242" s="379"/>
      <c r="AP242" s="377" t="str">
        <f>Calcu_ADJ!L25</f>
        <v/>
      </c>
      <c r="AQ242" s="378"/>
      <c r="AR242" s="378"/>
      <c r="AS242" s="378"/>
      <c r="AT242" s="379"/>
      <c r="AU242" s="377" t="str">
        <f>Calcu_ADJ!M25</f>
        <v/>
      </c>
      <c r="AV242" s="378"/>
      <c r="AW242" s="378"/>
      <c r="AX242" s="378"/>
      <c r="AY242" s="379"/>
      <c r="AZ242" s="377" t="str">
        <f>Calcu_ADJ!N25</f>
        <v/>
      </c>
      <c r="BA242" s="378"/>
      <c r="BB242" s="378"/>
      <c r="BC242" s="378"/>
      <c r="BD242" s="379"/>
      <c r="BE242" s="380" t="str">
        <f>Calcu_ADJ!O25</f>
        <v/>
      </c>
      <c r="BF242" s="381"/>
      <c r="BG242" s="381"/>
      <c r="BH242" s="381"/>
      <c r="BI242" s="382"/>
    </row>
    <row r="243" spans="1:61" ht="18.75" customHeight="1">
      <c r="A243" s="56"/>
      <c r="B243" s="377" t="str">
        <f>Calcu_ADJ!D26</f>
        <v/>
      </c>
      <c r="C243" s="378"/>
      <c r="D243" s="378"/>
      <c r="E243" s="378"/>
      <c r="F243" s="379"/>
      <c r="G243" s="377" t="str">
        <f>Calcu_ADJ!E26</f>
        <v/>
      </c>
      <c r="H243" s="378"/>
      <c r="I243" s="378"/>
      <c r="J243" s="378"/>
      <c r="K243" s="379"/>
      <c r="L243" s="377" t="str">
        <f>IF(Calcu_ADJ!$B26=FALSE,"",Calcu_ADJ!R26/1000)</f>
        <v/>
      </c>
      <c r="M243" s="378"/>
      <c r="N243" s="378"/>
      <c r="O243" s="378"/>
      <c r="P243" s="379"/>
      <c r="Q243" s="377" t="str">
        <f>IF(Calcu_ADJ!$B26=FALSE,"",Calcu_ADJ!S26/1000)</f>
        <v/>
      </c>
      <c r="R243" s="378"/>
      <c r="S243" s="378"/>
      <c r="T243" s="378"/>
      <c r="U243" s="379"/>
      <c r="V243" s="377" t="str">
        <f>Calcu_ADJ!T26</f>
        <v/>
      </c>
      <c r="W243" s="378"/>
      <c r="X243" s="378"/>
      <c r="Y243" s="378"/>
      <c r="Z243" s="379"/>
      <c r="AA243" s="377" t="str">
        <f>Calcu_ADJ!I26</f>
        <v/>
      </c>
      <c r="AB243" s="378"/>
      <c r="AC243" s="378"/>
      <c r="AD243" s="378"/>
      <c r="AE243" s="379"/>
      <c r="AF243" s="377" t="str">
        <f>Calcu_ADJ!J26</f>
        <v/>
      </c>
      <c r="AG243" s="378"/>
      <c r="AH243" s="378"/>
      <c r="AI243" s="378"/>
      <c r="AJ243" s="379"/>
      <c r="AK243" s="377" t="str">
        <f>Calcu_ADJ!K26</f>
        <v/>
      </c>
      <c r="AL243" s="378"/>
      <c r="AM243" s="378"/>
      <c r="AN243" s="378"/>
      <c r="AO243" s="379"/>
      <c r="AP243" s="377" t="str">
        <f>Calcu_ADJ!L26</f>
        <v/>
      </c>
      <c r="AQ243" s="378"/>
      <c r="AR243" s="378"/>
      <c r="AS243" s="378"/>
      <c r="AT243" s="379"/>
      <c r="AU243" s="377" t="str">
        <f>Calcu_ADJ!M26</f>
        <v/>
      </c>
      <c r="AV243" s="378"/>
      <c r="AW243" s="378"/>
      <c r="AX243" s="378"/>
      <c r="AY243" s="379"/>
      <c r="AZ243" s="377" t="str">
        <f>Calcu_ADJ!N26</f>
        <v/>
      </c>
      <c r="BA243" s="378"/>
      <c r="BB243" s="378"/>
      <c r="BC243" s="378"/>
      <c r="BD243" s="379"/>
      <c r="BE243" s="380" t="str">
        <f>Calcu_ADJ!O26</f>
        <v/>
      </c>
      <c r="BF243" s="381"/>
      <c r="BG243" s="381"/>
      <c r="BH243" s="381"/>
      <c r="BI243" s="382"/>
    </row>
    <row r="244" spans="1:61" ht="18.75" customHeight="1">
      <c r="A244" s="56"/>
      <c r="B244" s="377" t="str">
        <f>Calcu_ADJ!D27</f>
        <v/>
      </c>
      <c r="C244" s="378"/>
      <c r="D244" s="378"/>
      <c r="E244" s="378"/>
      <c r="F244" s="379"/>
      <c r="G244" s="377" t="str">
        <f>Calcu_ADJ!E27</f>
        <v/>
      </c>
      <c r="H244" s="378"/>
      <c r="I244" s="378"/>
      <c r="J244" s="378"/>
      <c r="K244" s="379"/>
      <c r="L244" s="377" t="str">
        <f>IF(Calcu_ADJ!$B27=FALSE,"",Calcu_ADJ!R27/1000)</f>
        <v/>
      </c>
      <c r="M244" s="378"/>
      <c r="N244" s="378"/>
      <c r="O244" s="378"/>
      <c r="P244" s="379"/>
      <c r="Q244" s="377" t="str">
        <f>IF(Calcu_ADJ!$B27=FALSE,"",Calcu_ADJ!S27/1000)</f>
        <v/>
      </c>
      <c r="R244" s="378"/>
      <c r="S244" s="378"/>
      <c r="T244" s="378"/>
      <c r="U244" s="379"/>
      <c r="V244" s="377" t="str">
        <f>Calcu_ADJ!T27</f>
        <v/>
      </c>
      <c r="W244" s="378"/>
      <c r="X244" s="378"/>
      <c r="Y244" s="378"/>
      <c r="Z244" s="379"/>
      <c r="AA244" s="377" t="str">
        <f>Calcu_ADJ!I27</f>
        <v/>
      </c>
      <c r="AB244" s="378"/>
      <c r="AC244" s="378"/>
      <c r="AD244" s="378"/>
      <c r="AE244" s="379"/>
      <c r="AF244" s="377" t="str">
        <f>Calcu_ADJ!J27</f>
        <v/>
      </c>
      <c r="AG244" s="378"/>
      <c r="AH244" s="378"/>
      <c r="AI244" s="378"/>
      <c r="AJ244" s="379"/>
      <c r="AK244" s="377" t="str">
        <f>Calcu_ADJ!K27</f>
        <v/>
      </c>
      <c r="AL244" s="378"/>
      <c r="AM244" s="378"/>
      <c r="AN244" s="378"/>
      <c r="AO244" s="379"/>
      <c r="AP244" s="377" t="str">
        <f>Calcu_ADJ!L27</f>
        <v/>
      </c>
      <c r="AQ244" s="378"/>
      <c r="AR244" s="378"/>
      <c r="AS244" s="378"/>
      <c r="AT244" s="379"/>
      <c r="AU244" s="377" t="str">
        <f>Calcu_ADJ!M27</f>
        <v/>
      </c>
      <c r="AV244" s="378"/>
      <c r="AW244" s="378"/>
      <c r="AX244" s="378"/>
      <c r="AY244" s="379"/>
      <c r="AZ244" s="377" t="str">
        <f>Calcu_ADJ!N27</f>
        <v/>
      </c>
      <c r="BA244" s="378"/>
      <c r="BB244" s="378"/>
      <c r="BC244" s="378"/>
      <c r="BD244" s="379"/>
      <c r="BE244" s="380" t="str">
        <f>Calcu_ADJ!O27</f>
        <v/>
      </c>
      <c r="BF244" s="381"/>
      <c r="BG244" s="381"/>
      <c r="BH244" s="381"/>
      <c r="BI244" s="382"/>
    </row>
    <row r="245" spans="1:61" ht="18.75" customHeight="1">
      <c r="A245" s="56"/>
      <c r="B245" s="377" t="str">
        <f>Calcu_ADJ!D28</f>
        <v/>
      </c>
      <c r="C245" s="378"/>
      <c r="D245" s="378"/>
      <c r="E245" s="378"/>
      <c r="F245" s="379"/>
      <c r="G245" s="377" t="str">
        <f>Calcu_ADJ!E28</f>
        <v/>
      </c>
      <c r="H245" s="378"/>
      <c r="I245" s="378"/>
      <c r="J245" s="378"/>
      <c r="K245" s="379"/>
      <c r="L245" s="377" t="str">
        <f>IF(Calcu_ADJ!$B28=FALSE,"",Calcu_ADJ!R28/1000)</f>
        <v/>
      </c>
      <c r="M245" s="378"/>
      <c r="N245" s="378"/>
      <c r="O245" s="378"/>
      <c r="P245" s="379"/>
      <c r="Q245" s="377" t="str">
        <f>IF(Calcu_ADJ!$B28=FALSE,"",Calcu_ADJ!S28/1000)</f>
        <v/>
      </c>
      <c r="R245" s="378"/>
      <c r="S245" s="378"/>
      <c r="T245" s="378"/>
      <c r="U245" s="379"/>
      <c r="V245" s="377" t="str">
        <f>Calcu_ADJ!T28</f>
        <v/>
      </c>
      <c r="W245" s="378"/>
      <c r="X245" s="378"/>
      <c r="Y245" s="378"/>
      <c r="Z245" s="379"/>
      <c r="AA245" s="377" t="str">
        <f>Calcu_ADJ!I28</f>
        <v/>
      </c>
      <c r="AB245" s="378"/>
      <c r="AC245" s="378"/>
      <c r="AD245" s="378"/>
      <c r="AE245" s="379"/>
      <c r="AF245" s="377" t="str">
        <f>Calcu_ADJ!J28</f>
        <v/>
      </c>
      <c r="AG245" s="378"/>
      <c r="AH245" s="378"/>
      <c r="AI245" s="378"/>
      <c r="AJ245" s="379"/>
      <c r="AK245" s="377" t="str">
        <f>Calcu_ADJ!K28</f>
        <v/>
      </c>
      <c r="AL245" s="378"/>
      <c r="AM245" s="378"/>
      <c r="AN245" s="378"/>
      <c r="AO245" s="379"/>
      <c r="AP245" s="377" t="str">
        <f>Calcu_ADJ!L28</f>
        <v/>
      </c>
      <c r="AQ245" s="378"/>
      <c r="AR245" s="378"/>
      <c r="AS245" s="378"/>
      <c r="AT245" s="379"/>
      <c r="AU245" s="377" t="str">
        <f>Calcu_ADJ!M28</f>
        <v/>
      </c>
      <c r="AV245" s="378"/>
      <c r="AW245" s="378"/>
      <c r="AX245" s="378"/>
      <c r="AY245" s="379"/>
      <c r="AZ245" s="377" t="str">
        <f>Calcu_ADJ!N28</f>
        <v/>
      </c>
      <c r="BA245" s="378"/>
      <c r="BB245" s="378"/>
      <c r="BC245" s="378"/>
      <c r="BD245" s="379"/>
      <c r="BE245" s="380" t="str">
        <f>Calcu_ADJ!O28</f>
        <v/>
      </c>
      <c r="BF245" s="381"/>
      <c r="BG245" s="381"/>
      <c r="BH245" s="381"/>
      <c r="BI245" s="382"/>
    </row>
    <row r="246" spans="1:61" ht="18.75" customHeight="1">
      <c r="A246" s="56"/>
      <c r="B246" s="377" t="str">
        <f>Calcu_ADJ!D29</f>
        <v/>
      </c>
      <c r="C246" s="378"/>
      <c r="D246" s="378"/>
      <c r="E246" s="378"/>
      <c r="F246" s="379"/>
      <c r="G246" s="377" t="str">
        <f>Calcu_ADJ!E29</f>
        <v/>
      </c>
      <c r="H246" s="378"/>
      <c r="I246" s="378"/>
      <c r="J246" s="378"/>
      <c r="K246" s="379"/>
      <c r="L246" s="377" t="str">
        <f>IF(Calcu_ADJ!$B29=FALSE,"",Calcu_ADJ!R29/1000)</f>
        <v/>
      </c>
      <c r="M246" s="378"/>
      <c r="N246" s="378"/>
      <c r="O246" s="378"/>
      <c r="P246" s="379"/>
      <c r="Q246" s="377" t="str">
        <f>IF(Calcu_ADJ!$B29=FALSE,"",Calcu_ADJ!S29/1000)</f>
        <v/>
      </c>
      <c r="R246" s="378"/>
      <c r="S246" s="378"/>
      <c r="T246" s="378"/>
      <c r="U246" s="379"/>
      <c r="V246" s="377" t="str">
        <f>Calcu_ADJ!T29</f>
        <v/>
      </c>
      <c r="W246" s="378"/>
      <c r="X246" s="378"/>
      <c r="Y246" s="378"/>
      <c r="Z246" s="379"/>
      <c r="AA246" s="377" t="str">
        <f>Calcu_ADJ!I29</f>
        <v/>
      </c>
      <c r="AB246" s="378"/>
      <c r="AC246" s="378"/>
      <c r="AD246" s="378"/>
      <c r="AE246" s="379"/>
      <c r="AF246" s="377" t="str">
        <f>Calcu_ADJ!J29</f>
        <v/>
      </c>
      <c r="AG246" s="378"/>
      <c r="AH246" s="378"/>
      <c r="AI246" s="378"/>
      <c r="AJ246" s="379"/>
      <c r="AK246" s="377" t="str">
        <f>Calcu_ADJ!K29</f>
        <v/>
      </c>
      <c r="AL246" s="378"/>
      <c r="AM246" s="378"/>
      <c r="AN246" s="378"/>
      <c r="AO246" s="379"/>
      <c r="AP246" s="377" t="str">
        <f>Calcu_ADJ!L29</f>
        <v/>
      </c>
      <c r="AQ246" s="378"/>
      <c r="AR246" s="378"/>
      <c r="AS246" s="378"/>
      <c r="AT246" s="379"/>
      <c r="AU246" s="377" t="str">
        <f>Calcu_ADJ!M29</f>
        <v/>
      </c>
      <c r="AV246" s="378"/>
      <c r="AW246" s="378"/>
      <c r="AX246" s="378"/>
      <c r="AY246" s="379"/>
      <c r="AZ246" s="377" t="str">
        <f>Calcu_ADJ!N29</f>
        <v/>
      </c>
      <c r="BA246" s="378"/>
      <c r="BB246" s="378"/>
      <c r="BC246" s="378"/>
      <c r="BD246" s="379"/>
      <c r="BE246" s="380" t="str">
        <f>Calcu_ADJ!O29</f>
        <v/>
      </c>
      <c r="BF246" s="381"/>
      <c r="BG246" s="381"/>
      <c r="BH246" s="381"/>
      <c r="BI246" s="382"/>
    </row>
    <row r="247" spans="1:61" ht="18.75" customHeight="1">
      <c r="A247" s="56"/>
      <c r="B247" s="377" t="str">
        <f>Calcu_ADJ!D30</f>
        <v/>
      </c>
      <c r="C247" s="378"/>
      <c r="D247" s="378"/>
      <c r="E247" s="378"/>
      <c r="F247" s="379"/>
      <c r="G247" s="377" t="str">
        <f>Calcu_ADJ!E30</f>
        <v/>
      </c>
      <c r="H247" s="378"/>
      <c r="I247" s="378"/>
      <c r="J247" s="378"/>
      <c r="K247" s="379"/>
      <c r="L247" s="377" t="str">
        <f>IF(Calcu_ADJ!$B30=FALSE,"",Calcu_ADJ!R30/1000)</f>
        <v/>
      </c>
      <c r="M247" s="378"/>
      <c r="N247" s="378"/>
      <c r="O247" s="378"/>
      <c r="P247" s="379"/>
      <c r="Q247" s="377" t="str">
        <f>IF(Calcu_ADJ!$B30=FALSE,"",Calcu_ADJ!S30/1000)</f>
        <v/>
      </c>
      <c r="R247" s="378"/>
      <c r="S247" s="378"/>
      <c r="T247" s="378"/>
      <c r="U247" s="379"/>
      <c r="V247" s="377" t="str">
        <f>Calcu_ADJ!T30</f>
        <v/>
      </c>
      <c r="W247" s="378"/>
      <c r="X247" s="378"/>
      <c r="Y247" s="378"/>
      <c r="Z247" s="379"/>
      <c r="AA247" s="377" t="str">
        <f>Calcu_ADJ!I30</f>
        <v/>
      </c>
      <c r="AB247" s="378"/>
      <c r="AC247" s="378"/>
      <c r="AD247" s="378"/>
      <c r="AE247" s="379"/>
      <c r="AF247" s="377" t="str">
        <f>Calcu_ADJ!J30</f>
        <v/>
      </c>
      <c r="AG247" s="378"/>
      <c r="AH247" s="378"/>
      <c r="AI247" s="378"/>
      <c r="AJ247" s="379"/>
      <c r="AK247" s="377" t="str">
        <f>Calcu_ADJ!K30</f>
        <v/>
      </c>
      <c r="AL247" s="378"/>
      <c r="AM247" s="378"/>
      <c r="AN247" s="378"/>
      <c r="AO247" s="379"/>
      <c r="AP247" s="377" t="str">
        <f>Calcu_ADJ!L30</f>
        <v/>
      </c>
      <c r="AQ247" s="378"/>
      <c r="AR247" s="378"/>
      <c r="AS247" s="378"/>
      <c r="AT247" s="379"/>
      <c r="AU247" s="377" t="str">
        <f>Calcu_ADJ!M30</f>
        <v/>
      </c>
      <c r="AV247" s="378"/>
      <c r="AW247" s="378"/>
      <c r="AX247" s="378"/>
      <c r="AY247" s="379"/>
      <c r="AZ247" s="377" t="str">
        <f>Calcu_ADJ!N30</f>
        <v/>
      </c>
      <c r="BA247" s="378"/>
      <c r="BB247" s="378"/>
      <c r="BC247" s="378"/>
      <c r="BD247" s="379"/>
      <c r="BE247" s="380" t="str">
        <f>Calcu_ADJ!O30</f>
        <v/>
      </c>
      <c r="BF247" s="381"/>
      <c r="BG247" s="381"/>
      <c r="BH247" s="381"/>
      <c r="BI247" s="382"/>
    </row>
    <row r="248" spans="1:61" ht="18.75" customHeight="1">
      <c r="A248" s="56"/>
      <c r="B248" s="377" t="str">
        <f>Calcu_ADJ!D31</f>
        <v/>
      </c>
      <c r="C248" s="378"/>
      <c r="D248" s="378"/>
      <c r="E248" s="378"/>
      <c r="F248" s="379"/>
      <c r="G248" s="377" t="str">
        <f>Calcu_ADJ!E31</f>
        <v/>
      </c>
      <c r="H248" s="378"/>
      <c r="I248" s="378"/>
      <c r="J248" s="378"/>
      <c r="K248" s="379"/>
      <c r="L248" s="377" t="str">
        <f>IF(Calcu_ADJ!$B31=FALSE,"",Calcu_ADJ!R31/1000)</f>
        <v/>
      </c>
      <c r="M248" s="378"/>
      <c r="N248" s="378"/>
      <c r="O248" s="378"/>
      <c r="P248" s="379"/>
      <c r="Q248" s="377" t="str">
        <f>IF(Calcu_ADJ!$B31=FALSE,"",Calcu_ADJ!S31/1000)</f>
        <v/>
      </c>
      <c r="R248" s="378"/>
      <c r="S248" s="378"/>
      <c r="T248" s="378"/>
      <c r="U248" s="379"/>
      <c r="V248" s="377" t="str">
        <f>Calcu_ADJ!T31</f>
        <v/>
      </c>
      <c r="W248" s="378"/>
      <c r="X248" s="378"/>
      <c r="Y248" s="378"/>
      <c r="Z248" s="379"/>
      <c r="AA248" s="377" t="str">
        <f>Calcu_ADJ!I31</f>
        <v/>
      </c>
      <c r="AB248" s="378"/>
      <c r="AC248" s="378"/>
      <c r="AD248" s="378"/>
      <c r="AE248" s="379"/>
      <c r="AF248" s="377" t="str">
        <f>Calcu_ADJ!J31</f>
        <v/>
      </c>
      <c r="AG248" s="378"/>
      <c r="AH248" s="378"/>
      <c r="AI248" s="378"/>
      <c r="AJ248" s="379"/>
      <c r="AK248" s="377" t="str">
        <f>Calcu_ADJ!K31</f>
        <v/>
      </c>
      <c r="AL248" s="378"/>
      <c r="AM248" s="378"/>
      <c r="AN248" s="378"/>
      <c r="AO248" s="379"/>
      <c r="AP248" s="377" t="str">
        <f>Calcu_ADJ!L31</f>
        <v/>
      </c>
      <c r="AQ248" s="378"/>
      <c r="AR248" s="378"/>
      <c r="AS248" s="378"/>
      <c r="AT248" s="379"/>
      <c r="AU248" s="377" t="str">
        <f>Calcu_ADJ!M31</f>
        <v/>
      </c>
      <c r="AV248" s="378"/>
      <c r="AW248" s="378"/>
      <c r="AX248" s="378"/>
      <c r="AY248" s="379"/>
      <c r="AZ248" s="377" t="str">
        <f>Calcu_ADJ!N31</f>
        <v/>
      </c>
      <c r="BA248" s="378"/>
      <c r="BB248" s="378"/>
      <c r="BC248" s="378"/>
      <c r="BD248" s="379"/>
      <c r="BE248" s="380" t="str">
        <f>Calcu_ADJ!O31</f>
        <v/>
      </c>
      <c r="BF248" s="381"/>
      <c r="BG248" s="381"/>
      <c r="BH248" s="381"/>
      <c r="BI248" s="382"/>
    </row>
    <row r="249" spans="1:61" ht="18.75" customHeight="1">
      <c r="A249" s="56"/>
      <c r="B249" s="377" t="str">
        <f>Calcu_ADJ!D32</f>
        <v/>
      </c>
      <c r="C249" s="378"/>
      <c r="D249" s="378"/>
      <c r="E249" s="378"/>
      <c r="F249" s="379"/>
      <c r="G249" s="377" t="str">
        <f>Calcu_ADJ!E32</f>
        <v/>
      </c>
      <c r="H249" s="378"/>
      <c r="I249" s="378"/>
      <c r="J249" s="378"/>
      <c r="K249" s="379"/>
      <c r="L249" s="377" t="str">
        <f>IF(Calcu_ADJ!$B32=FALSE,"",Calcu_ADJ!R32/1000)</f>
        <v/>
      </c>
      <c r="M249" s="378"/>
      <c r="N249" s="378"/>
      <c r="O249" s="378"/>
      <c r="P249" s="379"/>
      <c r="Q249" s="377" t="str">
        <f>IF(Calcu_ADJ!$B32=FALSE,"",Calcu_ADJ!S32/1000)</f>
        <v/>
      </c>
      <c r="R249" s="378"/>
      <c r="S249" s="378"/>
      <c r="T249" s="378"/>
      <c r="U249" s="379"/>
      <c r="V249" s="377" t="str">
        <f>Calcu_ADJ!T32</f>
        <v/>
      </c>
      <c r="W249" s="378"/>
      <c r="X249" s="378"/>
      <c r="Y249" s="378"/>
      <c r="Z249" s="379"/>
      <c r="AA249" s="377" t="str">
        <f>Calcu_ADJ!I32</f>
        <v/>
      </c>
      <c r="AB249" s="378"/>
      <c r="AC249" s="378"/>
      <c r="AD249" s="378"/>
      <c r="AE249" s="379"/>
      <c r="AF249" s="377" t="str">
        <f>Calcu_ADJ!J32</f>
        <v/>
      </c>
      <c r="AG249" s="378"/>
      <c r="AH249" s="378"/>
      <c r="AI249" s="378"/>
      <c r="AJ249" s="379"/>
      <c r="AK249" s="377" t="str">
        <f>Calcu_ADJ!K32</f>
        <v/>
      </c>
      <c r="AL249" s="378"/>
      <c r="AM249" s="378"/>
      <c r="AN249" s="378"/>
      <c r="AO249" s="379"/>
      <c r="AP249" s="377" t="str">
        <f>Calcu_ADJ!L32</f>
        <v/>
      </c>
      <c r="AQ249" s="378"/>
      <c r="AR249" s="378"/>
      <c r="AS249" s="378"/>
      <c r="AT249" s="379"/>
      <c r="AU249" s="377" t="str">
        <f>Calcu_ADJ!M32</f>
        <v/>
      </c>
      <c r="AV249" s="378"/>
      <c r="AW249" s="378"/>
      <c r="AX249" s="378"/>
      <c r="AY249" s="379"/>
      <c r="AZ249" s="377" t="str">
        <f>Calcu_ADJ!N32</f>
        <v/>
      </c>
      <c r="BA249" s="378"/>
      <c r="BB249" s="378"/>
      <c r="BC249" s="378"/>
      <c r="BD249" s="379"/>
      <c r="BE249" s="380" t="str">
        <f>Calcu_ADJ!O32</f>
        <v/>
      </c>
      <c r="BF249" s="381"/>
      <c r="BG249" s="381"/>
      <c r="BH249" s="381"/>
      <c r="BI249" s="382"/>
    </row>
    <row r="250" spans="1:61" ht="18.75" customHeight="1">
      <c r="A250" s="56"/>
      <c r="B250" s="377" t="str">
        <f>Calcu_ADJ!D33</f>
        <v/>
      </c>
      <c r="C250" s="378"/>
      <c r="D250" s="378"/>
      <c r="E250" s="378"/>
      <c r="F250" s="379"/>
      <c r="G250" s="377" t="str">
        <f>Calcu_ADJ!E33</f>
        <v/>
      </c>
      <c r="H250" s="378"/>
      <c r="I250" s="378"/>
      <c r="J250" s="378"/>
      <c r="K250" s="379"/>
      <c r="L250" s="377" t="str">
        <f>IF(Calcu_ADJ!$B33=FALSE,"",Calcu_ADJ!R33/1000)</f>
        <v/>
      </c>
      <c r="M250" s="378"/>
      <c r="N250" s="378"/>
      <c r="O250" s="378"/>
      <c r="P250" s="379"/>
      <c r="Q250" s="377" t="str">
        <f>IF(Calcu_ADJ!$B33=FALSE,"",Calcu_ADJ!S33/1000)</f>
        <v/>
      </c>
      <c r="R250" s="378"/>
      <c r="S250" s="378"/>
      <c r="T250" s="378"/>
      <c r="U250" s="379"/>
      <c r="V250" s="377" t="str">
        <f>Calcu_ADJ!T33</f>
        <v/>
      </c>
      <c r="W250" s="378"/>
      <c r="X250" s="378"/>
      <c r="Y250" s="378"/>
      <c r="Z250" s="379"/>
      <c r="AA250" s="377" t="str">
        <f>Calcu_ADJ!I33</f>
        <v/>
      </c>
      <c r="AB250" s="378"/>
      <c r="AC250" s="378"/>
      <c r="AD250" s="378"/>
      <c r="AE250" s="379"/>
      <c r="AF250" s="377" t="str">
        <f>Calcu_ADJ!J33</f>
        <v/>
      </c>
      <c r="AG250" s="378"/>
      <c r="AH250" s="378"/>
      <c r="AI250" s="378"/>
      <c r="AJ250" s="379"/>
      <c r="AK250" s="377" t="str">
        <f>Calcu_ADJ!K33</f>
        <v/>
      </c>
      <c r="AL250" s="378"/>
      <c r="AM250" s="378"/>
      <c r="AN250" s="378"/>
      <c r="AO250" s="379"/>
      <c r="AP250" s="377" t="str">
        <f>Calcu_ADJ!L33</f>
        <v/>
      </c>
      <c r="AQ250" s="378"/>
      <c r="AR250" s="378"/>
      <c r="AS250" s="378"/>
      <c r="AT250" s="379"/>
      <c r="AU250" s="377" t="str">
        <f>Calcu_ADJ!M33</f>
        <v/>
      </c>
      <c r="AV250" s="378"/>
      <c r="AW250" s="378"/>
      <c r="AX250" s="378"/>
      <c r="AY250" s="379"/>
      <c r="AZ250" s="377" t="str">
        <f>Calcu_ADJ!N33</f>
        <v/>
      </c>
      <c r="BA250" s="378"/>
      <c r="BB250" s="378"/>
      <c r="BC250" s="378"/>
      <c r="BD250" s="379"/>
      <c r="BE250" s="380" t="str">
        <f>Calcu_ADJ!O33</f>
        <v/>
      </c>
      <c r="BF250" s="381"/>
      <c r="BG250" s="381"/>
      <c r="BH250" s="381"/>
      <c r="BI250" s="382"/>
    </row>
    <row r="251" spans="1:61" ht="18.75" customHeight="1">
      <c r="A251" s="56"/>
      <c r="B251" s="377" t="str">
        <f>Calcu_ADJ!D34</f>
        <v/>
      </c>
      <c r="C251" s="378"/>
      <c r="D251" s="378"/>
      <c r="E251" s="378"/>
      <c r="F251" s="379"/>
      <c r="G251" s="377" t="str">
        <f>Calcu_ADJ!E34</f>
        <v/>
      </c>
      <c r="H251" s="378"/>
      <c r="I251" s="378"/>
      <c r="J251" s="378"/>
      <c r="K251" s="379"/>
      <c r="L251" s="377" t="str">
        <f>IF(Calcu_ADJ!$B34=FALSE,"",Calcu_ADJ!R34/1000)</f>
        <v/>
      </c>
      <c r="M251" s="378"/>
      <c r="N251" s="378"/>
      <c r="O251" s="378"/>
      <c r="P251" s="379"/>
      <c r="Q251" s="377" t="str">
        <f>IF(Calcu_ADJ!$B34=FALSE,"",Calcu_ADJ!S34/1000)</f>
        <v/>
      </c>
      <c r="R251" s="378"/>
      <c r="S251" s="378"/>
      <c r="T251" s="378"/>
      <c r="U251" s="379"/>
      <c r="V251" s="377" t="str">
        <f>Calcu_ADJ!T34</f>
        <v/>
      </c>
      <c r="W251" s="378"/>
      <c r="X251" s="378"/>
      <c r="Y251" s="378"/>
      <c r="Z251" s="379"/>
      <c r="AA251" s="377" t="str">
        <f>Calcu_ADJ!I34</f>
        <v/>
      </c>
      <c r="AB251" s="378"/>
      <c r="AC251" s="378"/>
      <c r="AD251" s="378"/>
      <c r="AE251" s="379"/>
      <c r="AF251" s="377" t="str">
        <f>Calcu_ADJ!J34</f>
        <v/>
      </c>
      <c r="AG251" s="378"/>
      <c r="AH251" s="378"/>
      <c r="AI251" s="378"/>
      <c r="AJ251" s="379"/>
      <c r="AK251" s="377" t="str">
        <f>Calcu_ADJ!K34</f>
        <v/>
      </c>
      <c r="AL251" s="378"/>
      <c r="AM251" s="378"/>
      <c r="AN251" s="378"/>
      <c r="AO251" s="379"/>
      <c r="AP251" s="377" t="str">
        <f>Calcu_ADJ!L34</f>
        <v/>
      </c>
      <c r="AQ251" s="378"/>
      <c r="AR251" s="378"/>
      <c r="AS251" s="378"/>
      <c r="AT251" s="379"/>
      <c r="AU251" s="377" t="str">
        <f>Calcu_ADJ!M34</f>
        <v/>
      </c>
      <c r="AV251" s="378"/>
      <c r="AW251" s="378"/>
      <c r="AX251" s="378"/>
      <c r="AY251" s="379"/>
      <c r="AZ251" s="377" t="str">
        <f>Calcu_ADJ!N34</f>
        <v/>
      </c>
      <c r="BA251" s="378"/>
      <c r="BB251" s="378"/>
      <c r="BC251" s="378"/>
      <c r="BD251" s="379"/>
      <c r="BE251" s="380" t="str">
        <f>Calcu_ADJ!O34</f>
        <v/>
      </c>
      <c r="BF251" s="381"/>
      <c r="BG251" s="381"/>
      <c r="BH251" s="381"/>
      <c r="BI251" s="382"/>
    </row>
    <row r="252" spans="1:61" ht="18.75" customHeight="1">
      <c r="A252" s="56"/>
      <c r="B252" s="377" t="str">
        <f>Calcu_ADJ!D35</f>
        <v/>
      </c>
      <c r="C252" s="378"/>
      <c r="D252" s="378"/>
      <c r="E252" s="378"/>
      <c r="F252" s="379"/>
      <c r="G252" s="377" t="str">
        <f>Calcu_ADJ!E35</f>
        <v/>
      </c>
      <c r="H252" s="378"/>
      <c r="I252" s="378"/>
      <c r="J252" s="378"/>
      <c r="K252" s="379"/>
      <c r="L252" s="377" t="str">
        <f>IF(Calcu_ADJ!$B35=FALSE,"",Calcu_ADJ!R35/1000)</f>
        <v/>
      </c>
      <c r="M252" s="378"/>
      <c r="N252" s="378"/>
      <c r="O252" s="378"/>
      <c r="P252" s="379"/>
      <c r="Q252" s="377" t="str">
        <f>IF(Calcu_ADJ!$B35=FALSE,"",Calcu_ADJ!S35/1000)</f>
        <v/>
      </c>
      <c r="R252" s="378"/>
      <c r="S252" s="378"/>
      <c r="T252" s="378"/>
      <c r="U252" s="379"/>
      <c r="V252" s="377" t="str">
        <f>Calcu_ADJ!T35</f>
        <v/>
      </c>
      <c r="W252" s="378"/>
      <c r="X252" s="378"/>
      <c r="Y252" s="378"/>
      <c r="Z252" s="379"/>
      <c r="AA252" s="377" t="str">
        <f>Calcu_ADJ!I35</f>
        <v/>
      </c>
      <c r="AB252" s="378"/>
      <c r="AC252" s="378"/>
      <c r="AD252" s="378"/>
      <c r="AE252" s="379"/>
      <c r="AF252" s="377" t="str">
        <f>Calcu_ADJ!J35</f>
        <v/>
      </c>
      <c r="AG252" s="378"/>
      <c r="AH252" s="378"/>
      <c r="AI252" s="378"/>
      <c r="AJ252" s="379"/>
      <c r="AK252" s="377" t="str">
        <f>Calcu_ADJ!K35</f>
        <v/>
      </c>
      <c r="AL252" s="378"/>
      <c r="AM252" s="378"/>
      <c r="AN252" s="378"/>
      <c r="AO252" s="379"/>
      <c r="AP252" s="377" t="str">
        <f>Calcu_ADJ!L35</f>
        <v/>
      </c>
      <c r="AQ252" s="378"/>
      <c r="AR252" s="378"/>
      <c r="AS252" s="378"/>
      <c r="AT252" s="379"/>
      <c r="AU252" s="377" t="str">
        <f>Calcu_ADJ!M35</f>
        <v/>
      </c>
      <c r="AV252" s="378"/>
      <c r="AW252" s="378"/>
      <c r="AX252" s="378"/>
      <c r="AY252" s="379"/>
      <c r="AZ252" s="377" t="str">
        <f>Calcu_ADJ!N35</f>
        <v/>
      </c>
      <c r="BA252" s="378"/>
      <c r="BB252" s="378"/>
      <c r="BC252" s="378"/>
      <c r="BD252" s="379"/>
      <c r="BE252" s="380" t="str">
        <f>Calcu_ADJ!O35</f>
        <v/>
      </c>
      <c r="BF252" s="381"/>
      <c r="BG252" s="381"/>
      <c r="BH252" s="381"/>
      <c r="BI252" s="382"/>
    </row>
    <row r="253" spans="1:61" ht="18.75" customHeight="1">
      <c r="A253" s="56"/>
      <c r="B253" s="377" t="str">
        <f>Calcu_ADJ!D36</f>
        <v/>
      </c>
      <c r="C253" s="378"/>
      <c r="D253" s="378"/>
      <c r="E253" s="378"/>
      <c r="F253" s="379"/>
      <c r="G253" s="377" t="str">
        <f>Calcu_ADJ!E36</f>
        <v/>
      </c>
      <c r="H253" s="378"/>
      <c r="I253" s="378"/>
      <c r="J253" s="378"/>
      <c r="K253" s="379"/>
      <c r="L253" s="377" t="str">
        <f>IF(Calcu_ADJ!$B36=FALSE,"",Calcu_ADJ!R36/1000)</f>
        <v/>
      </c>
      <c r="M253" s="378"/>
      <c r="N253" s="378"/>
      <c r="O253" s="378"/>
      <c r="P253" s="379"/>
      <c r="Q253" s="377" t="str">
        <f>IF(Calcu_ADJ!$B36=FALSE,"",Calcu_ADJ!S36/1000)</f>
        <v/>
      </c>
      <c r="R253" s="378"/>
      <c r="S253" s="378"/>
      <c r="T253" s="378"/>
      <c r="U253" s="379"/>
      <c r="V253" s="377" t="str">
        <f>Calcu_ADJ!T36</f>
        <v/>
      </c>
      <c r="W253" s="378"/>
      <c r="X253" s="378"/>
      <c r="Y253" s="378"/>
      <c r="Z253" s="379"/>
      <c r="AA253" s="377" t="str">
        <f>Calcu_ADJ!I36</f>
        <v/>
      </c>
      <c r="AB253" s="378"/>
      <c r="AC253" s="378"/>
      <c r="AD253" s="378"/>
      <c r="AE253" s="379"/>
      <c r="AF253" s="377" t="str">
        <f>Calcu_ADJ!J36</f>
        <v/>
      </c>
      <c r="AG253" s="378"/>
      <c r="AH253" s="378"/>
      <c r="AI253" s="378"/>
      <c r="AJ253" s="379"/>
      <c r="AK253" s="377" t="str">
        <f>Calcu_ADJ!K36</f>
        <v/>
      </c>
      <c r="AL253" s="378"/>
      <c r="AM253" s="378"/>
      <c r="AN253" s="378"/>
      <c r="AO253" s="379"/>
      <c r="AP253" s="377" t="str">
        <f>Calcu_ADJ!L36</f>
        <v/>
      </c>
      <c r="AQ253" s="378"/>
      <c r="AR253" s="378"/>
      <c r="AS253" s="378"/>
      <c r="AT253" s="379"/>
      <c r="AU253" s="377" t="str">
        <f>Calcu_ADJ!M36</f>
        <v/>
      </c>
      <c r="AV253" s="378"/>
      <c r="AW253" s="378"/>
      <c r="AX253" s="378"/>
      <c r="AY253" s="379"/>
      <c r="AZ253" s="377" t="str">
        <f>Calcu_ADJ!N36</f>
        <v/>
      </c>
      <c r="BA253" s="378"/>
      <c r="BB253" s="378"/>
      <c r="BC253" s="378"/>
      <c r="BD253" s="379"/>
      <c r="BE253" s="380" t="str">
        <f>Calcu_ADJ!O36</f>
        <v/>
      </c>
      <c r="BF253" s="381"/>
      <c r="BG253" s="381"/>
      <c r="BH253" s="381"/>
      <c r="BI253" s="382"/>
    </row>
    <row r="254" spans="1:61" ht="18.75" customHeight="1">
      <c r="A254" s="56"/>
      <c r="B254" s="377" t="str">
        <f>Calcu_ADJ!D37</f>
        <v/>
      </c>
      <c r="C254" s="378"/>
      <c r="D254" s="378"/>
      <c r="E254" s="378"/>
      <c r="F254" s="379"/>
      <c r="G254" s="377" t="str">
        <f>Calcu_ADJ!E37</f>
        <v/>
      </c>
      <c r="H254" s="378"/>
      <c r="I254" s="378"/>
      <c r="J254" s="378"/>
      <c r="K254" s="379"/>
      <c r="L254" s="377" t="str">
        <f>IF(Calcu_ADJ!$B37=FALSE,"",Calcu_ADJ!R37/1000)</f>
        <v/>
      </c>
      <c r="M254" s="378"/>
      <c r="N254" s="378"/>
      <c r="O254" s="378"/>
      <c r="P254" s="379"/>
      <c r="Q254" s="377" t="str">
        <f>IF(Calcu_ADJ!$B37=FALSE,"",Calcu_ADJ!S37/1000)</f>
        <v/>
      </c>
      <c r="R254" s="378"/>
      <c r="S254" s="378"/>
      <c r="T254" s="378"/>
      <c r="U254" s="379"/>
      <c r="V254" s="377" t="str">
        <f>Calcu_ADJ!T37</f>
        <v/>
      </c>
      <c r="W254" s="378"/>
      <c r="X254" s="378"/>
      <c r="Y254" s="378"/>
      <c r="Z254" s="379"/>
      <c r="AA254" s="377" t="str">
        <f>Calcu_ADJ!I37</f>
        <v/>
      </c>
      <c r="AB254" s="378"/>
      <c r="AC254" s="378"/>
      <c r="AD254" s="378"/>
      <c r="AE254" s="379"/>
      <c r="AF254" s="377" t="str">
        <f>Calcu_ADJ!J37</f>
        <v/>
      </c>
      <c r="AG254" s="378"/>
      <c r="AH254" s="378"/>
      <c r="AI254" s="378"/>
      <c r="AJ254" s="379"/>
      <c r="AK254" s="377" t="str">
        <f>Calcu_ADJ!K37</f>
        <v/>
      </c>
      <c r="AL254" s="378"/>
      <c r="AM254" s="378"/>
      <c r="AN254" s="378"/>
      <c r="AO254" s="379"/>
      <c r="AP254" s="377" t="str">
        <f>Calcu_ADJ!L37</f>
        <v/>
      </c>
      <c r="AQ254" s="378"/>
      <c r="AR254" s="378"/>
      <c r="AS254" s="378"/>
      <c r="AT254" s="379"/>
      <c r="AU254" s="377" t="str">
        <f>Calcu_ADJ!M37</f>
        <v/>
      </c>
      <c r="AV254" s="378"/>
      <c r="AW254" s="378"/>
      <c r="AX254" s="378"/>
      <c r="AY254" s="379"/>
      <c r="AZ254" s="377" t="str">
        <f>Calcu_ADJ!N37</f>
        <v/>
      </c>
      <c r="BA254" s="378"/>
      <c r="BB254" s="378"/>
      <c r="BC254" s="378"/>
      <c r="BD254" s="379"/>
      <c r="BE254" s="380" t="str">
        <f>Calcu_ADJ!O37</f>
        <v/>
      </c>
      <c r="BF254" s="381"/>
      <c r="BG254" s="381"/>
      <c r="BH254" s="381"/>
      <c r="BI254" s="382"/>
    </row>
    <row r="255" spans="1:61" ht="18.75" customHeight="1">
      <c r="A255" s="56"/>
      <c r="B255" s="377" t="str">
        <f>Calcu_ADJ!D38</f>
        <v/>
      </c>
      <c r="C255" s="378"/>
      <c r="D255" s="378"/>
      <c r="E255" s="378"/>
      <c r="F255" s="379"/>
      <c r="G255" s="377" t="str">
        <f>Calcu_ADJ!E38</f>
        <v/>
      </c>
      <c r="H255" s="378"/>
      <c r="I255" s="378"/>
      <c r="J255" s="378"/>
      <c r="K255" s="379"/>
      <c r="L255" s="377" t="str">
        <f>IF(Calcu_ADJ!$B38=FALSE,"",Calcu_ADJ!R38/1000)</f>
        <v/>
      </c>
      <c r="M255" s="378"/>
      <c r="N255" s="378"/>
      <c r="O255" s="378"/>
      <c r="P255" s="379"/>
      <c r="Q255" s="377" t="str">
        <f>IF(Calcu_ADJ!$B38=FALSE,"",Calcu_ADJ!S38/1000)</f>
        <v/>
      </c>
      <c r="R255" s="378"/>
      <c r="S255" s="378"/>
      <c r="T255" s="378"/>
      <c r="U255" s="379"/>
      <c r="V255" s="377" t="str">
        <f>Calcu_ADJ!T38</f>
        <v/>
      </c>
      <c r="W255" s="378"/>
      <c r="X255" s="378"/>
      <c r="Y255" s="378"/>
      <c r="Z255" s="379"/>
      <c r="AA255" s="377" t="str">
        <f>Calcu_ADJ!I38</f>
        <v/>
      </c>
      <c r="AB255" s="378"/>
      <c r="AC255" s="378"/>
      <c r="AD255" s="378"/>
      <c r="AE255" s="379"/>
      <c r="AF255" s="377" t="str">
        <f>Calcu_ADJ!J38</f>
        <v/>
      </c>
      <c r="AG255" s="378"/>
      <c r="AH255" s="378"/>
      <c r="AI255" s="378"/>
      <c r="AJ255" s="379"/>
      <c r="AK255" s="377" t="str">
        <f>Calcu_ADJ!K38</f>
        <v/>
      </c>
      <c r="AL255" s="378"/>
      <c r="AM255" s="378"/>
      <c r="AN255" s="378"/>
      <c r="AO255" s="379"/>
      <c r="AP255" s="377" t="str">
        <f>Calcu_ADJ!L38</f>
        <v/>
      </c>
      <c r="AQ255" s="378"/>
      <c r="AR255" s="378"/>
      <c r="AS255" s="378"/>
      <c r="AT255" s="379"/>
      <c r="AU255" s="377" t="str">
        <f>Calcu_ADJ!M38</f>
        <v/>
      </c>
      <c r="AV255" s="378"/>
      <c r="AW255" s="378"/>
      <c r="AX255" s="378"/>
      <c r="AY255" s="379"/>
      <c r="AZ255" s="377" t="str">
        <f>Calcu_ADJ!N38</f>
        <v/>
      </c>
      <c r="BA255" s="378"/>
      <c r="BB255" s="378"/>
      <c r="BC255" s="378"/>
      <c r="BD255" s="379"/>
      <c r="BE255" s="380" t="str">
        <f>Calcu_ADJ!O38</f>
        <v/>
      </c>
      <c r="BF255" s="381"/>
      <c r="BG255" s="381"/>
      <c r="BH255" s="381"/>
      <c r="BI255" s="382"/>
    </row>
    <row r="256" spans="1:61" ht="18.75" customHeight="1">
      <c r="A256" s="56"/>
      <c r="B256" s="377" t="str">
        <f>Calcu_ADJ!D39</f>
        <v/>
      </c>
      <c r="C256" s="378"/>
      <c r="D256" s="378"/>
      <c r="E256" s="378"/>
      <c r="F256" s="379"/>
      <c r="G256" s="377" t="str">
        <f>Calcu_ADJ!E39</f>
        <v/>
      </c>
      <c r="H256" s="378"/>
      <c r="I256" s="378"/>
      <c r="J256" s="378"/>
      <c r="K256" s="379"/>
      <c r="L256" s="377" t="str">
        <f>IF(Calcu_ADJ!$B39=FALSE,"",Calcu_ADJ!R39/1000)</f>
        <v/>
      </c>
      <c r="M256" s="378"/>
      <c r="N256" s="378"/>
      <c r="O256" s="378"/>
      <c r="P256" s="379"/>
      <c r="Q256" s="377" t="str">
        <f>IF(Calcu_ADJ!$B39=FALSE,"",Calcu_ADJ!S39/1000)</f>
        <v/>
      </c>
      <c r="R256" s="378"/>
      <c r="S256" s="378"/>
      <c r="T256" s="378"/>
      <c r="U256" s="379"/>
      <c r="V256" s="377" t="str">
        <f>Calcu_ADJ!T39</f>
        <v/>
      </c>
      <c r="W256" s="378"/>
      <c r="X256" s="378"/>
      <c r="Y256" s="378"/>
      <c r="Z256" s="379"/>
      <c r="AA256" s="377" t="str">
        <f>Calcu_ADJ!I39</f>
        <v/>
      </c>
      <c r="AB256" s="378"/>
      <c r="AC256" s="378"/>
      <c r="AD256" s="378"/>
      <c r="AE256" s="379"/>
      <c r="AF256" s="377" t="str">
        <f>Calcu_ADJ!J39</f>
        <v/>
      </c>
      <c r="AG256" s="378"/>
      <c r="AH256" s="378"/>
      <c r="AI256" s="378"/>
      <c r="AJ256" s="379"/>
      <c r="AK256" s="377" t="str">
        <f>Calcu_ADJ!K39</f>
        <v/>
      </c>
      <c r="AL256" s="378"/>
      <c r="AM256" s="378"/>
      <c r="AN256" s="378"/>
      <c r="AO256" s="379"/>
      <c r="AP256" s="377" t="str">
        <f>Calcu_ADJ!L39</f>
        <v/>
      </c>
      <c r="AQ256" s="378"/>
      <c r="AR256" s="378"/>
      <c r="AS256" s="378"/>
      <c r="AT256" s="379"/>
      <c r="AU256" s="377" t="str">
        <f>Calcu_ADJ!M39</f>
        <v/>
      </c>
      <c r="AV256" s="378"/>
      <c r="AW256" s="378"/>
      <c r="AX256" s="378"/>
      <c r="AY256" s="379"/>
      <c r="AZ256" s="377" t="str">
        <f>Calcu_ADJ!N39</f>
        <v/>
      </c>
      <c r="BA256" s="378"/>
      <c r="BB256" s="378"/>
      <c r="BC256" s="378"/>
      <c r="BD256" s="379"/>
      <c r="BE256" s="380" t="str">
        <f>Calcu_ADJ!O39</f>
        <v/>
      </c>
      <c r="BF256" s="381"/>
      <c r="BG256" s="381"/>
      <c r="BH256" s="381"/>
      <c r="BI256" s="382"/>
    </row>
    <row r="257" spans="1:61" ht="18.75" customHeight="1">
      <c r="A257" s="56"/>
      <c r="B257" s="377" t="str">
        <f>Calcu_ADJ!D40</f>
        <v/>
      </c>
      <c r="C257" s="378"/>
      <c r="D257" s="378"/>
      <c r="E257" s="378"/>
      <c r="F257" s="379"/>
      <c r="G257" s="377" t="str">
        <f>Calcu_ADJ!E40</f>
        <v/>
      </c>
      <c r="H257" s="378"/>
      <c r="I257" s="378"/>
      <c r="J257" s="378"/>
      <c r="K257" s="379"/>
      <c r="L257" s="377" t="str">
        <f>IF(Calcu_ADJ!$B40=FALSE,"",Calcu_ADJ!R40/1000)</f>
        <v/>
      </c>
      <c r="M257" s="378"/>
      <c r="N257" s="378"/>
      <c r="O257" s="378"/>
      <c r="P257" s="379"/>
      <c r="Q257" s="377" t="str">
        <f>IF(Calcu_ADJ!$B40=FALSE,"",Calcu_ADJ!S40/1000)</f>
        <v/>
      </c>
      <c r="R257" s="378"/>
      <c r="S257" s="378"/>
      <c r="T257" s="378"/>
      <c r="U257" s="379"/>
      <c r="V257" s="377" t="str">
        <f>Calcu_ADJ!T40</f>
        <v/>
      </c>
      <c r="W257" s="378"/>
      <c r="X257" s="378"/>
      <c r="Y257" s="378"/>
      <c r="Z257" s="379"/>
      <c r="AA257" s="377" t="str">
        <f>Calcu_ADJ!I40</f>
        <v/>
      </c>
      <c r="AB257" s="378"/>
      <c r="AC257" s="378"/>
      <c r="AD257" s="378"/>
      <c r="AE257" s="379"/>
      <c r="AF257" s="377" t="str">
        <f>Calcu_ADJ!J40</f>
        <v/>
      </c>
      <c r="AG257" s="378"/>
      <c r="AH257" s="378"/>
      <c r="AI257" s="378"/>
      <c r="AJ257" s="379"/>
      <c r="AK257" s="377" t="str">
        <f>Calcu_ADJ!K40</f>
        <v/>
      </c>
      <c r="AL257" s="378"/>
      <c r="AM257" s="378"/>
      <c r="AN257" s="378"/>
      <c r="AO257" s="379"/>
      <c r="AP257" s="377" t="str">
        <f>Calcu_ADJ!L40</f>
        <v/>
      </c>
      <c r="AQ257" s="378"/>
      <c r="AR257" s="378"/>
      <c r="AS257" s="378"/>
      <c r="AT257" s="379"/>
      <c r="AU257" s="377" t="str">
        <f>Calcu_ADJ!M40</f>
        <v/>
      </c>
      <c r="AV257" s="378"/>
      <c r="AW257" s="378"/>
      <c r="AX257" s="378"/>
      <c r="AY257" s="379"/>
      <c r="AZ257" s="377" t="str">
        <f>Calcu_ADJ!N40</f>
        <v/>
      </c>
      <c r="BA257" s="378"/>
      <c r="BB257" s="378"/>
      <c r="BC257" s="378"/>
      <c r="BD257" s="379"/>
      <c r="BE257" s="380" t="str">
        <f>Calcu_ADJ!O40</f>
        <v/>
      </c>
      <c r="BF257" s="381"/>
      <c r="BG257" s="381"/>
      <c r="BH257" s="381"/>
      <c r="BI257" s="382"/>
    </row>
    <row r="258" spans="1:61" ht="18.75" customHeight="1">
      <c r="A258" s="56"/>
      <c r="B258" s="377" t="str">
        <f>Calcu_ADJ!D41</f>
        <v/>
      </c>
      <c r="C258" s="378"/>
      <c r="D258" s="378"/>
      <c r="E258" s="378"/>
      <c r="F258" s="379"/>
      <c r="G258" s="377" t="str">
        <f>Calcu_ADJ!E41</f>
        <v/>
      </c>
      <c r="H258" s="378"/>
      <c r="I258" s="378"/>
      <c r="J258" s="378"/>
      <c r="K258" s="379"/>
      <c r="L258" s="377" t="str">
        <f>IF(Calcu_ADJ!$B41=FALSE,"",Calcu_ADJ!R41/1000)</f>
        <v/>
      </c>
      <c r="M258" s="378"/>
      <c r="N258" s="378"/>
      <c r="O258" s="378"/>
      <c r="P258" s="379"/>
      <c r="Q258" s="377" t="str">
        <f>IF(Calcu_ADJ!$B41=FALSE,"",Calcu_ADJ!S41/1000)</f>
        <v/>
      </c>
      <c r="R258" s="378"/>
      <c r="S258" s="378"/>
      <c r="T258" s="378"/>
      <c r="U258" s="379"/>
      <c r="V258" s="377" t="str">
        <f>Calcu_ADJ!T41</f>
        <v/>
      </c>
      <c r="W258" s="378"/>
      <c r="X258" s="378"/>
      <c r="Y258" s="378"/>
      <c r="Z258" s="379"/>
      <c r="AA258" s="377" t="str">
        <f>Calcu_ADJ!I41</f>
        <v/>
      </c>
      <c r="AB258" s="378"/>
      <c r="AC258" s="378"/>
      <c r="AD258" s="378"/>
      <c r="AE258" s="379"/>
      <c r="AF258" s="377" t="str">
        <f>Calcu_ADJ!J41</f>
        <v/>
      </c>
      <c r="AG258" s="378"/>
      <c r="AH258" s="378"/>
      <c r="AI258" s="378"/>
      <c r="AJ258" s="379"/>
      <c r="AK258" s="377" t="str">
        <f>Calcu_ADJ!K41</f>
        <v/>
      </c>
      <c r="AL258" s="378"/>
      <c r="AM258" s="378"/>
      <c r="AN258" s="378"/>
      <c r="AO258" s="379"/>
      <c r="AP258" s="377" t="str">
        <f>Calcu_ADJ!L41</f>
        <v/>
      </c>
      <c r="AQ258" s="378"/>
      <c r="AR258" s="378"/>
      <c r="AS258" s="378"/>
      <c r="AT258" s="379"/>
      <c r="AU258" s="377" t="str">
        <f>Calcu_ADJ!M41</f>
        <v/>
      </c>
      <c r="AV258" s="378"/>
      <c r="AW258" s="378"/>
      <c r="AX258" s="378"/>
      <c r="AY258" s="379"/>
      <c r="AZ258" s="377" t="str">
        <f>Calcu_ADJ!N41</f>
        <v/>
      </c>
      <c r="BA258" s="378"/>
      <c r="BB258" s="378"/>
      <c r="BC258" s="378"/>
      <c r="BD258" s="379"/>
      <c r="BE258" s="380" t="str">
        <f>Calcu_ADJ!O41</f>
        <v/>
      </c>
      <c r="BF258" s="381"/>
      <c r="BG258" s="381"/>
      <c r="BH258" s="381"/>
      <c r="BI258" s="382"/>
    </row>
    <row r="259" spans="1:61" ht="18.75" customHeight="1">
      <c r="A259" s="56"/>
      <c r="B259" s="377" t="str">
        <f>Calcu_ADJ!D42</f>
        <v/>
      </c>
      <c r="C259" s="378"/>
      <c r="D259" s="378"/>
      <c r="E259" s="378"/>
      <c r="F259" s="379"/>
      <c r="G259" s="377" t="str">
        <f>Calcu_ADJ!E42</f>
        <v/>
      </c>
      <c r="H259" s="378"/>
      <c r="I259" s="378"/>
      <c r="J259" s="378"/>
      <c r="K259" s="379"/>
      <c r="L259" s="377" t="str">
        <f>IF(Calcu_ADJ!$B42=FALSE,"",Calcu_ADJ!R42/1000)</f>
        <v/>
      </c>
      <c r="M259" s="378"/>
      <c r="N259" s="378"/>
      <c r="O259" s="378"/>
      <c r="P259" s="379"/>
      <c r="Q259" s="377" t="str">
        <f>IF(Calcu_ADJ!$B42=FALSE,"",Calcu_ADJ!S42/1000)</f>
        <v/>
      </c>
      <c r="R259" s="378"/>
      <c r="S259" s="378"/>
      <c r="T259" s="378"/>
      <c r="U259" s="379"/>
      <c r="V259" s="377" t="str">
        <f>Calcu_ADJ!T42</f>
        <v/>
      </c>
      <c r="W259" s="378"/>
      <c r="X259" s="378"/>
      <c r="Y259" s="378"/>
      <c r="Z259" s="379"/>
      <c r="AA259" s="377" t="str">
        <f>Calcu_ADJ!I42</f>
        <v/>
      </c>
      <c r="AB259" s="378"/>
      <c r="AC259" s="378"/>
      <c r="AD259" s="378"/>
      <c r="AE259" s="379"/>
      <c r="AF259" s="377" t="str">
        <f>Calcu_ADJ!J42</f>
        <v/>
      </c>
      <c r="AG259" s="378"/>
      <c r="AH259" s="378"/>
      <c r="AI259" s="378"/>
      <c r="AJ259" s="379"/>
      <c r="AK259" s="377" t="str">
        <f>Calcu_ADJ!K42</f>
        <v/>
      </c>
      <c r="AL259" s="378"/>
      <c r="AM259" s="378"/>
      <c r="AN259" s="378"/>
      <c r="AO259" s="379"/>
      <c r="AP259" s="377" t="str">
        <f>Calcu_ADJ!L42</f>
        <v/>
      </c>
      <c r="AQ259" s="378"/>
      <c r="AR259" s="378"/>
      <c r="AS259" s="378"/>
      <c r="AT259" s="379"/>
      <c r="AU259" s="377" t="str">
        <f>Calcu_ADJ!M42</f>
        <v/>
      </c>
      <c r="AV259" s="378"/>
      <c r="AW259" s="378"/>
      <c r="AX259" s="378"/>
      <c r="AY259" s="379"/>
      <c r="AZ259" s="377" t="str">
        <f>Calcu_ADJ!N42</f>
        <v/>
      </c>
      <c r="BA259" s="378"/>
      <c r="BB259" s="378"/>
      <c r="BC259" s="378"/>
      <c r="BD259" s="379"/>
      <c r="BE259" s="380" t="str">
        <f>Calcu_ADJ!O42</f>
        <v/>
      </c>
      <c r="BF259" s="381"/>
      <c r="BG259" s="381"/>
      <c r="BH259" s="381"/>
      <c r="BI259" s="382"/>
    </row>
    <row r="260" spans="1:61" ht="18.75" customHeight="1">
      <c r="A260" s="56"/>
      <c r="B260" s="377" t="str">
        <f>Calcu_ADJ!D43</f>
        <v/>
      </c>
      <c r="C260" s="378"/>
      <c r="D260" s="378"/>
      <c r="E260" s="378"/>
      <c r="F260" s="379"/>
      <c r="G260" s="377" t="str">
        <f>Calcu_ADJ!E43</f>
        <v/>
      </c>
      <c r="H260" s="378"/>
      <c r="I260" s="378"/>
      <c r="J260" s="378"/>
      <c r="K260" s="379"/>
      <c r="L260" s="377" t="str">
        <f>IF(Calcu_ADJ!$B43=FALSE,"",Calcu_ADJ!R43/1000)</f>
        <v/>
      </c>
      <c r="M260" s="378"/>
      <c r="N260" s="378"/>
      <c r="O260" s="378"/>
      <c r="P260" s="379"/>
      <c r="Q260" s="377" t="str">
        <f>IF(Calcu_ADJ!$B43=FALSE,"",Calcu_ADJ!S43/1000)</f>
        <v/>
      </c>
      <c r="R260" s="378"/>
      <c r="S260" s="378"/>
      <c r="T260" s="378"/>
      <c r="U260" s="379"/>
      <c r="V260" s="377" t="str">
        <f>Calcu_ADJ!T43</f>
        <v/>
      </c>
      <c r="W260" s="378"/>
      <c r="X260" s="378"/>
      <c r="Y260" s="378"/>
      <c r="Z260" s="379"/>
      <c r="AA260" s="377" t="str">
        <f>Calcu_ADJ!I43</f>
        <v/>
      </c>
      <c r="AB260" s="378"/>
      <c r="AC260" s="378"/>
      <c r="AD260" s="378"/>
      <c r="AE260" s="379"/>
      <c r="AF260" s="377" t="str">
        <f>Calcu_ADJ!J43</f>
        <v/>
      </c>
      <c r="AG260" s="378"/>
      <c r="AH260" s="378"/>
      <c r="AI260" s="378"/>
      <c r="AJ260" s="379"/>
      <c r="AK260" s="377" t="str">
        <f>Calcu_ADJ!K43</f>
        <v/>
      </c>
      <c r="AL260" s="378"/>
      <c r="AM260" s="378"/>
      <c r="AN260" s="378"/>
      <c r="AO260" s="379"/>
      <c r="AP260" s="377" t="str">
        <f>Calcu_ADJ!L43</f>
        <v/>
      </c>
      <c r="AQ260" s="378"/>
      <c r="AR260" s="378"/>
      <c r="AS260" s="378"/>
      <c r="AT260" s="379"/>
      <c r="AU260" s="377" t="str">
        <f>Calcu_ADJ!M43</f>
        <v/>
      </c>
      <c r="AV260" s="378"/>
      <c r="AW260" s="378"/>
      <c r="AX260" s="378"/>
      <c r="AY260" s="379"/>
      <c r="AZ260" s="377" t="str">
        <f>Calcu_ADJ!N43</f>
        <v/>
      </c>
      <c r="BA260" s="378"/>
      <c r="BB260" s="378"/>
      <c r="BC260" s="378"/>
      <c r="BD260" s="379"/>
      <c r="BE260" s="380" t="str">
        <f>Calcu_ADJ!O43</f>
        <v/>
      </c>
      <c r="BF260" s="381"/>
      <c r="BG260" s="381"/>
      <c r="BH260" s="381"/>
      <c r="BI260" s="382"/>
    </row>
    <row r="261" spans="1:61" ht="18.75" customHeight="1">
      <c r="A261" s="56"/>
      <c r="B261" s="377" t="str">
        <f>Calcu_ADJ!D44</f>
        <v/>
      </c>
      <c r="C261" s="378"/>
      <c r="D261" s="378"/>
      <c r="E261" s="378"/>
      <c r="F261" s="379"/>
      <c r="G261" s="377" t="str">
        <f>Calcu_ADJ!E44</f>
        <v/>
      </c>
      <c r="H261" s="378"/>
      <c r="I261" s="378"/>
      <c r="J261" s="378"/>
      <c r="K261" s="379"/>
      <c r="L261" s="377" t="str">
        <f>IF(Calcu_ADJ!$B44=FALSE,"",Calcu_ADJ!R44/1000)</f>
        <v/>
      </c>
      <c r="M261" s="378"/>
      <c r="N261" s="378"/>
      <c r="O261" s="378"/>
      <c r="P261" s="379"/>
      <c r="Q261" s="377" t="str">
        <f>IF(Calcu_ADJ!$B44=FALSE,"",Calcu_ADJ!S44/1000)</f>
        <v/>
      </c>
      <c r="R261" s="378"/>
      <c r="S261" s="378"/>
      <c r="T261" s="378"/>
      <c r="U261" s="379"/>
      <c r="V261" s="377" t="str">
        <f>Calcu_ADJ!T44</f>
        <v/>
      </c>
      <c r="W261" s="378"/>
      <c r="X261" s="378"/>
      <c r="Y261" s="378"/>
      <c r="Z261" s="379"/>
      <c r="AA261" s="377" t="str">
        <f>Calcu_ADJ!I44</f>
        <v/>
      </c>
      <c r="AB261" s="378"/>
      <c r="AC261" s="378"/>
      <c r="AD261" s="378"/>
      <c r="AE261" s="379"/>
      <c r="AF261" s="377" t="str">
        <f>Calcu_ADJ!J44</f>
        <v/>
      </c>
      <c r="AG261" s="378"/>
      <c r="AH261" s="378"/>
      <c r="AI261" s="378"/>
      <c r="AJ261" s="379"/>
      <c r="AK261" s="377" t="str">
        <f>Calcu_ADJ!K44</f>
        <v/>
      </c>
      <c r="AL261" s="378"/>
      <c r="AM261" s="378"/>
      <c r="AN261" s="378"/>
      <c r="AO261" s="379"/>
      <c r="AP261" s="377" t="str">
        <f>Calcu_ADJ!L44</f>
        <v/>
      </c>
      <c r="AQ261" s="378"/>
      <c r="AR261" s="378"/>
      <c r="AS261" s="378"/>
      <c r="AT261" s="379"/>
      <c r="AU261" s="377" t="str">
        <f>Calcu_ADJ!M44</f>
        <v/>
      </c>
      <c r="AV261" s="378"/>
      <c r="AW261" s="378"/>
      <c r="AX261" s="378"/>
      <c r="AY261" s="379"/>
      <c r="AZ261" s="377" t="str">
        <f>Calcu_ADJ!N44</f>
        <v/>
      </c>
      <c r="BA261" s="378"/>
      <c r="BB261" s="378"/>
      <c r="BC261" s="378"/>
      <c r="BD261" s="379"/>
      <c r="BE261" s="380" t="str">
        <f>Calcu_ADJ!O44</f>
        <v/>
      </c>
      <c r="BF261" s="381"/>
      <c r="BG261" s="381"/>
      <c r="BH261" s="381"/>
      <c r="BI261" s="382"/>
    </row>
    <row r="262" spans="1:61" ht="18.75" customHeight="1">
      <c r="A262" s="56"/>
      <c r="B262" s="377" t="str">
        <f>Calcu_ADJ!D45</f>
        <v/>
      </c>
      <c r="C262" s="378"/>
      <c r="D262" s="378"/>
      <c r="E262" s="378"/>
      <c r="F262" s="379"/>
      <c r="G262" s="377" t="str">
        <f>Calcu_ADJ!E45</f>
        <v/>
      </c>
      <c r="H262" s="378"/>
      <c r="I262" s="378"/>
      <c r="J262" s="378"/>
      <c r="K262" s="379"/>
      <c r="L262" s="377" t="str">
        <f>IF(Calcu_ADJ!$B45=FALSE,"",Calcu_ADJ!R45/1000)</f>
        <v/>
      </c>
      <c r="M262" s="378"/>
      <c r="N262" s="378"/>
      <c r="O262" s="378"/>
      <c r="P262" s="379"/>
      <c r="Q262" s="377" t="str">
        <f>IF(Calcu_ADJ!$B45=FALSE,"",Calcu_ADJ!S45/1000)</f>
        <v/>
      </c>
      <c r="R262" s="378"/>
      <c r="S262" s="378"/>
      <c r="T262" s="378"/>
      <c r="U262" s="379"/>
      <c r="V262" s="377" t="str">
        <f>Calcu_ADJ!T45</f>
        <v/>
      </c>
      <c r="W262" s="378"/>
      <c r="X262" s="378"/>
      <c r="Y262" s="378"/>
      <c r="Z262" s="379"/>
      <c r="AA262" s="377" t="str">
        <f>Calcu_ADJ!I45</f>
        <v/>
      </c>
      <c r="AB262" s="378"/>
      <c r="AC262" s="378"/>
      <c r="AD262" s="378"/>
      <c r="AE262" s="379"/>
      <c r="AF262" s="377" t="str">
        <f>Calcu_ADJ!J45</f>
        <v/>
      </c>
      <c r="AG262" s="378"/>
      <c r="AH262" s="378"/>
      <c r="AI262" s="378"/>
      <c r="AJ262" s="379"/>
      <c r="AK262" s="377" t="str">
        <f>Calcu_ADJ!K45</f>
        <v/>
      </c>
      <c r="AL262" s="378"/>
      <c r="AM262" s="378"/>
      <c r="AN262" s="378"/>
      <c r="AO262" s="379"/>
      <c r="AP262" s="377" t="str">
        <f>Calcu_ADJ!L45</f>
        <v/>
      </c>
      <c r="AQ262" s="378"/>
      <c r="AR262" s="378"/>
      <c r="AS262" s="378"/>
      <c r="AT262" s="379"/>
      <c r="AU262" s="377" t="str">
        <f>Calcu_ADJ!M45</f>
        <v/>
      </c>
      <c r="AV262" s="378"/>
      <c r="AW262" s="378"/>
      <c r="AX262" s="378"/>
      <c r="AY262" s="379"/>
      <c r="AZ262" s="377" t="str">
        <f>Calcu_ADJ!N45</f>
        <v/>
      </c>
      <c r="BA262" s="378"/>
      <c r="BB262" s="378"/>
      <c r="BC262" s="378"/>
      <c r="BD262" s="379"/>
      <c r="BE262" s="380" t="str">
        <f>Calcu_ADJ!O45</f>
        <v/>
      </c>
      <c r="BF262" s="381"/>
      <c r="BG262" s="381"/>
      <c r="BH262" s="381"/>
      <c r="BI262" s="382"/>
    </row>
    <row r="263" spans="1:61" ht="18.75" customHeight="1">
      <c r="A263" s="56"/>
      <c r="B263" s="377" t="str">
        <f>Calcu_ADJ!D46</f>
        <v/>
      </c>
      <c r="C263" s="378"/>
      <c r="D263" s="378"/>
      <c r="E263" s="378"/>
      <c r="F263" s="379"/>
      <c r="G263" s="377" t="str">
        <f>Calcu_ADJ!E46</f>
        <v/>
      </c>
      <c r="H263" s="378"/>
      <c r="I263" s="378"/>
      <c r="J263" s="378"/>
      <c r="K263" s="379"/>
      <c r="L263" s="377" t="str">
        <f>IF(Calcu_ADJ!$B46=FALSE,"",Calcu_ADJ!R46/1000)</f>
        <v/>
      </c>
      <c r="M263" s="378"/>
      <c r="N263" s="378"/>
      <c r="O263" s="378"/>
      <c r="P263" s="379"/>
      <c r="Q263" s="377" t="str">
        <f>IF(Calcu_ADJ!$B46=FALSE,"",Calcu_ADJ!S46/1000)</f>
        <v/>
      </c>
      <c r="R263" s="378"/>
      <c r="S263" s="378"/>
      <c r="T263" s="378"/>
      <c r="U263" s="379"/>
      <c r="V263" s="377" t="str">
        <f>Calcu_ADJ!T46</f>
        <v/>
      </c>
      <c r="W263" s="378"/>
      <c r="X263" s="378"/>
      <c r="Y263" s="378"/>
      <c r="Z263" s="379"/>
      <c r="AA263" s="377" t="str">
        <f>Calcu_ADJ!I46</f>
        <v/>
      </c>
      <c r="AB263" s="378"/>
      <c r="AC263" s="378"/>
      <c r="AD263" s="378"/>
      <c r="AE263" s="379"/>
      <c r="AF263" s="377" t="str">
        <f>Calcu_ADJ!J46</f>
        <v/>
      </c>
      <c r="AG263" s="378"/>
      <c r="AH263" s="378"/>
      <c r="AI263" s="378"/>
      <c r="AJ263" s="379"/>
      <c r="AK263" s="377" t="str">
        <f>Calcu_ADJ!K46</f>
        <v/>
      </c>
      <c r="AL263" s="378"/>
      <c r="AM263" s="378"/>
      <c r="AN263" s="378"/>
      <c r="AO263" s="379"/>
      <c r="AP263" s="377" t="str">
        <f>Calcu_ADJ!L46</f>
        <v/>
      </c>
      <c r="AQ263" s="378"/>
      <c r="AR263" s="378"/>
      <c r="AS263" s="378"/>
      <c r="AT263" s="379"/>
      <c r="AU263" s="377" t="str">
        <f>Calcu_ADJ!M46</f>
        <v/>
      </c>
      <c r="AV263" s="378"/>
      <c r="AW263" s="378"/>
      <c r="AX263" s="378"/>
      <c r="AY263" s="379"/>
      <c r="AZ263" s="377" t="str">
        <f>Calcu_ADJ!N46</f>
        <v/>
      </c>
      <c r="BA263" s="378"/>
      <c r="BB263" s="378"/>
      <c r="BC263" s="378"/>
      <c r="BD263" s="379"/>
      <c r="BE263" s="380" t="str">
        <f>Calcu_ADJ!O46</f>
        <v/>
      </c>
      <c r="BF263" s="381"/>
      <c r="BG263" s="381"/>
      <c r="BH263" s="381"/>
      <c r="BI263" s="382"/>
    </row>
    <row r="264" spans="1:61" ht="18.75" customHeight="1">
      <c r="A264" s="56"/>
      <c r="B264" s="377" t="str">
        <f>Calcu_ADJ!D47</f>
        <v/>
      </c>
      <c r="C264" s="378"/>
      <c r="D264" s="378"/>
      <c r="E264" s="378"/>
      <c r="F264" s="379"/>
      <c r="G264" s="377" t="str">
        <f>Calcu_ADJ!E47</f>
        <v/>
      </c>
      <c r="H264" s="378"/>
      <c r="I264" s="378"/>
      <c r="J264" s="378"/>
      <c r="K264" s="379"/>
      <c r="L264" s="377" t="str">
        <f>IF(Calcu_ADJ!$B47=FALSE,"",Calcu_ADJ!R47/1000)</f>
        <v/>
      </c>
      <c r="M264" s="378"/>
      <c r="N264" s="378"/>
      <c r="O264" s="378"/>
      <c r="P264" s="379"/>
      <c r="Q264" s="377" t="str">
        <f>IF(Calcu_ADJ!$B47=FALSE,"",Calcu_ADJ!S47/1000)</f>
        <v/>
      </c>
      <c r="R264" s="378"/>
      <c r="S264" s="378"/>
      <c r="T264" s="378"/>
      <c r="U264" s="379"/>
      <c r="V264" s="377" t="str">
        <f>Calcu_ADJ!T47</f>
        <v/>
      </c>
      <c r="W264" s="378"/>
      <c r="X264" s="378"/>
      <c r="Y264" s="378"/>
      <c r="Z264" s="379"/>
      <c r="AA264" s="377" t="str">
        <f>Calcu_ADJ!I47</f>
        <v/>
      </c>
      <c r="AB264" s="378"/>
      <c r="AC264" s="378"/>
      <c r="AD264" s="378"/>
      <c r="AE264" s="379"/>
      <c r="AF264" s="377" t="str">
        <f>Calcu_ADJ!J47</f>
        <v/>
      </c>
      <c r="AG264" s="378"/>
      <c r="AH264" s="378"/>
      <c r="AI264" s="378"/>
      <c r="AJ264" s="379"/>
      <c r="AK264" s="377" t="str">
        <f>Calcu_ADJ!K47</f>
        <v/>
      </c>
      <c r="AL264" s="378"/>
      <c r="AM264" s="378"/>
      <c r="AN264" s="378"/>
      <c r="AO264" s="379"/>
      <c r="AP264" s="377" t="str">
        <f>Calcu_ADJ!L47</f>
        <v/>
      </c>
      <c r="AQ264" s="378"/>
      <c r="AR264" s="378"/>
      <c r="AS264" s="378"/>
      <c r="AT264" s="379"/>
      <c r="AU264" s="377" t="str">
        <f>Calcu_ADJ!M47</f>
        <v/>
      </c>
      <c r="AV264" s="378"/>
      <c r="AW264" s="378"/>
      <c r="AX264" s="378"/>
      <c r="AY264" s="379"/>
      <c r="AZ264" s="377" t="str">
        <f>Calcu_ADJ!N47</f>
        <v/>
      </c>
      <c r="BA264" s="378"/>
      <c r="BB264" s="378"/>
      <c r="BC264" s="378"/>
      <c r="BD264" s="379"/>
      <c r="BE264" s="380" t="str">
        <f>Calcu_ADJ!O47</f>
        <v/>
      </c>
      <c r="BF264" s="381"/>
      <c r="BG264" s="381"/>
      <c r="BH264" s="381"/>
      <c r="BI264" s="382"/>
    </row>
    <row r="265" spans="1:61" ht="18.75" customHeight="1">
      <c r="A265" s="56"/>
      <c r="B265" s="377" t="str">
        <f>Calcu_ADJ!D48</f>
        <v/>
      </c>
      <c r="C265" s="378"/>
      <c r="D265" s="378"/>
      <c r="E265" s="378"/>
      <c r="F265" s="379"/>
      <c r="G265" s="377" t="str">
        <f>Calcu_ADJ!E48</f>
        <v/>
      </c>
      <c r="H265" s="378"/>
      <c r="I265" s="378"/>
      <c r="J265" s="378"/>
      <c r="K265" s="379"/>
      <c r="L265" s="377" t="str">
        <f>IF(Calcu_ADJ!$B48=FALSE,"",Calcu_ADJ!R48/1000)</f>
        <v/>
      </c>
      <c r="M265" s="378"/>
      <c r="N265" s="378"/>
      <c r="O265" s="378"/>
      <c r="P265" s="379"/>
      <c r="Q265" s="377" t="str">
        <f>IF(Calcu_ADJ!$B48=FALSE,"",Calcu_ADJ!S48/1000)</f>
        <v/>
      </c>
      <c r="R265" s="378"/>
      <c r="S265" s="378"/>
      <c r="T265" s="378"/>
      <c r="U265" s="379"/>
      <c r="V265" s="377" t="str">
        <f>Calcu_ADJ!T48</f>
        <v/>
      </c>
      <c r="W265" s="378"/>
      <c r="X265" s="378"/>
      <c r="Y265" s="378"/>
      <c r="Z265" s="379"/>
      <c r="AA265" s="377" t="str">
        <f>Calcu_ADJ!I48</f>
        <v/>
      </c>
      <c r="AB265" s="378"/>
      <c r="AC265" s="378"/>
      <c r="AD265" s="378"/>
      <c r="AE265" s="379"/>
      <c r="AF265" s="377" t="str">
        <f>Calcu_ADJ!J48</f>
        <v/>
      </c>
      <c r="AG265" s="378"/>
      <c r="AH265" s="378"/>
      <c r="AI265" s="378"/>
      <c r="AJ265" s="379"/>
      <c r="AK265" s="377" t="str">
        <f>Calcu_ADJ!K48</f>
        <v/>
      </c>
      <c r="AL265" s="378"/>
      <c r="AM265" s="378"/>
      <c r="AN265" s="378"/>
      <c r="AO265" s="379"/>
      <c r="AP265" s="377" t="str">
        <f>Calcu_ADJ!L48</f>
        <v/>
      </c>
      <c r="AQ265" s="378"/>
      <c r="AR265" s="378"/>
      <c r="AS265" s="378"/>
      <c r="AT265" s="379"/>
      <c r="AU265" s="377" t="str">
        <f>Calcu_ADJ!M48</f>
        <v/>
      </c>
      <c r="AV265" s="378"/>
      <c r="AW265" s="378"/>
      <c r="AX265" s="378"/>
      <c r="AY265" s="379"/>
      <c r="AZ265" s="377" t="str">
        <f>Calcu_ADJ!N48</f>
        <v/>
      </c>
      <c r="BA265" s="378"/>
      <c r="BB265" s="378"/>
      <c r="BC265" s="378"/>
      <c r="BD265" s="379"/>
      <c r="BE265" s="380" t="str">
        <f>Calcu_ADJ!O48</f>
        <v/>
      </c>
      <c r="BF265" s="381"/>
      <c r="BG265" s="381"/>
      <c r="BH265" s="381"/>
      <c r="BI265" s="382"/>
    </row>
    <row r="266" spans="1:61" ht="18.75" customHeight="1">
      <c r="A266" s="56"/>
      <c r="B266" s="377" t="str">
        <f>Calcu_ADJ!D49</f>
        <v/>
      </c>
      <c r="C266" s="378"/>
      <c r="D266" s="378"/>
      <c r="E266" s="378"/>
      <c r="F266" s="379"/>
      <c r="G266" s="377" t="str">
        <f>Calcu_ADJ!E49</f>
        <v/>
      </c>
      <c r="H266" s="378"/>
      <c r="I266" s="378"/>
      <c r="J266" s="378"/>
      <c r="K266" s="379"/>
      <c r="L266" s="377" t="str">
        <f>IF(Calcu_ADJ!$B49=FALSE,"",Calcu_ADJ!R49/1000)</f>
        <v/>
      </c>
      <c r="M266" s="378"/>
      <c r="N266" s="378"/>
      <c r="O266" s="378"/>
      <c r="P266" s="379"/>
      <c r="Q266" s="377" t="str">
        <f>IF(Calcu_ADJ!$B49=FALSE,"",Calcu_ADJ!S49/1000)</f>
        <v/>
      </c>
      <c r="R266" s="378"/>
      <c r="S266" s="378"/>
      <c r="T266" s="378"/>
      <c r="U266" s="379"/>
      <c r="V266" s="377" t="str">
        <f>Calcu_ADJ!T49</f>
        <v/>
      </c>
      <c r="W266" s="378"/>
      <c r="X266" s="378"/>
      <c r="Y266" s="378"/>
      <c r="Z266" s="379"/>
      <c r="AA266" s="377" t="str">
        <f>Calcu_ADJ!I49</f>
        <v/>
      </c>
      <c r="AB266" s="378"/>
      <c r="AC266" s="378"/>
      <c r="AD266" s="378"/>
      <c r="AE266" s="379"/>
      <c r="AF266" s="377" t="str">
        <f>Calcu_ADJ!J49</f>
        <v/>
      </c>
      <c r="AG266" s="378"/>
      <c r="AH266" s="378"/>
      <c r="AI266" s="378"/>
      <c r="AJ266" s="379"/>
      <c r="AK266" s="377" t="str">
        <f>Calcu_ADJ!K49</f>
        <v/>
      </c>
      <c r="AL266" s="378"/>
      <c r="AM266" s="378"/>
      <c r="AN266" s="378"/>
      <c r="AO266" s="379"/>
      <c r="AP266" s="377" t="str">
        <f>Calcu_ADJ!L49</f>
        <v/>
      </c>
      <c r="AQ266" s="378"/>
      <c r="AR266" s="378"/>
      <c r="AS266" s="378"/>
      <c r="AT266" s="379"/>
      <c r="AU266" s="377" t="str">
        <f>Calcu_ADJ!M49</f>
        <v/>
      </c>
      <c r="AV266" s="378"/>
      <c r="AW266" s="378"/>
      <c r="AX266" s="378"/>
      <c r="AY266" s="379"/>
      <c r="AZ266" s="377" t="str">
        <f>Calcu_ADJ!N49</f>
        <v/>
      </c>
      <c r="BA266" s="378"/>
      <c r="BB266" s="378"/>
      <c r="BC266" s="378"/>
      <c r="BD266" s="379"/>
      <c r="BE266" s="380" t="str">
        <f>Calcu_ADJ!O49</f>
        <v/>
      </c>
      <c r="BF266" s="381"/>
      <c r="BG266" s="381"/>
      <c r="BH266" s="381"/>
      <c r="BI266" s="382"/>
    </row>
    <row r="267" spans="1:61" ht="18.75" customHeight="1">
      <c r="A267" s="56"/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  <c r="AC267" s="247"/>
      <c r="AD267" s="247"/>
      <c r="AE267" s="247"/>
      <c r="AF267" s="247"/>
      <c r="AG267" s="247"/>
      <c r="AH267" s="247"/>
      <c r="AI267" s="247"/>
      <c r="AJ267" s="247"/>
      <c r="AK267" s="247"/>
      <c r="AL267" s="247"/>
      <c r="AM267" s="247"/>
      <c r="AN267" s="247"/>
      <c r="AO267" s="247"/>
      <c r="AP267" s="247"/>
      <c r="AQ267" s="247"/>
      <c r="AR267" s="247"/>
      <c r="AS267" s="247"/>
      <c r="AT267" s="247"/>
    </row>
    <row r="268" spans="1:61" ht="18.75" customHeight="1">
      <c r="A268" s="56"/>
      <c r="B268" s="56" t="s">
        <v>395</v>
      </c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  <c r="AD268" s="247"/>
      <c r="AE268" s="247"/>
      <c r="AF268" s="247"/>
      <c r="AG268" s="247"/>
      <c r="AH268" s="247"/>
      <c r="AI268" s="247"/>
      <c r="AJ268" s="247"/>
      <c r="AK268" s="247"/>
      <c r="AL268" s="247"/>
      <c r="AM268" s="247"/>
      <c r="AN268" s="247"/>
      <c r="AO268" s="247"/>
      <c r="AP268" s="247"/>
      <c r="AQ268" s="247"/>
      <c r="AR268" s="247"/>
    </row>
    <row r="269" spans="1:61" ht="18.75" customHeight="1">
      <c r="A269" s="56"/>
      <c r="B269" s="391" t="s">
        <v>180</v>
      </c>
      <c r="C269" s="392"/>
      <c r="D269" s="392"/>
      <c r="E269" s="392"/>
      <c r="F269" s="393"/>
      <c r="G269" s="391" t="s">
        <v>390</v>
      </c>
      <c r="H269" s="392"/>
      <c r="I269" s="392"/>
      <c r="J269" s="392"/>
      <c r="K269" s="393"/>
      <c r="L269" s="383" t="s">
        <v>388</v>
      </c>
      <c r="M269" s="384"/>
      <c r="N269" s="384"/>
      <c r="O269" s="384"/>
      <c r="P269" s="384"/>
      <c r="Q269" s="384"/>
      <c r="R269" s="384"/>
      <c r="S269" s="384"/>
      <c r="T269" s="384"/>
      <c r="U269" s="384"/>
      <c r="V269" s="384"/>
      <c r="W269" s="384"/>
      <c r="X269" s="384"/>
      <c r="Y269" s="384"/>
      <c r="Z269" s="385"/>
      <c r="AA269" s="383" t="str">
        <f>B265&amp;" 지시값"</f>
        <v xml:space="preserve"> 지시값</v>
      </c>
      <c r="AB269" s="384"/>
      <c r="AC269" s="384"/>
      <c r="AD269" s="384"/>
      <c r="AE269" s="384"/>
      <c r="AF269" s="384"/>
      <c r="AG269" s="384"/>
      <c r="AH269" s="384"/>
      <c r="AI269" s="384"/>
      <c r="AJ269" s="384"/>
      <c r="AK269" s="384"/>
      <c r="AL269" s="384"/>
      <c r="AM269" s="384"/>
      <c r="AN269" s="384"/>
      <c r="AO269" s="384"/>
      <c r="AP269" s="384"/>
      <c r="AQ269" s="384"/>
      <c r="AR269" s="384"/>
      <c r="AS269" s="384"/>
      <c r="AT269" s="384"/>
      <c r="AU269" s="384"/>
      <c r="AV269" s="384"/>
      <c r="AW269" s="384"/>
      <c r="AX269" s="384"/>
      <c r="AY269" s="385"/>
      <c r="AZ269" s="391" t="s">
        <v>120</v>
      </c>
      <c r="BA269" s="392"/>
      <c r="BB269" s="392"/>
      <c r="BC269" s="392"/>
      <c r="BD269" s="393"/>
      <c r="BE269" s="391" t="s">
        <v>116</v>
      </c>
      <c r="BF269" s="392"/>
      <c r="BG269" s="392"/>
      <c r="BH269" s="392"/>
      <c r="BI269" s="393"/>
    </row>
    <row r="270" spans="1:61" ht="18.75" customHeight="1">
      <c r="A270" s="56"/>
      <c r="B270" s="394"/>
      <c r="C270" s="395"/>
      <c r="D270" s="395"/>
      <c r="E270" s="395"/>
      <c r="F270" s="396"/>
      <c r="G270" s="394"/>
      <c r="H270" s="395"/>
      <c r="I270" s="395"/>
      <c r="J270" s="395"/>
      <c r="K270" s="396"/>
      <c r="L270" s="388" t="s">
        <v>392</v>
      </c>
      <c r="M270" s="389"/>
      <c r="N270" s="389"/>
      <c r="O270" s="389"/>
      <c r="P270" s="390"/>
      <c r="Q270" s="388" t="s">
        <v>393</v>
      </c>
      <c r="R270" s="389"/>
      <c r="S270" s="389"/>
      <c r="T270" s="389"/>
      <c r="U270" s="390"/>
      <c r="V270" s="383" t="s">
        <v>394</v>
      </c>
      <c r="W270" s="384"/>
      <c r="X270" s="384"/>
      <c r="Y270" s="384"/>
      <c r="Z270" s="385"/>
      <c r="AA270" s="383" t="s">
        <v>121</v>
      </c>
      <c r="AB270" s="384"/>
      <c r="AC270" s="384"/>
      <c r="AD270" s="384"/>
      <c r="AE270" s="385"/>
      <c r="AF270" s="383" t="s">
        <v>122</v>
      </c>
      <c r="AG270" s="384"/>
      <c r="AH270" s="384"/>
      <c r="AI270" s="384"/>
      <c r="AJ270" s="385"/>
      <c r="AK270" s="383" t="s">
        <v>123</v>
      </c>
      <c r="AL270" s="384"/>
      <c r="AM270" s="384"/>
      <c r="AN270" s="384"/>
      <c r="AO270" s="385"/>
      <c r="AP270" s="383" t="s">
        <v>124</v>
      </c>
      <c r="AQ270" s="384"/>
      <c r="AR270" s="384"/>
      <c r="AS270" s="384"/>
      <c r="AT270" s="385"/>
      <c r="AU270" s="383" t="s">
        <v>125</v>
      </c>
      <c r="AV270" s="384"/>
      <c r="AW270" s="384"/>
      <c r="AX270" s="384"/>
      <c r="AY270" s="385"/>
      <c r="AZ270" s="394"/>
      <c r="BA270" s="395"/>
      <c r="BB270" s="395"/>
      <c r="BC270" s="395"/>
      <c r="BD270" s="396"/>
      <c r="BE270" s="394"/>
      <c r="BF270" s="395"/>
      <c r="BG270" s="395"/>
      <c r="BH270" s="395"/>
      <c r="BI270" s="396"/>
    </row>
    <row r="271" spans="1:61" ht="18.75" customHeight="1">
      <c r="A271" s="56"/>
      <c r="B271" s="383"/>
      <c r="C271" s="384"/>
      <c r="D271" s="384"/>
      <c r="E271" s="384"/>
      <c r="F271" s="385"/>
      <c r="G271" s="383"/>
      <c r="H271" s="384"/>
      <c r="I271" s="384"/>
      <c r="J271" s="384"/>
      <c r="K271" s="385"/>
      <c r="L271" s="383" t="s">
        <v>126</v>
      </c>
      <c r="M271" s="384"/>
      <c r="N271" s="384"/>
      <c r="O271" s="384"/>
      <c r="P271" s="385"/>
      <c r="Q271" s="383" t="s">
        <v>126</v>
      </c>
      <c r="R271" s="384"/>
      <c r="S271" s="384"/>
      <c r="T271" s="384"/>
      <c r="U271" s="385"/>
      <c r="V271" s="383" t="s">
        <v>109</v>
      </c>
      <c r="W271" s="384"/>
      <c r="X271" s="384"/>
      <c r="Y271" s="384"/>
      <c r="Z271" s="385"/>
      <c r="AA271" s="383" t="str">
        <f>V271</f>
        <v>μm</v>
      </c>
      <c r="AB271" s="384"/>
      <c r="AC271" s="384"/>
      <c r="AD271" s="384"/>
      <c r="AE271" s="385"/>
      <c r="AF271" s="383" t="str">
        <f>AA271</f>
        <v>μm</v>
      </c>
      <c r="AG271" s="384"/>
      <c r="AH271" s="384"/>
      <c r="AI271" s="384"/>
      <c r="AJ271" s="385"/>
      <c r="AK271" s="383" t="str">
        <f>AF271</f>
        <v>μm</v>
      </c>
      <c r="AL271" s="384"/>
      <c r="AM271" s="384"/>
      <c r="AN271" s="384"/>
      <c r="AO271" s="385"/>
      <c r="AP271" s="383" t="str">
        <f>AK271</f>
        <v>μm</v>
      </c>
      <c r="AQ271" s="384"/>
      <c r="AR271" s="384"/>
      <c r="AS271" s="384"/>
      <c r="AT271" s="385"/>
      <c r="AU271" s="383" t="str">
        <f>AP271</f>
        <v>μm</v>
      </c>
      <c r="AV271" s="384"/>
      <c r="AW271" s="384"/>
      <c r="AX271" s="384"/>
      <c r="AY271" s="385"/>
      <c r="AZ271" s="383" t="str">
        <f>AU271</f>
        <v>μm</v>
      </c>
      <c r="BA271" s="384"/>
      <c r="BB271" s="384"/>
      <c r="BC271" s="384"/>
      <c r="BD271" s="385"/>
      <c r="BE271" s="383" t="str">
        <f>AZ271</f>
        <v>μm</v>
      </c>
      <c r="BF271" s="384"/>
      <c r="BG271" s="384"/>
      <c r="BH271" s="384"/>
      <c r="BI271" s="385"/>
    </row>
    <row r="272" spans="1:61" ht="18.75" customHeight="1">
      <c r="A272" s="56"/>
      <c r="B272" s="377" t="str">
        <f t="shared" ref="B272:B312" si="3">B226</f>
        <v/>
      </c>
      <c r="C272" s="378"/>
      <c r="D272" s="378"/>
      <c r="E272" s="378"/>
      <c r="F272" s="379"/>
      <c r="G272" s="377" t="str">
        <f t="shared" ref="G272:G312" si="4">G226</f>
        <v/>
      </c>
      <c r="H272" s="378"/>
      <c r="I272" s="378"/>
      <c r="J272" s="378"/>
      <c r="K272" s="379"/>
      <c r="L272" s="377" t="str">
        <f>IF(Calcu_ADJ!$B9=FALSE,"",Calcu_ADJ!AF9/1000)</f>
        <v/>
      </c>
      <c r="M272" s="378"/>
      <c r="N272" s="378"/>
      <c r="O272" s="378"/>
      <c r="P272" s="379"/>
      <c r="Q272" s="377" t="str">
        <f>IF(Calcu_ADJ!$B9=FALSE,"",Calcu_ADJ!AG9/1000)</f>
        <v/>
      </c>
      <c r="R272" s="378"/>
      <c r="S272" s="378"/>
      <c r="T272" s="378"/>
      <c r="U272" s="379"/>
      <c r="V272" s="377" t="str">
        <f>Calcu_ADJ!AH9</f>
        <v/>
      </c>
      <c r="W272" s="378"/>
      <c r="X272" s="378"/>
      <c r="Y272" s="378"/>
      <c r="Z272" s="379"/>
      <c r="AA272" s="377" t="str">
        <f>Calcu_ADJ!W9</f>
        <v/>
      </c>
      <c r="AB272" s="378"/>
      <c r="AC272" s="378"/>
      <c r="AD272" s="378"/>
      <c r="AE272" s="379"/>
      <c r="AF272" s="377" t="str">
        <f>Calcu_ADJ!X9</f>
        <v/>
      </c>
      <c r="AG272" s="378"/>
      <c r="AH272" s="378"/>
      <c r="AI272" s="378"/>
      <c r="AJ272" s="379"/>
      <c r="AK272" s="377" t="str">
        <f>Calcu_ADJ!Y9</f>
        <v/>
      </c>
      <c r="AL272" s="378"/>
      <c r="AM272" s="378"/>
      <c r="AN272" s="378"/>
      <c r="AO272" s="379"/>
      <c r="AP272" s="377" t="str">
        <f>Calcu_ADJ!Z9</f>
        <v/>
      </c>
      <c r="AQ272" s="378"/>
      <c r="AR272" s="378"/>
      <c r="AS272" s="378"/>
      <c r="AT272" s="379"/>
      <c r="AU272" s="377" t="str">
        <f>Calcu_ADJ!AA9</f>
        <v/>
      </c>
      <c r="AV272" s="378"/>
      <c r="AW272" s="378"/>
      <c r="AX272" s="378"/>
      <c r="AY272" s="379"/>
      <c r="AZ272" s="377" t="str">
        <f>Calcu_ADJ!AB9</f>
        <v/>
      </c>
      <c r="BA272" s="378"/>
      <c r="BB272" s="378"/>
      <c r="BC272" s="378"/>
      <c r="BD272" s="379"/>
      <c r="BE272" s="380" t="str">
        <f>Calcu_ADJ!AC9</f>
        <v/>
      </c>
      <c r="BF272" s="381"/>
      <c r="BG272" s="381"/>
      <c r="BH272" s="381"/>
      <c r="BI272" s="382"/>
    </row>
    <row r="273" spans="1:61" ht="18.75" customHeight="1">
      <c r="A273" s="56"/>
      <c r="B273" s="377" t="str">
        <f t="shared" si="3"/>
        <v/>
      </c>
      <c r="C273" s="378"/>
      <c r="D273" s="378"/>
      <c r="E273" s="378"/>
      <c r="F273" s="379"/>
      <c r="G273" s="377" t="str">
        <f t="shared" si="4"/>
        <v/>
      </c>
      <c r="H273" s="378"/>
      <c r="I273" s="378"/>
      <c r="J273" s="378"/>
      <c r="K273" s="379"/>
      <c r="L273" s="377" t="str">
        <f>IF(Calcu_ADJ!$B10=FALSE,"",Calcu_ADJ!AF10/1000)</f>
        <v/>
      </c>
      <c r="M273" s="378"/>
      <c r="N273" s="378"/>
      <c r="O273" s="378"/>
      <c r="P273" s="379"/>
      <c r="Q273" s="377" t="str">
        <f>IF(Calcu_ADJ!$B10=FALSE,"",Calcu_ADJ!AG10/1000)</f>
        <v/>
      </c>
      <c r="R273" s="378"/>
      <c r="S273" s="378"/>
      <c r="T273" s="378"/>
      <c r="U273" s="379"/>
      <c r="V273" s="377" t="str">
        <f>Calcu_ADJ!AH10</f>
        <v/>
      </c>
      <c r="W273" s="378"/>
      <c r="X273" s="378"/>
      <c r="Y273" s="378"/>
      <c r="Z273" s="379"/>
      <c r="AA273" s="377" t="str">
        <f>Calcu_ADJ!W10</f>
        <v/>
      </c>
      <c r="AB273" s="378"/>
      <c r="AC273" s="378"/>
      <c r="AD273" s="378"/>
      <c r="AE273" s="379"/>
      <c r="AF273" s="377" t="str">
        <f>Calcu_ADJ!X10</f>
        <v/>
      </c>
      <c r="AG273" s="378"/>
      <c r="AH273" s="378"/>
      <c r="AI273" s="378"/>
      <c r="AJ273" s="379"/>
      <c r="AK273" s="377" t="str">
        <f>Calcu_ADJ!Y10</f>
        <v/>
      </c>
      <c r="AL273" s="378"/>
      <c r="AM273" s="378"/>
      <c r="AN273" s="378"/>
      <c r="AO273" s="379"/>
      <c r="AP273" s="377" t="str">
        <f>Calcu_ADJ!Z10</f>
        <v/>
      </c>
      <c r="AQ273" s="378"/>
      <c r="AR273" s="378"/>
      <c r="AS273" s="378"/>
      <c r="AT273" s="379"/>
      <c r="AU273" s="377" t="str">
        <f>Calcu_ADJ!AA10</f>
        <v/>
      </c>
      <c r="AV273" s="378"/>
      <c r="AW273" s="378"/>
      <c r="AX273" s="378"/>
      <c r="AY273" s="379"/>
      <c r="AZ273" s="377" t="str">
        <f>Calcu_ADJ!AB10</f>
        <v/>
      </c>
      <c r="BA273" s="378"/>
      <c r="BB273" s="378"/>
      <c r="BC273" s="378"/>
      <c r="BD273" s="379"/>
      <c r="BE273" s="380" t="str">
        <f>Calcu_ADJ!AC10</f>
        <v/>
      </c>
      <c r="BF273" s="381"/>
      <c r="BG273" s="381"/>
      <c r="BH273" s="381"/>
      <c r="BI273" s="382"/>
    </row>
    <row r="274" spans="1:61" ht="18.75" customHeight="1">
      <c r="A274" s="56"/>
      <c r="B274" s="377" t="str">
        <f t="shared" si="3"/>
        <v/>
      </c>
      <c r="C274" s="378"/>
      <c r="D274" s="378"/>
      <c r="E274" s="378"/>
      <c r="F274" s="379"/>
      <c r="G274" s="377" t="str">
        <f t="shared" si="4"/>
        <v/>
      </c>
      <c r="H274" s="378"/>
      <c r="I274" s="378"/>
      <c r="J274" s="378"/>
      <c r="K274" s="379"/>
      <c r="L274" s="377" t="str">
        <f>IF(Calcu_ADJ!$B11=FALSE,"",Calcu_ADJ!AF11/1000)</f>
        <v/>
      </c>
      <c r="M274" s="378"/>
      <c r="N274" s="378"/>
      <c r="O274" s="378"/>
      <c r="P274" s="379"/>
      <c r="Q274" s="377" t="str">
        <f>IF(Calcu_ADJ!$B11=FALSE,"",Calcu_ADJ!AG11/1000)</f>
        <v/>
      </c>
      <c r="R274" s="378"/>
      <c r="S274" s="378"/>
      <c r="T274" s="378"/>
      <c r="U274" s="379"/>
      <c r="V274" s="377" t="str">
        <f>Calcu_ADJ!AH11</f>
        <v/>
      </c>
      <c r="W274" s="378"/>
      <c r="X274" s="378"/>
      <c r="Y274" s="378"/>
      <c r="Z274" s="379"/>
      <c r="AA274" s="377" t="str">
        <f>Calcu_ADJ!W11</f>
        <v/>
      </c>
      <c r="AB274" s="378"/>
      <c r="AC274" s="378"/>
      <c r="AD274" s="378"/>
      <c r="AE274" s="379"/>
      <c r="AF274" s="377" t="str">
        <f>Calcu_ADJ!X11</f>
        <v/>
      </c>
      <c r="AG274" s="378"/>
      <c r="AH274" s="378"/>
      <c r="AI274" s="378"/>
      <c r="AJ274" s="379"/>
      <c r="AK274" s="377" t="str">
        <f>Calcu_ADJ!Y11</f>
        <v/>
      </c>
      <c r="AL274" s="378"/>
      <c r="AM274" s="378"/>
      <c r="AN274" s="378"/>
      <c r="AO274" s="379"/>
      <c r="AP274" s="377" t="str">
        <f>Calcu_ADJ!Z11</f>
        <v/>
      </c>
      <c r="AQ274" s="378"/>
      <c r="AR274" s="378"/>
      <c r="AS274" s="378"/>
      <c r="AT274" s="379"/>
      <c r="AU274" s="377" t="str">
        <f>Calcu_ADJ!AA11</f>
        <v/>
      </c>
      <c r="AV274" s="378"/>
      <c r="AW274" s="378"/>
      <c r="AX274" s="378"/>
      <c r="AY274" s="379"/>
      <c r="AZ274" s="377" t="str">
        <f>Calcu_ADJ!AB11</f>
        <v/>
      </c>
      <c r="BA274" s="378"/>
      <c r="BB274" s="378"/>
      <c r="BC274" s="378"/>
      <c r="BD274" s="379"/>
      <c r="BE274" s="380" t="str">
        <f>Calcu_ADJ!AC11</f>
        <v/>
      </c>
      <c r="BF274" s="381"/>
      <c r="BG274" s="381"/>
      <c r="BH274" s="381"/>
      <c r="BI274" s="382"/>
    </row>
    <row r="275" spans="1:61" ht="18.75" customHeight="1">
      <c r="A275" s="56"/>
      <c r="B275" s="377" t="str">
        <f t="shared" si="3"/>
        <v/>
      </c>
      <c r="C275" s="378"/>
      <c r="D275" s="378"/>
      <c r="E275" s="378"/>
      <c r="F275" s="379"/>
      <c r="G275" s="377" t="str">
        <f t="shared" si="4"/>
        <v/>
      </c>
      <c r="H275" s="378"/>
      <c r="I275" s="378"/>
      <c r="J275" s="378"/>
      <c r="K275" s="379"/>
      <c r="L275" s="377" t="str">
        <f>IF(Calcu_ADJ!$B12=FALSE,"",Calcu_ADJ!AF12/1000)</f>
        <v/>
      </c>
      <c r="M275" s="378"/>
      <c r="N275" s="378"/>
      <c r="O275" s="378"/>
      <c r="P275" s="379"/>
      <c r="Q275" s="377" t="str">
        <f>IF(Calcu_ADJ!$B12=FALSE,"",Calcu_ADJ!AG12/1000)</f>
        <v/>
      </c>
      <c r="R275" s="378"/>
      <c r="S275" s="378"/>
      <c r="T275" s="378"/>
      <c r="U275" s="379"/>
      <c r="V275" s="377" t="str">
        <f>Calcu_ADJ!AH12</f>
        <v/>
      </c>
      <c r="W275" s="378"/>
      <c r="X275" s="378"/>
      <c r="Y275" s="378"/>
      <c r="Z275" s="379"/>
      <c r="AA275" s="377" t="str">
        <f>Calcu_ADJ!W12</f>
        <v/>
      </c>
      <c r="AB275" s="378"/>
      <c r="AC275" s="378"/>
      <c r="AD275" s="378"/>
      <c r="AE275" s="379"/>
      <c r="AF275" s="377" t="str">
        <f>Calcu_ADJ!X12</f>
        <v/>
      </c>
      <c r="AG275" s="378"/>
      <c r="AH275" s="378"/>
      <c r="AI275" s="378"/>
      <c r="AJ275" s="379"/>
      <c r="AK275" s="377" t="str">
        <f>Calcu_ADJ!Y12</f>
        <v/>
      </c>
      <c r="AL275" s="378"/>
      <c r="AM275" s="378"/>
      <c r="AN275" s="378"/>
      <c r="AO275" s="379"/>
      <c r="AP275" s="377" t="str">
        <f>Calcu_ADJ!Z12</f>
        <v/>
      </c>
      <c r="AQ275" s="378"/>
      <c r="AR275" s="378"/>
      <c r="AS275" s="378"/>
      <c r="AT275" s="379"/>
      <c r="AU275" s="377" t="str">
        <f>Calcu_ADJ!AA12</f>
        <v/>
      </c>
      <c r="AV275" s="378"/>
      <c r="AW275" s="378"/>
      <c r="AX275" s="378"/>
      <c r="AY275" s="379"/>
      <c r="AZ275" s="377" t="str">
        <f>Calcu_ADJ!AB12</f>
        <v/>
      </c>
      <c r="BA275" s="378"/>
      <c r="BB275" s="378"/>
      <c r="BC275" s="378"/>
      <c r="BD275" s="379"/>
      <c r="BE275" s="380" t="str">
        <f>Calcu_ADJ!AC12</f>
        <v/>
      </c>
      <c r="BF275" s="381"/>
      <c r="BG275" s="381"/>
      <c r="BH275" s="381"/>
      <c r="BI275" s="382"/>
    </row>
    <row r="276" spans="1:61" ht="18.75" customHeight="1">
      <c r="A276" s="56"/>
      <c r="B276" s="377" t="str">
        <f t="shared" si="3"/>
        <v/>
      </c>
      <c r="C276" s="378"/>
      <c r="D276" s="378"/>
      <c r="E276" s="378"/>
      <c r="F276" s="379"/>
      <c r="G276" s="377" t="str">
        <f t="shared" si="4"/>
        <v/>
      </c>
      <c r="H276" s="378"/>
      <c r="I276" s="378"/>
      <c r="J276" s="378"/>
      <c r="K276" s="379"/>
      <c r="L276" s="377" t="str">
        <f>IF(Calcu_ADJ!$B13=FALSE,"",Calcu_ADJ!AF13/1000)</f>
        <v/>
      </c>
      <c r="M276" s="378"/>
      <c r="N276" s="378"/>
      <c r="O276" s="378"/>
      <c r="P276" s="379"/>
      <c r="Q276" s="377" t="str">
        <f>IF(Calcu_ADJ!$B13=FALSE,"",Calcu_ADJ!AG13/1000)</f>
        <v/>
      </c>
      <c r="R276" s="378"/>
      <c r="S276" s="378"/>
      <c r="T276" s="378"/>
      <c r="U276" s="379"/>
      <c r="V276" s="377" t="str">
        <f>Calcu_ADJ!AH13</f>
        <v/>
      </c>
      <c r="W276" s="378"/>
      <c r="X276" s="378"/>
      <c r="Y276" s="378"/>
      <c r="Z276" s="379"/>
      <c r="AA276" s="377" t="str">
        <f>Calcu_ADJ!W13</f>
        <v/>
      </c>
      <c r="AB276" s="378"/>
      <c r="AC276" s="378"/>
      <c r="AD276" s="378"/>
      <c r="AE276" s="379"/>
      <c r="AF276" s="377" t="str">
        <f>Calcu_ADJ!X13</f>
        <v/>
      </c>
      <c r="AG276" s="378"/>
      <c r="AH276" s="378"/>
      <c r="AI276" s="378"/>
      <c r="AJ276" s="379"/>
      <c r="AK276" s="377" t="str">
        <f>Calcu_ADJ!Y13</f>
        <v/>
      </c>
      <c r="AL276" s="378"/>
      <c r="AM276" s="378"/>
      <c r="AN276" s="378"/>
      <c r="AO276" s="379"/>
      <c r="AP276" s="377" t="str">
        <f>Calcu_ADJ!Z13</f>
        <v/>
      </c>
      <c r="AQ276" s="378"/>
      <c r="AR276" s="378"/>
      <c r="AS276" s="378"/>
      <c r="AT276" s="379"/>
      <c r="AU276" s="377" t="str">
        <f>Calcu_ADJ!AA13</f>
        <v/>
      </c>
      <c r="AV276" s="378"/>
      <c r="AW276" s="378"/>
      <c r="AX276" s="378"/>
      <c r="AY276" s="379"/>
      <c r="AZ276" s="377" t="str">
        <f>Calcu_ADJ!AB13</f>
        <v/>
      </c>
      <c r="BA276" s="378"/>
      <c r="BB276" s="378"/>
      <c r="BC276" s="378"/>
      <c r="BD276" s="379"/>
      <c r="BE276" s="380" t="str">
        <f>Calcu_ADJ!AC13</f>
        <v/>
      </c>
      <c r="BF276" s="381"/>
      <c r="BG276" s="381"/>
      <c r="BH276" s="381"/>
      <c r="BI276" s="382"/>
    </row>
    <row r="277" spans="1:61" ht="18.75" customHeight="1">
      <c r="A277" s="56"/>
      <c r="B277" s="377" t="str">
        <f t="shared" si="3"/>
        <v/>
      </c>
      <c r="C277" s="378"/>
      <c r="D277" s="378"/>
      <c r="E277" s="378"/>
      <c r="F277" s="379"/>
      <c r="G277" s="377" t="str">
        <f t="shared" si="4"/>
        <v/>
      </c>
      <c r="H277" s="378"/>
      <c r="I277" s="378"/>
      <c r="J277" s="378"/>
      <c r="K277" s="379"/>
      <c r="L277" s="377" t="str">
        <f>IF(Calcu_ADJ!$B14=FALSE,"",Calcu_ADJ!AF14/1000)</f>
        <v/>
      </c>
      <c r="M277" s="378"/>
      <c r="N277" s="378"/>
      <c r="O277" s="378"/>
      <c r="P277" s="379"/>
      <c r="Q277" s="377" t="str">
        <f>IF(Calcu_ADJ!$B14=FALSE,"",Calcu_ADJ!AG14/1000)</f>
        <v/>
      </c>
      <c r="R277" s="378"/>
      <c r="S277" s="378"/>
      <c r="T277" s="378"/>
      <c r="U277" s="379"/>
      <c r="V277" s="377" t="str">
        <f>Calcu_ADJ!AH14</f>
        <v/>
      </c>
      <c r="W277" s="378"/>
      <c r="X277" s="378"/>
      <c r="Y277" s="378"/>
      <c r="Z277" s="379"/>
      <c r="AA277" s="377" t="str">
        <f>Calcu_ADJ!W14</f>
        <v/>
      </c>
      <c r="AB277" s="378"/>
      <c r="AC277" s="378"/>
      <c r="AD277" s="378"/>
      <c r="AE277" s="379"/>
      <c r="AF277" s="377" t="str">
        <f>Calcu_ADJ!X14</f>
        <v/>
      </c>
      <c r="AG277" s="378"/>
      <c r="AH277" s="378"/>
      <c r="AI277" s="378"/>
      <c r="AJ277" s="379"/>
      <c r="AK277" s="377" t="str">
        <f>Calcu_ADJ!Y14</f>
        <v/>
      </c>
      <c r="AL277" s="378"/>
      <c r="AM277" s="378"/>
      <c r="AN277" s="378"/>
      <c r="AO277" s="379"/>
      <c r="AP277" s="377" t="str">
        <f>Calcu_ADJ!Z14</f>
        <v/>
      </c>
      <c r="AQ277" s="378"/>
      <c r="AR277" s="378"/>
      <c r="AS277" s="378"/>
      <c r="AT277" s="379"/>
      <c r="AU277" s="377" t="str">
        <f>Calcu_ADJ!AA14</f>
        <v/>
      </c>
      <c r="AV277" s="378"/>
      <c r="AW277" s="378"/>
      <c r="AX277" s="378"/>
      <c r="AY277" s="379"/>
      <c r="AZ277" s="377" t="str">
        <f>Calcu_ADJ!AB14</f>
        <v/>
      </c>
      <c r="BA277" s="378"/>
      <c r="BB277" s="378"/>
      <c r="BC277" s="378"/>
      <c r="BD277" s="379"/>
      <c r="BE277" s="380" t="str">
        <f>Calcu_ADJ!AC14</f>
        <v/>
      </c>
      <c r="BF277" s="381"/>
      <c r="BG277" s="381"/>
      <c r="BH277" s="381"/>
      <c r="BI277" s="382"/>
    </row>
    <row r="278" spans="1:61" ht="18.75" customHeight="1">
      <c r="A278" s="56"/>
      <c r="B278" s="377" t="str">
        <f t="shared" si="3"/>
        <v/>
      </c>
      <c r="C278" s="378"/>
      <c r="D278" s="378"/>
      <c r="E278" s="378"/>
      <c r="F278" s="379"/>
      <c r="G278" s="377" t="str">
        <f t="shared" si="4"/>
        <v/>
      </c>
      <c r="H278" s="378"/>
      <c r="I278" s="378"/>
      <c r="J278" s="378"/>
      <c r="K278" s="379"/>
      <c r="L278" s="377" t="str">
        <f>IF(Calcu_ADJ!$B15=FALSE,"",Calcu_ADJ!AF15/1000)</f>
        <v/>
      </c>
      <c r="M278" s="378"/>
      <c r="N278" s="378"/>
      <c r="O278" s="378"/>
      <c r="P278" s="379"/>
      <c r="Q278" s="377" t="str">
        <f>IF(Calcu_ADJ!$B15=FALSE,"",Calcu_ADJ!AG15/1000)</f>
        <v/>
      </c>
      <c r="R278" s="378"/>
      <c r="S278" s="378"/>
      <c r="T278" s="378"/>
      <c r="U278" s="379"/>
      <c r="V278" s="377" t="str">
        <f>Calcu_ADJ!AH15</f>
        <v/>
      </c>
      <c r="W278" s="378"/>
      <c r="X278" s="378"/>
      <c r="Y278" s="378"/>
      <c r="Z278" s="379"/>
      <c r="AA278" s="377" t="str">
        <f>Calcu_ADJ!W15</f>
        <v/>
      </c>
      <c r="AB278" s="378"/>
      <c r="AC278" s="378"/>
      <c r="AD278" s="378"/>
      <c r="AE278" s="379"/>
      <c r="AF278" s="377" t="str">
        <f>Calcu_ADJ!X15</f>
        <v/>
      </c>
      <c r="AG278" s="378"/>
      <c r="AH278" s="378"/>
      <c r="AI278" s="378"/>
      <c r="AJ278" s="379"/>
      <c r="AK278" s="377" t="str">
        <f>Calcu_ADJ!Y15</f>
        <v/>
      </c>
      <c r="AL278" s="378"/>
      <c r="AM278" s="378"/>
      <c r="AN278" s="378"/>
      <c r="AO278" s="379"/>
      <c r="AP278" s="377" t="str">
        <f>Calcu_ADJ!Z15</f>
        <v/>
      </c>
      <c r="AQ278" s="378"/>
      <c r="AR278" s="378"/>
      <c r="AS278" s="378"/>
      <c r="AT278" s="379"/>
      <c r="AU278" s="377" t="str">
        <f>Calcu_ADJ!AA15</f>
        <v/>
      </c>
      <c r="AV278" s="378"/>
      <c r="AW278" s="378"/>
      <c r="AX278" s="378"/>
      <c r="AY278" s="379"/>
      <c r="AZ278" s="377" t="str">
        <f>Calcu_ADJ!AB15</f>
        <v/>
      </c>
      <c r="BA278" s="378"/>
      <c r="BB278" s="378"/>
      <c r="BC278" s="378"/>
      <c r="BD278" s="379"/>
      <c r="BE278" s="380" t="str">
        <f>Calcu_ADJ!AC15</f>
        <v/>
      </c>
      <c r="BF278" s="381"/>
      <c r="BG278" s="381"/>
      <c r="BH278" s="381"/>
      <c r="BI278" s="382"/>
    </row>
    <row r="279" spans="1:61" ht="18.75" customHeight="1">
      <c r="A279" s="56"/>
      <c r="B279" s="377" t="str">
        <f t="shared" si="3"/>
        <v/>
      </c>
      <c r="C279" s="378"/>
      <c r="D279" s="378"/>
      <c r="E279" s="378"/>
      <c r="F279" s="379"/>
      <c r="G279" s="377" t="str">
        <f t="shared" si="4"/>
        <v/>
      </c>
      <c r="H279" s="378"/>
      <c r="I279" s="378"/>
      <c r="J279" s="378"/>
      <c r="K279" s="379"/>
      <c r="L279" s="377" t="str">
        <f>IF(Calcu_ADJ!$B16=FALSE,"",Calcu_ADJ!AF16/1000)</f>
        <v/>
      </c>
      <c r="M279" s="378"/>
      <c r="N279" s="378"/>
      <c r="O279" s="378"/>
      <c r="P279" s="379"/>
      <c r="Q279" s="377" t="str">
        <f>IF(Calcu_ADJ!$B16=FALSE,"",Calcu_ADJ!AG16/1000)</f>
        <v/>
      </c>
      <c r="R279" s="378"/>
      <c r="S279" s="378"/>
      <c r="T279" s="378"/>
      <c r="U279" s="379"/>
      <c r="V279" s="377" t="str">
        <f>Calcu_ADJ!AH16</f>
        <v/>
      </c>
      <c r="W279" s="378"/>
      <c r="X279" s="378"/>
      <c r="Y279" s="378"/>
      <c r="Z279" s="379"/>
      <c r="AA279" s="377" t="str">
        <f>Calcu_ADJ!W16</f>
        <v/>
      </c>
      <c r="AB279" s="378"/>
      <c r="AC279" s="378"/>
      <c r="AD279" s="378"/>
      <c r="AE279" s="379"/>
      <c r="AF279" s="377" t="str">
        <f>Calcu_ADJ!X16</f>
        <v/>
      </c>
      <c r="AG279" s="378"/>
      <c r="AH279" s="378"/>
      <c r="AI279" s="378"/>
      <c r="AJ279" s="379"/>
      <c r="AK279" s="377" t="str">
        <f>Calcu_ADJ!Y16</f>
        <v/>
      </c>
      <c r="AL279" s="378"/>
      <c r="AM279" s="378"/>
      <c r="AN279" s="378"/>
      <c r="AO279" s="379"/>
      <c r="AP279" s="377" t="str">
        <f>Calcu_ADJ!Z16</f>
        <v/>
      </c>
      <c r="AQ279" s="378"/>
      <c r="AR279" s="378"/>
      <c r="AS279" s="378"/>
      <c r="AT279" s="379"/>
      <c r="AU279" s="377" t="str">
        <f>Calcu_ADJ!AA16</f>
        <v/>
      </c>
      <c r="AV279" s="378"/>
      <c r="AW279" s="378"/>
      <c r="AX279" s="378"/>
      <c r="AY279" s="379"/>
      <c r="AZ279" s="377" t="str">
        <f>Calcu_ADJ!AB16</f>
        <v/>
      </c>
      <c r="BA279" s="378"/>
      <c r="BB279" s="378"/>
      <c r="BC279" s="378"/>
      <c r="BD279" s="379"/>
      <c r="BE279" s="380" t="str">
        <f>Calcu_ADJ!AC16</f>
        <v/>
      </c>
      <c r="BF279" s="381"/>
      <c r="BG279" s="381"/>
      <c r="BH279" s="381"/>
      <c r="BI279" s="382"/>
    </row>
    <row r="280" spans="1:61" ht="18.75" customHeight="1">
      <c r="A280" s="56"/>
      <c r="B280" s="377" t="str">
        <f t="shared" si="3"/>
        <v/>
      </c>
      <c r="C280" s="378"/>
      <c r="D280" s="378"/>
      <c r="E280" s="378"/>
      <c r="F280" s="379"/>
      <c r="G280" s="377" t="str">
        <f t="shared" si="4"/>
        <v/>
      </c>
      <c r="H280" s="378"/>
      <c r="I280" s="378"/>
      <c r="J280" s="378"/>
      <c r="K280" s="379"/>
      <c r="L280" s="377" t="str">
        <f>IF(Calcu_ADJ!$B17=FALSE,"",Calcu_ADJ!AF17/1000)</f>
        <v/>
      </c>
      <c r="M280" s="378"/>
      <c r="N280" s="378"/>
      <c r="O280" s="378"/>
      <c r="P280" s="379"/>
      <c r="Q280" s="377" t="str">
        <f>IF(Calcu_ADJ!$B17=FALSE,"",Calcu_ADJ!AG17/1000)</f>
        <v/>
      </c>
      <c r="R280" s="378"/>
      <c r="S280" s="378"/>
      <c r="T280" s="378"/>
      <c r="U280" s="379"/>
      <c r="V280" s="377" t="str">
        <f>Calcu_ADJ!AH17</f>
        <v/>
      </c>
      <c r="W280" s="378"/>
      <c r="X280" s="378"/>
      <c r="Y280" s="378"/>
      <c r="Z280" s="379"/>
      <c r="AA280" s="377" t="str">
        <f>Calcu_ADJ!W17</f>
        <v/>
      </c>
      <c r="AB280" s="378"/>
      <c r="AC280" s="378"/>
      <c r="AD280" s="378"/>
      <c r="AE280" s="379"/>
      <c r="AF280" s="377" t="str">
        <f>Calcu_ADJ!X17</f>
        <v/>
      </c>
      <c r="AG280" s="378"/>
      <c r="AH280" s="378"/>
      <c r="AI280" s="378"/>
      <c r="AJ280" s="379"/>
      <c r="AK280" s="377" t="str">
        <f>Calcu_ADJ!Y17</f>
        <v/>
      </c>
      <c r="AL280" s="378"/>
      <c r="AM280" s="378"/>
      <c r="AN280" s="378"/>
      <c r="AO280" s="379"/>
      <c r="AP280" s="377" t="str">
        <f>Calcu_ADJ!Z17</f>
        <v/>
      </c>
      <c r="AQ280" s="378"/>
      <c r="AR280" s="378"/>
      <c r="AS280" s="378"/>
      <c r="AT280" s="379"/>
      <c r="AU280" s="377" t="str">
        <f>Calcu_ADJ!AA17</f>
        <v/>
      </c>
      <c r="AV280" s="378"/>
      <c r="AW280" s="378"/>
      <c r="AX280" s="378"/>
      <c r="AY280" s="379"/>
      <c r="AZ280" s="377" t="str">
        <f>Calcu_ADJ!AB17</f>
        <v/>
      </c>
      <c r="BA280" s="378"/>
      <c r="BB280" s="378"/>
      <c r="BC280" s="378"/>
      <c r="BD280" s="379"/>
      <c r="BE280" s="380" t="str">
        <f>Calcu_ADJ!AC17</f>
        <v/>
      </c>
      <c r="BF280" s="381"/>
      <c r="BG280" s="381"/>
      <c r="BH280" s="381"/>
      <c r="BI280" s="382"/>
    </row>
    <row r="281" spans="1:61" ht="18.75" customHeight="1">
      <c r="A281" s="56"/>
      <c r="B281" s="377" t="str">
        <f t="shared" si="3"/>
        <v/>
      </c>
      <c r="C281" s="378"/>
      <c r="D281" s="378"/>
      <c r="E281" s="378"/>
      <c r="F281" s="379"/>
      <c r="G281" s="377" t="str">
        <f t="shared" si="4"/>
        <v/>
      </c>
      <c r="H281" s="378"/>
      <c r="I281" s="378"/>
      <c r="J281" s="378"/>
      <c r="K281" s="379"/>
      <c r="L281" s="377" t="str">
        <f>IF(Calcu_ADJ!$B18=FALSE,"",Calcu_ADJ!AF18/1000)</f>
        <v/>
      </c>
      <c r="M281" s="378"/>
      <c r="N281" s="378"/>
      <c r="O281" s="378"/>
      <c r="P281" s="379"/>
      <c r="Q281" s="377" t="str">
        <f>IF(Calcu_ADJ!$B18=FALSE,"",Calcu_ADJ!AG18/1000)</f>
        <v/>
      </c>
      <c r="R281" s="378"/>
      <c r="S281" s="378"/>
      <c r="T281" s="378"/>
      <c r="U281" s="379"/>
      <c r="V281" s="377" t="str">
        <f>Calcu_ADJ!AH18</f>
        <v/>
      </c>
      <c r="W281" s="378"/>
      <c r="X281" s="378"/>
      <c r="Y281" s="378"/>
      <c r="Z281" s="379"/>
      <c r="AA281" s="377" t="str">
        <f>Calcu_ADJ!W18</f>
        <v/>
      </c>
      <c r="AB281" s="378"/>
      <c r="AC281" s="378"/>
      <c r="AD281" s="378"/>
      <c r="AE281" s="379"/>
      <c r="AF281" s="377" t="str">
        <f>Calcu_ADJ!X18</f>
        <v/>
      </c>
      <c r="AG281" s="378"/>
      <c r="AH281" s="378"/>
      <c r="AI281" s="378"/>
      <c r="AJ281" s="379"/>
      <c r="AK281" s="377" t="str">
        <f>Calcu_ADJ!Y18</f>
        <v/>
      </c>
      <c r="AL281" s="378"/>
      <c r="AM281" s="378"/>
      <c r="AN281" s="378"/>
      <c r="AO281" s="379"/>
      <c r="AP281" s="377" t="str">
        <f>Calcu_ADJ!Z18</f>
        <v/>
      </c>
      <c r="AQ281" s="378"/>
      <c r="AR281" s="378"/>
      <c r="AS281" s="378"/>
      <c r="AT281" s="379"/>
      <c r="AU281" s="377" t="str">
        <f>Calcu_ADJ!AA18</f>
        <v/>
      </c>
      <c r="AV281" s="378"/>
      <c r="AW281" s="378"/>
      <c r="AX281" s="378"/>
      <c r="AY281" s="379"/>
      <c r="AZ281" s="377" t="str">
        <f>Calcu_ADJ!AB18</f>
        <v/>
      </c>
      <c r="BA281" s="378"/>
      <c r="BB281" s="378"/>
      <c r="BC281" s="378"/>
      <c r="BD281" s="379"/>
      <c r="BE281" s="380" t="str">
        <f>Calcu_ADJ!AC18</f>
        <v/>
      </c>
      <c r="BF281" s="381"/>
      <c r="BG281" s="381"/>
      <c r="BH281" s="381"/>
      <c r="BI281" s="382"/>
    </row>
    <row r="282" spans="1:61" ht="18.75" customHeight="1">
      <c r="A282" s="56"/>
      <c r="B282" s="377" t="str">
        <f t="shared" si="3"/>
        <v/>
      </c>
      <c r="C282" s="378"/>
      <c r="D282" s="378"/>
      <c r="E282" s="378"/>
      <c r="F282" s="379"/>
      <c r="G282" s="377" t="str">
        <f t="shared" si="4"/>
        <v/>
      </c>
      <c r="H282" s="378"/>
      <c r="I282" s="378"/>
      <c r="J282" s="378"/>
      <c r="K282" s="379"/>
      <c r="L282" s="377" t="str">
        <f>IF(Calcu_ADJ!$B19=FALSE,"",Calcu_ADJ!AF19/1000)</f>
        <v/>
      </c>
      <c r="M282" s="378"/>
      <c r="N282" s="378"/>
      <c r="O282" s="378"/>
      <c r="P282" s="379"/>
      <c r="Q282" s="377" t="str">
        <f>IF(Calcu_ADJ!$B19=FALSE,"",Calcu_ADJ!AG19/1000)</f>
        <v/>
      </c>
      <c r="R282" s="378"/>
      <c r="S282" s="378"/>
      <c r="T282" s="378"/>
      <c r="U282" s="379"/>
      <c r="V282" s="377" t="str">
        <f>Calcu_ADJ!AH19</f>
        <v/>
      </c>
      <c r="W282" s="378"/>
      <c r="X282" s="378"/>
      <c r="Y282" s="378"/>
      <c r="Z282" s="379"/>
      <c r="AA282" s="377" t="str">
        <f>Calcu_ADJ!W19</f>
        <v/>
      </c>
      <c r="AB282" s="378"/>
      <c r="AC282" s="378"/>
      <c r="AD282" s="378"/>
      <c r="AE282" s="379"/>
      <c r="AF282" s="377" t="str">
        <f>Calcu_ADJ!X19</f>
        <v/>
      </c>
      <c r="AG282" s="378"/>
      <c r="AH282" s="378"/>
      <c r="AI282" s="378"/>
      <c r="AJ282" s="379"/>
      <c r="AK282" s="377" t="str">
        <f>Calcu_ADJ!Y19</f>
        <v/>
      </c>
      <c r="AL282" s="378"/>
      <c r="AM282" s="378"/>
      <c r="AN282" s="378"/>
      <c r="AO282" s="379"/>
      <c r="AP282" s="377" t="str">
        <f>Calcu_ADJ!Z19</f>
        <v/>
      </c>
      <c r="AQ282" s="378"/>
      <c r="AR282" s="378"/>
      <c r="AS282" s="378"/>
      <c r="AT282" s="379"/>
      <c r="AU282" s="377" t="str">
        <f>Calcu_ADJ!AA19</f>
        <v/>
      </c>
      <c r="AV282" s="378"/>
      <c r="AW282" s="378"/>
      <c r="AX282" s="378"/>
      <c r="AY282" s="379"/>
      <c r="AZ282" s="377" t="str">
        <f>Calcu_ADJ!AB19</f>
        <v/>
      </c>
      <c r="BA282" s="378"/>
      <c r="BB282" s="378"/>
      <c r="BC282" s="378"/>
      <c r="BD282" s="379"/>
      <c r="BE282" s="380" t="str">
        <f>Calcu_ADJ!AC19</f>
        <v/>
      </c>
      <c r="BF282" s="381"/>
      <c r="BG282" s="381"/>
      <c r="BH282" s="381"/>
      <c r="BI282" s="382"/>
    </row>
    <row r="283" spans="1:61" ht="18.75" customHeight="1">
      <c r="A283" s="56"/>
      <c r="B283" s="377" t="str">
        <f t="shared" si="3"/>
        <v/>
      </c>
      <c r="C283" s="378"/>
      <c r="D283" s="378"/>
      <c r="E283" s="378"/>
      <c r="F283" s="379"/>
      <c r="G283" s="377" t="str">
        <f t="shared" si="4"/>
        <v/>
      </c>
      <c r="H283" s="378"/>
      <c r="I283" s="378"/>
      <c r="J283" s="378"/>
      <c r="K283" s="379"/>
      <c r="L283" s="377" t="str">
        <f>IF(Calcu_ADJ!$B20=FALSE,"",Calcu_ADJ!AF20/1000)</f>
        <v/>
      </c>
      <c r="M283" s="378"/>
      <c r="N283" s="378"/>
      <c r="O283" s="378"/>
      <c r="P283" s="379"/>
      <c r="Q283" s="377" t="str">
        <f>IF(Calcu_ADJ!$B20=FALSE,"",Calcu_ADJ!AG20/1000)</f>
        <v/>
      </c>
      <c r="R283" s="378"/>
      <c r="S283" s="378"/>
      <c r="T283" s="378"/>
      <c r="U283" s="379"/>
      <c r="V283" s="377" t="str">
        <f>Calcu_ADJ!AH20</f>
        <v/>
      </c>
      <c r="W283" s="378"/>
      <c r="X283" s="378"/>
      <c r="Y283" s="378"/>
      <c r="Z283" s="379"/>
      <c r="AA283" s="377" t="str">
        <f>Calcu_ADJ!W20</f>
        <v/>
      </c>
      <c r="AB283" s="378"/>
      <c r="AC283" s="378"/>
      <c r="AD283" s="378"/>
      <c r="AE283" s="379"/>
      <c r="AF283" s="377" t="str">
        <f>Calcu_ADJ!X20</f>
        <v/>
      </c>
      <c r="AG283" s="378"/>
      <c r="AH283" s="378"/>
      <c r="AI283" s="378"/>
      <c r="AJ283" s="379"/>
      <c r="AK283" s="377" t="str">
        <f>Calcu_ADJ!Y20</f>
        <v/>
      </c>
      <c r="AL283" s="378"/>
      <c r="AM283" s="378"/>
      <c r="AN283" s="378"/>
      <c r="AO283" s="379"/>
      <c r="AP283" s="377" t="str">
        <f>Calcu_ADJ!Z20</f>
        <v/>
      </c>
      <c r="AQ283" s="378"/>
      <c r="AR283" s="378"/>
      <c r="AS283" s="378"/>
      <c r="AT283" s="379"/>
      <c r="AU283" s="377" t="str">
        <f>Calcu_ADJ!AA20</f>
        <v/>
      </c>
      <c r="AV283" s="378"/>
      <c r="AW283" s="378"/>
      <c r="AX283" s="378"/>
      <c r="AY283" s="379"/>
      <c r="AZ283" s="377" t="str">
        <f>Calcu_ADJ!AB20</f>
        <v/>
      </c>
      <c r="BA283" s="378"/>
      <c r="BB283" s="378"/>
      <c r="BC283" s="378"/>
      <c r="BD283" s="379"/>
      <c r="BE283" s="380" t="str">
        <f>Calcu_ADJ!AC20</f>
        <v/>
      </c>
      <c r="BF283" s="381"/>
      <c r="BG283" s="381"/>
      <c r="BH283" s="381"/>
      <c r="BI283" s="382"/>
    </row>
    <row r="284" spans="1:61" ht="18.75" customHeight="1">
      <c r="A284" s="56"/>
      <c r="B284" s="377" t="str">
        <f t="shared" si="3"/>
        <v/>
      </c>
      <c r="C284" s="378"/>
      <c r="D284" s="378"/>
      <c r="E284" s="378"/>
      <c r="F284" s="379"/>
      <c r="G284" s="377" t="str">
        <f t="shared" si="4"/>
        <v/>
      </c>
      <c r="H284" s="378"/>
      <c r="I284" s="378"/>
      <c r="J284" s="378"/>
      <c r="K284" s="379"/>
      <c r="L284" s="377" t="str">
        <f>IF(Calcu_ADJ!$B21=FALSE,"",Calcu_ADJ!AF21/1000)</f>
        <v/>
      </c>
      <c r="M284" s="378"/>
      <c r="N284" s="378"/>
      <c r="O284" s="378"/>
      <c r="P284" s="379"/>
      <c r="Q284" s="377" t="str">
        <f>IF(Calcu_ADJ!$B21=FALSE,"",Calcu_ADJ!AG21/1000)</f>
        <v/>
      </c>
      <c r="R284" s="378"/>
      <c r="S284" s="378"/>
      <c r="T284" s="378"/>
      <c r="U284" s="379"/>
      <c r="V284" s="377" t="str">
        <f>Calcu_ADJ!AH21</f>
        <v/>
      </c>
      <c r="W284" s="378"/>
      <c r="X284" s="378"/>
      <c r="Y284" s="378"/>
      <c r="Z284" s="379"/>
      <c r="AA284" s="377" t="str">
        <f>Calcu_ADJ!W21</f>
        <v/>
      </c>
      <c r="AB284" s="378"/>
      <c r="AC284" s="378"/>
      <c r="AD284" s="378"/>
      <c r="AE284" s="379"/>
      <c r="AF284" s="377" t="str">
        <f>Calcu_ADJ!X21</f>
        <v/>
      </c>
      <c r="AG284" s="378"/>
      <c r="AH284" s="378"/>
      <c r="AI284" s="378"/>
      <c r="AJ284" s="379"/>
      <c r="AK284" s="377" t="str">
        <f>Calcu_ADJ!Y21</f>
        <v/>
      </c>
      <c r="AL284" s="378"/>
      <c r="AM284" s="378"/>
      <c r="AN284" s="378"/>
      <c r="AO284" s="379"/>
      <c r="AP284" s="377" t="str">
        <f>Calcu_ADJ!Z21</f>
        <v/>
      </c>
      <c r="AQ284" s="378"/>
      <c r="AR284" s="378"/>
      <c r="AS284" s="378"/>
      <c r="AT284" s="379"/>
      <c r="AU284" s="377" t="str">
        <f>Calcu_ADJ!AA21</f>
        <v/>
      </c>
      <c r="AV284" s="378"/>
      <c r="AW284" s="378"/>
      <c r="AX284" s="378"/>
      <c r="AY284" s="379"/>
      <c r="AZ284" s="377" t="str">
        <f>Calcu_ADJ!AB21</f>
        <v/>
      </c>
      <c r="BA284" s="378"/>
      <c r="BB284" s="378"/>
      <c r="BC284" s="378"/>
      <c r="BD284" s="379"/>
      <c r="BE284" s="380" t="str">
        <f>Calcu_ADJ!AC21</f>
        <v/>
      </c>
      <c r="BF284" s="381"/>
      <c r="BG284" s="381"/>
      <c r="BH284" s="381"/>
      <c r="BI284" s="382"/>
    </row>
    <row r="285" spans="1:61" ht="18.75" customHeight="1">
      <c r="A285" s="56"/>
      <c r="B285" s="377" t="str">
        <f t="shared" si="3"/>
        <v/>
      </c>
      <c r="C285" s="378"/>
      <c r="D285" s="378"/>
      <c r="E285" s="378"/>
      <c r="F285" s="379"/>
      <c r="G285" s="377" t="str">
        <f t="shared" si="4"/>
        <v/>
      </c>
      <c r="H285" s="378"/>
      <c r="I285" s="378"/>
      <c r="J285" s="378"/>
      <c r="K285" s="379"/>
      <c r="L285" s="377" t="str">
        <f>IF(Calcu_ADJ!$B22=FALSE,"",Calcu_ADJ!AF22/1000)</f>
        <v/>
      </c>
      <c r="M285" s="378"/>
      <c r="N285" s="378"/>
      <c r="O285" s="378"/>
      <c r="P285" s="379"/>
      <c r="Q285" s="377" t="str">
        <f>IF(Calcu_ADJ!$B22=FALSE,"",Calcu_ADJ!AG22/1000)</f>
        <v/>
      </c>
      <c r="R285" s="378"/>
      <c r="S285" s="378"/>
      <c r="T285" s="378"/>
      <c r="U285" s="379"/>
      <c r="V285" s="377" t="str">
        <f>Calcu_ADJ!AH22</f>
        <v/>
      </c>
      <c r="W285" s="378"/>
      <c r="X285" s="378"/>
      <c r="Y285" s="378"/>
      <c r="Z285" s="379"/>
      <c r="AA285" s="377" t="str">
        <f>Calcu_ADJ!W22</f>
        <v/>
      </c>
      <c r="AB285" s="378"/>
      <c r="AC285" s="378"/>
      <c r="AD285" s="378"/>
      <c r="AE285" s="379"/>
      <c r="AF285" s="377" t="str">
        <f>Calcu_ADJ!X22</f>
        <v/>
      </c>
      <c r="AG285" s="378"/>
      <c r="AH285" s="378"/>
      <c r="AI285" s="378"/>
      <c r="AJ285" s="379"/>
      <c r="AK285" s="377" t="str">
        <f>Calcu_ADJ!Y22</f>
        <v/>
      </c>
      <c r="AL285" s="378"/>
      <c r="AM285" s="378"/>
      <c r="AN285" s="378"/>
      <c r="AO285" s="379"/>
      <c r="AP285" s="377" t="str">
        <f>Calcu_ADJ!Z22</f>
        <v/>
      </c>
      <c r="AQ285" s="378"/>
      <c r="AR285" s="378"/>
      <c r="AS285" s="378"/>
      <c r="AT285" s="379"/>
      <c r="AU285" s="377" t="str">
        <f>Calcu_ADJ!AA22</f>
        <v/>
      </c>
      <c r="AV285" s="378"/>
      <c r="AW285" s="378"/>
      <c r="AX285" s="378"/>
      <c r="AY285" s="379"/>
      <c r="AZ285" s="377" t="str">
        <f>Calcu_ADJ!AB22</f>
        <v/>
      </c>
      <c r="BA285" s="378"/>
      <c r="BB285" s="378"/>
      <c r="BC285" s="378"/>
      <c r="BD285" s="379"/>
      <c r="BE285" s="380" t="str">
        <f>Calcu_ADJ!AC22</f>
        <v/>
      </c>
      <c r="BF285" s="381"/>
      <c r="BG285" s="381"/>
      <c r="BH285" s="381"/>
      <c r="BI285" s="382"/>
    </row>
    <row r="286" spans="1:61" ht="18.75" customHeight="1">
      <c r="A286" s="56"/>
      <c r="B286" s="377" t="str">
        <f t="shared" si="3"/>
        <v/>
      </c>
      <c r="C286" s="378"/>
      <c r="D286" s="378"/>
      <c r="E286" s="378"/>
      <c r="F286" s="379"/>
      <c r="G286" s="377" t="str">
        <f t="shared" si="4"/>
        <v/>
      </c>
      <c r="H286" s="378"/>
      <c r="I286" s="378"/>
      <c r="J286" s="378"/>
      <c r="K286" s="379"/>
      <c r="L286" s="377" t="str">
        <f>IF(Calcu_ADJ!$B23=FALSE,"",Calcu_ADJ!AF23/1000)</f>
        <v/>
      </c>
      <c r="M286" s="378"/>
      <c r="N286" s="378"/>
      <c r="O286" s="378"/>
      <c r="P286" s="379"/>
      <c r="Q286" s="377" t="str">
        <f>IF(Calcu_ADJ!$B23=FALSE,"",Calcu_ADJ!AG23/1000)</f>
        <v/>
      </c>
      <c r="R286" s="378"/>
      <c r="S286" s="378"/>
      <c r="T286" s="378"/>
      <c r="U286" s="379"/>
      <c r="V286" s="377" t="str">
        <f>Calcu_ADJ!AH23</f>
        <v/>
      </c>
      <c r="W286" s="378"/>
      <c r="X286" s="378"/>
      <c r="Y286" s="378"/>
      <c r="Z286" s="379"/>
      <c r="AA286" s="377" t="str">
        <f>Calcu_ADJ!W23</f>
        <v/>
      </c>
      <c r="AB286" s="378"/>
      <c r="AC286" s="378"/>
      <c r="AD286" s="378"/>
      <c r="AE286" s="379"/>
      <c r="AF286" s="377" t="str">
        <f>Calcu_ADJ!X23</f>
        <v/>
      </c>
      <c r="AG286" s="378"/>
      <c r="AH286" s="378"/>
      <c r="AI286" s="378"/>
      <c r="AJ286" s="379"/>
      <c r="AK286" s="377" t="str">
        <f>Calcu_ADJ!Y23</f>
        <v/>
      </c>
      <c r="AL286" s="378"/>
      <c r="AM286" s="378"/>
      <c r="AN286" s="378"/>
      <c r="AO286" s="379"/>
      <c r="AP286" s="377" t="str">
        <f>Calcu_ADJ!Z23</f>
        <v/>
      </c>
      <c r="AQ286" s="378"/>
      <c r="AR286" s="378"/>
      <c r="AS286" s="378"/>
      <c r="AT286" s="379"/>
      <c r="AU286" s="377" t="str">
        <f>Calcu_ADJ!AA23</f>
        <v/>
      </c>
      <c r="AV286" s="378"/>
      <c r="AW286" s="378"/>
      <c r="AX286" s="378"/>
      <c r="AY286" s="379"/>
      <c r="AZ286" s="377" t="str">
        <f>Calcu_ADJ!AB23</f>
        <v/>
      </c>
      <c r="BA286" s="378"/>
      <c r="BB286" s="378"/>
      <c r="BC286" s="378"/>
      <c r="BD286" s="379"/>
      <c r="BE286" s="380" t="str">
        <f>Calcu_ADJ!AC23</f>
        <v/>
      </c>
      <c r="BF286" s="381"/>
      <c r="BG286" s="381"/>
      <c r="BH286" s="381"/>
      <c r="BI286" s="382"/>
    </row>
    <row r="287" spans="1:61" ht="18.75" customHeight="1">
      <c r="A287" s="56"/>
      <c r="B287" s="377" t="str">
        <f t="shared" si="3"/>
        <v/>
      </c>
      <c r="C287" s="378"/>
      <c r="D287" s="378"/>
      <c r="E287" s="378"/>
      <c r="F287" s="379"/>
      <c r="G287" s="377" t="str">
        <f t="shared" si="4"/>
        <v/>
      </c>
      <c r="H287" s="378"/>
      <c r="I287" s="378"/>
      <c r="J287" s="378"/>
      <c r="K287" s="379"/>
      <c r="L287" s="377" t="str">
        <f>IF(Calcu_ADJ!$B24=FALSE,"",Calcu_ADJ!AF24/1000)</f>
        <v/>
      </c>
      <c r="M287" s="378"/>
      <c r="N287" s="378"/>
      <c r="O287" s="378"/>
      <c r="P287" s="379"/>
      <c r="Q287" s="377" t="str">
        <f>IF(Calcu_ADJ!$B24=FALSE,"",Calcu_ADJ!AG24/1000)</f>
        <v/>
      </c>
      <c r="R287" s="378"/>
      <c r="S287" s="378"/>
      <c r="T287" s="378"/>
      <c r="U287" s="379"/>
      <c r="V287" s="377" t="str">
        <f>Calcu_ADJ!AH24</f>
        <v/>
      </c>
      <c r="W287" s="378"/>
      <c r="X287" s="378"/>
      <c r="Y287" s="378"/>
      <c r="Z287" s="379"/>
      <c r="AA287" s="377" t="str">
        <f>Calcu_ADJ!W24</f>
        <v/>
      </c>
      <c r="AB287" s="378"/>
      <c r="AC287" s="378"/>
      <c r="AD287" s="378"/>
      <c r="AE287" s="379"/>
      <c r="AF287" s="377" t="str">
        <f>Calcu_ADJ!X24</f>
        <v/>
      </c>
      <c r="AG287" s="378"/>
      <c r="AH287" s="378"/>
      <c r="AI287" s="378"/>
      <c r="AJ287" s="379"/>
      <c r="AK287" s="377" t="str">
        <f>Calcu_ADJ!Y24</f>
        <v/>
      </c>
      <c r="AL287" s="378"/>
      <c r="AM287" s="378"/>
      <c r="AN287" s="378"/>
      <c r="AO287" s="379"/>
      <c r="AP287" s="377" t="str">
        <f>Calcu_ADJ!Z24</f>
        <v/>
      </c>
      <c r="AQ287" s="378"/>
      <c r="AR287" s="378"/>
      <c r="AS287" s="378"/>
      <c r="AT287" s="379"/>
      <c r="AU287" s="377" t="str">
        <f>Calcu_ADJ!AA24</f>
        <v/>
      </c>
      <c r="AV287" s="378"/>
      <c r="AW287" s="378"/>
      <c r="AX287" s="378"/>
      <c r="AY287" s="379"/>
      <c r="AZ287" s="377" t="str">
        <f>Calcu_ADJ!AB24</f>
        <v/>
      </c>
      <c r="BA287" s="378"/>
      <c r="BB287" s="378"/>
      <c r="BC287" s="378"/>
      <c r="BD287" s="379"/>
      <c r="BE287" s="380" t="str">
        <f>Calcu_ADJ!AC24</f>
        <v/>
      </c>
      <c r="BF287" s="381"/>
      <c r="BG287" s="381"/>
      <c r="BH287" s="381"/>
      <c r="BI287" s="382"/>
    </row>
    <row r="288" spans="1:61" ht="18.75" customHeight="1">
      <c r="A288" s="56"/>
      <c r="B288" s="377" t="str">
        <f t="shared" si="3"/>
        <v/>
      </c>
      <c r="C288" s="378"/>
      <c r="D288" s="378"/>
      <c r="E288" s="378"/>
      <c r="F288" s="379"/>
      <c r="G288" s="377" t="str">
        <f t="shared" si="4"/>
        <v/>
      </c>
      <c r="H288" s="378"/>
      <c r="I288" s="378"/>
      <c r="J288" s="378"/>
      <c r="K288" s="379"/>
      <c r="L288" s="377" t="str">
        <f>IF(Calcu_ADJ!$B25=FALSE,"",Calcu_ADJ!AF25/1000)</f>
        <v/>
      </c>
      <c r="M288" s="378"/>
      <c r="N288" s="378"/>
      <c r="O288" s="378"/>
      <c r="P288" s="379"/>
      <c r="Q288" s="377" t="str">
        <f>IF(Calcu_ADJ!$B25=FALSE,"",Calcu_ADJ!AG25/1000)</f>
        <v/>
      </c>
      <c r="R288" s="378"/>
      <c r="S288" s="378"/>
      <c r="T288" s="378"/>
      <c r="U288" s="379"/>
      <c r="V288" s="377" t="str">
        <f>Calcu_ADJ!AH25</f>
        <v/>
      </c>
      <c r="W288" s="378"/>
      <c r="X288" s="378"/>
      <c r="Y288" s="378"/>
      <c r="Z288" s="379"/>
      <c r="AA288" s="377" t="str">
        <f>Calcu_ADJ!W25</f>
        <v/>
      </c>
      <c r="AB288" s="378"/>
      <c r="AC288" s="378"/>
      <c r="AD288" s="378"/>
      <c r="AE288" s="379"/>
      <c r="AF288" s="377" t="str">
        <f>Calcu_ADJ!X25</f>
        <v/>
      </c>
      <c r="AG288" s="378"/>
      <c r="AH288" s="378"/>
      <c r="AI288" s="378"/>
      <c r="AJ288" s="379"/>
      <c r="AK288" s="377" t="str">
        <f>Calcu_ADJ!Y25</f>
        <v/>
      </c>
      <c r="AL288" s="378"/>
      <c r="AM288" s="378"/>
      <c r="AN288" s="378"/>
      <c r="AO288" s="379"/>
      <c r="AP288" s="377" t="str">
        <f>Calcu_ADJ!Z25</f>
        <v/>
      </c>
      <c r="AQ288" s="378"/>
      <c r="AR288" s="378"/>
      <c r="AS288" s="378"/>
      <c r="AT288" s="379"/>
      <c r="AU288" s="377" t="str">
        <f>Calcu_ADJ!AA25</f>
        <v/>
      </c>
      <c r="AV288" s="378"/>
      <c r="AW288" s="378"/>
      <c r="AX288" s="378"/>
      <c r="AY288" s="379"/>
      <c r="AZ288" s="377" t="str">
        <f>Calcu_ADJ!AB25</f>
        <v/>
      </c>
      <c r="BA288" s="378"/>
      <c r="BB288" s="378"/>
      <c r="BC288" s="378"/>
      <c r="BD288" s="379"/>
      <c r="BE288" s="380" t="str">
        <f>Calcu_ADJ!AC25</f>
        <v/>
      </c>
      <c r="BF288" s="381"/>
      <c r="BG288" s="381"/>
      <c r="BH288" s="381"/>
      <c r="BI288" s="382"/>
    </row>
    <row r="289" spans="1:61" ht="18.75" customHeight="1">
      <c r="A289" s="56"/>
      <c r="B289" s="377" t="str">
        <f t="shared" si="3"/>
        <v/>
      </c>
      <c r="C289" s="378"/>
      <c r="D289" s="378"/>
      <c r="E289" s="378"/>
      <c r="F289" s="379"/>
      <c r="G289" s="377" t="str">
        <f t="shared" si="4"/>
        <v/>
      </c>
      <c r="H289" s="378"/>
      <c r="I289" s="378"/>
      <c r="J289" s="378"/>
      <c r="K289" s="379"/>
      <c r="L289" s="377" t="str">
        <f>IF(Calcu_ADJ!$B26=FALSE,"",Calcu_ADJ!AF26/1000)</f>
        <v/>
      </c>
      <c r="M289" s="378"/>
      <c r="N289" s="378"/>
      <c r="O289" s="378"/>
      <c r="P289" s="379"/>
      <c r="Q289" s="377" t="str">
        <f>IF(Calcu_ADJ!$B26=FALSE,"",Calcu_ADJ!AG26/1000)</f>
        <v/>
      </c>
      <c r="R289" s="378"/>
      <c r="S289" s="378"/>
      <c r="T289" s="378"/>
      <c r="U289" s="379"/>
      <c r="V289" s="377" t="str">
        <f>Calcu_ADJ!AH26</f>
        <v/>
      </c>
      <c r="W289" s="378"/>
      <c r="X289" s="378"/>
      <c r="Y289" s="378"/>
      <c r="Z289" s="379"/>
      <c r="AA289" s="377" t="str">
        <f>Calcu_ADJ!W26</f>
        <v/>
      </c>
      <c r="AB289" s="378"/>
      <c r="AC289" s="378"/>
      <c r="AD289" s="378"/>
      <c r="AE289" s="379"/>
      <c r="AF289" s="377" t="str">
        <f>Calcu_ADJ!X26</f>
        <v/>
      </c>
      <c r="AG289" s="378"/>
      <c r="AH289" s="378"/>
      <c r="AI289" s="378"/>
      <c r="AJ289" s="379"/>
      <c r="AK289" s="377" t="str">
        <f>Calcu_ADJ!Y26</f>
        <v/>
      </c>
      <c r="AL289" s="378"/>
      <c r="AM289" s="378"/>
      <c r="AN289" s="378"/>
      <c r="AO289" s="379"/>
      <c r="AP289" s="377" t="str">
        <f>Calcu_ADJ!Z26</f>
        <v/>
      </c>
      <c r="AQ289" s="378"/>
      <c r="AR289" s="378"/>
      <c r="AS289" s="378"/>
      <c r="AT289" s="379"/>
      <c r="AU289" s="377" t="str">
        <f>Calcu_ADJ!AA26</f>
        <v/>
      </c>
      <c r="AV289" s="378"/>
      <c r="AW289" s="378"/>
      <c r="AX289" s="378"/>
      <c r="AY289" s="379"/>
      <c r="AZ289" s="377" t="str">
        <f>Calcu_ADJ!AB26</f>
        <v/>
      </c>
      <c r="BA289" s="378"/>
      <c r="BB289" s="378"/>
      <c r="BC289" s="378"/>
      <c r="BD289" s="379"/>
      <c r="BE289" s="380" t="str">
        <f>Calcu_ADJ!AC26</f>
        <v/>
      </c>
      <c r="BF289" s="381"/>
      <c r="BG289" s="381"/>
      <c r="BH289" s="381"/>
      <c r="BI289" s="382"/>
    </row>
    <row r="290" spans="1:61" ht="18.75" customHeight="1">
      <c r="A290" s="56"/>
      <c r="B290" s="377" t="str">
        <f t="shared" si="3"/>
        <v/>
      </c>
      <c r="C290" s="378"/>
      <c r="D290" s="378"/>
      <c r="E290" s="378"/>
      <c r="F290" s="379"/>
      <c r="G290" s="377" t="str">
        <f t="shared" si="4"/>
        <v/>
      </c>
      <c r="H290" s="378"/>
      <c r="I290" s="378"/>
      <c r="J290" s="378"/>
      <c r="K290" s="379"/>
      <c r="L290" s="377" t="str">
        <f>IF(Calcu_ADJ!$B27=FALSE,"",Calcu_ADJ!AF27/1000)</f>
        <v/>
      </c>
      <c r="M290" s="378"/>
      <c r="N290" s="378"/>
      <c r="O290" s="378"/>
      <c r="P290" s="379"/>
      <c r="Q290" s="377" t="str">
        <f>IF(Calcu_ADJ!$B27=FALSE,"",Calcu_ADJ!AG27/1000)</f>
        <v/>
      </c>
      <c r="R290" s="378"/>
      <c r="S290" s="378"/>
      <c r="T290" s="378"/>
      <c r="U290" s="379"/>
      <c r="V290" s="377" t="str">
        <f>Calcu_ADJ!AH27</f>
        <v/>
      </c>
      <c r="W290" s="378"/>
      <c r="X290" s="378"/>
      <c r="Y290" s="378"/>
      <c r="Z290" s="379"/>
      <c r="AA290" s="377" t="str">
        <f>Calcu_ADJ!W27</f>
        <v/>
      </c>
      <c r="AB290" s="378"/>
      <c r="AC290" s="378"/>
      <c r="AD290" s="378"/>
      <c r="AE290" s="379"/>
      <c r="AF290" s="377" t="str">
        <f>Calcu_ADJ!X27</f>
        <v/>
      </c>
      <c r="AG290" s="378"/>
      <c r="AH290" s="378"/>
      <c r="AI290" s="378"/>
      <c r="AJ290" s="379"/>
      <c r="AK290" s="377" t="str">
        <f>Calcu_ADJ!Y27</f>
        <v/>
      </c>
      <c r="AL290" s="378"/>
      <c r="AM290" s="378"/>
      <c r="AN290" s="378"/>
      <c r="AO290" s="379"/>
      <c r="AP290" s="377" t="str">
        <f>Calcu_ADJ!Z27</f>
        <v/>
      </c>
      <c r="AQ290" s="378"/>
      <c r="AR290" s="378"/>
      <c r="AS290" s="378"/>
      <c r="AT290" s="379"/>
      <c r="AU290" s="377" t="str">
        <f>Calcu_ADJ!AA27</f>
        <v/>
      </c>
      <c r="AV290" s="378"/>
      <c r="AW290" s="378"/>
      <c r="AX290" s="378"/>
      <c r="AY290" s="379"/>
      <c r="AZ290" s="377" t="str">
        <f>Calcu_ADJ!AB27</f>
        <v/>
      </c>
      <c r="BA290" s="378"/>
      <c r="BB290" s="378"/>
      <c r="BC290" s="378"/>
      <c r="BD290" s="379"/>
      <c r="BE290" s="380" t="str">
        <f>Calcu_ADJ!AC27</f>
        <v/>
      </c>
      <c r="BF290" s="381"/>
      <c r="BG290" s="381"/>
      <c r="BH290" s="381"/>
      <c r="BI290" s="382"/>
    </row>
    <row r="291" spans="1:61" ht="18.75" customHeight="1">
      <c r="A291" s="56"/>
      <c r="B291" s="377" t="str">
        <f t="shared" si="3"/>
        <v/>
      </c>
      <c r="C291" s="378"/>
      <c r="D291" s="378"/>
      <c r="E291" s="378"/>
      <c r="F291" s="379"/>
      <c r="G291" s="377" t="str">
        <f t="shared" si="4"/>
        <v/>
      </c>
      <c r="H291" s="378"/>
      <c r="I291" s="378"/>
      <c r="J291" s="378"/>
      <c r="K291" s="379"/>
      <c r="L291" s="377" t="str">
        <f>IF(Calcu_ADJ!$B28=FALSE,"",Calcu_ADJ!AF28/1000)</f>
        <v/>
      </c>
      <c r="M291" s="378"/>
      <c r="N291" s="378"/>
      <c r="O291" s="378"/>
      <c r="P291" s="379"/>
      <c r="Q291" s="377" t="str">
        <f>IF(Calcu_ADJ!$B28=FALSE,"",Calcu_ADJ!AG28/1000)</f>
        <v/>
      </c>
      <c r="R291" s="378"/>
      <c r="S291" s="378"/>
      <c r="T291" s="378"/>
      <c r="U291" s="379"/>
      <c r="V291" s="377" t="str">
        <f>Calcu_ADJ!AH28</f>
        <v/>
      </c>
      <c r="W291" s="378"/>
      <c r="X291" s="378"/>
      <c r="Y291" s="378"/>
      <c r="Z291" s="379"/>
      <c r="AA291" s="377" t="str">
        <f>Calcu_ADJ!W28</f>
        <v/>
      </c>
      <c r="AB291" s="378"/>
      <c r="AC291" s="378"/>
      <c r="AD291" s="378"/>
      <c r="AE291" s="379"/>
      <c r="AF291" s="377" t="str">
        <f>Calcu_ADJ!X28</f>
        <v/>
      </c>
      <c r="AG291" s="378"/>
      <c r="AH291" s="378"/>
      <c r="AI291" s="378"/>
      <c r="AJ291" s="379"/>
      <c r="AK291" s="377" t="str">
        <f>Calcu_ADJ!Y28</f>
        <v/>
      </c>
      <c r="AL291" s="378"/>
      <c r="AM291" s="378"/>
      <c r="AN291" s="378"/>
      <c r="AO291" s="379"/>
      <c r="AP291" s="377" t="str">
        <f>Calcu_ADJ!Z28</f>
        <v/>
      </c>
      <c r="AQ291" s="378"/>
      <c r="AR291" s="378"/>
      <c r="AS291" s="378"/>
      <c r="AT291" s="379"/>
      <c r="AU291" s="377" t="str">
        <f>Calcu_ADJ!AA28</f>
        <v/>
      </c>
      <c r="AV291" s="378"/>
      <c r="AW291" s="378"/>
      <c r="AX291" s="378"/>
      <c r="AY291" s="379"/>
      <c r="AZ291" s="377" t="str">
        <f>Calcu_ADJ!AB28</f>
        <v/>
      </c>
      <c r="BA291" s="378"/>
      <c r="BB291" s="378"/>
      <c r="BC291" s="378"/>
      <c r="BD291" s="379"/>
      <c r="BE291" s="380" t="str">
        <f>Calcu_ADJ!AC28</f>
        <v/>
      </c>
      <c r="BF291" s="381"/>
      <c r="BG291" s="381"/>
      <c r="BH291" s="381"/>
      <c r="BI291" s="382"/>
    </row>
    <row r="292" spans="1:61" ht="18.75" customHeight="1">
      <c r="A292" s="56"/>
      <c r="B292" s="377" t="str">
        <f t="shared" si="3"/>
        <v/>
      </c>
      <c r="C292" s="378"/>
      <c r="D292" s="378"/>
      <c r="E292" s="378"/>
      <c r="F292" s="379"/>
      <c r="G292" s="377" t="str">
        <f t="shared" si="4"/>
        <v/>
      </c>
      <c r="H292" s="378"/>
      <c r="I292" s="378"/>
      <c r="J292" s="378"/>
      <c r="K292" s="379"/>
      <c r="L292" s="377" t="str">
        <f>IF(Calcu_ADJ!$B29=FALSE,"",Calcu_ADJ!AF29/1000)</f>
        <v/>
      </c>
      <c r="M292" s="378"/>
      <c r="N292" s="378"/>
      <c r="O292" s="378"/>
      <c r="P292" s="379"/>
      <c r="Q292" s="377" t="str">
        <f>IF(Calcu_ADJ!$B29=FALSE,"",Calcu_ADJ!AG29/1000)</f>
        <v/>
      </c>
      <c r="R292" s="378"/>
      <c r="S292" s="378"/>
      <c r="T292" s="378"/>
      <c r="U292" s="379"/>
      <c r="V292" s="377" t="str">
        <f>Calcu_ADJ!AH29</f>
        <v/>
      </c>
      <c r="W292" s="378"/>
      <c r="X292" s="378"/>
      <c r="Y292" s="378"/>
      <c r="Z292" s="379"/>
      <c r="AA292" s="377" t="str">
        <f>Calcu_ADJ!W29</f>
        <v/>
      </c>
      <c r="AB292" s="378"/>
      <c r="AC292" s="378"/>
      <c r="AD292" s="378"/>
      <c r="AE292" s="379"/>
      <c r="AF292" s="377" t="str">
        <f>Calcu_ADJ!X29</f>
        <v/>
      </c>
      <c r="AG292" s="378"/>
      <c r="AH292" s="378"/>
      <c r="AI292" s="378"/>
      <c r="AJ292" s="379"/>
      <c r="AK292" s="377" t="str">
        <f>Calcu_ADJ!Y29</f>
        <v/>
      </c>
      <c r="AL292" s="378"/>
      <c r="AM292" s="378"/>
      <c r="AN292" s="378"/>
      <c r="AO292" s="379"/>
      <c r="AP292" s="377" t="str">
        <f>Calcu_ADJ!Z29</f>
        <v/>
      </c>
      <c r="AQ292" s="378"/>
      <c r="AR292" s="378"/>
      <c r="AS292" s="378"/>
      <c r="AT292" s="379"/>
      <c r="AU292" s="377" t="str">
        <f>Calcu_ADJ!AA29</f>
        <v/>
      </c>
      <c r="AV292" s="378"/>
      <c r="AW292" s="378"/>
      <c r="AX292" s="378"/>
      <c r="AY292" s="379"/>
      <c r="AZ292" s="377" t="str">
        <f>Calcu_ADJ!AB29</f>
        <v/>
      </c>
      <c r="BA292" s="378"/>
      <c r="BB292" s="378"/>
      <c r="BC292" s="378"/>
      <c r="BD292" s="379"/>
      <c r="BE292" s="380" t="str">
        <f>Calcu_ADJ!AC29</f>
        <v/>
      </c>
      <c r="BF292" s="381"/>
      <c r="BG292" s="381"/>
      <c r="BH292" s="381"/>
      <c r="BI292" s="382"/>
    </row>
    <row r="293" spans="1:61" ht="18.75" customHeight="1">
      <c r="A293" s="56"/>
      <c r="B293" s="377" t="str">
        <f t="shared" si="3"/>
        <v/>
      </c>
      <c r="C293" s="378"/>
      <c r="D293" s="378"/>
      <c r="E293" s="378"/>
      <c r="F293" s="379"/>
      <c r="G293" s="377" t="str">
        <f t="shared" si="4"/>
        <v/>
      </c>
      <c r="H293" s="378"/>
      <c r="I293" s="378"/>
      <c r="J293" s="378"/>
      <c r="K293" s="379"/>
      <c r="L293" s="377" t="str">
        <f>IF(Calcu_ADJ!$B30=FALSE,"",Calcu_ADJ!AF30/1000)</f>
        <v/>
      </c>
      <c r="M293" s="378"/>
      <c r="N293" s="378"/>
      <c r="O293" s="378"/>
      <c r="P293" s="379"/>
      <c r="Q293" s="377" t="str">
        <f>IF(Calcu_ADJ!$B30=FALSE,"",Calcu_ADJ!AG30/1000)</f>
        <v/>
      </c>
      <c r="R293" s="378"/>
      <c r="S293" s="378"/>
      <c r="T293" s="378"/>
      <c r="U293" s="379"/>
      <c r="V293" s="377" t="str">
        <f>Calcu_ADJ!AH30</f>
        <v/>
      </c>
      <c r="W293" s="378"/>
      <c r="X293" s="378"/>
      <c r="Y293" s="378"/>
      <c r="Z293" s="379"/>
      <c r="AA293" s="377" t="str">
        <f>Calcu_ADJ!W30</f>
        <v/>
      </c>
      <c r="AB293" s="378"/>
      <c r="AC293" s="378"/>
      <c r="AD293" s="378"/>
      <c r="AE293" s="379"/>
      <c r="AF293" s="377" t="str">
        <f>Calcu_ADJ!X30</f>
        <v/>
      </c>
      <c r="AG293" s="378"/>
      <c r="AH293" s="378"/>
      <c r="AI293" s="378"/>
      <c r="AJ293" s="379"/>
      <c r="AK293" s="377" t="str">
        <f>Calcu_ADJ!Y30</f>
        <v/>
      </c>
      <c r="AL293" s="378"/>
      <c r="AM293" s="378"/>
      <c r="AN293" s="378"/>
      <c r="AO293" s="379"/>
      <c r="AP293" s="377" t="str">
        <f>Calcu_ADJ!Z30</f>
        <v/>
      </c>
      <c r="AQ293" s="378"/>
      <c r="AR293" s="378"/>
      <c r="AS293" s="378"/>
      <c r="AT293" s="379"/>
      <c r="AU293" s="377" t="str">
        <f>Calcu_ADJ!AA30</f>
        <v/>
      </c>
      <c r="AV293" s="378"/>
      <c r="AW293" s="378"/>
      <c r="AX293" s="378"/>
      <c r="AY293" s="379"/>
      <c r="AZ293" s="377" t="str">
        <f>Calcu_ADJ!AB30</f>
        <v/>
      </c>
      <c r="BA293" s="378"/>
      <c r="BB293" s="378"/>
      <c r="BC293" s="378"/>
      <c r="BD293" s="379"/>
      <c r="BE293" s="380" t="str">
        <f>Calcu_ADJ!AC30</f>
        <v/>
      </c>
      <c r="BF293" s="381"/>
      <c r="BG293" s="381"/>
      <c r="BH293" s="381"/>
      <c r="BI293" s="382"/>
    </row>
    <row r="294" spans="1:61" ht="18.75" customHeight="1">
      <c r="A294" s="56"/>
      <c r="B294" s="377" t="str">
        <f t="shared" si="3"/>
        <v/>
      </c>
      <c r="C294" s="378"/>
      <c r="D294" s="378"/>
      <c r="E294" s="378"/>
      <c r="F294" s="379"/>
      <c r="G294" s="377" t="str">
        <f t="shared" si="4"/>
        <v/>
      </c>
      <c r="H294" s="378"/>
      <c r="I294" s="378"/>
      <c r="J294" s="378"/>
      <c r="K294" s="379"/>
      <c r="L294" s="377" t="str">
        <f>IF(Calcu_ADJ!$B31=FALSE,"",Calcu_ADJ!AF31/1000)</f>
        <v/>
      </c>
      <c r="M294" s="378"/>
      <c r="N294" s="378"/>
      <c r="O294" s="378"/>
      <c r="P294" s="379"/>
      <c r="Q294" s="377" t="str">
        <f>IF(Calcu_ADJ!$B31=FALSE,"",Calcu_ADJ!AG31/1000)</f>
        <v/>
      </c>
      <c r="R294" s="378"/>
      <c r="S294" s="378"/>
      <c r="T294" s="378"/>
      <c r="U294" s="379"/>
      <c r="V294" s="377" t="str">
        <f>Calcu_ADJ!AH31</f>
        <v/>
      </c>
      <c r="W294" s="378"/>
      <c r="X294" s="378"/>
      <c r="Y294" s="378"/>
      <c r="Z294" s="379"/>
      <c r="AA294" s="377" t="str">
        <f>Calcu_ADJ!W31</f>
        <v/>
      </c>
      <c r="AB294" s="378"/>
      <c r="AC294" s="378"/>
      <c r="AD294" s="378"/>
      <c r="AE294" s="379"/>
      <c r="AF294" s="377" t="str">
        <f>Calcu_ADJ!X31</f>
        <v/>
      </c>
      <c r="AG294" s="378"/>
      <c r="AH294" s="378"/>
      <c r="AI294" s="378"/>
      <c r="AJ294" s="379"/>
      <c r="AK294" s="377" t="str">
        <f>Calcu_ADJ!Y31</f>
        <v/>
      </c>
      <c r="AL294" s="378"/>
      <c r="AM294" s="378"/>
      <c r="AN294" s="378"/>
      <c r="AO294" s="379"/>
      <c r="AP294" s="377" t="str">
        <f>Calcu_ADJ!Z31</f>
        <v/>
      </c>
      <c r="AQ294" s="378"/>
      <c r="AR294" s="378"/>
      <c r="AS294" s="378"/>
      <c r="AT294" s="379"/>
      <c r="AU294" s="377" t="str">
        <f>Calcu_ADJ!AA31</f>
        <v/>
      </c>
      <c r="AV294" s="378"/>
      <c r="AW294" s="378"/>
      <c r="AX294" s="378"/>
      <c r="AY294" s="379"/>
      <c r="AZ294" s="377" t="str">
        <f>Calcu_ADJ!AB31</f>
        <v/>
      </c>
      <c r="BA294" s="378"/>
      <c r="BB294" s="378"/>
      <c r="BC294" s="378"/>
      <c r="BD294" s="379"/>
      <c r="BE294" s="380" t="str">
        <f>Calcu_ADJ!AC31</f>
        <v/>
      </c>
      <c r="BF294" s="381"/>
      <c r="BG294" s="381"/>
      <c r="BH294" s="381"/>
      <c r="BI294" s="382"/>
    </row>
    <row r="295" spans="1:61" ht="18.75" customHeight="1">
      <c r="A295" s="56"/>
      <c r="B295" s="377" t="str">
        <f t="shared" si="3"/>
        <v/>
      </c>
      <c r="C295" s="378"/>
      <c r="D295" s="378"/>
      <c r="E295" s="378"/>
      <c r="F295" s="379"/>
      <c r="G295" s="377" t="str">
        <f t="shared" si="4"/>
        <v/>
      </c>
      <c r="H295" s="378"/>
      <c r="I295" s="378"/>
      <c r="J295" s="378"/>
      <c r="K295" s="379"/>
      <c r="L295" s="377" t="str">
        <f>IF(Calcu_ADJ!$B32=FALSE,"",Calcu_ADJ!AF32/1000)</f>
        <v/>
      </c>
      <c r="M295" s="378"/>
      <c r="N295" s="378"/>
      <c r="O295" s="378"/>
      <c r="P295" s="379"/>
      <c r="Q295" s="377" t="str">
        <f>IF(Calcu_ADJ!$B32=FALSE,"",Calcu_ADJ!AG32/1000)</f>
        <v/>
      </c>
      <c r="R295" s="378"/>
      <c r="S295" s="378"/>
      <c r="T295" s="378"/>
      <c r="U295" s="379"/>
      <c r="V295" s="377" t="str">
        <f>Calcu_ADJ!AH32</f>
        <v/>
      </c>
      <c r="W295" s="378"/>
      <c r="X295" s="378"/>
      <c r="Y295" s="378"/>
      <c r="Z295" s="379"/>
      <c r="AA295" s="377" t="str">
        <f>Calcu_ADJ!W32</f>
        <v/>
      </c>
      <c r="AB295" s="378"/>
      <c r="AC295" s="378"/>
      <c r="AD295" s="378"/>
      <c r="AE295" s="379"/>
      <c r="AF295" s="377" t="str">
        <f>Calcu_ADJ!X32</f>
        <v/>
      </c>
      <c r="AG295" s="378"/>
      <c r="AH295" s="378"/>
      <c r="AI295" s="378"/>
      <c r="AJ295" s="379"/>
      <c r="AK295" s="377" t="str">
        <f>Calcu_ADJ!Y32</f>
        <v/>
      </c>
      <c r="AL295" s="378"/>
      <c r="AM295" s="378"/>
      <c r="AN295" s="378"/>
      <c r="AO295" s="379"/>
      <c r="AP295" s="377" t="str">
        <f>Calcu_ADJ!Z32</f>
        <v/>
      </c>
      <c r="AQ295" s="378"/>
      <c r="AR295" s="378"/>
      <c r="AS295" s="378"/>
      <c r="AT295" s="379"/>
      <c r="AU295" s="377" t="str">
        <f>Calcu_ADJ!AA32</f>
        <v/>
      </c>
      <c r="AV295" s="378"/>
      <c r="AW295" s="378"/>
      <c r="AX295" s="378"/>
      <c r="AY295" s="379"/>
      <c r="AZ295" s="377" t="str">
        <f>Calcu_ADJ!AB32</f>
        <v/>
      </c>
      <c r="BA295" s="378"/>
      <c r="BB295" s="378"/>
      <c r="BC295" s="378"/>
      <c r="BD295" s="379"/>
      <c r="BE295" s="380" t="str">
        <f>Calcu_ADJ!AC32</f>
        <v/>
      </c>
      <c r="BF295" s="381"/>
      <c r="BG295" s="381"/>
      <c r="BH295" s="381"/>
      <c r="BI295" s="382"/>
    </row>
    <row r="296" spans="1:61" ht="18.75" customHeight="1">
      <c r="A296" s="56"/>
      <c r="B296" s="377" t="str">
        <f t="shared" si="3"/>
        <v/>
      </c>
      <c r="C296" s="378"/>
      <c r="D296" s="378"/>
      <c r="E296" s="378"/>
      <c r="F296" s="379"/>
      <c r="G296" s="377" t="str">
        <f t="shared" si="4"/>
        <v/>
      </c>
      <c r="H296" s="378"/>
      <c r="I296" s="378"/>
      <c r="J296" s="378"/>
      <c r="K296" s="379"/>
      <c r="L296" s="377" t="str">
        <f>IF(Calcu_ADJ!$B33=FALSE,"",Calcu_ADJ!AF33/1000)</f>
        <v/>
      </c>
      <c r="M296" s="378"/>
      <c r="N296" s="378"/>
      <c r="O296" s="378"/>
      <c r="P296" s="379"/>
      <c r="Q296" s="377" t="str">
        <f>IF(Calcu_ADJ!$B33=FALSE,"",Calcu_ADJ!AG33/1000)</f>
        <v/>
      </c>
      <c r="R296" s="378"/>
      <c r="S296" s="378"/>
      <c r="T296" s="378"/>
      <c r="U296" s="379"/>
      <c r="V296" s="377" t="str">
        <f>Calcu_ADJ!AH33</f>
        <v/>
      </c>
      <c r="W296" s="378"/>
      <c r="X296" s="378"/>
      <c r="Y296" s="378"/>
      <c r="Z296" s="379"/>
      <c r="AA296" s="377" t="str">
        <f>Calcu_ADJ!W33</f>
        <v/>
      </c>
      <c r="AB296" s="378"/>
      <c r="AC296" s="378"/>
      <c r="AD296" s="378"/>
      <c r="AE296" s="379"/>
      <c r="AF296" s="377" t="str">
        <f>Calcu_ADJ!X33</f>
        <v/>
      </c>
      <c r="AG296" s="378"/>
      <c r="AH296" s="378"/>
      <c r="AI296" s="378"/>
      <c r="AJ296" s="379"/>
      <c r="AK296" s="377" t="str">
        <f>Calcu_ADJ!Y33</f>
        <v/>
      </c>
      <c r="AL296" s="378"/>
      <c r="AM296" s="378"/>
      <c r="AN296" s="378"/>
      <c r="AO296" s="379"/>
      <c r="AP296" s="377" t="str">
        <f>Calcu_ADJ!Z33</f>
        <v/>
      </c>
      <c r="AQ296" s="378"/>
      <c r="AR296" s="378"/>
      <c r="AS296" s="378"/>
      <c r="AT296" s="379"/>
      <c r="AU296" s="377" t="str">
        <f>Calcu_ADJ!AA33</f>
        <v/>
      </c>
      <c r="AV296" s="378"/>
      <c r="AW296" s="378"/>
      <c r="AX296" s="378"/>
      <c r="AY296" s="379"/>
      <c r="AZ296" s="377" t="str">
        <f>Calcu_ADJ!AB33</f>
        <v/>
      </c>
      <c r="BA296" s="378"/>
      <c r="BB296" s="378"/>
      <c r="BC296" s="378"/>
      <c r="BD296" s="379"/>
      <c r="BE296" s="380" t="str">
        <f>Calcu_ADJ!AC33</f>
        <v/>
      </c>
      <c r="BF296" s="381"/>
      <c r="BG296" s="381"/>
      <c r="BH296" s="381"/>
      <c r="BI296" s="382"/>
    </row>
    <row r="297" spans="1:61" ht="18.75" customHeight="1">
      <c r="A297" s="56"/>
      <c r="B297" s="377" t="str">
        <f t="shared" si="3"/>
        <v/>
      </c>
      <c r="C297" s="378"/>
      <c r="D297" s="378"/>
      <c r="E297" s="378"/>
      <c r="F297" s="379"/>
      <c r="G297" s="377" t="str">
        <f t="shared" si="4"/>
        <v/>
      </c>
      <c r="H297" s="378"/>
      <c r="I297" s="378"/>
      <c r="J297" s="378"/>
      <c r="K297" s="379"/>
      <c r="L297" s="377" t="str">
        <f>IF(Calcu_ADJ!$B34=FALSE,"",Calcu_ADJ!AF34/1000)</f>
        <v/>
      </c>
      <c r="M297" s="378"/>
      <c r="N297" s="378"/>
      <c r="O297" s="378"/>
      <c r="P297" s="379"/>
      <c r="Q297" s="377" t="str">
        <f>IF(Calcu_ADJ!$B34=FALSE,"",Calcu_ADJ!AG34/1000)</f>
        <v/>
      </c>
      <c r="R297" s="378"/>
      <c r="S297" s="378"/>
      <c r="T297" s="378"/>
      <c r="U297" s="379"/>
      <c r="V297" s="377" t="str">
        <f>Calcu_ADJ!AH34</f>
        <v/>
      </c>
      <c r="W297" s="378"/>
      <c r="X297" s="378"/>
      <c r="Y297" s="378"/>
      <c r="Z297" s="379"/>
      <c r="AA297" s="377" t="str">
        <f>Calcu_ADJ!W34</f>
        <v/>
      </c>
      <c r="AB297" s="378"/>
      <c r="AC297" s="378"/>
      <c r="AD297" s="378"/>
      <c r="AE297" s="379"/>
      <c r="AF297" s="377" t="str">
        <f>Calcu_ADJ!X34</f>
        <v/>
      </c>
      <c r="AG297" s="378"/>
      <c r="AH297" s="378"/>
      <c r="AI297" s="378"/>
      <c r="AJ297" s="379"/>
      <c r="AK297" s="377" t="str">
        <f>Calcu_ADJ!Y34</f>
        <v/>
      </c>
      <c r="AL297" s="378"/>
      <c r="AM297" s="378"/>
      <c r="AN297" s="378"/>
      <c r="AO297" s="379"/>
      <c r="AP297" s="377" t="str">
        <f>Calcu_ADJ!Z34</f>
        <v/>
      </c>
      <c r="AQ297" s="378"/>
      <c r="AR297" s="378"/>
      <c r="AS297" s="378"/>
      <c r="AT297" s="379"/>
      <c r="AU297" s="377" t="str">
        <f>Calcu_ADJ!AA34</f>
        <v/>
      </c>
      <c r="AV297" s="378"/>
      <c r="AW297" s="378"/>
      <c r="AX297" s="378"/>
      <c r="AY297" s="379"/>
      <c r="AZ297" s="377" t="str">
        <f>Calcu_ADJ!AB34</f>
        <v/>
      </c>
      <c r="BA297" s="378"/>
      <c r="BB297" s="378"/>
      <c r="BC297" s="378"/>
      <c r="BD297" s="379"/>
      <c r="BE297" s="380" t="str">
        <f>Calcu_ADJ!AC34</f>
        <v/>
      </c>
      <c r="BF297" s="381"/>
      <c r="BG297" s="381"/>
      <c r="BH297" s="381"/>
      <c r="BI297" s="382"/>
    </row>
    <row r="298" spans="1:61" ht="18.75" customHeight="1">
      <c r="A298" s="56"/>
      <c r="B298" s="377" t="str">
        <f t="shared" si="3"/>
        <v/>
      </c>
      <c r="C298" s="378"/>
      <c r="D298" s="378"/>
      <c r="E298" s="378"/>
      <c r="F298" s="379"/>
      <c r="G298" s="377" t="str">
        <f t="shared" si="4"/>
        <v/>
      </c>
      <c r="H298" s="378"/>
      <c r="I298" s="378"/>
      <c r="J298" s="378"/>
      <c r="K298" s="379"/>
      <c r="L298" s="377" t="str">
        <f>IF(Calcu_ADJ!$B35=FALSE,"",Calcu_ADJ!AF35/1000)</f>
        <v/>
      </c>
      <c r="M298" s="378"/>
      <c r="N298" s="378"/>
      <c r="O298" s="378"/>
      <c r="P298" s="379"/>
      <c r="Q298" s="377" t="str">
        <f>IF(Calcu_ADJ!$B35=FALSE,"",Calcu_ADJ!AG35/1000)</f>
        <v/>
      </c>
      <c r="R298" s="378"/>
      <c r="S298" s="378"/>
      <c r="T298" s="378"/>
      <c r="U298" s="379"/>
      <c r="V298" s="377" t="str">
        <f>Calcu_ADJ!AH35</f>
        <v/>
      </c>
      <c r="W298" s="378"/>
      <c r="X298" s="378"/>
      <c r="Y298" s="378"/>
      <c r="Z298" s="379"/>
      <c r="AA298" s="377" t="str">
        <f>Calcu_ADJ!W35</f>
        <v/>
      </c>
      <c r="AB298" s="378"/>
      <c r="AC298" s="378"/>
      <c r="AD298" s="378"/>
      <c r="AE298" s="379"/>
      <c r="AF298" s="377" t="str">
        <f>Calcu_ADJ!X35</f>
        <v/>
      </c>
      <c r="AG298" s="378"/>
      <c r="AH298" s="378"/>
      <c r="AI298" s="378"/>
      <c r="AJ298" s="379"/>
      <c r="AK298" s="377" t="str">
        <f>Calcu_ADJ!Y35</f>
        <v/>
      </c>
      <c r="AL298" s="378"/>
      <c r="AM298" s="378"/>
      <c r="AN298" s="378"/>
      <c r="AO298" s="379"/>
      <c r="AP298" s="377" t="str">
        <f>Calcu_ADJ!Z35</f>
        <v/>
      </c>
      <c r="AQ298" s="378"/>
      <c r="AR298" s="378"/>
      <c r="AS298" s="378"/>
      <c r="AT298" s="379"/>
      <c r="AU298" s="377" t="str">
        <f>Calcu_ADJ!AA35</f>
        <v/>
      </c>
      <c r="AV298" s="378"/>
      <c r="AW298" s="378"/>
      <c r="AX298" s="378"/>
      <c r="AY298" s="379"/>
      <c r="AZ298" s="377" t="str">
        <f>Calcu_ADJ!AB35</f>
        <v/>
      </c>
      <c r="BA298" s="378"/>
      <c r="BB298" s="378"/>
      <c r="BC298" s="378"/>
      <c r="BD298" s="379"/>
      <c r="BE298" s="380" t="str">
        <f>Calcu_ADJ!AC35</f>
        <v/>
      </c>
      <c r="BF298" s="381"/>
      <c r="BG298" s="381"/>
      <c r="BH298" s="381"/>
      <c r="BI298" s="382"/>
    </row>
    <row r="299" spans="1:61" ht="18.75" customHeight="1">
      <c r="A299" s="56"/>
      <c r="B299" s="377" t="str">
        <f t="shared" si="3"/>
        <v/>
      </c>
      <c r="C299" s="378"/>
      <c r="D299" s="378"/>
      <c r="E299" s="378"/>
      <c r="F299" s="379"/>
      <c r="G299" s="377" t="str">
        <f t="shared" si="4"/>
        <v/>
      </c>
      <c r="H299" s="378"/>
      <c r="I299" s="378"/>
      <c r="J299" s="378"/>
      <c r="K299" s="379"/>
      <c r="L299" s="377" t="str">
        <f>IF(Calcu_ADJ!$B36=FALSE,"",Calcu_ADJ!AF36/1000)</f>
        <v/>
      </c>
      <c r="M299" s="378"/>
      <c r="N299" s="378"/>
      <c r="O299" s="378"/>
      <c r="P299" s="379"/>
      <c r="Q299" s="377" t="str">
        <f>IF(Calcu_ADJ!$B36=FALSE,"",Calcu_ADJ!AG36/1000)</f>
        <v/>
      </c>
      <c r="R299" s="378"/>
      <c r="S299" s="378"/>
      <c r="T299" s="378"/>
      <c r="U299" s="379"/>
      <c r="V299" s="377" t="str">
        <f>Calcu_ADJ!AH36</f>
        <v/>
      </c>
      <c r="W299" s="378"/>
      <c r="X299" s="378"/>
      <c r="Y299" s="378"/>
      <c r="Z299" s="379"/>
      <c r="AA299" s="377" t="str">
        <f>Calcu_ADJ!W36</f>
        <v/>
      </c>
      <c r="AB299" s="378"/>
      <c r="AC299" s="378"/>
      <c r="AD299" s="378"/>
      <c r="AE299" s="379"/>
      <c r="AF299" s="377" t="str">
        <f>Calcu_ADJ!X36</f>
        <v/>
      </c>
      <c r="AG299" s="378"/>
      <c r="AH299" s="378"/>
      <c r="AI299" s="378"/>
      <c r="AJ299" s="379"/>
      <c r="AK299" s="377" t="str">
        <f>Calcu_ADJ!Y36</f>
        <v/>
      </c>
      <c r="AL299" s="378"/>
      <c r="AM299" s="378"/>
      <c r="AN299" s="378"/>
      <c r="AO299" s="379"/>
      <c r="AP299" s="377" t="str">
        <f>Calcu_ADJ!Z36</f>
        <v/>
      </c>
      <c r="AQ299" s="378"/>
      <c r="AR299" s="378"/>
      <c r="AS299" s="378"/>
      <c r="AT299" s="379"/>
      <c r="AU299" s="377" t="str">
        <f>Calcu_ADJ!AA36</f>
        <v/>
      </c>
      <c r="AV299" s="378"/>
      <c r="AW299" s="378"/>
      <c r="AX299" s="378"/>
      <c r="AY299" s="379"/>
      <c r="AZ299" s="377" t="str">
        <f>Calcu_ADJ!AB36</f>
        <v/>
      </c>
      <c r="BA299" s="378"/>
      <c r="BB299" s="378"/>
      <c r="BC299" s="378"/>
      <c r="BD299" s="379"/>
      <c r="BE299" s="380" t="str">
        <f>Calcu_ADJ!AC36</f>
        <v/>
      </c>
      <c r="BF299" s="381"/>
      <c r="BG299" s="381"/>
      <c r="BH299" s="381"/>
      <c r="BI299" s="382"/>
    </row>
    <row r="300" spans="1:61" ht="18.75" customHeight="1">
      <c r="A300" s="56"/>
      <c r="B300" s="377" t="str">
        <f t="shared" si="3"/>
        <v/>
      </c>
      <c r="C300" s="378"/>
      <c r="D300" s="378"/>
      <c r="E300" s="378"/>
      <c r="F300" s="379"/>
      <c r="G300" s="377" t="str">
        <f t="shared" si="4"/>
        <v/>
      </c>
      <c r="H300" s="378"/>
      <c r="I300" s="378"/>
      <c r="J300" s="378"/>
      <c r="K300" s="379"/>
      <c r="L300" s="377" t="str">
        <f>IF(Calcu_ADJ!$B37=FALSE,"",Calcu_ADJ!AF37/1000)</f>
        <v/>
      </c>
      <c r="M300" s="378"/>
      <c r="N300" s="378"/>
      <c r="O300" s="378"/>
      <c r="P300" s="379"/>
      <c r="Q300" s="377" t="str">
        <f>IF(Calcu_ADJ!$B37=FALSE,"",Calcu_ADJ!AG37/1000)</f>
        <v/>
      </c>
      <c r="R300" s="378"/>
      <c r="S300" s="378"/>
      <c r="T300" s="378"/>
      <c r="U300" s="379"/>
      <c r="V300" s="377" t="str">
        <f>Calcu_ADJ!AH37</f>
        <v/>
      </c>
      <c r="W300" s="378"/>
      <c r="X300" s="378"/>
      <c r="Y300" s="378"/>
      <c r="Z300" s="379"/>
      <c r="AA300" s="377" t="str">
        <f>Calcu_ADJ!W37</f>
        <v/>
      </c>
      <c r="AB300" s="378"/>
      <c r="AC300" s="378"/>
      <c r="AD300" s="378"/>
      <c r="AE300" s="379"/>
      <c r="AF300" s="377" t="str">
        <f>Calcu_ADJ!X37</f>
        <v/>
      </c>
      <c r="AG300" s="378"/>
      <c r="AH300" s="378"/>
      <c r="AI300" s="378"/>
      <c r="AJ300" s="379"/>
      <c r="AK300" s="377" t="str">
        <f>Calcu_ADJ!Y37</f>
        <v/>
      </c>
      <c r="AL300" s="378"/>
      <c r="AM300" s="378"/>
      <c r="AN300" s="378"/>
      <c r="AO300" s="379"/>
      <c r="AP300" s="377" t="str">
        <f>Calcu_ADJ!Z37</f>
        <v/>
      </c>
      <c r="AQ300" s="378"/>
      <c r="AR300" s="378"/>
      <c r="AS300" s="378"/>
      <c r="AT300" s="379"/>
      <c r="AU300" s="377" t="str">
        <f>Calcu_ADJ!AA37</f>
        <v/>
      </c>
      <c r="AV300" s="378"/>
      <c r="AW300" s="378"/>
      <c r="AX300" s="378"/>
      <c r="AY300" s="379"/>
      <c r="AZ300" s="377" t="str">
        <f>Calcu_ADJ!AB37</f>
        <v/>
      </c>
      <c r="BA300" s="378"/>
      <c r="BB300" s="378"/>
      <c r="BC300" s="378"/>
      <c r="BD300" s="379"/>
      <c r="BE300" s="380" t="str">
        <f>Calcu_ADJ!AC37</f>
        <v/>
      </c>
      <c r="BF300" s="381"/>
      <c r="BG300" s="381"/>
      <c r="BH300" s="381"/>
      <c r="BI300" s="382"/>
    </row>
    <row r="301" spans="1:61" ht="18.75" customHeight="1">
      <c r="A301" s="56"/>
      <c r="B301" s="377" t="str">
        <f t="shared" si="3"/>
        <v/>
      </c>
      <c r="C301" s="378"/>
      <c r="D301" s="378"/>
      <c r="E301" s="378"/>
      <c r="F301" s="379"/>
      <c r="G301" s="377" t="str">
        <f t="shared" si="4"/>
        <v/>
      </c>
      <c r="H301" s="378"/>
      <c r="I301" s="378"/>
      <c r="J301" s="378"/>
      <c r="K301" s="379"/>
      <c r="L301" s="377" t="str">
        <f>IF(Calcu_ADJ!$B38=FALSE,"",Calcu_ADJ!AF38/1000)</f>
        <v/>
      </c>
      <c r="M301" s="378"/>
      <c r="N301" s="378"/>
      <c r="O301" s="378"/>
      <c r="P301" s="379"/>
      <c r="Q301" s="377" t="str">
        <f>IF(Calcu_ADJ!$B38=FALSE,"",Calcu_ADJ!AG38/1000)</f>
        <v/>
      </c>
      <c r="R301" s="378"/>
      <c r="S301" s="378"/>
      <c r="T301" s="378"/>
      <c r="U301" s="379"/>
      <c r="V301" s="377" t="str">
        <f>Calcu_ADJ!AH38</f>
        <v/>
      </c>
      <c r="W301" s="378"/>
      <c r="X301" s="378"/>
      <c r="Y301" s="378"/>
      <c r="Z301" s="379"/>
      <c r="AA301" s="377" t="str">
        <f>Calcu_ADJ!W38</f>
        <v/>
      </c>
      <c r="AB301" s="378"/>
      <c r="AC301" s="378"/>
      <c r="AD301" s="378"/>
      <c r="AE301" s="379"/>
      <c r="AF301" s="377" t="str">
        <f>Calcu_ADJ!X38</f>
        <v/>
      </c>
      <c r="AG301" s="378"/>
      <c r="AH301" s="378"/>
      <c r="AI301" s="378"/>
      <c r="AJ301" s="379"/>
      <c r="AK301" s="377" t="str">
        <f>Calcu_ADJ!Y38</f>
        <v/>
      </c>
      <c r="AL301" s="378"/>
      <c r="AM301" s="378"/>
      <c r="AN301" s="378"/>
      <c r="AO301" s="379"/>
      <c r="AP301" s="377" t="str">
        <f>Calcu_ADJ!Z38</f>
        <v/>
      </c>
      <c r="AQ301" s="378"/>
      <c r="AR301" s="378"/>
      <c r="AS301" s="378"/>
      <c r="AT301" s="379"/>
      <c r="AU301" s="377" t="str">
        <f>Calcu_ADJ!AA38</f>
        <v/>
      </c>
      <c r="AV301" s="378"/>
      <c r="AW301" s="378"/>
      <c r="AX301" s="378"/>
      <c r="AY301" s="379"/>
      <c r="AZ301" s="377" t="str">
        <f>Calcu_ADJ!AB38</f>
        <v/>
      </c>
      <c r="BA301" s="378"/>
      <c r="BB301" s="378"/>
      <c r="BC301" s="378"/>
      <c r="BD301" s="379"/>
      <c r="BE301" s="380" t="str">
        <f>Calcu_ADJ!AC38</f>
        <v/>
      </c>
      <c r="BF301" s="381"/>
      <c r="BG301" s="381"/>
      <c r="BH301" s="381"/>
      <c r="BI301" s="382"/>
    </row>
    <row r="302" spans="1:61" ht="18.75" customHeight="1">
      <c r="A302" s="56"/>
      <c r="B302" s="377" t="str">
        <f t="shared" si="3"/>
        <v/>
      </c>
      <c r="C302" s="378"/>
      <c r="D302" s="378"/>
      <c r="E302" s="378"/>
      <c r="F302" s="379"/>
      <c r="G302" s="377" t="str">
        <f t="shared" si="4"/>
        <v/>
      </c>
      <c r="H302" s="378"/>
      <c r="I302" s="378"/>
      <c r="J302" s="378"/>
      <c r="K302" s="379"/>
      <c r="L302" s="377" t="str">
        <f>IF(Calcu_ADJ!$B39=FALSE,"",Calcu_ADJ!AF39/1000)</f>
        <v/>
      </c>
      <c r="M302" s="378"/>
      <c r="N302" s="378"/>
      <c r="O302" s="378"/>
      <c r="P302" s="379"/>
      <c r="Q302" s="377" t="str">
        <f>IF(Calcu_ADJ!$B39=FALSE,"",Calcu_ADJ!AG39/1000)</f>
        <v/>
      </c>
      <c r="R302" s="378"/>
      <c r="S302" s="378"/>
      <c r="T302" s="378"/>
      <c r="U302" s="379"/>
      <c r="V302" s="377" t="str">
        <f>Calcu_ADJ!AH39</f>
        <v/>
      </c>
      <c r="W302" s="378"/>
      <c r="X302" s="378"/>
      <c r="Y302" s="378"/>
      <c r="Z302" s="379"/>
      <c r="AA302" s="377" t="str">
        <f>Calcu_ADJ!W39</f>
        <v/>
      </c>
      <c r="AB302" s="378"/>
      <c r="AC302" s="378"/>
      <c r="AD302" s="378"/>
      <c r="AE302" s="379"/>
      <c r="AF302" s="377" t="str">
        <f>Calcu_ADJ!X39</f>
        <v/>
      </c>
      <c r="AG302" s="378"/>
      <c r="AH302" s="378"/>
      <c r="AI302" s="378"/>
      <c r="AJ302" s="379"/>
      <c r="AK302" s="377" t="str">
        <f>Calcu_ADJ!Y39</f>
        <v/>
      </c>
      <c r="AL302" s="378"/>
      <c r="AM302" s="378"/>
      <c r="AN302" s="378"/>
      <c r="AO302" s="379"/>
      <c r="AP302" s="377" t="str">
        <f>Calcu_ADJ!Z39</f>
        <v/>
      </c>
      <c r="AQ302" s="378"/>
      <c r="AR302" s="378"/>
      <c r="AS302" s="378"/>
      <c r="AT302" s="379"/>
      <c r="AU302" s="377" t="str">
        <f>Calcu_ADJ!AA39</f>
        <v/>
      </c>
      <c r="AV302" s="378"/>
      <c r="AW302" s="378"/>
      <c r="AX302" s="378"/>
      <c r="AY302" s="379"/>
      <c r="AZ302" s="377" t="str">
        <f>Calcu_ADJ!AB39</f>
        <v/>
      </c>
      <c r="BA302" s="378"/>
      <c r="BB302" s="378"/>
      <c r="BC302" s="378"/>
      <c r="BD302" s="379"/>
      <c r="BE302" s="380" t="str">
        <f>Calcu_ADJ!AC39</f>
        <v/>
      </c>
      <c r="BF302" s="381"/>
      <c r="BG302" s="381"/>
      <c r="BH302" s="381"/>
      <c r="BI302" s="382"/>
    </row>
    <row r="303" spans="1:61" ht="18.75" customHeight="1">
      <c r="A303" s="56"/>
      <c r="B303" s="377" t="str">
        <f t="shared" si="3"/>
        <v/>
      </c>
      <c r="C303" s="378"/>
      <c r="D303" s="378"/>
      <c r="E303" s="378"/>
      <c r="F303" s="379"/>
      <c r="G303" s="377" t="str">
        <f t="shared" si="4"/>
        <v/>
      </c>
      <c r="H303" s="378"/>
      <c r="I303" s="378"/>
      <c r="J303" s="378"/>
      <c r="K303" s="379"/>
      <c r="L303" s="377" t="str">
        <f>IF(Calcu_ADJ!$B40=FALSE,"",Calcu_ADJ!AF40/1000)</f>
        <v/>
      </c>
      <c r="M303" s="378"/>
      <c r="N303" s="378"/>
      <c r="O303" s="378"/>
      <c r="P303" s="379"/>
      <c r="Q303" s="377" t="str">
        <f>IF(Calcu_ADJ!$B40=FALSE,"",Calcu_ADJ!AG40/1000)</f>
        <v/>
      </c>
      <c r="R303" s="378"/>
      <c r="S303" s="378"/>
      <c r="T303" s="378"/>
      <c r="U303" s="379"/>
      <c r="V303" s="377" t="str">
        <f>Calcu_ADJ!AH40</f>
        <v/>
      </c>
      <c r="W303" s="378"/>
      <c r="X303" s="378"/>
      <c r="Y303" s="378"/>
      <c r="Z303" s="379"/>
      <c r="AA303" s="377" t="str">
        <f>Calcu_ADJ!W40</f>
        <v/>
      </c>
      <c r="AB303" s="378"/>
      <c r="AC303" s="378"/>
      <c r="AD303" s="378"/>
      <c r="AE303" s="379"/>
      <c r="AF303" s="377" t="str">
        <f>Calcu_ADJ!X40</f>
        <v/>
      </c>
      <c r="AG303" s="378"/>
      <c r="AH303" s="378"/>
      <c r="AI303" s="378"/>
      <c r="AJ303" s="379"/>
      <c r="AK303" s="377" t="str">
        <f>Calcu_ADJ!Y40</f>
        <v/>
      </c>
      <c r="AL303" s="378"/>
      <c r="AM303" s="378"/>
      <c r="AN303" s="378"/>
      <c r="AO303" s="379"/>
      <c r="AP303" s="377" t="str">
        <f>Calcu_ADJ!Z40</f>
        <v/>
      </c>
      <c r="AQ303" s="378"/>
      <c r="AR303" s="378"/>
      <c r="AS303" s="378"/>
      <c r="AT303" s="379"/>
      <c r="AU303" s="377" t="str">
        <f>Calcu_ADJ!AA40</f>
        <v/>
      </c>
      <c r="AV303" s="378"/>
      <c r="AW303" s="378"/>
      <c r="AX303" s="378"/>
      <c r="AY303" s="379"/>
      <c r="AZ303" s="377" t="str">
        <f>Calcu_ADJ!AB40</f>
        <v/>
      </c>
      <c r="BA303" s="378"/>
      <c r="BB303" s="378"/>
      <c r="BC303" s="378"/>
      <c r="BD303" s="379"/>
      <c r="BE303" s="380" t="str">
        <f>Calcu_ADJ!AC40</f>
        <v/>
      </c>
      <c r="BF303" s="381"/>
      <c r="BG303" s="381"/>
      <c r="BH303" s="381"/>
      <c r="BI303" s="382"/>
    </row>
    <row r="304" spans="1:61" ht="18.75" customHeight="1">
      <c r="A304" s="56"/>
      <c r="B304" s="377" t="str">
        <f t="shared" si="3"/>
        <v/>
      </c>
      <c r="C304" s="378"/>
      <c r="D304" s="378"/>
      <c r="E304" s="378"/>
      <c r="F304" s="379"/>
      <c r="G304" s="377" t="str">
        <f t="shared" si="4"/>
        <v/>
      </c>
      <c r="H304" s="378"/>
      <c r="I304" s="378"/>
      <c r="J304" s="378"/>
      <c r="K304" s="379"/>
      <c r="L304" s="377" t="str">
        <f>IF(Calcu_ADJ!$B41=FALSE,"",Calcu_ADJ!AF41/1000)</f>
        <v/>
      </c>
      <c r="M304" s="378"/>
      <c r="N304" s="378"/>
      <c r="O304" s="378"/>
      <c r="P304" s="379"/>
      <c r="Q304" s="377" t="str">
        <f>IF(Calcu_ADJ!$B41=FALSE,"",Calcu_ADJ!AG41/1000)</f>
        <v/>
      </c>
      <c r="R304" s="378"/>
      <c r="S304" s="378"/>
      <c r="T304" s="378"/>
      <c r="U304" s="379"/>
      <c r="V304" s="377" t="str">
        <f>Calcu_ADJ!AH41</f>
        <v/>
      </c>
      <c r="W304" s="378"/>
      <c r="X304" s="378"/>
      <c r="Y304" s="378"/>
      <c r="Z304" s="379"/>
      <c r="AA304" s="377" t="str">
        <f>Calcu_ADJ!W41</f>
        <v/>
      </c>
      <c r="AB304" s="378"/>
      <c r="AC304" s="378"/>
      <c r="AD304" s="378"/>
      <c r="AE304" s="379"/>
      <c r="AF304" s="377" t="str">
        <f>Calcu_ADJ!X41</f>
        <v/>
      </c>
      <c r="AG304" s="378"/>
      <c r="AH304" s="378"/>
      <c r="AI304" s="378"/>
      <c r="AJ304" s="379"/>
      <c r="AK304" s="377" t="str">
        <f>Calcu_ADJ!Y41</f>
        <v/>
      </c>
      <c r="AL304" s="378"/>
      <c r="AM304" s="378"/>
      <c r="AN304" s="378"/>
      <c r="AO304" s="379"/>
      <c r="AP304" s="377" t="str">
        <f>Calcu_ADJ!Z41</f>
        <v/>
      </c>
      <c r="AQ304" s="378"/>
      <c r="AR304" s="378"/>
      <c r="AS304" s="378"/>
      <c r="AT304" s="379"/>
      <c r="AU304" s="377" t="str">
        <f>Calcu_ADJ!AA41</f>
        <v/>
      </c>
      <c r="AV304" s="378"/>
      <c r="AW304" s="378"/>
      <c r="AX304" s="378"/>
      <c r="AY304" s="379"/>
      <c r="AZ304" s="377" t="str">
        <f>Calcu_ADJ!AB41</f>
        <v/>
      </c>
      <c r="BA304" s="378"/>
      <c r="BB304" s="378"/>
      <c r="BC304" s="378"/>
      <c r="BD304" s="379"/>
      <c r="BE304" s="380" t="str">
        <f>Calcu_ADJ!AC41</f>
        <v/>
      </c>
      <c r="BF304" s="381"/>
      <c r="BG304" s="381"/>
      <c r="BH304" s="381"/>
      <c r="BI304" s="382"/>
    </row>
    <row r="305" spans="1:61" ht="18.75" customHeight="1">
      <c r="A305" s="56"/>
      <c r="B305" s="377" t="str">
        <f t="shared" si="3"/>
        <v/>
      </c>
      <c r="C305" s="378"/>
      <c r="D305" s="378"/>
      <c r="E305" s="378"/>
      <c r="F305" s="379"/>
      <c r="G305" s="377" t="str">
        <f t="shared" si="4"/>
        <v/>
      </c>
      <c r="H305" s="378"/>
      <c r="I305" s="378"/>
      <c r="J305" s="378"/>
      <c r="K305" s="379"/>
      <c r="L305" s="377" t="str">
        <f>IF(Calcu_ADJ!$B42=FALSE,"",Calcu_ADJ!AF42/1000)</f>
        <v/>
      </c>
      <c r="M305" s="378"/>
      <c r="N305" s="378"/>
      <c r="O305" s="378"/>
      <c r="P305" s="379"/>
      <c r="Q305" s="377" t="str">
        <f>IF(Calcu_ADJ!$B42=FALSE,"",Calcu_ADJ!AG42/1000)</f>
        <v/>
      </c>
      <c r="R305" s="378"/>
      <c r="S305" s="378"/>
      <c r="T305" s="378"/>
      <c r="U305" s="379"/>
      <c r="V305" s="377" t="str">
        <f>Calcu_ADJ!AH42</f>
        <v/>
      </c>
      <c r="W305" s="378"/>
      <c r="X305" s="378"/>
      <c r="Y305" s="378"/>
      <c r="Z305" s="379"/>
      <c r="AA305" s="377" t="str">
        <f>Calcu_ADJ!W42</f>
        <v/>
      </c>
      <c r="AB305" s="378"/>
      <c r="AC305" s="378"/>
      <c r="AD305" s="378"/>
      <c r="AE305" s="379"/>
      <c r="AF305" s="377" t="str">
        <f>Calcu_ADJ!X42</f>
        <v/>
      </c>
      <c r="AG305" s="378"/>
      <c r="AH305" s="378"/>
      <c r="AI305" s="378"/>
      <c r="AJ305" s="379"/>
      <c r="AK305" s="377" t="str">
        <f>Calcu_ADJ!Y42</f>
        <v/>
      </c>
      <c r="AL305" s="378"/>
      <c r="AM305" s="378"/>
      <c r="AN305" s="378"/>
      <c r="AO305" s="379"/>
      <c r="AP305" s="377" t="str">
        <f>Calcu_ADJ!Z42</f>
        <v/>
      </c>
      <c r="AQ305" s="378"/>
      <c r="AR305" s="378"/>
      <c r="AS305" s="378"/>
      <c r="AT305" s="379"/>
      <c r="AU305" s="377" t="str">
        <f>Calcu_ADJ!AA42</f>
        <v/>
      </c>
      <c r="AV305" s="378"/>
      <c r="AW305" s="378"/>
      <c r="AX305" s="378"/>
      <c r="AY305" s="379"/>
      <c r="AZ305" s="377" t="str">
        <f>Calcu_ADJ!AB42</f>
        <v/>
      </c>
      <c r="BA305" s="378"/>
      <c r="BB305" s="378"/>
      <c r="BC305" s="378"/>
      <c r="BD305" s="379"/>
      <c r="BE305" s="380" t="str">
        <f>Calcu_ADJ!AC42</f>
        <v/>
      </c>
      <c r="BF305" s="381"/>
      <c r="BG305" s="381"/>
      <c r="BH305" s="381"/>
      <c r="BI305" s="382"/>
    </row>
    <row r="306" spans="1:61" ht="18.75" customHeight="1">
      <c r="A306" s="56"/>
      <c r="B306" s="377" t="str">
        <f t="shared" si="3"/>
        <v/>
      </c>
      <c r="C306" s="378"/>
      <c r="D306" s="378"/>
      <c r="E306" s="378"/>
      <c r="F306" s="379"/>
      <c r="G306" s="377" t="str">
        <f t="shared" si="4"/>
        <v/>
      </c>
      <c r="H306" s="378"/>
      <c r="I306" s="378"/>
      <c r="J306" s="378"/>
      <c r="K306" s="379"/>
      <c r="L306" s="377" t="str">
        <f>IF(Calcu_ADJ!$B43=FALSE,"",Calcu_ADJ!AF43/1000)</f>
        <v/>
      </c>
      <c r="M306" s="378"/>
      <c r="N306" s="378"/>
      <c r="O306" s="378"/>
      <c r="P306" s="379"/>
      <c r="Q306" s="377" t="str">
        <f>IF(Calcu_ADJ!$B43=FALSE,"",Calcu_ADJ!AG43/1000)</f>
        <v/>
      </c>
      <c r="R306" s="378"/>
      <c r="S306" s="378"/>
      <c r="T306" s="378"/>
      <c r="U306" s="379"/>
      <c r="V306" s="377" t="str">
        <f>Calcu_ADJ!AH43</f>
        <v/>
      </c>
      <c r="W306" s="378"/>
      <c r="X306" s="378"/>
      <c r="Y306" s="378"/>
      <c r="Z306" s="379"/>
      <c r="AA306" s="377" t="str">
        <f>Calcu_ADJ!W43</f>
        <v/>
      </c>
      <c r="AB306" s="378"/>
      <c r="AC306" s="378"/>
      <c r="AD306" s="378"/>
      <c r="AE306" s="379"/>
      <c r="AF306" s="377" t="str">
        <f>Calcu_ADJ!X43</f>
        <v/>
      </c>
      <c r="AG306" s="378"/>
      <c r="AH306" s="378"/>
      <c r="AI306" s="378"/>
      <c r="AJ306" s="379"/>
      <c r="AK306" s="377" t="str">
        <f>Calcu_ADJ!Y43</f>
        <v/>
      </c>
      <c r="AL306" s="378"/>
      <c r="AM306" s="378"/>
      <c r="AN306" s="378"/>
      <c r="AO306" s="379"/>
      <c r="AP306" s="377" t="str">
        <f>Calcu_ADJ!Z43</f>
        <v/>
      </c>
      <c r="AQ306" s="378"/>
      <c r="AR306" s="378"/>
      <c r="AS306" s="378"/>
      <c r="AT306" s="379"/>
      <c r="AU306" s="377" t="str">
        <f>Calcu_ADJ!AA43</f>
        <v/>
      </c>
      <c r="AV306" s="378"/>
      <c r="AW306" s="378"/>
      <c r="AX306" s="378"/>
      <c r="AY306" s="379"/>
      <c r="AZ306" s="377" t="str">
        <f>Calcu_ADJ!AB43</f>
        <v/>
      </c>
      <c r="BA306" s="378"/>
      <c r="BB306" s="378"/>
      <c r="BC306" s="378"/>
      <c r="BD306" s="379"/>
      <c r="BE306" s="380" t="str">
        <f>Calcu_ADJ!AC43</f>
        <v/>
      </c>
      <c r="BF306" s="381"/>
      <c r="BG306" s="381"/>
      <c r="BH306" s="381"/>
      <c r="BI306" s="382"/>
    </row>
    <row r="307" spans="1:61" ht="18.75" customHeight="1">
      <c r="A307" s="56"/>
      <c r="B307" s="377" t="str">
        <f t="shared" si="3"/>
        <v/>
      </c>
      <c r="C307" s="378"/>
      <c r="D307" s="378"/>
      <c r="E307" s="378"/>
      <c r="F307" s="379"/>
      <c r="G307" s="377" t="str">
        <f t="shared" si="4"/>
        <v/>
      </c>
      <c r="H307" s="378"/>
      <c r="I307" s="378"/>
      <c r="J307" s="378"/>
      <c r="K307" s="379"/>
      <c r="L307" s="377" t="str">
        <f>IF(Calcu_ADJ!$B44=FALSE,"",Calcu_ADJ!AF44/1000)</f>
        <v/>
      </c>
      <c r="M307" s="378"/>
      <c r="N307" s="378"/>
      <c r="O307" s="378"/>
      <c r="P307" s="379"/>
      <c r="Q307" s="377" t="str">
        <f>IF(Calcu_ADJ!$B44=FALSE,"",Calcu_ADJ!AG44/1000)</f>
        <v/>
      </c>
      <c r="R307" s="378"/>
      <c r="S307" s="378"/>
      <c r="T307" s="378"/>
      <c r="U307" s="379"/>
      <c r="V307" s="377" t="str">
        <f>Calcu_ADJ!AH44</f>
        <v/>
      </c>
      <c r="W307" s="378"/>
      <c r="X307" s="378"/>
      <c r="Y307" s="378"/>
      <c r="Z307" s="379"/>
      <c r="AA307" s="377" t="str">
        <f>Calcu_ADJ!W44</f>
        <v/>
      </c>
      <c r="AB307" s="378"/>
      <c r="AC307" s="378"/>
      <c r="AD307" s="378"/>
      <c r="AE307" s="379"/>
      <c r="AF307" s="377" t="str">
        <f>Calcu_ADJ!X44</f>
        <v/>
      </c>
      <c r="AG307" s="378"/>
      <c r="AH307" s="378"/>
      <c r="AI307" s="378"/>
      <c r="AJ307" s="379"/>
      <c r="AK307" s="377" t="str">
        <f>Calcu_ADJ!Y44</f>
        <v/>
      </c>
      <c r="AL307" s="378"/>
      <c r="AM307" s="378"/>
      <c r="AN307" s="378"/>
      <c r="AO307" s="379"/>
      <c r="AP307" s="377" t="str">
        <f>Calcu_ADJ!Z44</f>
        <v/>
      </c>
      <c r="AQ307" s="378"/>
      <c r="AR307" s="378"/>
      <c r="AS307" s="378"/>
      <c r="AT307" s="379"/>
      <c r="AU307" s="377" t="str">
        <f>Calcu_ADJ!AA44</f>
        <v/>
      </c>
      <c r="AV307" s="378"/>
      <c r="AW307" s="378"/>
      <c r="AX307" s="378"/>
      <c r="AY307" s="379"/>
      <c r="AZ307" s="377" t="str">
        <f>Calcu_ADJ!AB44</f>
        <v/>
      </c>
      <c r="BA307" s="378"/>
      <c r="BB307" s="378"/>
      <c r="BC307" s="378"/>
      <c r="BD307" s="379"/>
      <c r="BE307" s="380" t="str">
        <f>Calcu_ADJ!AC44</f>
        <v/>
      </c>
      <c r="BF307" s="381"/>
      <c r="BG307" s="381"/>
      <c r="BH307" s="381"/>
      <c r="BI307" s="382"/>
    </row>
    <row r="308" spans="1:61" ht="18.75" customHeight="1">
      <c r="A308" s="56"/>
      <c r="B308" s="377" t="str">
        <f t="shared" si="3"/>
        <v/>
      </c>
      <c r="C308" s="378"/>
      <c r="D308" s="378"/>
      <c r="E308" s="378"/>
      <c r="F308" s="379"/>
      <c r="G308" s="377" t="str">
        <f t="shared" si="4"/>
        <v/>
      </c>
      <c r="H308" s="378"/>
      <c r="I308" s="378"/>
      <c r="J308" s="378"/>
      <c r="K308" s="379"/>
      <c r="L308" s="377" t="str">
        <f>IF(Calcu_ADJ!$B45=FALSE,"",Calcu_ADJ!AF45/1000)</f>
        <v/>
      </c>
      <c r="M308" s="378"/>
      <c r="N308" s="378"/>
      <c r="O308" s="378"/>
      <c r="P308" s="379"/>
      <c r="Q308" s="377" t="str">
        <f>IF(Calcu_ADJ!$B45=FALSE,"",Calcu_ADJ!AG45/1000)</f>
        <v/>
      </c>
      <c r="R308" s="378"/>
      <c r="S308" s="378"/>
      <c r="T308" s="378"/>
      <c r="U308" s="379"/>
      <c r="V308" s="377" t="str">
        <f>Calcu_ADJ!AH45</f>
        <v/>
      </c>
      <c r="W308" s="378"/>
      <c r="X308" s="378"/>
      <c r="Y308" s="378"/>
      <c r="Z308" s="379"/>
      <c r="AA308" s="377" t="str">
        <f>Calcu_ADJ!W45</f>
        <v/>
      </c>
      <c r="AB308" s="378"/>
      <c r="AC308" s="378"/>
      <c r="AD308" s="378"/>
      <c r="AE308" s="379"/>
      <c r="AF308" s="377" t="str">
        <f>Calcu_ADJ!X45</f>
        <v/>
      </c>
      <c r="AG308" s="378"/>
      <c r="AH308" s="378"/>
      <c r="AI308" s="378"/>
      <c r="AJ308" s="379"/>
      <c r="AK308" s="377" t="str">
        <f>Calcu_ADJ!Y45</f>
        <v/>
      </c>
      <c r="AL308" s="378"/>
      <c r="AM308" s="378"/>
      <c r="AN308" s="378"/>
      <c r="AO308" s="379"/>
      <c r="AP308" s="377" t="str">
        <f>Calcu_ADJ!Z45</f>
        <v/>
      </c>
      <c r="AQ308" s="378"/>
      <c r="AR308" s="378"/>
      <c r="AS308" s="378"/>
      <c r="AT308" s="379"/>
      <c r="AU308" s="377" t="str">
        <f>Calcu_ADJ!AA45</f>
        <v/>
      </c>
      <c r="AV308" s="378"/>
      <c r="AW308" s="378"/>
      <c r="AX308" s="378"/>
      <c r="AY308" s="379"/>
      <c r="AZ308" s="377" t="str">
        <f>Calcu_ADJ!AB45</f>
        <v/>
      </c>
      <c r="BA308" s="378"/>
      <c r="BB308" s="378"/>
      <c r="BC308" s="378"/>
      <c r="BD308" s="379"/>
      <c r="BE308" s="380" t="str">
        <f>Calcu_ADJ!AC45</f>
        <v/>
      </c>
      <c r="BF308" s="381"/>
      <c r="BG308" s="381"/>
      <c r="BH308" s="381"/>
      <c r="BI308" s="382"/>
    </row>
    <row r="309" spans="1:61" ht="18.75" customHeight="1">
      <c r="A309" s="56"/>
      <c r="B309" s="377" t="str">
        <f t="shared" si="3"/>
        <v/>
      </c>
      <c r="C309" s="378"/>
      <c r="D309" s="378"/>
      <c r="E309" s="378"/>
      <c r="F309" s="379"/>
      <c r="G309" s="377" t="str">
        <f t="shared" si="4"/>
        <v/>
      </c>
      <c r="H309" s="378"/>
      <c r="I309" s="378"/>
      <c r="J309" s="378"/>
      <c r="K309" s="379"/>
      <c r="L309" s="377" t="str">
        <f>IF(Calcu_ADJ!$B46=FALSE,"",Calcu_ADJ!AF46/1000)</f>
        <v/>
      </c>
      <c r="M309" s="378"/>
      <c r="N309" s="378"/>
      <c r="O309" s="378"/>
      <c r="P309" s="379"/>
      <c r="Q309" s="377" t="str">
        <f>IF(Calcu_ADJ!$B46=FALSE,"",Calcu_ADJ!AG46/1000)</f>
        <v/>
      </c>
      <c r="R309" s="378"/>
      <c r="S309" s="378"/>
      <c r="T309" s="378"/>
      <c r="U309" s="379"/>
      <c r="V309" s="377" t="str">
        <f>Calcu_ADJ!AH46</f>
        <v/>
      </c>
      <c r="W309" s="378"/>
      <c r="X309" s="378"/>
      <c r="Y309" s="378"/>
      <c r="Z309" s="379"/>
      <c r="AA309" s="377" t="str">
        <f>Calcu_ADJ!W46</f>
        <v/>
      </c>
      <c r="AB309" s="378"/>
      <c r="AC309" s="378"/>
      <c r="AD309" s="378"/>
      <c r="AE309" s="379"/>
      <c r="AF309" s="377" t="str">
        <f>Calcu_ADJ!X46</f>
        <v/>
      </c>
      <c r="AG309" s="378"/>
      <c r="AH309" s="378"/>
      <c r="AI309" s="378"/>
      <c r="AJ309" s="379"/>
      <c r="AK309" s="377" t="str">
        <f>Calcu_ADJ!Y46</f>
        <v/>
      </c>
      <c r="AL309" s="378"/>
      <c r="AM309" s="378"/>
      <c r="AN309" s="378"/>
      <c r="AO309" s="379"/>
      <c r="AP309" s="377" t="str">
        <f>Calcu_ADJ!Z46</f>
        <v/>
      </c>
      <c r="AQ309" s="378"/>
      <c r="AR309" s="378"/>
      <c r="AS309" s="378"/>
      <c r="AT309" s="379"/>
      <c r="AU309" s="377" t="str">
        <f>Calcu_ADJ!AA46</f>
        <v/>
      </c>
      <c r="AV309" s="378"/>
      <c r="AW309" s="378"/>
      <c r="AX309" s="378"/>
      <c r="AY309" s="379"/>
      <c r="AZ309" s="377" t="str">
        <f>Calcu_ADJ!AB46</f>
        <v/>
      </c>
      <c r="BA309" s="378"/>
      <c r="BB309" s="378"/>
      <c r="BC309" s="378"/>
      <c r="BD309" s="379"/>
      <c r="BE309" s="380" t="str">
        <f>Calcu_ADJ!AC46</f>
        <v/>
      </c>
      <c r="BF309" s="381"/>
      <c r="BG309" s="381"/>
      <c r="BH309" s="381"/>
      <c r="BI309" s="382"/>
    </row>
    <row r="310" spans="1:61" ht="18.75" customHeight="1">
      <c r="A310" s="56"/>
      <c r="B310" s="377" t="str">
        <f t="shared" si="3"/>
        <v/>
      </c>
      <c r="C310" s="378"/>
      <c r="D310" s="378"/>
      <c r="E310" s="378"/>
      <c r="F310" s="379"/>
      <c r="G310" s="377" t="str">
        <f t="shared" si="4"/>
        <v/>
      </c>
      <c r="H310" s="378"/>
      <c r="I310" s="378"/>
      <c r="J310" s="378"/>
      <c r="K310" s="379"/>
      <c r="L310" s="377" t="str">
        <f>IF(Calcu_ADJ!$B47=FALSE,"",Calcu_ADJ!AF47/1000)</f>
        <v/>
      </c>
      <c r="M310" s="378"/>
      <c r="N310" s="378"/>
      <c r="O310" s="378"/>
      <c r="P310" s="379"/>
      <c r="Q310" s="377" t="str">
        <f>IF(Calcu_ADJ!$B47=FALSE,"",Calcu_ADJ!AG47/1000)</f>
        <v/>
      </c>
      <c r="R310" s="378"/>
      <c r="S310" s="378"/>
      <c r="T310" s="378"/>
      <c r="U310" s="379"/>
      <c r="V310" s="377" t="str">
        <f>Calcu_ADJ!AH47</f>
        <v/>
      </c>
      <c r="W310" s="378"/>
      <c r="X310" s="378"/>
      <c r="Y310" s="378"/>
      <c r="Z310" s="379"/>
      <c r="AA310" s="377" t="str">
        <f>Calcu_ADJ!W47</f>
        <v/>
      </c>
      <c r="AB310" s="378"/>
      <c r="AC310" s="378"/>
      <c r="AD310" s="378"/>
      <c r="AE310" s="379"/>
      <c r="AF310" s="377" t="str">
        <f>Calcu_ADJ!X47</f>
        <v/>
      </c>
      <c r="AG310" s="378"/>
      <c r="AH310" s="378"/>
      <c r="AI310" s="378"/>
      <c r="AJ310" s="379"/>
      <c r="AK310" s="377" t="str">
        <f>Calcu_ADJ!Y47</f>
        <v/>
      </c>
      <c r="AL310" s="378"/>
      <c r="AM310" s="378"/>
      <c r="AN310" s="378"/>
      <c r="AO310" s="379"/>
      <c r="AP310" s="377" t="str">
        <f>Calcu_ADJ!Z47</f>
        <v/>
      </c>
      <c r="AQ310" s="378"/>
      <c r="AR310" s="378"/>
      <c r="AS310" s="378"/>
      <c r="AT310" s="379"/>
      <c r="AU310" s="377" t="str">
        <f>Calcu_ADJ!AA47</f>
        <v/>
      </c>
      <c r="AV310" s="378"/>
      <c r="AW310" s="378"/>
      <c r="AX310" s="378"/>
      <c r="AY310" s="379"/>
      <c r="AZ310" s="377" t="str">
        <f>Calcu_ADJ!AB47</f>
        <v/>
      </c>
      <c r="BA310" s="378"/>
      <c r="BB310" s="378"/>
      <c r="BC310" s="378"/>
      <c r="BD310" s="379"/>
      <c r="BE310" s="380" t="str">
        <f>Calcu_ADJ!AC47</f>
        <v/>
      </c>
      <c r="BF310" s="381"/>
      <c r="BG310" s="381"/>
      <c r="BH310" s="381"/>
      <c r="BI310" s="382"/>
    </row>
    <row r="311" spans="1:61" ht="18.75" customHeight="1">
      <c r="A311" s="56"/>
      <c r="B311" s="377" t="str">
        <f t="shared" si="3"/>
        <v/>
      </c>
      <c r="C311" s="378"/>
      <c r="D311" s="378"/>
      <c r="E311" s="378"/>
      <c r="F311" s="379"/>
      <c r="G311" s="377" t="str">
        <f t="shared" si="4"/>
        <v/>
      </c>
      <c r="H311" s="378"/>
      <c r="I311" s="378"/>
      <c r="J311" s="378"/>
      <c r="K311" s="379"/>
      <c r="L311" s="377" t="str">
        <f>IF(Calcu_ADJ!$B48=FALSE,"",Calcu_ADJ!AF48/1000)</f>
        <v/>
      </c>
      <c r="M311" s="378"/>
      <c r="N311" s="378"/>
      <c r="O311" s="378"/>
      <c r="P311" s="379"/>
      <c r="Q311" s="377" t="str">
        <f>IF(Calcu_ADJ!$B48=FALSE,"",Calcu_ADJ!AG48/1000)</f>
        <v/>
      </c>
      <c r="R311" s="378"/>
      <c r="S311" s="378"/>
      <c r="T311" s="378"/>
      <c r="U311" s="379"/>
      <c r="V311" s="377" t="str">
        <f>Calcu_ADJ!AH48</f>
        <v/>
      </c>
      <c r="W311" s="378"/>
      <c r="X311" s="378"/>
      <c r="Y311" s="378"/>
      <c r="Z311" s="379"/>
      <c r="AA311" s="377" t="str">
        <f>Calcu_ADJ!W48</f>
        <v/>
      </c>
      <c r="AB311" s="378"/>
      <c r="AC311" s="378"/>
      <c r="AD311" s="378"/>
      <c r="AE311" s="379"/>
      <c r="AF311" s="377" t="str">
        <f>Calcu_ADJ!X48</f>
        <v/>
      </c>
      <c r="AG311" s="378"/>
      <c r="AH311" s="378"/>
      <c r="AI311" s="378"/>
      <c r="AJ311" s="379"/>
      <c r="AK311" s="377" t="str">
        <f>Calcu_ADJ!Y48</f>
        <v/>
      </c>
      <c r="AL311" s="378"/>
      <c r="AM311" s="378"/>
      <c r="AN311" s="378"/>
      <c r="AO311" s="379"/>
      <c r="AP311" s="377" t="str">
        <f>Calcu_ADJ!Z48</f>
        <v/>
      </c>
      <c r="AQ311" s="378"/>
      <c r="AR311" s="378"/>
      <c r="AS311" s="378"/>
      <c r="AT311" s="379"/>
      <c r="AU311" s="377" t="str">
        <f>Calcu_ADJ!AA48</f>
        <v/>
      </c>
      <c r="AV311" s="378"/>
      <c r="AW311" s="378"/>
      <c r="AX311" s="378"/>
      <c r="AY311" s="379"/>
      <c r="AZ311" s="377" t="str">
        <f>Calcu_ADJ!AB48</f>
        <v/>
      </c>
      <c r="BA311" s="378"/>
      <c r="BB311" s="378"/>
      <c r="BC311" s="378"/>
      <c r="BD311" s="379"/>
      <c r="BE311" s="380" t="str">
        <f>Calcu_ADJ!AC48</f>
        <v/>
      </c>
      <c r="BF311" s="381"/>
      <c r="BG311" s="381"/>
      <c r="BH311" s="381"/>
      <c r="BI311" s="382"/>
    </row>
    <row r="312" spans="1:61" ht="18.75" customHeight="1">
      <c r="A312" s="56"/>
      <c r="B312" s="377" t="str">
        <f t="shared" si="3"/>
        <v/>
      </c>
      <c r="C312" s="378"/>
      <c r="D312" s="378"/>
      <c r="E312" s="378"/>
      <c r="F312" s="379"/>
      <c r="G312" s="377" t="str">
        <f t="shared" si="4"/>
        <v/>
      </c>
      <c r="H312" s="378"/>
      <c r="I312" s="378"/>
      <c r="J312" s="378"/>
      <c r="K312" s="379"/>
      <c r="L312" s="377" t="str">
        <f>IF(Calcu_ADJ!$B49=FALSE,"",Calcu_ADJ!AF49/1000)</f>
        <v/>
      </c>
      <c r="M312" s="378"/>
      <c r="N312" s="378"/>
      <c r="O312" s="378"/>
      <c r="P312" s="379"/>
      <c r="Q312" s="377" t="str">
        <f>IF(Calcu_ADJ!$B49=FALSE,"",Calcu_ADJ!AG49/1000)</f>
        <v/>
      </c>
      <c r="R312" s="378"/>
      <c r="S312" s="378"/>
      <c r="T312" s="378"/>
      <c r="U312" s="379"/>
      <c r="V312" s="377" t="str">
        <f>Calcu_ADJ!AH49</f>
        <v/>
      </c>
      <c r="W312" s="378"/>
      <c r="X312" s="378"/>
      <c r="Y312" s="378"/>
      <c r="Z312" s="379"/>
      <c r="AA312" s="377" t="str">
        <f>Calcu_ADJ!W49</f>
        <v/>
      </c>
      <c r="AB312" s="378"/>
      <c r="AC312" s="378"/>
      <c r="AD312" s="378"/>
      <c r="AE312" s="379"/>
      <c r="AF312" s="377" t="str">
        <f>Calcu_ADJ!X49</f>
        <v/>
      </c>
      <c r="AG312" s="378"/>
      <c r="AH312" s="378"/>
      <c r="AI312" s="378"/>
      <c r="AJ312" s="379"/>
      <c r="AK312" s="377" t="str">
        <f>Calcu_ADJ!Y49</f>
        <v/>
      </c>
      <c r="AL312" s="378"/>
      <c r="AM312" s="378"/>
      <c r="AN312" s="378"/>
      <c r="AO312" s="379"/>
      <c r="AP312" s="377" t="str">
        <f>Calcu_ADJ!Z49</f>
        <v/>
      </c>
      <c r="AQ312" s="378"/>
      <c r="AR312" s="378"/>
      <c r="AS312" s="378"/>
      <c r="AT312" s="379"/>
      <c r="AU312" s="377" t="str">
        <f>Calcu_ADJ!AA49</f>
        <v/>
      </c>
      <c r="AV312" s="378"/>
      <c r="AW312" s="378"/>
      <c r="AX312" s="378"/>
      <c r="AY312" s="379"/>
      <c r="AZ312" s="377" t="str">
        <f>Calcu_ADJ!AB49</f>
        <v/>
      </c>
      <c r="BA312" s="378"/>
      <c r="BB312" s="378"/>
      <c r="BC312" s="378"/>
      <c r="BD312" s="379"/>
      <c r="BE312" s="380" t="str">
        <f>Calcu_ADJ!AC49</f>
        <v/>
      </c>
      <c r="BF312" s="381"/>
      <c r="BG312" s="381"/>
      <c r="BH312" s="381"/>
      <c r="BI312" s="382"/>
    </row>
    <row r="313" spans="1:61" ht="18.75" customHeight="1">
      <c r="A313" s="56"/>
      <c r="B313" s="247"/>
      <c r="C313" s="247"/>
      <c r="D313" s="247"/>
      <c r="E313" s="247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  <c r="AC313" s="247"/>
      <c r="AD313" s="247"/>
      <c r="AE313" s="247"/>
      <c r="AF313" s="247"/>
      <c r="AG313" s="247"/>
      <c r="AH313" s="247"/>
      <c r="AI313" s="247"/>
      <c r="AJ313" s="247"/>
      <c r="AK313" s="247"/>
      <c r="AL313" s="247"/>
      <c r="AM313" s="247"/>
      <c r="AN313" s="247"/>
      <c r="AO313" s="247"/>
      <c r="AP313" s="247"/>
      <c r="AQ313" s="247"/>
      <c r="AR313" s="247"/>
      <c r="AS313" s="247"/>
      <c r="AT313" s="247"/>
    </row>
    <row r="314" spans="1:61" ht="18.75" customHeight="1">
      <c r="A314" s="59" t="s">
        <v>130</v>
      </c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81"/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O314" s="181"/>
      <c r="AP314" s="181"/>
      <c r="AQ314" s="181"/>
      <c r="AR314" s="181"/>
      <c r="AS314" s="181"/>
      <c r="AT314" s="181"/>
    </row>
    <row r="315" spans="1:61" ht="18.75" customHeight="1">
      <c r="A315" s="181"/>
      <c r="B315" s="398"/>
      <c r="C315" s="400"/>
      <c r="D315" s="413"/>
      <c r="E315" s="414"/>
      <c r="F315" s="414"/>
      <c r="G315" s="415"/>
      <c r="H315" s="413">
        <v>1</v>
      </c>
      <c r="I315" s="414"/>
      <c r="J315" s="414"/>
      <c r="K315" s="414"/>
      <c r="L315" s="414"/>
      <c r="M315" s="414"/>
      <c r="N315" s="414"/>
      <c r="O315" s="415"/>
      <c r="P315" s="413">
        <v>2</v>
      </c>
      <c r="Q315" s="414"/>
      <c r="R315" s="414"/>
      <c r="S315" s="414"/>
      <c r="T315" s="414"/>
      <c r="U315" s="414"/>
      <c r="V315" s="414"/>
      <c r="W315" s="415"/>
      <c r="X315" s="416">
        <v>3</v>
      </c>
      <c r="Y315" s="416"/>
      <c r="Z315" s="416"/>
      <c r="AA315" s="416"/>
      <c r="AB315" s="416"/>
      <c r="AC315" s="413">
        <v>4</v>
      </c>
      <c r="AD315" s="414"/>
      <c r="AE315" s="414"/>
      <c r="AF315" s="414"/>
      <c r="AG315" s="415"/>
      <c r="AH315" s="413">
        <v>5</v>
      </c>
      <c r="AI315" s="414"/>
      <c r="AJ315" s="414"/>
      <c r="AK315" s="414"/>
      <c r="AL315" s="414"/>
      <c r="AM315" s="414"/>
      <c r="AN315" s="414"/>
      <c r="AO315" s="415"/>
      <c r="AP315" s="416">
        <v>6</v>
      </c>
      <c r="AQ315" s="416"/>
      <c r="AR315" s="416"/>
      <c r="AS315" s="416"/>
    </row>
    <row r="316" spans="1:61" ht="18.75" customHeight="1">
      <c r="A316" s="181"/>
      <c r="B316" s="409"/>
      <c r="C316" s="410"/>
      <c r="D316" s="398" t="s">
        <v>296</v>
      </c>
      <c r="E316" s="399"/>
      <c r="F316" s="399"/>
      <c r="G316" s="400"/>
      <c r="H316" s="398" t="s">
        <v>323</v>
      </c>
      <c r="I316" s="399"/>
      <c r="J316" s="399"/>
      <c r="K316" s="399"/>
      <c r="L316" s="399"/>
      <c r="M316" s="399"/>
      <c r="N316" s="399"/>
      <c r="O316" s="400"/>
      <c r="P316" s="398" t="s">
        <v>131</v>
      </c>
      <c r="Q316" s="399"/>
      <c r="R316" s="399"/>
      <c r="S316" s="399"/>
      <c r="T316" s="399"/>
      <c r="U316" s="399"/>
      <c r="V316" s="399"/>
      <c r="W316" s="400"/>
      <c r="X316" s="397" t="s">
        <v>405</v>
      </c>
      <c r="Y316" s="397"/>
      <c r="Z316" s="397"/>
      <c r="AA316" s="397"/>
      <c r="AB316" s="397"/>
      <c r="AC316" s="398" t="s">
        <v>406</v>
      </c>
      <c r="AD316" s="399"/>
      <c r="AE316" s="399"/>
      <c r="AF316" s="399"/>
      <c r="AG316" s="400"/>
      <c r="AH316" s="398" t="s">
        <v>407</v>
      </c>
      <c r="AI316" s="399"/>
      <c r="AJ316" s="399"/>
      <c r="AK316" s="399"/>
      <c r="AL316" s="399"/>
      <c r="AM316" s="399"/>
      <c r="AN316" s="399"/>
      <c r="AO316" s="400"/>
      <c r="AP316" s="397" t="s">
        <v>408</v>
      </c>
      <c r="AQ316" s="397"/>
      <c r="AR316" s="397"/>
      <c r="AS316" s="397"/>
    </row>
    <row r="317" spans="1:61" ht="18.75" customHeight="1">
      <c r="A317" s="181"/>
      <c r="B317" s="411"/>
      <c r="C317" s="412"/>
      <c r="D317" s="401" t="s">
        <v>132</v>
      </c>
      <c r="E317" s="402"/>
      <c r="F317" s="402"/>
      <c r="G317" s="403"/>
      <c r="H317" s="404" t="s">
        <v>133</v>
      </c>
      <c r="I317" s="405"/>
      <c r="J317" s="405"/>
      <c r="K317" s="405"/>
      <c r="L317" s="405"/>
      <c r="M317" s="405"/>
      <c r="N317" s="405"/>
      <c r="O317" s="406"/>
      <c r="P317" s="404" t="s">
        <v>409</v>
      </c>
      <c r="Q317" s="405"/>
      <c r="R317" s="405"/>
      <c r="S317" s="405"/>
      <c r="T317" s="405"/>
      <c r="U317" s="405"/>
      <c r="V317" s="405"/>
      <c r="W317" s="406"/>
      <c r="X317" s="407"/>
      <c r="Y317" s="407"/>
      <c r="Z317" s="407"/>
      <c r="AA317" s="407"/>
      <c r="AB317" s="407"/>
      <c r="AC317" s="404" t="s">
        <v>134</v>
      </c>
      <c r="AD317" s="405"/>
      <c r="AE317" s="405"/>
      <c r="AF317" s="405"/>
      <c r="AG317" s="406"/>
      <c r="AH317" s="404" t="s">
        <v>410</v>
      </c>
      <c r="AI317" s="405"/>
      <c r="AJ317" s="405"/>
      <c r="AK317" s="405"/>
      <c r="AL317" s="405"/>
      <c r="AM317" s="405"/>
      <c r="AN317" s="405"/>
      <c r="AO317" s="406"/>
      <c r="AP317" s="407"/>
      <c r="AQ317" s="407"/>
      <c r="AR317" s="407"/>
      <c r="AS317" s="407"/>
    </row>
    <row r="318" spans="1:61" ht="18.75" customHeight="1">
      <c r="A318" s="181"/>
      <c r="B318" s="416" t="s">
        <v>411</v>
      </c>
      <c r="C318" s="416"/>
      <c r="D318" s="419" t="s">
        <v>396</v>
      </c>
      <c r="E318" s="420"/>
      <c r="F318" s="420"/>
      <c r="G318" s="421"/>
      <c r="H318" s="422" t="str">
        <f ca="1">Calcu_ADJ!F56</f>
        <v>교정값</v>
      </c>
      <c r="I318" s="417"/>
      <c r="J318" s="417"/>
      <c r="K318" s="417"/>
      <c r="L318" s="417"/>
      <c r="M318" s="417" t="s">
        <v>413</v>
      </c>
      <c r="N318" s="417"/>
      <c r="O318" s="418"/>
      <c r="P318" s="423" t="e">
        <f ca="1">Calcu_ADJ!J56</f>
        <v>#N/A</v>
      </c>
      <c r="Q318" s="424"/>
      <c r="R318" s="424"/>
      <c r="S318" s="424"/>
      <c r="T318" s="424"/>
      <c r="U318" s="417" t="s">
        <v>413</v>
      </c>
      <c r="V318" s="417"/>
      <c r="W318" s="418"/>
      <c r="X318" s="416" t="s">
        <v>414</v>
      </c>
      <c r="Y318" s="416"/>
      <c r="Z318" s="416"/>
      <c r="AA318" s="416"/>
      <c r="AB318" s="416"/>
      <c r="AC318" s="416">
        <v>-1</v>
      </c>
      <c r="AD318" s="416"/>
      <c r="AE318" s="416"/>
      <c r="AF318" s="416"/>
      <c r="AG318" s="416"/>
      <c r="AH318" s="423" t="e">
        <f ca="1">P318</f>
        <v>#N/A</v>
      </c>
      <c r="AI318" s="417"/>
      <c r="AJ318" s="417"/>
      <c r="AK318" s="417"/>
      <c r="AL318" s="417"/>
      <c r="AM318" s="417" t="s">
        <v>413</v>
      </c>
      <c r="AN318" s="417"/>
      <c r="AO318" s="418"/>
      <c r="AP318" s="416" t="s">
        <v>415</v>
      </c>
      <c r="AQ318" s="416"/>
      <c r="AR318" s="416"/>
      <c r="AS318" s="416"/>
    </row>
    <row r="319" spans="1:61" ht="18.75" customHeight="1">
      <c r="A319" s="181"/>
      <c r="B319" s="416" t="s">
        <v>135</v>
      </c>
      <c r="C319" s="416"/>
      <c r="D319" s="419" t="s">
        <v>397</v>
      </c>
      <c r="E319" s="420"/>
      <c r="F319" s="420"/>
      <c r="G319" s="421"/>
      <c r="H319" s="422" t="str">
        <f ca="1">Calcu_ADJ!L56</f>
        <v>교정값</v>
      </c>
      <c r="I319" s="417"/>
      <c r="J319" s="417"/>
      <c r="K319" s="417"/>
      <c r="L319" s="417"/>
      <c r="M319" s="417" t="s">
        <v>413</v>
      </c>
      <c r="N319" s="417"/>
      <c r="O319" s="418"/>
      <c r="P319" s="423" t="e">
        <f ca="1">Calcu_ADJ!P56</f>
        <v>#N/A</v>
      </c>
      <c r="Q319" s="424"/>
      <c r="R319" s="424"/>
      <c r="S319" s="424"/>
      <c r="T319" s="424"/>
      <c r="U319" s="417" t="s">
        <v>413</v>
      </c>
      <c r="V319" s="417"/>
      <c r="W319" s="418"/>
      <c r="X319" s="416" t="s">
        <v>414</v>
      </c>
      <c r="Y319" s="416"/>
      <c r="Z319" s="416"/>
      <c r="AA319" s="416"/>
      <c r="AB319" s="416"/>
      <c r="AC319" s="416">
        <v>1</v>
      </c>
      <c r="AD319" s="416"/>
      <c r="AE319" s="416"/>
      <c r="AF319" s="416"/>
      <c r="AG319" s="416"/>
      <c r="AH319" s="423" t="e">
        <f ca="1">P319</f>
        <v>#N/A</v>
      </c>
      <c r="AI319" s="417"/>
      <c r="AJ319" s="417"/>
      <c r="AK319" s="417"/>
      <c r="AL319" s="417"/>
      <c r="AM319" s="417" t="s">
        <v>413</v>
      </c>
      <c r="AN319" s="417"/>
      <c r="AO319" s="418"/>
      <c r="AP319" s="416" t="s">
        <v>415</v>
      </c>
      <c r="AQ319" s="416"/>
      <c r="AR319" s="416"/>
      <c r="AS319" s="416"/>
    </row>
    <row r="320" spans="1:61" ht="18.75" customHeight="1">
      <c r="A320" s="181"/>
      <c r="B320" s="416" t="s">
        <v>418</v>
      </c>
      <c r="C320" s="416"/>
      <c r="D320" s="419" t="s">
        <v>148</v>
      </c>
      <c r="E320" s="420"/>
      <c r="F320" s="420"/>
      <c r="G320" s="421"/>
      <c r="H320" s="422" t="str">
        <f ca="1">Calcu_ADJ!Q56</f>
        <v>지시값</v>
      </c>
      <c r="I320" s="417"/>
      <c r="J320" s="417"/>
      <c r="K320" s="417"/>
      <c r="L320" s="417"/>
      <c r="M320" s="417" t="s">
        <v>413</v>
      </c>
      <c r="N320" s="417"/>
      <c r="O320" s="418"/>
      <c r="P320" s="423">
        <f>Calcu_ADJ!S56</f>
        <v>0</v>
      </c>
      <c r="Q320" s="424"/>
      <c r="R320" s="424"/>
      <c r="S320" s="424"/>
      <c r="T320" s="424"/>
      <c r="U320" s="417" t="s">
        <v>413</v>
      </c>
      <c r="V320" s="417"/>
      <c r="W320" s="418"/>
      <c r="X320" s="416" t="s">
        <v>420</v>
      </c>
      <c r="Y320" s="416"/>
      <c r="Z320" s="416"/>
      <c r="AA320" s="416"/>
      <c r="AB320" s="416"/>
      <c r="AC320" s="416">
        <v>-1</v>
      </c>
      <c r="AD320" s="416"/>
      <c r="AE320" s="416"/>
      <c r="AF320" s="416"/>
      <c r="AG320" s="416"/>
      <c r="AH320" s="423">
        <f>P320</f>
        <v>0</v>
      </c>
      <c r="AI320" s="417"/>
      <c r="AJ320" s="417"/>
      <c r="AK320" s="417"/>
      <c r="AL320" s="417"/>
      <c r="AM320" s="417" t="s">
        <v>413</v>
      </c>
      <c r="AN320" s="417"/>
      <c r="AO320" s="418"/>
      <c r="AP320" s="416">
        <v>4</v>
      </c>
      <c r="AQ320" s="416"/>
      <c r="AR320" s="416"/>
      <c r="AS320" s="416"/>
    </row>
    <row r="321" spans="1:56" ht="18.75" customHeight="1">
      <c r="A321" s="181"/>
      <c r="B321" s="416" t="s">
        <v>421</v>
      </c>
      <c r="C321" s="416"/>
      <c r="D321" s="419" t="s">
        <v>398</v>
      </c>
      <c r="E321" s="420"/>
      <c r="F321" s="420"/>
      <c r="G321" s="421"/>
      <c r="H321" s="422">
        <v>0</v>
      </c>
      <c r="I321" s="417"/>
      <c r="J321" s="417"/>
      <c r="K321" s="417"/>
      <c r="L321" s="417"/>
      <c r="M321" s="417" t="s">
        <v>413</v>
      </c>
      <c r="N321" s="417"/>
      <c r="O321" s="418"/>
      <c r="P321" s="423">
        <f>Calcu_ADJ!U56</f>
        <v>0</v>
      </c>
      <c r="Q321" s="424"/>
      <c r="R321" s="424"/>
      <c r="S321" s="424"/>
      <c r="T321" s="424"/>
      <c r="U321" s="417" t="s">
        <v>413</v>
      </c>
      <c r="V321" s="417"/>
      <c r="W321" s="418"/>
      <c r="X321" s="416" t="s">
        <v>422</v>
      </c>
      <c r="Y321" s="416"/>
      <c r="Z321" s="416"/>
      <c r="AA321" s="416"/>
      <c r="AB321" s="416"/>
      <c r="AC321" s="416">
        <v>1</v>
      </c>
      <c r="AD321" s="416"/>
      <c r="AE321" s="416"/>
      <c r="AF321" s="416"/>
      <c r="AG321" s="416"/>
      <c r="AH321" s="423">
        <f>P321</f>
        <v>0</v>
      </c>
      <c r="AI321" s="417"/>
      <c r="AJ321" s="417"/>
      <c r="AK321" s="417"/>
      <c r="AL321" s="417"/>
      <c r="AM321" s="417" t="s">
        <v>413</v>
      </c>
      <c r="AN321" s="417"/>
      <c r="AO321" s="418"/>
      <c r="AP321" s="416" t="s">
        <v>415</v>
      </c>
      <c r="AQ321" s="416"/>
      <c r="AR321" s="416"/>
      <c r="AS321" s="416"/>
    </row>
    <row r="322" spans="1:56" ht="18.75" customHeight="1">
      <c r="A322" s="181"/>
      <c r="B322" s="416" t="s">
        <v>423</v>
      </c>
      <c r="C322" s="416"/>
      <c r="D322" s="419" t="s">
        <v>399</v>
      </c>
      <c r="E322" s="420"/>
      <c r="F322" s="420"/>
      <c r="G322" s="421"/>
      <c r="H322" s="422">
        <v>0</v>
      </c>
      <c r="I322" s="417"/>
      <c r="J322" s="417"/>
      <c r="K322" s="417"/>
      <c r="L322" s="417"/>
      <c r="M322" s="417" t="s">
        <v>413</v>
      </c>
      <c r="N322" s="417"/>
      <c r="O322" s="418"/>
      <c r="P322" s="423">
        <f>Calcu_ADJ!W56</f>
        <v>0</v>
      </c>
      <c r="Q322" s="424"/>
      <c r="R322" s="424"/>
      <c r="S322" s="424"/>
      <c r="T322" s="424"/>
      <c r="U322" s="417" t="s">
        <v>413</v>
      </c>
      <c r="V322" s="417"/>
      <c r="W322" s="418"/>
      <c r="X322" s="416" t="s">
        <v>422</v>
      </c>
      <c r="Y322" s="416"/>
      <c r="Z322" s="416"/>
      <c r="AA322" s="416"/>
      <c r="AB322" s="416"/>
      <c r="AC322" s="416">
        <v>1</v>
      </c>
      <c r="AD322" s="416"/>
      <c r="AE322" s="416"/>
      <c r="AF322" s="416"/>
      <c r="AG322" s="416"/>
      <c r="AH322" s="423">
        <f>P322</f>
        <v>0</v>
      </c>
      <c r="AI322" s="417"/>
      <c r="AJ322" s="417"/>
      <c r="AK322" s="417"/>
      <c r="AL322" s="417"/>
      <c r="AM322" s="417" t="s">
        <v>413</v>
      </c>
      <c r="AN322" s="417"/>
      <c r="AO322" s="418"/>
      <c r="AP322" s="416">
        <v>12</v>
      </c>
      <c r="AQ322" s="416"/>
      <c r="AR322" s="416"/>
      <c r="AS322" s="416"/>
    </row>
    <row r="323" spans="1:56" ht="18.75" customHeight="1">
      <c r="A323" s="181"/>
      <c r="B323" s="416" t="s">
        <v>426</v>
      </c>
      <c r="C323" s="416"/>
      <c r="D323" s="419" t="s">
        <v>128</v>
      </c>
      <c r="E323" s="420"/>
      <c r="F323" s="420"/>
      <c r="G323" s="421"/>
      <c r="H323" s="422" t="e">
        <f ca="1">H319-H318-H320</f>
        <v>#VALUE!</v>
      </c>
      <c r="I323" s="417"/>
      <c r="J323" s="417"/>
      <c r="K323" s="417"/>
      <c r="L323" s="417"/>
      <c r="M323" s="417" t="s">
        <v>413</v>
      </c>
      <c r="N323" s="417"/>
      <c r="O323" s="418"/>
      <c r="P323" s="377"/>
      <c r="Q323" s="378"/>
      <c r="R323" s="378"/>
      <c r="S323" s="378"/>
      <c r="T323" s="378"/>
      <c r="U323" s="378"/>
      <c r="V323" s="378"/>
      <c r="W323" s="379"/>
      <c r="X323" s="416"/>
      <c r="Y323" s="416"/>
      <c r="Z323" s="416"/>
      <c r="AA323" s="416"/>
      <c r="AB323" s="416"/>
      <c r="AC323" s="416"/>
      <c r="AD323" s="416"/>
      <c r="AE323" s="416"/>
      <c r="AF323" s="416"/>
      <c r="AG323" s="416"/>
      <c r="AH323" s="425" t="e">
        <f ca="1">Calcu_ADJ!X56</f>
        <v>#N/A</v>
      </c>
      <c r="AI323" s="426"/>
      <c r="AJ323" s="426"/>
      <c r="AK323" s="426"/>
      <c r="AL323" s="426"/>
      <c r="AM323" s="417" t="s">
        <v>413</v>
      </c>
      <c r="AN323" s="417"/>
      <c r="AO323" s="418"/>
      <c r="AP323" s="416" t="e">
        <f ca="1">Calcu_ADJ!Y56</f>
        <v>#N/A</v>
      </c>
      <c r="AQ323" s="416"/>
      <c r="AR323" s="416"/>
      <c r="AS323" s="416"/>
    </row>
    <row r="324" spans="1:56" ht="18.75" customHeight="1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  <c r="AA324" s="181"/>
      <c r="AB324" s="181"/>
      <c r="AC324" s="181"/>
      <c r="AD324" s="181"/>
      <c r="AE324" s="181"/>
      <c r="AF324" s="181"/>
      <c r="AG324" s="184"/>
      <c r="AH324" s="181"/>
      <c r="AI324" s="181"/>
      <c r="AJ324" s="181"/>
      <c r="AK324" s="181"/>
      <c r="AL324" s="181"/>
      <c r="AM324" s="181"/>
      <c r="AN324" s="181"/>
      <c r="AO324" s="181"/>
      <c r="AP324" s="181"/>
      <c r="AQ324" s="181"/>
      <c r="AR324" s="181"/>
      <c r="AS324" s="181"/>
      <c r="AT324" s="181"/>
    </row>
    <row r="325" spans="1:56" ht="18.75" customHeight="1">
      <c r="A325" s="56" t="s">
        <v>175</v>
      </c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  <c r="AA325" s="181"/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O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</row>
    <row r="326" spans="1:56" ht="18.75" customHeight="1">
      <c r="A326" s="181"/>
      <c r="B326" s="181"/>
      <c r="C326" s="181"/>
      <c r="D326" s="181"/>
      <c r="E326" s="58"/>
      <c r="F326" s="181"/>
      <c r="G326" s="181"/>
      <c r="H326" s="170" t="s">
        <v>459</v>
      </c>
      <c r="I326" s="369" t="e">
        <f ca="1">Calcu_ADJ!Z56</f>
        <v>#N/A</v>
      </c>
      <c r="J326" s="369"/>
      <c r="K326" s="369"/>
      <c r="L326" s="180" t="s">
        <v>151</v>
      </c>
      <c r="M326" s="434" t="e">
        <f ca="1">AH323</f>
        <v>#N/A</v>
      </c>
      <c r="N326" s="434"/>
      <c r="O326" s="434"/>
      <c r="P326" s="250" t="s">
        <v>109</v>
      </c>
      <c r="Q326" s="249"/>
      <c r="R326" s="180" t="s">
        <v>110</v>
      </c>
      <c r="S326" s="434" t="e">
        <f ca="1">I326*M326</f>
        <v>#N/A</v>
      </c>
      <c r="T326" s="434"/>
      <c r="U326" s="434"/>
      <c r="V326" s="250" t="s">
        <v>109</v>
      </c>
      <c r="W326" s="249"/>
      <c r="X326" s="180" t="s">
        <v>179</v>
      </c>
      <c r="Y326" s="435" t="e">
        <f ca="1">S326</f>
        <v>#N/A</v>
      </c>
      <c r="Z326" s="435"/>
      <c r="AA326" s="435"/>
      <c r="AB326" s="250" t="s">
        <v>109</v>
      </c>
      <c r="AC326" s="249"/>
      <c r="AD326" s="246"/>
      <c r="AE326" s="249"/>
      <c r="AF326" s="245"/>
      <c r="AG326" s="249"/>
      <c r="AH326" s="249"/>
      <c r="AI326" s="181"/>
      <c r="AJ326" s="181"/>
      <c r="AK326" s="181"/>
      <c r="AL326" s="250"/>
      <c r="AM326" s="250"/>
      <c r="AN326" s="247"/>
      <c r="AO326" s="236"/>
      <c r="AP326" s="236"/>
      <c r="AQ326" s="236"/>
      <c r="AR326" s="246"/>
      <c r="AS326" s="248"/>
      <c r="AT326" s="248"/>
      <c r="AU326" s="248"/>
      <c r="AV326" s="248"/>
      <c r="AW326" s="181"/>
      <c r="AX326" s="181"/>
      <c r="AY326" s="181"/>
      <c r="AZ326" s="250"/>
      <c r="BA326" s="250"/>
    </row>
  </sheetData>
  <mergeCells count="2409">
    <mergeCell ref="B218:G218"/>
    <mergeCell ref="H218:M218"/>
    <mergeCell ref="B219:G219"/>
    <mergeCell ref="H219:M219"/>
    <mergeCell ref="B223:F224"/>
    <mergeCell ref="G223:K224"/>
    <mergeCell ref="L223:Z223"/>
    <mergeCell ref="AU224:AY224"/>
    <mergeCell ref="B225:F225"/>
    <mergeCell ref="G225:K225"/>
    <mergeCell ref="L225:P225"/>
    <mergeCell ref="Q225:U225"/>
    <mergeCell ref="V225:Z225"/>
    <mergeCell ref="AA225:AE225"/>
    <mergeCell ref="AF225:AJ225"/>
    <mergeCell ref="AK225:AO225"/>
    <mergeCell ref="AP225:AT225"/>
    <mergeCell ref="AA223:AY223"/>
    <mergeCell ref="AZ223:BD224"/>
    <mergeCell ref="BE223:BI224"/>
    <mergeCell ref="L224:P224"/>
    <mergeCell ref="Q224:U224"/>
    <mergeCell ref="V224:Z224"/>
    <mergeCell ref="AA224:AE224"/>
    <mergeCell ref="AF224:AJ224"/>
    <mergeCell ref="AK224:AO224"/>
    <mergeCell ref="AP224:AT224"/>
    <mergeCell ref="AK226:AO226"/>
    <mergeCell ref="AP226:AT226"/>
    <mergeCell ref="AU226:AY226"/>
    <mergeCell ref="AZ226:BD226"/>
    <mergeCell ref="BE226:BI226"/>
    <mergeCell ref="B227:F227"/>
    <mergeCell ref="G227:K227"/>
    <mergeCell ref="L227:P227"/>
    <mergeCell ref="Q227:U227"/>
    <mergeCell ref="V227:Z227"/>
    <mergeCell ref="AU225:AY225"/>
    <mergeCell ref="AZ225:BD225"/>
    <mergeCell ref="BE225:BI225"/>
    <mergeCell ref="B226:F226"/>
    <mergeCell ref="G226:K226"/>
    <mergeCell ref="L226:P226"/>
    <mergeCell ref="Q226:U226"/>
    <mergeCell ref="V226:Z226"/>
    <mergeCell ref="AA226:AE226"/>
    <mergeCell ref="AF226:AJ226"/>
    <mergeCell ref="AU228:AY228"/>
    <mergeCell ref="AZ228:BD228"/>
    <mergeCell ref="BE228:BI228"/>
    <mergeCell ref="B229:F229"/>
    <mergeCell ref="G229:K229"/>
    <mergeCell ref="L229:P229"/>
    <mergeCell ref="Q229:U229"/>
    <mergeCell ref="V229:Z229"/>
    <mergeCell ref="AA229:AE229"/>
    <mergeCell ref="AF229:AJ229"/>
    <mergeCell ref="BE227:BI227"/>
    <mergeCell ref="B228:F228"/>
    <mergeCell ref="G228:K228"/>
    <mergeCell ref="L228:P228"/>
    <mergeCell ref="Q228:U228"/>
    <mergeCell ref="V228:Z228"/>
    <mergeCell ref="AA228:AE228"/>
    <mergeCell ref="AF228:AJ228"/>
    <mergeCell ref="AK228:AO228"/>
    <mergeCell ref="AP228:AT228"/>
    <mergeCell ref="AA227:AE227"/>
    <mergeCell ref="AF227:AJ227"/>
    <mergeCell ref="AK227:AO227"/>
    <mergeCell ref="AP227:AT227"/>
    <mergeCell ref="AU227:AY227"/>
    <mergeCell ref="AZ227:BD227"/>
    <mergeCell ref="BE230:BI230"/>
    <mergeCell ref="B231:F231"/>
    <mergeCell ref="G231:K231"/>
    <mergeCell ref="L231:P231"/>
    <mergeCell ref="Q231:U231"/>
    <mergeCell ref="V231:Z231"/>
    <mergeCell ref="AA231:AE231"/>
    <mergeCell ref="AF231:AJ231"/>
    <mergeCell ref="AK231:AO231"/>
    <mergeCell ref="AP231:AT231"/>
    <mergeCell ref="AA230:AE230"/>
    <mergeCell ref="AF230:AJ230"/>
    <mergeCell ref="AK230:AO230"/>
    <mergeCell ref="AP230:AT230"/>
    <mergeCell ref="AU230:AY230"/>
    <mergeCell ref="AZ230:BD230"/>
    <mergeCell ref="AK229:AO229"/>
    <mergeCell ref="AP229:AT229"/>
    <mergeCell ref="AU229:AY229"/>
    <mergeCell ref="AZ229:BD229"/>
    <mergeCell ref="BE229:BI229"/>
    <mergeCell ref="B230:F230"/>
    <mergeCell ref="G230:K230"/>
    <mergeCell ref="L230:P230"/>
    <mergeCell ref="Q230:U230"/>
    <mergeCell ref="V230:Z230"/>
    <mergeCell ref="AK232:AO232"/>
    <mergeCell ref="AP232:AT232"/>
    <mergeCell ref="AU232:AY232"/>
    <mergeCell ref="AZ232:BD232"/>
    <mergeCell ref="BE232:BI232"/>
    <mergeCell ref="B233:F233"/>
    <mergeCell ref="G233:K233"/>
    <mergeCell ref="L233:P233"/>
    <mergeCell ref="Q233:U233"/>
    <mergeCell ref="V233:Z233"/>
    <mergeCell ref="AU231:AY231"/>
    <mergeCell ref="AZ231:BD231"/>
    <mergeCell ref="BE231:BI231"/>
    <mergeCell ref="B232:F232"/>
    <mergeCell ref="G232:K232"/>
    <mergeCell ref="L232:P232"/>
    <mergeCell ref="Q232:U232"/>
    <mergeCell ref="V232:Z232"/>
    <mergeCell ref="AA232:AE232"/>
    <mergeCell ref="AF232:AJ232"/>
    <mergeCell ref="AU234:AY234"/>
    <mergeCell ref="AZ234:BD234"/>
    <mergeCell ref="BE234:BI234"/>
    <mergeCell ref="B235:F235"/>
    <mergeCell ref="G235:K235"/>
    <mergeCell ref="L235:P235"/>
    <mergeCell ref="Q235:U235"/>
    <mergeCell ref="V235:Z235"/>
    <mergeCell ref="AA235:AE235"/>
    <mergeCell ref="AF235:AJ235"/>
    <mergeCell ref="BE233:BI233"/>
    <mergeCell ref="B234:F234"/>
    <mergeCell ref="G234:K234"/>
    <mergeCell ref="L234:P234"/>
    <mergeCell ref="Q234:U234"/>
    <mergeCell ref="V234:Z234"/>
    <mergeCell ref="AA234:AE234"/>
    <mergeCell ref="AF234:AJ234"/>
    <mergeCell ref="AK234:AO234"/>
    <mergeCell ref="AP234:AT234"/>
    <mergeCell ref="AA233:AE233"/>
    <mergeCell ref="AF233:AJ233"/>
    <mergeCell ref="AK233:AO233"/>
    <mergeCell ref="AP233:AT233"/>
    <mergeCell ref="AU233:AY233"/>
    <mergeCell ref="AZ233:BD233"/>
    <mergeCell ref="BE236:BI236"/>
    <mergeCell ref="B237:F237"/>
    <mergeCell ref="G237:K237"/>
    <mergeCell ref="L237:P237"/>
    <mergeCell ref="Q237:U237"/>
    <mergeCell ref="V237:Z237"/>
    <mergeCell ref="AA237:AE237"/>
    <mergeCell ref="AF237:AJ237"/>
    <mergeCell ref="AK237:AO237"/>
    <mergeCell ref="AP237:AT237"/>
    <mergeCell ref="AA236:AE236"/>
    <mergeCell ref="AF236:AJ236"/>
    <mergeCell ref="AK236:AO236"/>
    <mergeCell ref="AP236:AT236"/>
    <mergeCell ref="AU236:AY236"/>
    <mergeCell ref="AZ236:BD236"/>
    <mergeCell ref="AK235:AO235"/>
    <mergeCell ref="AP235:AT235"/>
    <mergeCell ref="AU235:AY235"/>
    <mergeCell ref="AZ235:BD235"/>
    <mergeCell ref="BE235:BI235"/>
    <mergeCell ref="B236:F236"/>
    <mergeCell ref="G236:K236"/>
    <mergeCell ref="L236:P236"/>
    <mergeCell ref="Q236:U236"/>
    <mergeCell ref="V236:Z236"/>
    <mergeCell ref="AK238:AO238"/>
    <mergeCell ref="AP238:AT238"/>
    <mergeCell ref="AU238:AY238"/>
    <mergeCell ref="AZ238:BD238"/>
    <mergeCell ref="BE238:BI238"/>
    <mergeCell ref="B239:F239"/>
    <mergeCell ref="G239:K239"/>
    <mergeCell ref="L239:P239"/>
    <mergeCell ref="Q239:U239"/>
    <mergeCell ref="V239:Z239"/>
    <mergeCell ref="AU237:AY237"/>
    <mergeCell ref="AZ237:BD237"/>
    <mergeCell ref="BE237:BI237"/>
    <mergeCell ref="B238:F238"/>
    <mergeCell ref="G238:K238"/>
    <mergeCell ref="L238:P238"/>
    <mergeCell ref="Q238:U238"/>
    <mergeCell ref="V238:Z238"/>
    <mergeCell ref="AA238:AE238"/>
    <mergeCell ref="AF238:AJ238"/>
    <mergeCell ref="AU240:AY240"/>
    <mergeCell ref="AZ240:BD240"/>
    <mergeCell ref="BE240:BI240"/>
    <mergeCell ref="B241:F241"/>
    <mergeCell ref="G241:K241"/>
    <mergeCell ref="L241:P241"/>
    <mergeCell ref="Q241:U241"/>
    <mergeCell ref="V241:Z241"/>
    <mergeCell ref="AA241:AE241"/>
    <mergeCell ref="AF241:AJ241"/>
    <mergeCell ref="BE239:BI239"/>
    <mergeCell ref="B240:F240"/>
    <mergeCell ref="G240:K240"/>
    <mergeCell ref="L240:P240"/>
    <mergeCell ref="Q240:U240"/>
    <mergeCell ref="V240:Z240"/>
    <mergeCell ref="AA240:AE240"/>
    <mergeCell ref="AF240:AJ240"/>
    <mergeCell ref="AK240:AO240"/>
    <mergeCell ref="AP240:AT240"/>
    <mergeCell ref="AA239:AE239"/>
    <mergeCell ref="AF239:AJ239"/>
    <mergeCell ref="AK239:AO239"/>
    <mergeCell ref="AP239:AT239"/>
    <mergeCell ref="AU239:AY239"/>
    <mergeCell ref="AZ239:BD239"/>
    <mergeCell ref="BE242:BI242"/>
    <mergeCell ref="B243:F243"/>
    <mergeCell ref="G243:K243"/>
    <mergeCell ref="L243:P243"/>
    <mergeCell ref="Q243:U243"/>
    <mergeCell ref="V243:Z243"/>
    <mergeCell ref="AA243:AE243"/>
    <mergeCell ref="AF243:AJ243"/>
    <mergeCell ref="AK243:AO243"/>
    <mergeCell ref="AP243:AT243"/>
    <mergeCell ref="AA242:AE242"/>
    <mergeCell ref="AF242:AJ242"/>
    <mergeCell ref="AK242:AO242"/>
    <mergeCell ref="AP242:AT242"/>
    <mergeCell ref="AU242:AY242"/>
    <mergeCell ref="AZ242:BD242"/>
    <mergeCell ref="AK241:AO241"/>
    <mergeCell ref="AP241:AT241"/>
    <mergeCell ref="AU241:AY241"/>
    <mergeCell ref="AZ241:BD241"/>
    <mergeCell ref="BE241:BI241"/>
    <mergeCell ref="B242:F242"/>
    <mergeCell ref="G242:K242"/>
    <mergeCell ref="L242:P242"/>
    <mergeCell ref="Q242:U242"/>
    <mergeCell ref="V242:Z242"/>
    <mergeCell ref="AK244:AO244"/>
    <mergeCell ref="AP244:AT244"/>
    <mergeCell ref="AU244:AY244"/>
    <mergeCell ref="AZ244:BD244"/>
    <mergeCell ref="BE244:BI244"/>
    <mergeCell ref="B245:F245"/>
    <mergeCell ref="G245:K245"/>
    <mergeCell ref="L245:P245"/>
    <mergeCell ref="Q245:U245"/>
    <mergeCell ref="V245:Z245"/>
    <mergeCell ref="AU243:AY243"/>
    <mergeCell ref="AZ243:BD243"/>
    <mergeCell ref="BE243:BI243"/>
    <mergeCell ref="B244:F244"/>
    <mergeCell ref="G244:K244"/>
    <mergeCell ref="L244:P244"/>
    <mergeCell ref="Q244:U244"/>
    <mergeCell ref="V244:Z244"/>
    <mergeCell ref="AA244:AE244"/>
    <mergeCell ref="AF244:AJ244"/>
    <mergeCell ref="AU246:AY246"/>
    <mergeCell ref="AZ246:BD246"/>
    <mergeCell ref="BE246:BI246"/>
    <mergeCell ref="B247:F247"/>
    <mergeCell ref="G247:K247"/>
    <mergeCell ref="L247:P247"/>
    <mergeCell ref="Q247:U247"/>
    <mergeCell ref="V247:Z247"/>
    <mergeCell ref="AA247:AE247"/>
    <mergeCell ref="AF247:AJ247"/>
    <mergeCell ref="BE245:BI245"/>
    <mergeCell ref="B246:F246"/>
    <mergeCell ref="G246:K246"/>
    <mergeCell ref="L246:P246"/>
    <mergeCell ref="Q246:U246"/>
    <mergeCell ref="V246:Z246"/>
    <mergeCell ref="AA246:AE246"/>
    <mergeCell ref="AF246:AJ246"/>
    <mergeCell ref="AK246:AO246"/>
    <mergeCell ref="AP246:AT246"/>
    <mergeCell ref="AA245:AE245"/>
    <mergeCell ref="AF245:AJ245"/>
    <mergeCell ref="AK245:AO245"/>
    <mergeCell ref="AP245:AT245"/>
    <mergeCell ref="AU245:AY245"/>
    <mergeCell ref="AZ245:BD245"/>
    <mergeCell ref="BE248:BI248"/>
    <mergeCell ref="B249:F249"/>
    <mergeCell ref="G249:K249"/>
    <mergeCell ref="L249:P249"/>
    <mergeCell ref="Q249:U249"/>
    <mergeCell ref="V249:Z249"/>
    <mergeCell ref="AA249:AE249"/>
    <mergeCell ref="AF249:AJ249"/>
    <mergeCell ref="AK249:AO249"/>
    <mergeCell ref="AP249:AT249"/>
    <mergeCell ref="AA248:AE248"/>
    <mergeCell ref="AF248:AJ248"/>
    <mergeCell ref="AK248:AO248"/>
    <mergeCell ref="AP248:AT248"/>
    <mergeCell ref="AU248:AY248"/>
    <mergeCell ref="AZ248:BD248"/>
    <mergeCell ref="AK247:AO247"/>
    <mergeCell ref="AP247:AT247"/>
    <mergeCell ref="AU247:AY247"/>
    <mergeCell ref="AZ247:BD247"/>
    <mergeCell ref="BE247:BI247"/>
    <mergeCell ref="B248:F248"/>
    <mergeCell ref="G248:K248"/>
    <mergeCell ref="L248:P248"/>
    <mergeCell ref="Q248:U248"/>
    <mergeCell ref="V248:Z248"/>
    <mergeCell ref="AK250:AO250"/>
    <mergeCell ref="AP250:AT250"/>
    <mergeCell ref="AU250:AY250"/>
    <mergeCell ref="AZ250:BD250"/>
    <mergeCell ref="BE250:BI250"/>
    <mergeCell ref="B251:F251"/>
    <mergeCell ref="G251:K251"/>
    <mergeCell ref="L251:P251"/>
    <mergeCell ref="Q251:U251"/>
    <mergeCell ref="V251:Z251"/>
    <mergeCell ref="AU249:AY249"/>
    <mergeCell ref="AZ249:BD249"/>
    <mergeCell ref="BE249:BI249"/>
    <mergeCell ref="B250:F250"/>
    <mergeCell ref="G250:K250"/>
    <mergeCell ref="L250:P250"/>
    <mergeCell ref="Q250:U250"/>
    <mergeCell ref="V250:Z250"/>
    <mergeCell ref="AA250:AE250"/>
    <mergeCell ref="AF250:AJ250"/>
    <mergeCell ref="AU252:AY252"/>
    <mergeCell ref="AZ252:BD252"/>
    <mergeCell ref="BE252:BI252"/>
    <mergeCell ref="B253:F253"/>
    <mergeCell ref="G253:K253"/>
    <mergeCell ref="L253:P253"/>
    <mergeCell ref="Q253:U253"/>
    <mergeCell ref="V253:Z253"/>
    <mergeCell ref="AA253:AE253"/>
    <mergeCell ref="AF253:AJ253"/>
    <mergeCell ref="BE251:BI251"/>
    <mergeCell ref="B252:F252"/>
    <mergeCell ref="G252:K252"/>
    <mergeCell ref="L252:P252"/>
    <mergeCell ref="Q252:U252"/>
    <mergeCell ref="V252:Z252"/>
    <mergeCell ref="AA252:AE252"/>
    <mergeCell ref="AF252:AJ252"/>
    <mergeCell ref="AK252:AO252"/>
    <mergeCell ref="AP252:AT252"/>
    <mergeCell ref="AA251:AE251"/>
    <mergeCell ref="AF251:AJ251"/>
    <mergeCell ref="AK251:AO251"/>
    <mergeCell ref="AP251:AT251"/>
    <mergeCell ref="AU251:AY251"/>
    <mergeCell ref="AZ251:BD251"/>
    <mergeCell ref="BE254:BI254"/>
    <mergeCell ref="B255:F255"/>
    <mergeCell ref="G255:K255"/>
    <mergeCell ref="L255:P255"/>
    <mergeCell ref="Q255:U255"/>
    <mergeCell ref="V255:Z255"/>
    <mergeCell ref="AA255:AE255"/>
    <mergeCell ref="AF255:AJ255"/>
    <mergeCell ref="AK255:AO255"/>
    <mergeCell ref="AP255:AT255"/>
    <mergeCell ref="AA254:AE254"/>
    <mergeCell ref="AF254:AJ254"/>
    <mergeCell ref="AK254:AO254"/>
    <mergeCell ref="AP254:AT254"/>
    <mergeCell ref="AU254:AY254"/>
    <mergeCell ref="AZ254:BD254"/>
    <mergeCell ref="AK253:AO253"/>
    <mergeCell ref="AP253:AT253"/>
    <mergeCell ref="AU253:AY253"/>
    <mergeCell ref="AZ253:BD253"/>
    <mergeCell ref="BE253:BI253"/>
    <mergeCell ref="B254:F254"/>
    <mergeCell ref="G254:K254"/>
    <mergeCell ref="L254:P254"/>
    <mergeCell ref="Q254:U254"/>
    <mergeCell ref="V254:Z254"/>
    <mergeCell ref="AK256:AO256"/>
    <mergeCell ref="AP256:AT256"/>
    <mergeCell ref="AU256:AY256"/>
    <mergeCell ref="AZ256:BD256"/>
    <mergeCell ref="BE256:BI256"/>
    <mergeCell ref="B257:F257"/>
    <mergeCell ref="G257:K257"/>
    <mergeCell ref="L257:P257"/>
    <mergeCell ref="Q257:U257"/>
    <mergeCell ref="V257:Z257"/>
    <mergeCell ref="AU255:AY255"/>
    <mergeCell ref="AZ255:BD255"/>
    <mergeCell ref="BE255:BI255"/>
    <mergeCell ref="B256:F256"/>
    <mergeCell ref="G256:K256"/>
    <mergeCell ref="L256:P256"/>
    <mergeCell ref="Q256:U256"/>
    <mergeCell ref="V256:Z256"/>
    <mergeCell ref="AA256:AE256"/>
    <mergeCell ref="AF256:AJ256"/>
    <mergeCell ref="AU258:AY258"/>
    <mergeCell ref="AZ258:BD258"/>
    <mergeCell ref="BE258:BI258"/>
    <mergeCell ref="B259:F259"/>
    <mergeCell ref="G259:K259"/>
    <mergeCell ref="L259:P259"/>
    <mergeCell ref="Q259:U259"/>
    <mergeCell ref="V259:Z259"/>
    <mergeCell ref="AA259:AE259"/>
    <mergeCell ref="AF259:AJ259"/>
    <mergeCell ref="BE257:BI257"/>
    <mergeCell ref="B258:F258"/>
    <mergeCell ref="G258:K258"/>
    <mergeCell ref="L258:P258"/>
    <mergeCell ref="Q258:U258"/>
    <mergeCell ref="V258:Z258"/>
    <mergeCell ref="AA258:AE258"/>
    <mergeCell ref="AF258:AJ258"/>
    <mergeCell ref="AK258:AO258"/>
    <mergeCell ref="AP258:AT258"/>
    <mergeCell ref="AA257:AE257"/>
    <mergeCell ref="AF257:AJ257"/>
    <mergeCell ref="AK257:AO257"/>
    <mergeCell ref="AP257:AT257"/>
    <mergeCell ref="AU257:AY257"/>
    <mergeCell ref="AZ257:BD257"/>
    <mergeCell ref="BE260:BI260"/>
    <mergeCell ref="B261:F261"/>
    <mergeCell ref="G261:K261"/>
    <mergeCell ref="L261:P261"/>
    <mergeCell ref="Q261:U261"/>
    <mergeCell ref="V261:Z261"/>
    <mergeCell ref="AA261:AE261"/>
    <mergeCell ref="AF261:AJ261"/>
    <mergeCell ref="AK261:AO261"/>
    <mergeCell ref="AP261:AT261"/>
    <mergeCell ref="AA260:AE260"/>
    <mergeCell ref="AF260:AJ260"/>
    <mergeCell ref="AK260:AO260"/>
    <mergeCell ref="AP260:AT260"/>
    <mergeCell ref="AU260:AY260"/>
    <mergeCell ref="AZ260:BD260"/>
    <mergeCell ref="AK259:AO259"/>
    <mergeCell ref="AP259:AT259"/>
    <mergeCell ref="AU259:AY259"/>
    <mergeCell ref="AZ259:BD259"/>
    <mergeCell ref="BE259:BI259"/>
    <mergeCell ref="B260:F260"/>
    <mergeCell ref="G260:K260"/>
    <mergeCell ref="L260:P260"/>
    <mergeCell ref="Q260:U260"/>
    <mergeCell ref="V260:Z260"/>
    <mergeCell ref="AK262:AO262"/>
    <mergeCell ref="AP262:AT262"/>
    <mergeCell ref="AU262:AY262"/>
    <mergeCell ref="AZ262:BD262"/>
    <mergeCell ref="BE262:BI262"/>
    <mergeCell ref="B263:F263"/>
    <mergeCell ref="G263:K263"/>
    <mergeCell ref="L263:P263"/>
    <mergeCell ref="Q263:U263"/>
    <mergeCell ref="V263:Z263"/>
    <mergeCell ref="AU261:AY261"/>
    <mergeCell ref="AZ261:BD261"/>
    <mergeCell ref="BE261:BI261"/>
    <mergeCell ref="B262:F262"/>
    <mergeCell ref="G262:K262"/>
    <mergeCell ref="L262:P262"/>
    <mergeCell ref="Q262:U262"/>
    <mergeCell ref="V262:Z262"/>
    <mergeCell ref="AA262:AE262"/>
    <mergeCell ref="AF262:AJ262"/>
    <mergeCell ref="AU264:AY264"/>
    <mergeCell ref="AZ264:BD264"/>
    <mergeCell ref="BE264:BI264"/>
    <mergeCell ref="B265:F265"/>
    <mergeCell ref="G265:K265"/>
    <mergeCell ref="L265:P265"/>
    <mergeCell ref="Q265:U265"/>
    <mergeCell ref="V265:Z265"/>
    <mergeCell ref="AA265:AE265"/>
    <mergeCell ref="AF265:AJ265"/>
    <mergeCell ref="BE263:BI263"/>
    <mergeCell ref="B264:F264"/>
    <mergeCell ref="G264:K264"/>
    <mergeCell ref="L264:P264"/>
    <mergeCell ref="Q264:U264"/>
    <mergeCell ref="V264:Z264"/>
    <mergeCell ref="AA264:AE264"/>
    <mergeCell ref="AF264:AJ264"/>
    <mergeCell ref="AK264:AO264"/>
    <mergeCell ref="AP264:AT264"/>
    <mergeCell ref="AA263:AE263"/>
    <mergeCell ref="AF263:AJ263"/>
    <mergeCell ref="AK263:AO263"/>
    <mergeCell ref="AP263:AT263"/>
    <mergeCell ref="AU263:AY263"/>
    <mergeCell ref="AZ263:BD263"/>
    <mergeCell ref="BE266:BI266"/>
    <mergeCell ref="B269:F270"/>
    <mergeCell ref="G269:K270"/>
    <mergeCell ref="L269:Z269"/>
    <mergeCell ref="AA269:AY269"/>
    <mergeCell ref="AZ269:BD270"/>
    <mergeCell ref="BE269:BI270"/>
    <mergeCell ref="L270:P270"/>
    <mergeCell ref="Q270:U270"/>
    <mergeCell ref="V270:Z270"/>
    <mergeCell ref="AA266:AE266"/>
    <mergeCell ref="AF266:AJ266"/>
    <mergeCell ref="AK266:AO266"/>
    <mergeCell ref="AP266:AT266"/>
    <mergeCell ref="AU266:AY266"/>
    <mergeCell ref="AZ266:BD266"/>
    <mergeCell ref="AK265:AO265"/>
    <mergeCell ref="AP265:AT265"/>
    <mergeCell ref="AU265:AY265"/>
    <mergeCell ref="AZ265:BD265"/>
    <mergeCell ref="BE265:BI265"/>
    <mergeCell ref="B266:F266"/>
    <mergeCell ref="G266:K266"/>
    <mergeCell ref="L266:P266"/>
    <mergeCell ref="Q266:U266"/>
    <mergeCell ref="V266:Z266"/>
    <mergeCell ref="BE271:BI271"/>
    <mergeCell ref="B272:F272"/>
    <mergeCell ref="G272:K272"/>
    <mergeCell ref="L272:P272"/>
    <mergeCell ref="Q272:U272"/>
    <mergeCell ref="V272:Z272"/>
    <mergeCell ref="AA272:AE272"/>
    <mergeCell ref="AF272:AJ272"/>
    <mergeCell ref="AK272:AO272"/>
    <mergeCell ref="AP272:AT272"/>
    <mergeCell ref="AA271:AE271"/>
    <mergeCell ref="AF271:AJ271"/>
    <mergeCell ref="AK271:AO271"/>
    <mergeCell ref="AP271:AT271"/>
    <mergeCell ref="AU271:AY271"/>
    <mergeCell ref="AZ271:BD271"/>
    <mergeCell ref="AA270:AE270"/>
    <mergeCell ref="AF270:AJ270"/>
    <mergeCell ref="AK270:AO270"/>
    <mergeCell ref="AP270:AT270"/>
    <mergeCell ref="AU270:AY270"/>
    <mergeCell ref="B271:F271"/>
    <mergeCell ref="G271:K271"/>
    <mergeCell ref="L271:P271"/>
    <mergeCell ref="Q271:U271"/>
    <mergeCell ref="V271:Z271"/>
    <mergeCell ref="AK273:AO273"/>
    <mergeCell ref="AP273:AT273"/>
    <mergeCell ref="AU273:AY273"/>
    <mergeCell ref="AZ273:BD273"/>
    <mergeCell ref="BE273:BI273"/>
    <mergeCell ref="B274:F274"/>
    <mergeCell ref="G274:K274"/>
    <mergeCell ref="L274:P274"/>
    <mergeCell ref="Q274:U274"/>
    <mergeCell ref="V274:Z274"/>
    <mergeCell ref="AU272:AY272"/>
    <mergeCell ref="AZ272:BD272"/>
    <mergeCell ref="BE272:BI272"/>
    <mergeCell ref="B273:F273"/>
    <mergeCell ref="G273:K273"/>
    <mergeCell ref="L273:P273"/>
    <mergeCell ref="Q273:U273"/>
    <mergeCell ref="V273:Z273"/>
    <mergeCell ref="AA273:AE273"/>
    <mergeCell ref="AF273:AJ273"/>
    <mergeCell ref="AU275:AY275"/>
    <mergeCell ref="AZ275:BD275"/>
    <mergeCell ref="BE275:BI275"/>
    <mergeCell ref="B276:F276"/>
    <mergeCell ref="G276:K276"/>
    <mergeCell ref="L276:P276"/>
    <mergeCell ref="Q276:U276"/>
    <mergeCell ref="V276:Z276"/>
    <mergeCell ref="AA276:AE276"/>
    <mergeCell ref="AF276:AJ276"/>
    <mergeCell ref="BE274:BI274"/>
    <mergeCell ref="B275:F275"/>
    <mergeCell ref="G275:K275"/>
    <mergeCell ref="L275:P275"/>
    <mergeCell ref="Q275:U275"/>
    <mergeCell ref="V275:Z275"/>
    <mergeCell ref="AA275:AE275"/>
    <mergeCell ref="AF275:AJ275"/>
    <mergeCell ref="AK275:AO275"/>
    <mergeCell ref="AP275:AT275"/>
    <mergeCell ref="AA274:AE274"/>
    <mergeCell ref="AF274:AJ274"/>
    <mergeCell ref="AK274:AO274"/>
    <mergeCell ref="AP274:AT274"/>
    <mergeCell ref="AU274:AY274"/>
    <mergeCell ref="AZ274:BD274"/>
    <mergeCell ref="BE277:BI277"/>
    <mergeCell ref="B278:F278"/>
    <mergeCell ref="G278:K278"/>
    <mergeCell ref="L278:P278"/>
    <mergeCell ref="Q278:U278"/>
    <mergeCell ref="V278:Z278"/>
    <mergeCell ref="AA278:AE278"/>
    <mergeCell ref="AF278:AJ278"/>
    <mergeCell ref="AK278:AO278"/>
    <mergeCell ref="AP278:AT278"/>
    <mergeCell ref="AA277:AE277"/>
    <mergeCell ref="AF277:AJ277"/>
    <mergeCell ref="AK277:AO277"/>
    <mergeCell ref="AP277:AT277"/>
    <mergeCell ref="AU277:AY277"/>
    <mergeCell ref="AZ277:BD277"/>
    <mergeCell ref="AK276:AO276"/>
    <mergeCell ref="AP276:AT276"/>
    <mergeCell ref="AU276:AY276"/>
    <mergeCell ref="AZ276:BD276"/>
    <mergeCell ref="BE276:BI276"/>
    <mergeCell ref="B277:F277"/>
    <mergeCell ref="G277:K277"/>
    <mergeCell ref="L277:P277"/>
    <mergeCell ref="Q277:U277"/>
    <mergeCell ref="V277:Z277"/>
    <mergeCell ref="AK279:AO279"/>
    <mergeCell ref="AP279:AT279"/>
    <mergeCell ref="AU279:AY279"/>
    <mergeCell ref="AZ279:BD279"/>
    <mergeCell ref="BE279:BI279"/>
    <mergeCell ref="B280:F280"/>
    <mergeCell ref="G280:K280"/>
    <mergeCell ref="L280:P280"/>
    <mergeCell ref="Q280:U280"/>
    <mergeCell ref="V280:Z280"/>
    <mergeCell ref="AU278:AY278"/>
    <mergeCell ref="AZ278:BD278"/>
    <mergeCell ref="BE278:BI278"/>
    <mergeCell ref="B279:F279"/>
    <mergeCell ref="G279:K279"/>
    <mergeCell ref="L279:P279"/>
    <mergeCell ref="Q279:U279"/>
    <mergeCell ref="V279:Z279"/>
    <mergeCell ref="AA279:AE279"/>
    <mergeCell ref="AF279:AJ279"/>
    <mergeCell ref="AU281:AY281"/>
    <mergeCell ref="AZ281:BD281"/>
    <mergeCell ref="BE281:BI281"/>
    <mergeCell ref="B282:F282"/>
    <mergeCell ref="G282:K282"/>
    <mergeCell ref="L282:P282"/>
    <mergeCell ref="Q282:U282"/>
    <mergeCell ref="V282:Z282"/>
    <mergeCell ref="AA282:AE282"/>
    <mergeCell ref="AF282:AJ282"/>
    <mergeCell ref="BE280:BI280"/>
    <mergeCell ref="B281:F281"/>
    <mergeCell ref="G281:K281"/>
    <mergeCell ref="L281:P281"/>
    <mergeCell ref="Q281:U281"/>
    <mergeCell ref="V281:Z281"/>
    <mergeCell ref="AA281:AE281"/>
    <mergeCell ref="AF281:AJ281"/>
    <mergeCell ref="AK281:AO281"/>
    <mergeCell ref="AP281:AT281"/>
    <mergeCell ref="AA280:AE280"/>
    <mergeCell ref="AF280:AJ280"/>
    <mergeCell ref="AK280:AO280"/>
    <mergeCell ref="AP280:AT280"/>
    <mergeCell ref="AU280:AY280"/>
    <mergeCell ref="AZ280:BD280"/>
    <mergeCell ref="BE283:BI283"/>
    <mergeCell ref="B284:F284"/>
    <mergeCell ref="G284:K284"/>
    <mergeCell ref="L284:P284"/>
    <mergeCell ref="Q284:U284"/>
    <mergeCell ref="V284:Z284"/>
    <mergeCell ref="AA284:AE284"/>
    <mergeCell ref="AF284:AJ284"/>
    <mergeCell ref="AK284:AO284"/>
    <mergeCell ref="AP284:AT284"/>
    <mergeCell ref="AA283:AE283"/>
    <mergeCell ref="AF283:AJ283"/>
    <mergeCell ref="AK283:AO283"/>
    <mergeCell ref="AP283:AT283"/>
    <mergeCell ref="AU283:AY283"/>
    <mergeCell ref="AZ283:BD283"/>
    <mergeCell ref="AK282:AO282"/>
    <mergeCell ref="AP282:AT282"/>
    <mergeCell ref="AU282:AY282"/>
    <mergeCell ref="AZ282:BD282"/>
    <mergeCell ref="BE282:BI282"/>
    <mergeCell ref="B283:F283"/>
    <mergeCell ref="G283:K283"/>
    <mergeCell ref="L283:P283"/>
    <mergeCell ref="Q283:U283"/>
    <mergeCell ref="V283:Z283"/>
    <mergeCell ref="AK285:AO285"/>
    <mergeCell ref="AP285:AT285"/>
    <mergeCell ref="AU285:AY285"/>
    <mergeCell ref="AZ285:BD285"/>
    <mergeCell ref="BE285:BI285"/>
    <mergeCell ref="B286:F286"/>
    <mergeCell ref="G286:K286"/>
    <mergeCell ref="L286:P286"/>
    <mergeCell ref="Q286:U286"/>
    <mergeCell ref="V286:Z286"/>
    <mergeCell ref="AU284:AY284"/>
    <mergeCell ref="AZ284:BD284"/>
    <mergeCell ref="BE284:BI284"/>
    <mergeCell ref="B285:F285"/>
    <mergeCell ref="G285:K285"/>
    <mergeCell ref="L285:P285"/>
    <mergeCell ref="Q285:U285"/>
    <mergeCell ref="V285:Z285"/>
    <mergeCell ref="AA285:AE285"/>
    <mergeCell ref="AF285:AJ285"/>
    <mergeCell ref="AU287:AY287"/>
    <mergeCell ref="AZ287:BD287"/>
    <mergeCell ref="BE287:BI287"/>
    <mergeCell ref="B288:F288"/>
    <mergeCell ref="G288:K288"/>
    <mergeCell ref="L288:P288"/>
    <mergeCell ref="Q288:U288"/>
    <mergeCell ref="V288:Z288"/>
    <mergeCell ref="AA288:AE288"/>
    <mergeCell ref="AF288:AJ288"/>
    <mergeCell ref="BE286:BI286"/>
    <mergeCell ref="B287:F287"/>
    <mergeCell ref="G287:K287"/>
    <mergeCell ref="L287:P287"/>
    <mergeCell ref="Q287:U287"/>
    <mergeCell ref="V287:Z287"/>
    <mergeCell ref="AA287:AE287"/>
    <mergeCell ref="AF287:AJ287"/>
    <mergeCell ref="AK287:AO287"/>
    <mergeCell ref="AP287:AT287"/>
    <mergeCell ref="AA286:AE286"/>
    <mergeCell ref="AF286:AJ286"/>
    <mergeCell ref="AK286:AO286"/>
    <mergeCell ref="AP286:AT286"/>
    <mergeCell ref="AU286:AY286"/>
    <mergeCell ref="AZ286:BD286"/>
    <mergeCell ref="BE289:BI289"/>
    <mergeCell ref="B290:F290"/>
    <mergeCell ref="G290:K290"/>
    <mergeCell ref="L290:P290"/>
    <mergeCell ref="Q290:U290"/>
    <mergeCell ref="V290:Z290"/>
    <mergeCell ref="AA290:AE290"/>
    <mergeCell ref="AF290:AJ290"/>
    <mergeCell ref="AK290:AO290"/>
    <mergeCell ref="AP290:AT290"/>
    <mergeCell ref="AA289:AE289"/>
    <mergeCell ref="AF289:AJ289"/>
    <mergeCell ref="AK289:AO289"/>
    <mergeCell ref="AP289:AT289"/>
    <mergeCell ref="AU289:AY289"/>
    <mergeCell ref="AZ289:BD289"/>
    <mergeCell ref="AK288:AO288"/>
    <mergeCell ref="AP288:AT288"/>
    <mergeCell ref="AU288:AY288"/>
    <mergeCell ref="AZ288:BD288"/>
    <mergeCell ref="BE288:BI288"/>
    <mergeCell ref="B289:F289"/>
    <mergeCell ref="G289:K289"/>
    <mergeCell ref="L289:P289"/>
    <mergeCell ref="Q289:U289"/>
    <mergeCell ref="V289:Z289"/>
    <mergeCell ref="AK291:AO291"/>
    <mergeCell ref="AP291:AT291"/>
    <mergeCell ref="AU291:AY291"/>
    <mergeCell ref="AZ291:BD291"/>
    <mergeCell ref="BE291:BI291"/>
    <mergeCell ref="B292:F292"/>
    <mergeCell ref="G292:K292"/>
    <mergeCell ref="L292:P292"/>
    <mergeCell ref="Q292:U292"/>
    <mergeCell ref="V292:Z292"/>
    <mergeCell ref="AU290:AY290"/>
    <mergeCell ref="AZ290:BD290"/>
    <mergeCell ref="BE290:BI290"/>
    <mergeCell ref="B291:F291"/>
    <mergeCell ref="G291:K291"/>
    <mergeCell ref="L291:P291"/>
    <mergeCell ref="Q291:U291"/>
    <mergeCell ref="V291:Z291"/>
    <mergeCell ref="AA291:AE291"/>
    <mergeCell ref="AF291:AJ291"/>
    <mergeCell ref="AU293:AY293"/>
    <mergeCell ref="AZ293:BD293"/>
    <mergeCell ref="BE293:BI293"/>
    <mergeCell ref="B294:F294"/>
    <mergeCell ref="G294:K294"/>
    <mergeCell ref="L294:P294"/>
    <mergeCell ref="Q294:U294"/>
    <mergeCell ref="V294:Z294"/>
    <mergeCell ref="AA294:AE294"/>
    <mergeCell ref="AF294:AJ294"/>
    <mergeCell ref="BE292:BI292"/>
    <mergeCell ref="B293:F293"/>
    <mergeCell ref="G293:K293"/>
    <mergeCell ref="L293:P293"/>
    <mergeCell ref="Q293:U293"/>
    <mergeCell ref="V293:Z293"/>
    <mergeCell ref="AA293:AE293"/>
    <mergeCell ref="AF293:AJ293"/>
    <mergeCell ref="AK293:AO293"/>
    <mergeCell ref="AP293:AT293"/>
    <mergeCell ref="AA292:AE292"/>
    <mergeCell ref="AF292:AJ292"/>
    <mergeCell ref="AK292:AO292"/>
    <mergeCell ref="AP292:AT292"/>
    <mergeCell ref="AU292:AY292"/>
    <mergeCell ref="AZ292:BD292"/>
    <mergeCell ref="BE295:BI295"/>
    <mergeCell ref="B296:F296"/>
    <mergeCell ref="G296:K296"/>
    <mergeCell ref="L296:P296"/>
    <mergeCell ref="Q296:U296"/>
    <mergeCell ref="V296:Z296"/>
    <mergeCell ref="AA296:AE296"/>
    <mergeCell ref="AF296:AJ296"/>
    <mergeCell ref="AK296:AO296"/>
    <mergeCell ref="AP296:AT296"/>
    <mergeCell ref="AA295:AE295"/>
    <mergeCell ref="AF295:AJ295"/>
    <mergeCell ref="AK295:AO295"/>
    <mergeCell ref="AP295:AT295"/>
    <mergeCell ref="AU295:AY295"/>
    <mergeCell ref="AZ295:BD295"/>
    <mergeCell ref="AK294:AO294"/>
    <mergeCell ref="AP294:AT294"/>
    <mergeCell ref="AU294:AY294"/>
    <mergeCell ref="AZ294:BD294"/>
    <mergeCell ref="BE294:BI294"/>
    <mergeCell ref="B295:F295"/>
    <mergeCell ref="G295:K295"/>
    <mergeCell ref="L295:P295"/>
    <mergeCell ref="Q295:U295"/>
    <mergeCell ref="V295:Z295"/>
    <mergeCell ref="AK297:AO297"/>
    <mergeCell ref="AP297:AT297"/>
    <mergeCell ref="AU297:AY297"/>
    <mergeCell ref="AZ297:BD297"/>
    <mergeCell ref="BE297:BI297"/>
    <mergeCell ref="B298:F298"/>
    <mergeCell ref="G298:K298"/>
    <mergeCell ref="L298:P298"/>
    <mergeCell ref="Q298:U298"/>
    <mergeCell ref="V298:Z298"/>
    <mergeCell ref="AU296:AY296"/>
    <mergeCell ref="AZ296:BD296"/>
    <mergeCell ref="BE296:BI296"/>
    <mergeCell ref="B297:F297"/>
    <mergeCell ref="G297:K297"/>
    <mergeCell ref="L297:P297"/>
    <mergeCell ref="Q297:U297"/>
    <mergeCell ref="V297:Z297"/>
    <mergeCell ref="AA297:AE297"/>
    <mergeCell ref="AF297:AJ297"/>
    <mergeCell ref="AU299:AY299"/>
    <mergeCell ref="AZ299:BD299"/>
    <mergeCell ref="BE299:BI299"/>
    <mergeCell ref="B300:F300"/>
    <mergeCell ref="G300:K300"/>
    <mergeCell ref="L300:P300"/>
    <mergeCell ref="Q300:U300"/>
    <mergeCell ref="V300:Z300"/>
    <mergeCell ref="AA300:AE300"/>
    <mergeCell ref="AF300:AJ300"/>
    <mergeCell ref="BE298:BI298"/>
    <mergeCell ref="B299:F299"/>
    <mergeCell ref="G299:K299"/>
    <mergeCell ref="L299:P299"/>
    <mergeCell ref="Q299:U299"/>
    <mergeCell ref="V299:Z299"/>
    <mergeCell ref="AA299:AE299"/>
    <mergeCell ref="AF299:AJ299"/>
    <mergeCell ref="AK299:AO299"/>
    <mergeCell ref="AP299:AT299"/>
    <mergeCell ref="AA298:AE298"/>
    <mergeCell ref="AF298:AJ298"/>
    <mergeCell ref="AK298:AO298"/>
    <mergeCell ref="AP298:AT298"/>
    <mergeCell ref="AU298:AY298"/>
    <mergeCell ref="AZ298:BD298"/>
    <mergeCell ref="BE301:BI301"/>
    <mergeCell ref="B302:F302"/>
    <mergeCell ref="G302:K302"/>
    <mergeCell ref="L302:P302"/>
    <mergeCell ref="Q302:U302"/>
    <mergeCell ref="V302:Z302"/>
    <mergeCell ref="AA302:AE302"/>
    <mergeCell ref="AF302:AJ302"/>
    <mergeCell ref="AK302:AO302"/>
    <mergeCell ref="AP302:AT302"/>
    <mergeCell ref="AA301:AE301"/>
    <mergeCell ref="AF301:AJ301"/>
    <mergeCell ref="AK301:AO301"/>
    <mergeCell ref="AP301:AT301"/>
    <mergeCell ref="AU301:AY301"/>
    <mergeCell ref="AZ301:BD301"/>
    <mergeCell ref="AK300:AO300"/>
    <mergeCell ref="AP300:AT300"/>
    <mergeCell ref="AU300:AY300"/>
    <mergeCell ref="AZ300:BD300"/>
    <mergeCell ref="BE300:BI300"/>
    <mergeCell ref="B301:F301"/>
    <mergeCell ref="G301:K301"/>
    <mergeCell ref="L301:P301"/>
    <mergeCell ref="Q301:U301"/>
    <mergeCell ref="V301:Z301"/>
    <mergeCell ref="AK303:AO303"/>
    <mergeCell ref="AP303:AT303"/>
    <mergeCell ref="AU303:AY303"/>
    <mergeCell ref="AZ303:BD303"/>
    <mergeCell ref="BE303:BI303"/>
    <mergeCell ref="B304:F304"/>
    <mergeCell ref="G304:K304"/>
    <mergeCell ref="L304:P304"/>
    <mergeCell ref="Q304:U304"/>
    <mergeCell ref="V304:Z304"/>
    <mergeCell ref="AU302:AY302"/>
    <mergeCell ref="AZ302:BD302"/>
    <mergeCell ref="BE302:BI302"/>
    <mergeCell ref="B303:F303"/>
    <mergeCell ref="G303:K303"/>
    <mergeCell ref="L303:P303"/>
    <mergeCell ref="Q303:U303"/>
    <mergeCell ref="V303:Z303"/>
    <mergeCell ref="AA303:AE303"/>
    <mergeCell ref="AF303:AJ303"/>
    <mergeCell ref="AU305:AY305"/>
    <mergeCell ref="AZ305:BD305"/>
    <mergeCell ref="BE305:BI305"/>
    <mergeCell ref="B306:F306"/>
    <mergeCell ref="G306:K306"/>
    <mergeCell ref="L306:P306"/>
    <mergeCell ref="Q306:U306"/>
    <mergeCell ref="V306:Z306"/>
    <mergeCell ref="AA306:AE306"/>
    <mergeCell ref="AF306:AJ306"/>
    <mergeCell ref="BE304:BI304"/>
    <mergeCell ref="B305:F305"/>
    <mergeCell ref="G305:K305"/>
    <mergeCell ref="L305:P305"/>
    <mergeCell ref="Q305:U305"/>
    <mergeCell ref="V305:Z305"/>
    <mergeCell ref="AA305:AE305"/>
    <mergeCell ref="AF305:AJ305"/>
    <mergeCell ref="AK305:AO305"/>
    <mergeCell ref="AP305:AT305"/>
    <mergeCell ref="AA304:AE304"/>
    <mergeCell ref="AF304:AJ304"/>
    <mergeCell ref="AK304:AO304"/>
    <mergeCell ref="AP304:AT304"/>
    <mergeCell ref="AU304:AY304"/>
    <mergeCell ref="AZ304:BD304"/>
    <mergeCell ref="BE307:BI307"/>
    <mergeCell ref="B308:F308"/>
    <mergeCell ref="G308:K308"/>
    <mergeCell ref="L308:P308"/>
    <mergeCell ref="Q308:U308"/>
    <mergeCell ref="V308:Z308"/>
    <mergeCell ref="AA308:AE308"/>
    <mergeCell ref="AF308:AJ308"/>
    <mergeCell ref="AK308:AO308"/>
    <mergeCell ref="AP308:AT308"/>
    <mergeCell ref="AA307:AE307"/>
    <mergeCell ref="AF307:AJ307"/>
    <mergeCell ref="AK307:AO307"/>
    <mergeCell ref="AP307:AT307"/>
    <mergeCell ref="AU307:AY307"/>
    <mergeCell ref="AZ307:BD307"/>
    <mergeCell ref="AK306:AO306"/>
    <mergeCell ref="AP306:AT306"/>
    <mergeCell ref="AU306:AY306"/>
    <mergeCell ref="AZ306:BD306"/>
    <mergeCell ref="BE306:BI306"/>
    <mergeCell ref="B307:F307"/>
    <mergeCell ref="G307:K307"/>
    <mergeCell ref="L307:P307"/>
    <mergeCell ref="Q307:U307"/>
    <mergeCell ref="V307:Z307"/>
    <mergeCell ref="AK309:AO309"/>
    <mergeCell ref="AP309:AT309"/>
    <mergeCell ref="AU309:AY309"/>
    <mergeCell ref="AZ309:BD309"/>
    <mergeCell ref="BE309:BI309"/>
    <mergeCell ref="B310:F310"/>
    <mergeCell ref="G310:K310"/>
    <mergeCell ref="L310:P310"/>
    <mergeCell ref="Q310:U310"/>
    <mergeCell ref="V310:Z310"/>
    <mergeCell ref="AU308:AY308"/>
    <mergeCell ref="AZ308:BD308"/>
    <mergeCell ref="BE308:BI308"/>
    <mergeCell ref="B309:F309"/>
    <mergeCell ref="G309:K309"/>
    <mergeCell ref="L309:P309"/>
    <mergeCell ref="Q309:U309"/>
    <mergeCell ref="V309:Z309"/>
    <mergeCell ref="AA309:AE309"/>
    <mergeCell ref="AF309:AJ309"/>
    <mergeCell ref="AK312:AO312"/>
    <mergeCell ref="AP312:AT312"/>
    <mergeCell ref="AU312:AY312"/>
    <mergeCell ref="AZ312:BD312"/>
    <mergeCell ref="BE312:BI312"/>
    <mergeCell ref="AU311:AY311"/>
    <mergeCell ref="AZ311:BD311"/>
    <mergeCell ref="BE311:BI311"/>
    <mergeCell ref="B312:F312"/>
    <mergeCell ref="G312:K312"/>
    <mergeCell ref="L312:P312"/>
    <mergeCell ref="Q312:U312"/>
    <mergeCell ref="V312:Z312"/>
    <mergeCell ref="AA312:AE312"/>
    <mergeCell ref="AF312:AJ312"/>
    <mergeCell ref="BE310:BI310"/>
    <mergeCell ref="B311:F311"/>
    <mergeCell ref="G311:K311"/>
    <mergeCell ref="L311:P311"/>
    <mergeCell ref="Q311:U311"/>
    <mergeCell ref="V311:Z311"/>
    <mergeCell ref="AA311:AE311"/>
    <mergeCell ref="AF311:AJ311"/>
    <mergeCell ref="AK311:AO311"/>
    <mergeCell ref="AP311:AT311"/>
    <mergeCell ref="AA310:AE310"/>
    <mergeCell ref="AF310:AJ310"/>
    <mergeCell ref="AK310:AO310"/>
    <mergeCell ref="AP310:AT310"/>
    <mergeCell ref="AU310:AY310"/>
    <mergeCell ref="AZ310:BD310"/>
    <mergeCell ref="AC317:AG317"/>
    <mergeCell ref="AH317:AO317"/>
    <mergeCell ref="AP317:AS317"/>
    <mergeCell ref="B318:C318"/>
    <mergeCell ref="D318:G318"/>
    <mergeCell ref="H318:L318"/>
    <mergeCell ref="M318:O318"/>
    <mergeCell ref="P318:T318"/>
    <mergeCell ref="U318:W318"/>
    <mergeCell ref="X318:AB318"/>
    <mergeCell ref="AH315:AO315"/>
    <mergeCell ref="AP315:AS315"/>
    <mergeCell ref="D316:G316"/>
    <mergeCell ref="H316:O316"/>
    <mergeCell ref="P316:W316"/>
    <mergeCell ref="X316:AB316"/>
    <mergeCell ref="AC316:AG316"/>
    <mergeCell ref="AH316:AO316"/>
    <mergeCell ref="AP316:AS316"/>
    <mergeCell ref="B315:C317"/>
    <mergeCell ref="D315:G315"/>
    <mergeCell ref="H315:O315"/>
    <mergeCell ref="P315:W315"/>
    <mergeCell ref="X315:AB315"/>
    <mergeCell ref="AC315:AG315"/>
    <mergeCell ref="D317:G317"/>
    <mergeCell ref="H317:O317"/>
    <mergeCell ref="P317:W317"/>
    <mergeCell ref="X317:AB317"/>
    <mergeCell ref="X319:AB319"/>
    <mergeCell ref="AC319:AG319"/>
    <mergeCell ref="AH319:AL319"/>
    <mergeCell ref="AM319:AO319"/>
    <mergeCell ref="AP319:AS319"/>
    <mergeCell ref="B320:C320"/>
    <mergeCell ref="D320:G320"/>
    <mergeCell ref="H320:L320"/>
    <mergeCell ref="M320:O320"/>
    <mergeCell ref="P320:T320"/>
    <mergeCell ref="AC318:AG318"/>
    <mergeCell ref="AH318:AL318"/>
    <mergeCell ref="AM318:AO318"/>
    <mergeCell ref="AP318:AS318"/>
    <mergeCell ref="B319:C319"/>
    <mergeCell ref="D319:G319"/>
    <mergeCell ref="H319:L319"/>
    <mergeCell ref="M319:O319"/>
    <mergeCell ref="P319:T319"/>
    <mergeCell ref="U319:W319"/>
    <mergeCell ref="X321:AB321"/>
    <mergeCell ref="AC321:AG321"/>
    <mergeCell ref="AH321:AL321"/>
    <mergeCell ref="AM321:AO321"/>
    <mergeCell ref="AP321:AS321"/>
    <mergeCell ref="B322:C322"/>
    <mergeCell ref="D322:G322"/>
    <mergeCell ref="H322:L322"/>
    <mergeCell ref="M322:O322"/>
    <mergeCell ref="P322:T322"/>
    <mergeCell ref="B321:C321"/>
    <mergeCell ref="D321:G321"/>
    <mergeCell ref="H321:L321"/>
    <mergeCell ref="M321:O321"/>
    <mergeCell ref="P321:T321"/>
    <mergeCell ref="U321:W321"/>
    <mergeCell ref="U320:W320"/>
    <mergeCell ref="X320:AB320"/>
    <mergeCell ref="AC320:AG320"/>
    <mergeCell ref="AH320:AL320"/>
    <mergeCell ref="AM320:AO320"/>
    <mergeCell ref="AP320:AS320"/>
    <mergeCell ref="I326:K326"/>
    <mergeCell ref="M326:O326"/>
    <mergeCell ref="S326:U326"/>
    <mergeCell ref="Y326:AA326"/>
    <mergeCell ref="AC323:AG323"/>
    <mergeCell ref="AH323:AL323"/>
    <mergeCell ref="AM323:AO323"/>
    <mergeCell ref="AP323:AS323"/>
    <mergeCell ref="B323:C323"/>
    <mergeCell ref="D323:G323"/>
    <mergeCell ref="H323:L323"/>
    <mergeCell ref="M323:O323"/>
    <mergeCell ref="P323:W323"/>
    <mergeCell ref="X323:AB323"/>
    <mergeCell ref="U322:W322"/>
    <mergeCell ref="X322:AB322"/>
    <mergeCell ref="AC322:AG322"/>
    <mergeCell ref="AH322:AL322"/>
    <mergeCell ref="AM322:AO322"/>
    <mergeCell ref="AP322:AS322"/>
    <mergeCell ref="I209:K209"/>
    <mergeCell ref="M209:O209"/>
    <mergeCell ref="S209:U209"/>
    <mergeCell ref="Y209:AA209"/>
    <mergeCell ref="Y193:Z193"/>
    <mergeCell ref="AA193:AC193"/>
    <mergeCell ref="AF193:AG193"/>
    <mergeCell ref="AH193:AJ193"/>
    <mergeCell ref="F194:H194"/>
    <mergeCell ref="F196:H196"/>
    <mergeCell ref="L199:AI199"/>
    <mergeCell ref="AJ199:AJ200"/>
    <mergeCell ref="AK199:AO200"/>
    <mergeCell ref="L200:O200"/>
    <mergeCell ref="P200:P201"/>
    <mergeCell ref="Q200:T200"/>
    <mergeCell ref="U200:U201"/>
    <mergeCell ref="V200:Y200"/>
    <mergeCell ref="Z200:Z201"/>
    <mergeCell ref="AA200:AD200"/>
    <mergeCell ref="AE200:AE201"/>
    <mergeCell ref="AF200:AI200"/>
    <mergeCell ref="L201:O201"/>
    <mergeCell ref="Q201:T201"/>
    <mergeCell ref="V201:Y201"/>
    <mergeCell ref="AA201:AD201"/>
    <mergeCell ref="AF201:AI201"/>
    <mergeCell ref="O169:R169"/>
    <mergeCell ref="S169:S170"/>
    <mergeCell ref="T169:U169"/>
    <mergeCell ref="X169:X170"/>
    <mergeCell ref="Y169:AA170"/>
    <mergeCell ref="AB169:AC170"/>
    <mergeCell ref="O170:R170"/>
    <mergeCell ref="T170:W170"/>
    <mergeCell ref="I171:P171"/>
    <mergeCell ref="Q156:S156"/>
    <mergeCell ref="T156:U156"/>
    <mergeCell ref="K157:M158"/>
    <mergeCell ref="N157:N158"/>
    <mergeCell ref="O157:P157"/>
    <mergeCell ref="Q157:Q158"/>
    <mergeCell ref="R157:T157"/>
    <mergeCell ref="U157:V157"/>
    <mergeCell ref="W157:W158"/>
    <mergeCell ref="O158:P158"/>
    <mergeCell ref="R158:V158"/>
    <mergeCell ref="H167:L167"/>
    <mergeCell ref="M167:N167"/>
    <mergeCell ref="P168:R168"/>
    <mergeCell ref="K169:M170"/>
    <mergeCell ref="N169:N170"/>
    <mergeCell ref="AP144:AP145"/>
    <mergeCell ref="AQ144:AS145"/>
    <mergeCell ref="AT144:AU145"/>
    <mergeCell ref="P145:Y145"/>
    <mergeCell ref="AB145:AO145"/>
    <mergeCell ref="I146:M146"/>
    <mergeCell ref="C147:H148"/>
    <mergeCell ref="N147:O148"/>
    <mergeCell ref="AO132:AO133"/>
    <mergeCell ref="AP132:AR133"/>
    <mergeCell ref="AS132:AT133"/>
    <mergeCell ref="P133:Y133"/>
    <mergeCell ref="AB133:AN133"/>
    <mergeCell ref="I134:M134"/>
    <mergeCell ref="C135:H136"/>
    <mergeCell ref="N135:O136"/>
    <mergeCell ref="L137:M137"/>
    <mergeCell ref="O137:Q137"/>
    <mergeCell ref="R137:S137"/>
    <mergeCell ref="V137:X137"/>
    <mergeCell ref="Y137:Z137"/>
    <mergeCell ref="AM124:AO124"/>
    <mergeCell ref="AP124:AS124"/>
    <mergeCell ref="B125:C125"/>
    <mergeCell ref="D125:G125"/>
    <mergeCell ref="H125:L125"/>
    <mergeCell ref="M125:O125"/>
    <mergeCell ref="P125:W125"/>
    <mergeCell ref="X125:AB125"/>
    <mergeCell ref="AC125:AG125"/>
    <mergeCell ref="AH125:AL125"/>
    <mergeCell ref="AM125:AO125"/>
    <mergeCell ref="AP125:AS125"/>
    <mergeCell ref="B124:C124"/>
    <mergeCell ref="D124:G124"/>
    <mergeCell ref="H124:L124"/>
    <mergeCell ref="M124:O124"/>
    <mergeCell ref="P124:T124"/>
    <mergeCell ref="U124:W124"/>
    <mergeCell ref="X124:AB124"/>
    <mergeCell ref="AC124:AG124"/>
    <mergeCell ref="AH124:AL124"/>
    <mergeCell ref="AM122:AO122"/>
    <mergeCell ref="AP122:AS122"/>
    <mergeCell ref="B123:C123"/>
    <mergeCell ref="D123:G123"/>
    <mergeCell ref="H123:L123"/>
    <mergeCell ref="M123:O123"/>
    <mergeCell ref="P123:T123"/>
    <mergeCell ref="U123:W123"/>
    <mergeCell ref="X123:AB123"/>
    <mergeCell ref="AC123:AG123"/>
    <mergeCell ref="AH123:AL123"/>
    <mergeCell ref="AM123:AO123"/>
    <mergeCell ref="AP123:AS123"/>
    <mergeCell ref="B122:C122"/>
    <mergeCell ref="D122:G122"/>
    <mergeCell ref="H122:L122"/>
    <mergeCell ref="M122:O122"/>
    <mergeCell ref="P122:T122"/>
    <mergeCell ref="U122:W122"/>
    <mergeCell ref="X122:AB122"/>
    <mergeCell ref="AC122:AG122"/>
    <mergeCell ref="AH122:AL122"/>
    <mergeCell ref="AM120:AO120"/>
    <mergeCell ref="AP120:AS120"/>
    <mergeCell ref="B121:C121"/>
    <mergeCell ref="D121:G121"/>
    <mergeCell ref="H121:L121"/>
    <mergeCell ref="M121:O121"/>
    <mergeCell ref="P121:T121"/>
    <mergeCell ref="U121:W121"/>
    <mergeCell ref="X121:AB121"/>
    <mergeCell ref="AC121:AG121"/>
    <mergeCell ref="AH121:AL121"/>
    <mergeCell ref="AM121:AO121"/>
    <mergeCell ref="AP121:AS121"/>
    <mergeCell ref="B120:C120"/>
    <mergeCell ref="D120:G120"/>
    <mergeCell ref="H120:L120"/>
    <mergeCell ref="M120:O120"/>
    <mergeCell ref="P120:T120"/>
    <mergeCell ref="U120:W120"/>
    <mergeCell ref="X120:AB120"/>
    <mergeCell ref="AC120:AG120"/>
    <mergeCell ref="AH120:AL120"/>
    <mergeCell ref="X118:AB118"/>
    <mergeCell ref="AC118:AG118"/>
    <mergeCell ref="AH118:AO118"/>
    <mergeCell ref="AP118:AS118"/>
    <mergeCell ref="D119:G119"/>
    <mergeCell ref="H119:O119"/>
    <mergeCell ref="P119:W119"/>
    <mergeCell ref="X119:AB119"/>
    <mergeCell ref="AC119:AG119"/>
    <mergeCell ref="AH119:AO119"/>
    <mergeCell ref="AP119:AS119"/>
    <mergeCell ref="C103:E103"/>
    <mergeCell ref="C104:E104"/>
    <mergeCell ref="C105:E105"/>
    <mergeCell ref="C106:E106"/>
    <mergeCell ref="C107:E107"/>
    <mergeCell ref="C108:E108"/>
    <mergeCell ref="C109:E109"/>
    <mergeCell ref="B117:C119"/>
    <mergeCell ref="D117:G117"/>
    <mergeCell ref="D118:G118"/>
    <mergeCell ref="H117:O117"/>
    <mergeCell ref="P117:W117"/>
    <mergeCell ref="X117:AB117"/>
    <mergeCell ref="AC117:AG117"/>
    <mergeCell ref="AH117:AO117"/>
    <mergeCell ref="AP117:AS117"/>
    <mergeCell ref="H118:O118"/>
    <mergeCell ref="P118:W118"/>
    <mergeCell ref="BE97:BI97"/>
    <mergeCell ref="B98:F98"/>
    <mergeCell ref="G98:K98"/>
    <mergeCell ref="L98:P98"/>
    <mergeCell ref="Q98:U98"/>
    <mergeCell ref="V98:Z98"/>
    <mergeCell ref="AA98:AE98"/>
    <mergeCell ref="AF98:AJ98"/>
    <mergeCell ref="AK98:AO98"/>
    <mergeCell ref="AP98:AT98"/>
    <mergeCell ref="AU98:AY98"/>
    <mergeCell ref="AZ98:BD98"/>
    <mergeCell ref="BE98:BI98"/>
    <mergeCell ref="B97:F97"/>
    <mergeCell ref="G97:K97"/>
    <mergeCell ref="L97:P97"/>
    <mergeCell ref="Q97:U97"/>
    <mergeCell ref="V97:Z97"/>
    <mergeCell ref="AA97:AE97"/>
    <mergeCell ref="AF97:AJ97"/>
    <mergeCell ref="AK97:AO97"/>
    <mergeCell ref="AP97:AT97"/>
    <mergeCell ref="AU97:AY97"/>
    <mergeCell ref="AZ97:BD97"/>
    <mergeCell ref="BE95:BI95"/>
    <mergeCell ref="B96:F96"/>
    <mergeCell ref="G96:K96"/>
    <mergeCell ref="L96:P96"/>
    <mergeCell ref="Q96:U96"/>
    <mergeCell ref="V96:Z96"/>
    <mergeCell ref="AA96:AE96"/>
    <mergeCell ref="AF96:AJ96"/>
    <mergeCell ref="AK96:AO96"/>
    <mergeCell ref="AP96:AT96"/>
    <mergeCell ref="AU96:AY96"/>
    <mergeCell ref="AZ96:BD96"/>
    <mergeCell ref="BE96:BI96"/>
    <mergeCell ref="B95:F95"/>
    <mergeCell ref="G95:K95"/>
    <mergeCell ref="L95:P95"/>
    <mergeCell ref="Q95:U95"/>
    <mergeCell ref="V95:Z95"/>
    <mergeCell ref="AA95:AE95"/>
    <mergeCell ref="AF95:AJ95"/>
    <mergeCell ref="AK95:AO95"/>
    <mergeCell ref="AP95:AT95"/>
    <mergeCell ref="AU95:AY95"/>
    <mergeCell ref="AZ95:BD95"/>
    <mergeCell ref="AU93:AY93"/>
    <mergeCell ref="AZ93:BD93"/>
    <mergeCell ref="BE93:BI93"/>
    <mergeCell ref="B94:F94"/>
    <mergeCell ref="G94:K94"/>
    <mergeCell ref="L94:P94"/>
    <mergeCell ref="Q94:U94"/>
    <mergeCell ref="V94:Z94"/>
    <mergeCell ref="AA94:AE94"/>
    <mergeCell ref="AF94:AJ94"/>
    <mergeCell ref="AK94:AO94"/>
    <mergeCell ref="AP94:AT94"/>
    <mergeCell ref="AU94:AY94"/>
    <mergeCell ref="AZ94:BD94"/>
    <mergeCell ref="BE94:BI94"/>
    <mergeCell ref="B93:F93"/>
    <mergeCell ref="G93:K93"/>
    <mergeCell ref="L93:P93"/>
    <mergeCell ref="Q93:U93"/>
    <mergeCell ref="V93:Z93"/>
    <mergeCell ref="AA93:AE93"/>
    <mergeCell ref="AF93:AJ93"/>
    <mergeCell ref="AK93:AO93"/>
    <mergeCell ref="AP93:AT93"/>
    <mergeCell ref="AU91:AY91"/>
    <mergeCell ref="AZ91:BD91"/>
    <mergeCell ref="BE91:BI91"/>
    <mergeCell ref="B92:F92"/>
    <mergeCell ref="G92:K92"/>
    <mergeCell ref="L92:P92"/>
    <mergeCell ref="Q92:U92"/>
    <mergeCell ref="V92:Z92"/>
    <mergeCell ref="AA92:AE92"/>
    <mergeCell ref="AF92:AJ92"/>
    <mergeCell ref="AK92:AO92"/>
    <mergeCell ref="AP92:AT92"/>
    <mergeCell ref="AU92:AY92"/>
    <mergeCell ref="AZ92:BD92"/>
    <mergeCell ref="BE92:BI92"/>
    <mergeCell ref="B91:F91"/>
    <mergeCell ref="G91:K91"/>
    <mergeCell ref="L91:P91"/>
    <mergeCell ref="Q91:U91"/>
    <mergeCell ref="V91:Z91"/>
    <mergeCell ref="AA91:AE91"/>
    <mergeCell ref="AF91:AJ91"/>
    <mergeCell ref="AK91:AO91"/>
    <mergeCell ref="AP91:AT91"/>
    <mergeCell ref="AA87:AE87"/>
    <mergeCell ref="AF87:AJ87"/>
    <mergeCell ref="AK87:AO87"/>
    <mergeCell ref="AP87:AT87"/>
    <mergeCell ref="AU89:AY89"/>
    <mergeCell ref="AZ89:BD89"/>
    <mergeCell ref="BE89:BI89"/>
    <mergeCell ref="B90:F90"/>
    <mergeCell ref="G90:K90"/>
    <mergeCell ref="L90:P90"/>
    <mergeCell ref="Q90:U90"/>
    <mergeCell ref="V90:Z90"/>
    <mergeCell ref="AA90:AE90"/>
    <mergeCell ref="AF90:AJ90"/>
    <mergeCell ref="AK90:AO90"/>
    <mergeCell ref="AP90:AT90"/>
    <mergeCell ref="AU90:AY90"/>
    <mergeCell ref="AZ90:BD90"/>
    <mergeCell ref="BE90:BI90"/>
    <mergeCell ref="B89:F89"/>
    <mergeCell ref="G89:K89"/>
    <mergeCell ref="L89:P89"/>
    <mergeCell ref="Q89:U89"/>
    <mergeCell ref="V89:Z89"/>
    <mergeCell ref="AA89:AE89"/>
    <mergeCell ref="AF89:AJ89"/>
    <mergeCell ref="AK89:AO89"/>
    <mergeCell ref="AP89:AT89"/>
    <mergeCell ref="B86:F86"/>
    <mergeCell ref="G86:K86"/>
    <mergeCell ref="L86:P86"/>
    <mergeCell ref="Q86:U86"/>
    <mergeCell ref="V86:Z86"/>
    <mergeCell ref="AA86:AE86"/>
    <mergeCell ref="AF86:AJ86"/>
    <mergeCell ref="AK86:AO86"/>
    <mergeCell ref="AP86:AT86"/>
    <mergeCell ref="AU86:AY86"/>
    <mergeCell ref="AZ86:BD86"/>
    <mergeCell ref="BE86:BI86"/>
    <mergeCell ref="AU87:AY87"/>
    <mergeCell ref="AZ87:BD87"/>
    <mergeCell ref="BE87:BI87"/>
    <mergeCell ref="B88:F88"/>
    <mergeCell ref="G88:K88"/>
    <mergeCell ref="L88:P88"/>
    <mergeCell ref="Q88:U88"/>
    <mergeCell ref="V88:Z88"/>
    <mergeCell ref="AA88:AE88"/>
    <mergeCell ref="AF88:AJ88"/>
    <mergeCell ref="AK88:AO88"/>
    <mergeCell ref="AP88:AT88"/>
    <mergeCell ref="AU88:AY88"/>
    <mergeCell ref="AZ88:BD88"/>
    <mergeCell ref="BE88:BI88"/>
    <mergeCell ref="B87:F87"/>
    <mergeCell ref="G87:K87"/>
    <mergeCell ref="L87:P87"/>
    <mergeCell ref="Q87:U87"/>
    <mergeCell ref="V87:Z87"/>
    <mergeCell ref="B79:F79"/>
    <mergeCell ref="G79:K79"/>
    <mergeCell ref="L79:P79"/>
    <mergeCell ref="Q79:U79"/>
    <mergeCell ref="V79:Z79"/>
    <mergeCell ref="AA79:AE79"/>
    <mergeCell ref="AF79:AJ79"/>
    <mergeCell ref="AK79:AO79"/>
    <mergeCell ref="AP79:AT79"/>
    <mergeCell ref="AU79:AY79"/>
    <mergeCell ref="AZ79:BD79"/>
    <mergeCell ref="BE79:BI79"/>
    <mergeCell ref="AK80:AO80"/>
    <mergeCell ref="AK81:AO81"/>
    <mergeCell ref="AF80:AJ80"/>
    <mergeCell ref="AP80:AT80"/>
    <mergeCell ref="V85:Z85"/>
    <mergeCell ref="AA85:AE85"/>
    <mergeCell ref="AF85:AJ85"/>
    <mergeCell ref="AK85:AO85"/>
    <mergeCell ref="AP85:AT85"/>
    <mergeCell ref="AU85:AY85"/>
    <mergeCell ref="AZ85:BD85"/>
    <mergeCell ref="BE85:BI85"/>
    <mergeCell ref="B83:F83"/>
    <mergeCell ref="G83:K83"/>
    <mergeCell ref="L83:P83"/>
    <mergeCell ref="Q83:U83"/>
    <mergeCell ref="V83:Z83"/>
    <mergeCell ref="AA83:AE83"/>
    <mergeCell ref="B84:F84"/>
    <mergeCell ref="G84:K84"/>
    <mergeCell ref="B78:F78"/>
    <mergeCell ref="G78:K78"/>
    <mergeCell ref="L78:P78"/>
    <mergeCell ref="Q78:U78"/>
    <mergeCell ref="V78:Z78"/>
    <mergeCell ref="AA78:AE78"/>
    <mergeCell ref="AF78:AJ78"/>
    <mergeCell ref="AK78:AO78"/>
    <mergeCell ref="AP78:AT78"/>
    <mergeCell ref="B77:F77"/>
    <mergeCell ref="G77:K77"/>
    <mergeCell ref="L77:P77"/>
    <mergeCell ref="Q77:U77"/>
    <mergeCell ref="V77:Z77"/>
    <mergeCell ref="AA77:AE77"/>
    <mergeCell ref="AF77:AJ77"/>
    <mergeCell ref="AK77:AO77"/>
    <mergeCell ref="AP77:AT77"/>
    <mergeCell ref="B76:F76"/>
    <mergeCell ref="G76:K76"/>
    <mergeCell ref="L76:P76"/>
    <mergeCell ref="Q76:U76"/>
    <mergeCell ref="V76:Z76"/>
    <mergeCell ref="AA76:AE76"/>
    <mergeCell ref="AF76:AJ76"/>
    <mergeCell ref="AK76:AO76"/>
    <mergeCell ref="AP76:AT76"/>
    <mergeCell ref="AU74:AY74"/>
    <mergeCell ref="AZ74:BD74"/>
    <mergeCell ref="BE74:BI74"/>
    <mergeCell ref="B75:F75"/>
    <mergeCell ref="G75:K75"/>
    <mergeCell ref="L75:P75"/>
    <mergeCell ref="Q75:U75"/>
    <mergeCell ref="V75:Z75"/>
    <mergeCell ref="AA75:AE75"/>
    <mergeCell ref="AF75:AJ75"/>
    <mergeCell ref="AK75:AO75"/>
    <mergeCell ref="AP75:AT75"/>
    <mergeCell ref="AU75:AY75"/>
    <mergeCell ref="AZ75:BD75"/>
    <mergeCell ref="BE75:BI75"/>
    <mergeCell ref="B74:F74"/>
    <mergeCell ref="G74:K74"/>
    <mergeCell ref="L74:P74"/>
    <mergeCell ref="Q74:U74"/>
    <mergeCell ref="V74:Z74"/>
    <mergeCell ref="AA74:AE74"/>
    <mergeCell ref="AF74:AJ74"/>
    <mergeCell ref="AK74:AO74"/>
    <mergeCell ref="AP74:AT74"/>
    <mergeCell ref="AU72:AY72"/>
    <mergeCell ref="AZ72:BD72"/>
    <mergeCell ref="BE72:BI72"/>
    <mergeCell ref="B73:F73"/>
    <mergeCell ref="G73:K73"/>
    <mergeCell ref="L73:P73"/>
    <mergeCell ref="Q73:U73"/>
    <mergeCell ref="V73:Z73"/>
    <mergeCell ref="AA73:AE73"/>
    <mergeCell ref="AF73:AJ73"/>
    <mergeCell ref="AK73:AO73"/>
    <mergeCell ref="AP73:AT73"/>
    <mergeCell ref="AU73:AY73"/>
    <mergeCell ref="AZ73:BD73"/>
    <mergeCell ref="BE73:BI73"/>
    <mergeCell ref="B72:F72"/>
    <mergeCell ref="G72:K72"/>
    <mergeCell ref="L72:P72"/>
    <mergeCell ref="Q72:U72"/>
    <mergeCell ref="V72:Z72"/>
    <mergeCell ref="AA72:AE72"/>
    <mergeCell ref="AF72:AJ72"/>
    <mergeCell ref="AK72:AO72"/>
    <mergeCell ref="AP72:AT72"/>
    <mergeCell ref="AU70:AY70"/>
    <mergeCell ref="AZ70:BD70"/>
    <mergeCell ref="BE70:BI70"/>
    <mergeCell ref="B71:F71"/>
    <mergeCell ref="G71:K71"/>
    <mergeCell ref="L71:P71"/>
    <mergeCell ref="Q71:U71"/>
    <mergeCell ref="V71:Z71"/>
    <mergeCell ref="AA71:AE71"/>
    <mergeCell ref="AF71:AJ71"/>
    <mergeCell ref="AK71:AO71"/>
    <mergeCell ref="AP71:AT71"/>
    <mergeCell ref="AU71:AY71"/>
    <mergeCell ref="AZ71:BD71"/>
    <mergeCell ref="BE71:BI71"/>
    <mergeCell ref="B70:F70"/>
    <mergeCell ref="G70:K70"/>
    <mergeCell ref="L70:P70"/>
    <mergeCell ref="Q70:U70"/>
    <mergeCell ref="V70:Z70"/>
    <mergeCell ref="AA70:AE70"/>
    <mergeCell ref="AF70:AJ70"/>
    <mergeCell ref="AK70:AO70"/>
    <mergeCell ref="AP70:AT70"/>
    <mergeCell ref="AU68:AY68"/>
    <mergeCell ref="AZ68:BD68"/>
    <mergeCell ref="BE68:BI68"/>
    <mergeCell ref="B69:F69"/>
    <mergeCell ref="G69:K69"/>
    <mergeCell ref="L69:P69"/>
    <mergeCell ref="Q69:U69"/>
    <mergeCell ref="V69:Z69"/>
    <mergeCell ref="AA69:AE69"/>
    <mergeCell ref="AF69:AJ69"/>
    <mergeCell ref="AK69:AO69"/>
    <mergeCell ref="AP69:AT69"/>
    <mergeCell ref="AU69:AY69"/>
    <mergeCell ref="AZ69:BD69"/>
    <mergeCell ref="BE69:BI69"/>
    <mergeCell ref="B68:F68"/>
    <mergeCell ref="G68:K68"/>
    <mergeCell ref="L68:P68"/>
    <mergeCell ref="Q68:U68"/>
    <mergeCell ref="V68:Z68"/>
    <mergeCell ref="AA68:AE68"/>
    <mergeCell ref="AF68:AJ68"/>
    <mergeCell ref="AK68:AO68"/>
    <mergeCell ref="AP68:AT68"/>
    <mergeCell ref="AU66:AY66"/>
    <mergeCell ref="AZ66:BD66"/>
    <mergeCell ref="BE66:BI66"/>
    <mergeCell ref="B67:F67"/>
    <mergeCell ref="G67:K67"/>
    <mergeCell ref="L67:P67"/>
    <mergeCell ref="Q67:U67"/>
    <mergeCell ref="V67:Z67"/>
    <mergeCell ref="AA67:AE67"/>
    <mergeCell ref="AF67:AJ67"/>
    <mergeCell ref="AK67:AO67"/>
    <mergeCell ref="AP67:AT67"/>
    <mergeCell ref="AU67:AY67"/>
    <mergeCell ref="AZ67:BD67"/>
    <mergeCell ref="BE67:BI67"/>
    <mergeCell ref="B66:F66"/>
    <mergeCell ref="G66:K66"/>
    <mergeCell ref="L66:P66"/>
    <mergeCell ref="Q66:U66"/>
    <mergeCell ref="V66:Z66"/>
    <mergeCell ref="AA66:AE66"/>
    <mergeCell ref="AF66:AJ66"/>
    <mergeCell ref="AK66:AO66"/>
    <mergeCell ref="AP66:AT66"/>
    <mergeCell ref="AZ64:BD64"/>
    <mergeCell ref="BE64:BI64"/>
    <mergeCell ref="B65:F65"/>
    <mergeCell ref="G65:K65"/>
    <mergeCell ref="L65:P65"/>
    <mergeCell ref="Q65:U65"/>
    <mergeCell ref="V65:Z65"/>
    <mergeCell ref="AA65:AE65"/>
    <mergeCell ref="AF65:AJ65"/>
    <mergeCell ref="AK65:AO65"/>
    <mergeCell ref="AP65:AT65"/>
    <mergeCell ref="AU65:AY65"/>
    <mergeCell ref="AZ65:BD65"/>
    <mergeCell ref="BE65:BI65"/>
    <mergeCell ref="G64:K64"/>
    <mergeCell ref="L64:P64"/>
    <mergeCell ref="Q64:U64"/>
    <mergeCell ref="V64:Z64"/>
    <mergeCell ref="AA64:AE64"/>
    <mergeCell ref="AF64:AJ64"/>
    <mergeCell ref="AK64:AO64"/>
    <mergeCell ref="AP64:AT64"/>
    <mergeCell ref="AU64:AY64"/>
    <mergeCell ref="Q63:U63"/>
    <mergeCell ref="V63:Z63"/>
    <mergeCell ref="AA63:AE63"/>
    <mergeCell ref="AF63:AJ63"/>
    <mergeCell ref="AK63:AO63"/>
    <mergeCell ref="AP63:AT63"/>
    <mergeCell ref="AU63:AY63"/>
    <mergeCell ref="AZ63:BD63"/>
    <mergeCell ref="BE63:BI63"/>
    <mergeCell ref="Q62:U62"/>
    <mergeCell ref="V62:Z62"/>
    <mergeCell ref="AA62:AE62"/>
    <mergeCell ref="AF62:AJ62"/>
    <mergeCell ref="AK62:AO62"/>
    <mergeCell ref="AP62:AT62"/>
    <mergeCell ref="AU62:AY62"/>
    <mergeCell ref="AZ62:BD62"/>
    <mergeCell ref="BE62:BI62"/>
    <mergeCell ref="Q61:U61"/>
    <mergeCell ref="V61:Z61"/>
    <mergeCell ref="AA61:AE61"/>
    <mergeCell ref="AF61:AJ61"/>
    <mergeCell ref="AK61:AO61"/>
    <mergeCell ref="AP61:AT61"/>
    <mergeCell ref="AU61:AY61"/>
    <mergeCell ref="AZ61:BD61"/>
    <mergeCell ref="BE61:BI61"/>
    <mergeCell ref="AU59:AY59"/>
    <mergeCell ref="AZ59:BD59"/>
    <mergeCell ref="BE59:BI59"/>
    <mergeCell ref="B60:F60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Z60:BD60"/>
    <mergeCell ref="BE60:BI60"/>
    <mergeCell ref="B59:F59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7:AY57"/>
    <mergeCell ref="AZ57:BD57"/>
    <mergeCell ref="BE57:BI57"/>
    <mergeCell ref="B58:F58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AZ58:BD58"/>
    <mergeCell ref="BE58:BI58"/>
    <mergeCell ref="B57:F57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B55:F56"/>
    <mergeCell ref="G55:K56"/>
    <mergeCell ref="L55:Z55"/>
    <mergeCell ref="AA55:AY55"/>
    <mergeCell ref="AZ55:BD56"/>
    <mergeCell ref="BE55:BI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AP51:AT51"/>
    <mergeCell ref="AU51:AY51"/>
    <mergeCell ref="AZ51:BD51"/>
    <mergeCell ref="BE51:BI51"/>
    <mergeCell ref="B52:F52"/>
    <mergeCell ref="G52:K52"/>
    <mergeCell ref="L52:P52"/>
    <mergeCell ref="Q52:U52"/>
    <mergeCell ref="V52:Z52"/>
    <mergeCell ref="AA52:AE52"/>
    <mergeCell ref="AF52:AJ52"/>
    <mergeCell ref="AK52:AO52"/>
    <mergeCell ref="AP52:AT52"/>
    <mergeCell ref="AU52:AY52"/>
    <mergeCell ref="AZ52:BD52"/>
    <mergeCell ref="BE52:BI52"/>
    <mergeCell ref="AP48:AT48"/>
    <mergeCell ref="AU48:AY48"/>
    <mergeCell ref="AZ48:BD48"/>
    <mergeCell ref="BE48:BI48"/>
    <mergeCell ref="AP49:AT49"/>
    <mergeCell ref="AU49:AY49"/>
    <mergeCell ref="AZ49:BD49"/>
    <mergeCell ref="BE49:BI49"/>
    <mergeCell ref="AP50:AT50"/>
    <mergeCell ref="AU50:AY50"/>
    <mergeCell ref="AZ50:BD50"/>
    <mergeCell ref="BE50:BI50"/>
    <mergeCell ref="AP45:AT45"/>
    <mergeCell ref="AU45:AY45"/>
    <mergeCell ref="AZ45:BD45"/>
    <mergeCell ref="BE45:BI45"/>
    <mergeCell ref="AP46:AT46"/>
    <mergeCell ref="AU46:AY46"/>
    <mergeCell ref="AZ46:BD46"/>
    <mergeCell ref="BE46:BI46"/>
    <mergeCell ref="AP47:AT47"/>
    <mergeCell ref="AU47:AY47"/>
    <mergeCell ref="AZ47:BD47"/>
    <mergeCell ref="BE47:BI47"/>
    <mergeCell ref="AP42:AT42"/>
    <mergeCell ref="AU42:AY42"/>
    <mergeCell ref="AZ42:BD42"/>
    <mergeCell ref="BE42:BI42"/>
    <mergeCell ref="AP43:AT43"/>
    <mergeCell ref="AU43:AY43"/>
    <mergeCell ref="AZ43:BD43"/>
    <mergeCell ref="BE43:BI43"/>
    <mergeCell ref="AP44:AT44"/>
    <mergeCell ref="AU44:AY44"/>
    <mergeCell ref="AZ44:BD44"/>
    <mergeCell ref="BE44:BI44"/>
    <mergeCell ref="AP39:AT39"/>
    <mergeCell ref="AU39:AY39"/>
    <mergeCell ref="AZ39:BD39"/>
    <mergeCell ref="BE39:BI39"/>
    <mergeCell ref="AP40:AT40"/>
    <mergeCell ref="AU40:AY40"/>
    <mergeCell ref="AZ40:BD40"/>
    <mergeCell ref="BE40:BI40"/>
    <mergeCell ref="AP41:AT41"/>
    <mergeCell ref="AU41:AY41"/>
    <mergeCell ref="AZ41:BD41"/>
    <mergeCell ref="BE41:BI41"/>
    <mergeCell ref="AP36:AT36"/>
    <mergeCell ref="AU36:AY36"/>
    <mergeCell ref="AZ36:BD36"/>
    <mergeCell ref="BE36:BI36"/>
    <mergeCell ref="AP37:AT37"/>
    <mergeCell ref="AU37:AY37"/>
    <mergeCell ref="AZ37:BD37"/>
    <mergeCell ref="BE37:BI37"/>
    <mergeCell ref="AP38:AT38"/>
    <mergeCell ref="AU38:AY38"/>
    <mergeCell ref="AZ38:BD38"/>
    <mergeCell ref="BE38:BI38"/>
    <mergeCell ref="AP33:AT33"/>
    <mergeCell ref="AU33:AY33"/>
    <mergeCell ref="AZ33:BD33"/>
    <mergeCell ref="BE33:BI33"/>
    <mergeCell ref="AP34:AT34"/>
    <mergeCell ref="AU34:AY34"/>
    <mergeCell ref="AZ34:BD34"/>
    <mergeCell ref="BE34:BI34"/>
    <mergeCell ref="AP35:AT35"/>
    <mergeCell ref="AU35:AY35"/>
    <mergeCell ref="AZ35:BD35"/>
    <mergeCell ref="BE35:BI35"/>
    <mergeCell ref="AP30:AT30"/>
    <mergeCell ref="AU30:AY30"/>
    <mergeCell ref="AZ30:BD30"/>
    <mergeCell ref="BE30:BI30"/>
    <mergeCell ref="AP31:AT31"/>
    <mergeCell ref="AU31:AY31"/>
    <mergeCell ref="AZ31:BD31"/>
    <mergeCell ref="BE31:BI31"/>
    <mergeCell ref="AP32:AT32"/>
    <mergeCell ref="AU32:AY32"/>
    <mergeCell ref="AZ32:BD32"/>
    <mergeCell ref="BE32:BI32"/>
    <mergeCell ref="AP27:AT27"/>
    <mergeCell ref="AU27:AY27"/>
    <mergeCell ref="AZ27:BD27"/>
    <mergeCell ref="BE27:BI27"/>
    <mergeCell ref="AP28:AT28"/>
    <mergeCell ref="AU28:AY28"/>
    <mergeCell ref="AZ28:BD28"/>
    <mergeCell ref="BE28:BI28"/>
    <mergeCell ref="AP29:AT29"/>
    <mergeCell ref="AU29:AY29"/>
    <mergeCell ref="AZ29:BD29"/>
    <mergeCell ref="BE29:BI29"/>
    <mergeCell ref="AP24:AT24"/>
    <mergeCell ref="AU24:AY24"/>
    <mergeCell ref="AZ24:BD24"/>
    <mergeCell ref="BE24:BI24"/>
    <mergeCell ref="AP25:AT25"/>
    <mergeCell ref="AU25:AY25"/>
    <mergeCell ref="AZ25:BD25"/>
    <mergeCell ref="BE25:BI25"/>
    <mergeCell ref="AP26:AT26"/>
    <mergeCell ref="AU26:AY26"/>
    <mergeCell ref="AZ26:BD26"/>
    <mergeCell ref="BE26:BI26"/>
    <mergeCell ref="AP21:AT21"/>
    <mergeCell ref="AU21:AY21"/>
    <mergeCell ref="AZ21:BD21"/>
    <mergeCell ref="BE21:BI21"/>
    <mergeCell ref="AP22:AT22"/>
    <mergeCell ref="AU22:AY22"/>
    <mergeCell ref="AZ22:BD22"/>
    <mergeCell ref="BE22:BI22"/>
    <mergeCell ref="AP23:AT23"/>
    <mergeCell ref="AU23:AY23"/>
    <mergeCell ref="AZ23:BD23"/>
    <mergeCell ref="BE23:BI23"/>
    <mergeCell ref="AP18:AT18"/>
    <mergeCell ref="AU18:AY18"/>
    <mergeCell ref="AZ18:BD18"/>
    <mergeCell ref="BE18:BI18"/>
    <mergeCell ref="AP19:AT19"/>
    <mergeCell ref="AU19:AY19"/>
    <mergeCell ref="AZ19:BD19"/>
    <mergeCell ref="BE19:BI19"/>
    <mergeCell ref="AP20:AT20"/>
    <mergeCell ref="AU20:AY20"/>
    <mergeCell ref="AZ20:BD20"/>
    <mergeCell ref="BE20:BI20"/>
    <mergeCell ref="AP15:AT15"/>
    <mergeCell ref="AU15:AY15"/>
    <mergeCell ref="AZ15:BD15"/>
    <mergeCell ref="BE15:BI15"/>
    <mergeCell ref="AP16:AT16"/>
    <mergeCell ref="AU16:AY16"/>
    <mergeCell ref="AZ16:BD16"/>
    <mergeCell ref="BE16:BI16"/>
    <mergeCell ref="AP17:AT17"/>
    <mergeCell ref="AU17:AY17"/>
    <mergeCell ref="AZ17:BD17"/>
    <mergeCell ref="BE17:BI17"/>
    <mergeCell ref="AP12:AT12"/>
    <mergeCell ref="AU12:AY12"/>
    <mergeCell ref="AZ12:BD12"/>
    <mergeCell ref="BE12:BI12"/>
    <mergeCell ref="AP13:AT13"/>
    <mergeCell ref="AU13:AY13"/>
    <mergeCell ref="AZ13:BD13"/>
    <mergeCell ref="BE13:BI13"/>
    <mergeCell ref="AP14:AT14"/>
    <mergeCell ref="AU14:AY14"/>
    <mergeCell ref="AZ14:BD14"/>
    <mergeCell ref="BE14:BI14"/>
    <mergeCell ref="B9:F10"/>
    <mergeCell ref="G9:K10"/>
    <mergeCell ref="L9:Z9"/>
    <mergeCell ref="AA9:AY9"/>
    <mergeCell ref="AZ9:BD10"/>
    <mergeCell ref="BE9:BI10"/>
    <mergeCell ref="AP10:AT10"/>
    <mergeCell ref="AU10:AY10"/>
    <mergeCell ref="AP11:AT11"/>
    <mergeCell ref="AU11:AY11"/>
    <mergeCell ref="AZ11:BD11"/>
    <mergeCell ref="BE11:BI11"/>
    <mergeCell ref="B12:F12"/>
    <mergeCell ref="G12:K12"/>
    <mergeCell ref="L12:P12"/>
    <mergeCell ref="Q12:U12"/>
    <mergeCell ref="V12:Z12"/>
    <mergeCell ref="AA12:AE12"/>
    <mergeCell ref="AF12:AJ12"/>
    <mergeCell ref="AK12:AO12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3:F43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B39:F39"/>
    <mergeCell ref="G39:K39"/>
    <mergeCell ref="L39:P39"/>
    <mergeCell ref="Q39:U39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L84:P84"/>
    <mergeCell ref="Q84:U84"/>
    <mergeCell ref="V84:Z84"/>
    <mergeCell ref="AA84:AE84"/>
    <mergeCell ref="B85:F85"/>
    <mergeCell ref="G85:K85"/>
    <mergeCell ref="B80:F80"/>
    <mergeCell ref="G80:K80"/>
    <mergeCell ref="L80:P80"/>
    <mergeCell ref="B81:F81"/>
    <mergeCell ref="G81:K81"/>
    <mergeCell ref="L81:P81"/>
    <mergeCell ref="Q80:U80"/>
    <mergeCell ref="V80:Z80"/>
    <mergeCell ref="AA80:AE80"/>
    <mergeCell ref="L85:P85"/>
    <mergeCell ref="Q85:U85"/>
    <mergeCell ref="B82:F82"/>
    <mergeCell ref="G82:K82"/>
    <mergeCell ref="L82:P82"/>
    <mergeCell ref="Q82:U82"/>
    <mergeCell ref="V82:Z82"/>
    <mergeCell ref="AA82:AE82"/>
    <mergeCell ref="B61:F61"/>
    <mergeCell ref="G61:K61"/>
    <mergeCell ref="L61:P61"/>
    <mergeCell ref="B62:F62"/>
    <mergeCell ref="G62:K62"/>
    <mergeCell ref="L62:P62"/>
    <mergeCell ref="B63:F63"/>
    <mergeCell ref="G63:K63"/>
    <mergeCell ref="L63:P63"/>
    <mergeCell ref="B64:F64"/>
    <mergeCell ref="AA51:AE51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Q35:U35"/>
    <mergeCell ref="V35:Z35"/>
    <mergeCell ref="AA35:AE35"/>
    <mergeCell ref="B37:F37"/>
    <mergeCell ref="G37:K37"/>
    <mergeCell ref="L37:P37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V27:Z27"/>
    <mergeCell ref="AF27:AJ27"/>
    <mergeCell ref="AK27:AO27"/>
    <mergeCell ref="AA27:AE27"/>
    <mergeCell ref="AA30:AE30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V22:Z22"/>
    <mergeCell ref="AA20:AE20"/>
    <mergeCell ref="B19:F19"/>
    <mergeCell ref="G19:K19"/>
    <mergeCell ref="L19:P19"/>
    <mergeCell ref="Q19:U19"/>
    <mergeCell ref="V19:Z19"/>
    <mergeCell ref="B20:F20"/>
    <mergeCell ref="G20:K20"/>
    <mergeCell ref="L20:P20"/>
    <mergeCell ref="Q20:U20"/>
    <mergeCell ref="V20:Z20"/>
    <mergeCell ref="AK25:AO25"/>
    <mergeCell ref="AK51:AO51"/>
    <mergeCell ref="AA15:AE15"/>
    <mergeCell ref="AF15:AJ15"/>
    <mergeCell ref="AK15:AO15"/>
    <mergeCell ref="AK18:AO18"/>
    <mergeCell ref="AA19:AE19"/>
    <mergeCell ref="AF19:AJ19"/>
    <mergeCell ref="AK19:AO19"/>
    <mergeCell ref="L10:P10"/>
    <mergeCell ref="Q10:U10"/>
    <mergeCell ref="V10:Z10"/>
    <mergeCell ref="G15:K15"/>
    <mergeCell ref="B18:F18"/>
    <mergeCell ref="G18:K18"/>
    <mergeCell ref="L18:P18"/>
    <mergeCell ref="Q18:U18"/>
    <mergeCell ref="V18:Z18"/>
    <mergeCell ref="AA18:AE18"/>
    <mergeCell ref="AF18:AJ18"/>
    <mergeCell ref="G16:K16"/>
    <mergeCell ref="L16:P16"/>
    <mergeCell ref="Q16:U16"/>
    <mergeCell ref="AA17:AE17"/>
    <mergeCell ref="AF17:AJ17"/>
    <mergeCell ref="B16:F16"/>
    <mergeCell ref="AK17:AO17"/>
    <mergeCell ref="V16:Z16"/>
    <mergeCell ref="AA16:AE16"/>
    <mergeCell ref="AF16:AJ16"/>
    <mergeCell ref="AF20:AJ20"/>
    <mergeCell ref="AK20:AO20"/>
    <mergeCell ref="B13:F13"/>
    <mergeCell ref="G13:K13"/>
    <mergeCell ref="L13:P13"/>
    <mergeCell ref="Q13:U13"/>
    <mergeCell ref="V13:Z13"/>
    <mergeCell ref="B17:F17"/>
    <mergeCell ref="G17:K17"/>
    <mergeCell ref="Q11:U11"/>
    <mergeCell ref="V11:Z11"/>
    <mergeCell ref="B22:F22"/>
    <mergeCell ref="G22:K22"/>
    <mergeCell ref="L22:P22"/>
    <mergeCell ref="Q22:U22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B11:F11"/>
    <mergeCell ref="G11:K11"/>
    <mergeCell ref="L11:P11"/>
    <mergeCell ref="L15:P15"/>
    <mergeCell ref="Q15:U15"/>
    <mergeCell ref="B28:F28"/>
    <mergeCell ref="G28:K28"/>
    <mergeCell ref="L28:P28"/>
    <mergeCell ref="Q28:U28"/>
    <mergeCell ref="V28:Z28"/>
    <mergeCell ref="AA28:AE28"/>
    <mergeCell ref="B15:F15"/>
    <mergeCell ref="B29:F29"/>
    <mergeCell ref="B25:F25"/>
    <mergeCell ref="G25:K25"/>
    <mergeCell ref="L25:P25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B26:F26"/>
    <mergeCell ref="G26:K26"/>
    <mergeCell ref="L26:P26"/>
    <mergeCell ref="Q26:U26"/>
    <mergeCell ref="V30:Z30"/>
    <mergeCell ref="B27:F27"/>
    <mergeCell ref="G27:K27"/>
    <mergeCell ref="L27:P27"/>
    <mergeCell ref="Q27:U27"/>
    <mergeCell ref="B30:F30"/>
    <mergeCell ref="L30:P30"/>
    <mergeCell ref="V25:Z25"/>
    <mergeCell ref="Q25:U25"/>
    <mergeCell ref="L17:P17"/>
    <mergeCell ref="Q17:U17"/>
    <mergeCell ref="V17:Z17"/>
    <mergeCell ref="V15:Z15"/>
    <mergeCell ref="AA10:AE10"/>
    <mergeCell ref="Q30:U30"/>
    <mergeCell ref="G30:K30"/>
    <mergeCell ref="AU76:AY76"/>
    <mergeCell ref="AZ76:BD76"/>
    <mergeCell ref="BE76:BI76"/>
    <mergeCell ref="AU77:AY77"/>
    <mergeCell ref="AZ77:BD77"/>
    <mergeCell ref="BE77:BI77"/>
    <mergeCell ref="AU78:AY78"/>
    <mergeCell ref="AZ78:BD78"/>
    <mergeCell ref="BE78:BI78"/>
    <mergeCell ref="AA14:AE14"/>
    <mergeCell ref="AK10:AO10"/>
    <mergeCell ref="AA11:AE11"/>
    <mergeCell ref="AF11:AJ11"/>
    <mergeCell ref="AK11:AO11"/>
    <mergeCell ref="AF10:AJ10"/>
    <mergeCell ref="AF51:AJ51"/>
    <mergeCell ref="AA13:AE13"/>
    <mergeCell ref="AF13:AJ13"/>
    <mergeCell ref="AK13:AO13"/>
    <mergeCell ref="AK16:AO16"/>
    <mergeCell ref="AF14:AJ14"/>
    <mergeCell ref="AK14:AO14"/>
    <mergeCell ref="AA25:AE25"/>
    <mergeCell ref="AF25:AJ25"/>
    <mergeCell ref="AU80:AY80"/>
    <mergeCell ref="AZ80:BD80"/>
    <mergeCell ref="BE80:BI80"/>
    <mergeCell ref="Q81:U81"/>
    <mergeCell ref="V81:Z81"/>
    <mergeCell ref="AA81:AE81"/>
    <mergeCell ref="AK82:AO82"/>
    <mergeCell ref="AK83:AO83"/>
    <mergeCell ref="AF83:AJ83"/>
    <mergeCell ref="AP83:AT83"/>
    <mergeCell ref="AU83:AY83"/>
    <mergeCell ref="AZ83:BD83"/>
    <mergeCell ref="BE83:BI83"/>
    <mergeCell ref="AF84:AJ84"/>
    <mergeCell ref="AK84:AO84"/>
    <mergeCell ref="AP84:AT84"/>
    <mergeCell ref="AU84:AY84"/>
    <mergeCell ref="AZ84:BD84"/>
    <mergeCell ref="BE84:BI84"/>
    <mergeCell ref="AF81:AJ81"/>
    <mergeCell ref="AP81:AT81"/>
    <mergeCell ref="AU81:AY81"/>
    <mergeCell ref="AZ81:BD81"/>
    <mergeCell ref="BE81:BI81"/>
    <mergeCell ref="AF82:AJ82"/>
    <mergeCell ref="AP82:AT82"/>
    <mergeCell ref="AU82:AY82"/>
    <mergeCell ref="AZ82:BD82"/>
    <mergeCell ref="BE82:BI82"/>
    <mergeCell ref="I129:M129"/>
    <mergeCell ref="N129:O129"/>
    <mergeCell ref="Y130:Z130"/>
    <mergeCell ref="AB130:AC130"/>
    <mergeCell ref="K132:M133"/>
    <mergeCell ref="N132:N133"/>
    <mergeCell ref="P132:Q132"/>
    <mergeCell ref="S132:T132"/>
    <mergeCell ref="Z132:Z133"/>
    <mergeCell ref="AB132:AC132"/>
    <mergeCell ref="AE132:AF132"/>
    <mergeCell ref="AH132:AI132"/>
    <mergeCell ref="I141:M141"/>
    <mergeCell ref="N141:O141"/>
    <mergeCell ref="Y142:Z142"/>
    <mergeCell ref="AB142:AC142"/>
    <mergeCell ref="K144:M145"/>
    <mergeCell ref="N144:N145"/>
    <mergeCell ref="P144:Q144"/>
    <mergeCell ref="S144:T144"/>
    <mergeCell ref="Z144:Z145"/>
    <mergeCell ref="AB144:AC144"/>
    <mergeCell ref="AE144:AF144"/>
    <mergeCell ref="AH144:AJ144"/>
    <mergeCell ref="L149:M149"/>
    <mergeCell ref="O149:Q149"/>
    <mergeCell ref="R149:S149"/>
    <mergeCell ref="V149:X149"/>
    <mergeCell ref="Y149:Z149"/>
    <mergeCell ref="I155:M155"/>
    <mergeCell ref="N155:O155"/>
    <mergeCell ref="X157:Z158"/>
    <mergeCell ref="AA157:AB158"/>
    <mergeCell ref="I159:P159"/>
    <mergeCell ref="C160:H161"/>
    <mergeCell ref="N160:O161"/>
    <mergeCell ref="L162:M162"/>
    <mergeCell ref="O162:Q162"/>
    <mergeCell ref="R162:S162"/>
    <mergeCell ref="V162:X162"/>
    <mergeCell ref="Y162:Z162"/>
    <mergeCell ref="I184:P184"/>
    <mergeCell ref="C185:H186"/>
    <mergeCell ref="N185:O186"/>
    <mergeCell ref="L187:M187"/>
    <mergeCell ref="O187:Q187"/>
    <mergeCell ref="R187:S187"/>
    <mergeCell ref="V187:X187"/>
    <mergeCell ref="C188:G189"/>
    <mergeCell ref="F193:H193"/>
    <mergeCell ref="K193:L193"/>
    <mergeCell ref="M193:O193"/>
    <mergeCell ref="R193:S193"/>
    <mergeCell ref="T193:V193"/>
    <mergeCell ref="C172:H173"/>
    <mergeCell ref="N172:O173"/>
    <mergeCell ref="L174:M174"/>
    <mergeCell ref="O174:Q174"/>
    <mergeCell ref="R174:S174"/>
    <mergeCell ref="V174:X174"/>
    <mergeCell ref="C175:G176"/>
    <mergeCell ref="H180:L180"/>
    <mergeCell ref="M180:N180"/>
    <mergeCell ref="Q181:S181"/>
    <mergeCell ref="K182:M183"/>
    <mergeCell ref="N182:N183"/>
    <mergeCell ref="O182:P182"/>
    <mergeCell ref="S182:S183"/>
    <mergeCell ref="T182:V183"/>
    <mergeCell ref="W182:X183"/>
    <mergeCell ref="O183:R18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B145"/>
  <sheetViews>
    <sheetView showGridLines="0" zoomScaleNormal="100" workbookViewId="0"/>
  </sheetViews>
  <sheetFormatPr defaultColWidth="8.77734375" defaultRowHeight="18" customHeight="1"/>
  <cols>
    <col min="1" max="1" width="2.77734375" style="116" customWidth="1"/>
    <col min="2" max="2" width="8.77734375" style="118"/>
    <col min="3" max="3" width="8.77734375" style="118" customWidth="1"/>
    <col min="4" max="4" width="8.77734375" style="118"/>
    <col min="5" max="21" width="8.77734375" style="117"/>
    <col min="22" max="72" width="8.77734375" style="116"/>
    <col min="73" max="73" width="9.109375" style="116" bestFit="1" customWidth="1"/>
    <col min="74" max="75" width="9.109375" style="116" customWidth="1"/>
    <col min="76" max="81" width="8.77734375" style="116"/>
    <col min="82" max="83" width="9.109375" style="116" customWidth="1"/>
    <col min="84" max="16384" width="8.77734375" style="116"/>
  </cols>
  <sheetData>
    <row r="1" spans="1:41" ht="15" customHeight="1">
      <c r="A1" s="113" t="s">
        <v>263</v>
      </c>
      <c r="B1" s="114"/>
      <c r="C1" s="114"/>
      <c r="D1" s="114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41" ht="13.5">
      <c r="B2" s="212" t="s">
        <v>264</v>
      </c>
      <c r="C2" s="212" t="s">
        <v>265</v>
      </c>
      <c r="D2" s="212" t="s">
        <v>266</v>
      </c>
      <c r="E2" s="212" t="s">
        <v>267</v>
      </c>
      <c r="F2" s="154" t="s">
        <v>97</v>
      </c>
      <c r="G2" s="154" t="s">
        <v>98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</row>
    <row r="3" spans="1:41" ht="15" customHeight="1">
      <c r="B3" s="150" t="e">
        <f>C3</f>
        <v>#DIV/0!</v>
      </c>
      <c r="C3" s="150" t="e">
        <f>AVERAGE(기본정보!B12:B13)</f>
        <v>#DIV/0!</v>
      </c>
      <c r="D3" s="150">
        <f>MIN(F9:F49)</f>
        <v>0</v>
      </c>
      <c r="E3" s="150">
        <f>MAX(F9:F49)</f>
        <v>0</v>
      </c>
      <c r="F3" s="121" t="str">
        <f ca="1">IF(SUM(AK56:AK61)=0,"","초과")</f>
        <v/>
      </c>
      <c r="G3" s="183" t="str">
        <f>IF(SUM(M66:N66)=0,"PASS","FAIL")</f>
        <v>PASS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4" spans="1:41" ht="15" customHeight="1">
      <c r="B4" s="114"/>
      <c r="C4" s="114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</row>
    <row r="5" spans="1:41" ht="15" customHeight="1">
      <c r="A5" s="113" t="s">
        <v>268</v>
      </c>
      <c r="E5" s="118"/>
      <c r="F5" s="114"/>
      <c r="G5" s="119"/>
      <c r="H5" s="116"/>
      <c r="I5" s="119"/>
      <c r="J5" s="119"/>
      <c r="K5" s="119"/>
      <c r="L5" s="119"/>
      <c r="M5" s="119"/>
      <c r="N5" s="119"/>
      <c r="O5" s="119"/>
      <c r="P5" s="116"/>
      <c r="Q5" s="116"/>
      <c r="R5" s="119"/>
      <c r="S5" s="119"/>
      <c r="T5" s="119"/>
      <c r="U5" s="119"/>
      <c r="W5" s="119"/>
      <c r="X5" s="119"/>
      <c r="Y5" s="119"/>
      <c r="Z5" s="119"/>
      <c r="AA5" s="119"/>
      <c r="AB5" s="119"/>
      <c r="AC5" s="119"/>
      <c r="AF5" s="119"/>
      <c r="AG5" s="119"/>
      <c r="AH5" s="119"/>
      <c r="AI5" s="119"/>
    </row>
    <row r="6" spans="1:41" ht="15" customHeight="1">
      <c r="B6" s="447" t="s">
        <v>269</v>
      </c>
      <c r="C6" s="453" t="s">
        <v>243</v>
      </c>
      <c r="D6" s="453" t="s">
        <v>270</v>
      </c>
      <c r="E6" s="453" t="s">
        <v>271</v>
      </c>
      <c r="F6" s="212" t="s">
        <v>272</v>
      </c>
      <c r="G6" s="453" t="s">
        <v>273</v>
      </c>
      <c r="H6" s="457" t="s">
        <v>252</v>
      </c>
      <c r="I6" s="459" t="s">
        <v>274</v>
      </c>
      <c r="J6" s="459"/>
      <c r="K6" s="459"/>
      <c r="L6" s="459"/>
      <c r="M6" s="459"/>
      <c r="N6" s="459"/>
      <c r="O6" s="460" t="s">
        <v>275</v>
      </c>
      <c r="P6" s="441" t="s">
        <v>276</v>
      </c>
      <c r="Q6" s="442"/>
      <c r="R6" s="442"/>
      <c r="S6" s="442"/>
      <c r="T6" s="443"/>
      <c r="U6" s="212" t="s">
        <v>249</v>
      </c>
      <c r="V6" s="212" t="s">
        <v>250</v>
      </c>
      <c r="W6" s="459" t="s">
        <v>277</v>
      </c>
      <c r="X6" s="459"/>
      <c r="Y6" s="459"/>
      <c r="Z6" s="459"/>
      <c r="AA6" s="459"/>
      <c r="AB6" s="459"/>
      <c r="AC6" s="460" t="s">
        <v>275</v>
      </c>
      <c r="AD6" s="461" t="s">
        <v>278</v>
      </c>
      <c r="AE6" s="462"/>
      <c r="AF6" s="441" t="s">
        <v>276</v>
      </c>
      <c r="AG6" s="442"/>
      <c r="AH6" s="443"/>
      <c r="AI6" s="212" t="s">
        <v>249</v>
      </c>
      <c r="AJ6" s="212" t="s">
        <v>250</v>
      </c>
      <c r="AK6" s="441" t="s">
        <v>279</v>
      </c>
      <c r="AL6" s="442"/>
      <c r="AM6" s="442"/>
      <c r="AN6" s="443"/>
    </row>
    <row r="7" spans="1:41" ht="15" customHeight="1">
      <c r="B7" s="447"/>
      <c r="C7" s="454"/>
      <c r="D7" s="454"/>
      <c r="E7" s="454"/>
      <c r="F7" s="212" t="s">
        <v>280</v>
      </c>
      <c r="G7" s="454"/>
      <c r="H7" s="458"/>
      <c r="I7" s="155" t="s">
        <v>281</v>
      </c>
      <c r="J7" s="210" t="s">
        <v>282</v>
      </c>
      <c r="K7" s="155" t="s">
        <v>94</v>
      </c>
      <c r="L7" s="210" t="s">
        <v>95</v>
      </c>
      <c r="M7" s="155" t="s">
        <v>96</v>
      </c>
      <c r="N7" s="210" t="s">
        <v>283</v>
      </c>
      <c r="O7" s="458"/>
      <c r="P7" s="178" t="s">
        <v>245</v>
      </c>
      <c r="Q7" s="178" t="s">
        <v>222</v>
      </c>
      <c r="R7" s="212" t="s">
        <v>284</v>
      </c>
      <c r="S7" s="212" t="s">
        <v>285</v>
      </c>
      <c r="T7" s="212" t="s">
        <v>286</v>
      </c>
      <c r="U7" s="212" t="s">
        <v>287</v>
      </c>
      <c r="V7" s="212" t="s">
        <v>288</v>
      </c>
      <c r="W7" s="155" t="s">
        <v>281</v>
      </c>
      <c r="X7" s="210" t="s">
        <v>282</v>
      </c>
      <c r="Y7" s="155" t="s">
        <v>94</v>
      </c>
      <c r="Z7" s="210" t="s">
        <v>95</v>
      </c>
      <c r="AA7" s="155" t="s">
        <v>96</v>
      </c>
      <c r="AB7" s="210" t="s">
        <v>283</v>
      </c>
      <c r="AC7" s="458"/>
      <c r="AD7" s="178" t="s">
        <v>245</v>
      </c>
      <c r="AE7" s="178" t="s">
        <v>244</v>
      </c>
      <c r="AF7" s="212" t="s">
        <v>284</v>
      </c>
      <c r="AG7" s="212" t="s">
        <v>285</v>
      </c>
      <c r="AH7" s="212" t="s">
        <v>286</v>
      </c>
      <c r="AI7" s="212" t="s">
        <v>287</v>
      </c>
      <c r="AJ7" s="212" t="s">
        <v>289</v>
      </c>
      <c r="AK7" s="212" t="s">
        <v>290</v>
      </c>
      <c r="AL7" s="212" t="s">
        <v>291</v>
      </c>
      <c r="AM7" s="212" t="s">
        <v>292</v>
      </c>
      <c r="AN7" s="212" t="s">
        <v>293</v>
      </c>
    </row>
    <row r="8" spans="1:41" ht="15" customHeight="1">
      <c r="B8" s="447"/>
      <c r="C8" s="455"/>
      <c r="D8" s="455"/>
      <c r="E8" s="455"/>
      <c r="F8" s="210" t="s">
        <v>232</v>
      </c>
      <c r="G8" s="455"/>
      <c r="H8" s="210" t="s">
        <v>233</v>
      </c>
      <c r="I8" s="210" t="s">
        <v>246</v>
      </c>
      <c r="J8" s="210" t="str">
        <f t="shared" ref="J8:N8" si="0">I8</f>
        <v>μm</v>
      </c>
      <c r="K8" s="210" t="str">
        <f t="shared" si="0"/>
        <v>μm</v>
      </c>
      <c r="L8" s="210" t="str">
        <f t="shared" si="0"/>
        <v>μm</v>
      </c>
      <c r="M8" s="210" t="str">
        <f t="shared" si="0"/>
        <v>μm</v>
      </c>
      <c r="N8" s="210" t="str">
        <f t="shared" si="0"/>
        <v>μm</v>
      </c>
      <c r="O8" s="210" t="s">
        <v>232</v>
      </c>
      <c r="P8" s="210" t="s">
        <v>232</v>
      </c>
      <c r="Q8" s="210" t="s">
        <v>246</v>
      </c>
      <c r="R8" s="210" t="s">
        <v>246</v>
      </c>
      <c r="S8" s="210" t="s">
        <v>232</v>
      </c>
      <c r="T8" s="210" t="s">
        <v>232</v>
      </c>
      <c r="U8" s="210" t="s">
        <v>231</v>
      </c>
      <c r="V8" s="212" t="s">
        <v>294</v>
      </c>
      <c r="W8" s="210" t="s">
        <v>246</v>
      </c>
      <c r="X8" s="210" t="str">
        <f t="shared" ref="X8:AB8" si="1">W8</f>
        <v>μm</v>
      </c>
      <c r="Y8" s="210" t="str">
        <f t="shared" si="1"/>
        <v>μm</v>
      </c>
      <c r="Z8" s="210" t="str">
        <f t="shared" si="1"/>
        <v>μm</v>
      </c>
      <c r="AA8" s="210" t="str">
        <f t="shared" si="1"/>
        <v>μm</v>
      </c>
      <c r="AB8" s="210" t="str">
        <f t="shared" si="1"/>
        <v>μm</v>
      </c>
      <c r="AC8" s="210" t="s">
        <v>246</v>
      </c>
      <c r="AD8" s="210" t="s">
        <v>246</v>
      </c>
      <c r="AE8" s="210" t="s">
        <v>246</v>
      </c>
      <c r="AF8" s="210" t="s">
        <v>246</v>
      </c>
      <c r="AG8" s="210" t="s">
        <v>246</v>
      </c>
      <c r="AH8" s="210" t="s">
        <v>232</v>
      </c>
      <c r="AI8" s="210" t="s">
        <v>246</v>
      </c>
      <c r="AJ8" s="210" t="s">
        <v>233</v>
      </c>
      <c r="AK8" s="210" t="s">
        <v>246</v>
      </c>
      <c r="AL8" s="210" t="s">
        <v>246</v>
      </c>
      <c r="AM8" s="210" t="s">
        <v>246</v>
      </c>
      <c r="AN8" s="210" t="s">
        <v>246</v>
      </c>
    </row>
    <row r="9" spans="1:41" ht="15" customHeight="1">
      <c r="B9" s="153" t="b">
        <f>IF(TRIM(Length_12!C4)="",FALSE,TRUE)</f>
        <v>0</v>
      </c>
      <c r="C9" s="153" t="str">
        <f>CONCATENATE(D9,"_",E9)</f>
        <v>_</v>
      </c>
      <c r="D9" s="150" t="str">
        <f>IF($B9=FALSE,"",Length_12!A4)</f>
        <v/>
      </c>
      <c r="E9" s="150" t="str">
        <f>IF($B9=FALSE,"",Length_12!B4)</f>
        <v/>
      </c>
      <c r="F9" s="158" t="str">
        <f>IF($B9=FALSE,"",VALUE(Length_12!C4))</f>
        <v/>
      </c>
      <c r="G9" s="150" t="str">
        <f>IF($B9=FALSE,"",Length_12!D4)</f>
        <v/>
      </c>
      <c r="H9" s="150" t="str">
        <f>IF($B9=FALSE,"",Length_12!E4)</f>
        <v/>
      </c>
      <c r="I9" s="153" t="str">
        <f>IF(B9=FALSE,"",Length_12!O4)</f>
        <v/>
      </c>
      <c r="J9" s="153" t="str">
        <f>IF(B9=FALSE,"",Length_12!P4)</f>
        <v/>
      </c>
      <c r="K9" s="153" t="str">
        <f>IF(B9=FALSE,"",Length_12!Q4)</f>
        <v/>
      </c>
      <c r="L9" s="153" t="str">
        <f>IF(B9=FALSE,"",Length_12!R4)</f>
        <v/>
      </c>
      <c r="M9" s="153" t="str">
        <f>IF(B9=FALSE,"",Length_12!S4)</f>
        <v/>
      </c>
      <c r="N9" s="150" t="str">
        <f t="shared" ref="N9:N49" si="2">IF(B9=FALSE,"",AVERAGE(I9:M9))</f>
        <v/>
      </c>
      <c r="O9" s="156" t="str">
        <f t="shared" ref="O9:O49" si="3">IF(B9=FALSE,"",STDEV(I9:M9))</f>
        <v/>
      </c>
      <c r="P9" s="150" t="str">
        <f>IF($B9=FALSE,"",Length_12!C48)</f>
        <v/>
      </c>
      <c r="Q9" s="150" t="str">
        <f>IF($B9=FALSE,"",Length_12!D48)</f>
        <v/>
      </c>
      <c r="R9" s="189" t="str">
        <f>IF(B9=FALSE,"",Length_12!E48)</f>
        <v/>
      </c>
      <c r="S9" s="189" t="str">
        <f>IF(B9=FALSE,"",Length_12!F48)</f>
        <v/>
      </c>
      <c r="T9" s="189" t="str">
        <f t="shared" ref="T9:T49" si="4">IF(B9=FALSE,"",S9-R9)</f>
        <v/>
      </c>
      <c r="U9" s="195" t="str">
        <f t="shared" ref="U9:U49" si="5">IF(B9=FALSE,"",N9)</f>
        <v/>
      </c>
      <c r="V9" s="196" t="str">
        <f t="shared" ref="V9:V49" si="6">IF(B9=FALSE,"",S9-R9-U9)</f>
        <v/>
      </c>
      <c r="W9" s="153" t="str">
        <f>IF($B9=FALSE,"",Length_12!T4)</f>
        <v/>
      </c>
      <c r="X9" s="153" t="str">
        <f>IF($B9=FALSE,"",Length_12!U4)</f>
        <v/>
      </c>
      <c r="Y9" s="153" t="str">
        <f>IF($B9=FALSE,"",Length_12!V4)</f>
        <v/>
      </c>
      <c r="Z9" s="153" t="str">
        <f>IF($B9=FALSE,"",Length_12!W4)</f>
        <v/>
      </c>
      <c r="AA9" s="153" t="str">
        <f>IF($B9=FALSE,"",Length_12!X4)</f>
        <v/>
      </c>
      <c r="AB9" s="150" t="str">
        <f t="shared" ref="AB9:AB49" si="7">IF(B9=FALSE,"",AVERAGE(W9:AA9))</f>
        <v/>
      </c>
      <c r="AC9" s="156" t="str">
        <f t="shared" ref="AC9:AC49" si="8">IF(B9=FALSE,"",STDEV(W9:AA9))</f>
        <v/>
      </c>
      <c r="AD9" s="150" t="str">
        <f>IF($B9=FALSE,"",Length_12!H48)</f>
        <v/>
      </c>
      <c r="AE9" s="150" t="str">
        <f>IF($B9=FALSE,"",Length_12!I48)</f>
        <v/>
      </c>
      <c r="AF9" s="189" t="str">
        <f>IF($B9=FALSE,"",Length_12!J48)</f>
        <v/>
      </c>
      <c r="AG9" s="189" t="str">
        <f>IF($B9=FALSE,"",Length_12!K48)</f>
        <v/>
      </c>
      <c r="AH9" s="189" t="str">
        <f>IF(B9=FALSE,"",-(AG9-AF9))</f>
        <v/>
      </c>
      <c r="AI9" s="195" t="str">
        <f t="shared" ref="AI9:AI49" si="9">IF(B9=FALSE,"",AB9)</f>
        <v/>
      </c>
      <c r="AJ9" s="196" t="str">
        <f>IF(B9=FALSE,"",-(AG9-AF9)-AI9)</f>
        <v/>
      </c>
      <c r="AK9" s="150" t="str">
        <f t="shared" ref="AK9:AK49" si="10">IF($B9=TRUE,ROUND(F9-V9,B67),"")</f>
        <v/>
      </c>
      <c r="AL9" s="150" t="str">
        <f t="shared" ref="AL9:AL49" si="11">IF($B9=TRUE,ROUND(V9,B67),"")</f>
        <v/>
      </c>
      <c r="AM9" s="150" t="str">
        <f t="shared" ref="AM9:AM49" si="12">IF($B9=TRUE,ROUND(F9+AN9,B67),"")</f>
        <v/>
      </c>
      <c r="AN9" s="150" t="str">
        <f t="shared" ref="AN9:AN49" si="13">IF($B9=TRUE,ROUND(AJ9,B67),"")</f>
        <v/>
      </c>
    </row>
    <row r="10" spans="1:41" ht="15" customHeight="1">
      <c r="B10" s="153" t="b">
        <f>IF(TRIM(Length_12!C5)="",FALSE,TRUE)</f>
        <v>0</v>
      </c>
      <c r="C10" s="153" t="str">
        <f t="shared" ref="C10:C49" si="14">CONCATENATE(D10,"_",E10)</f>
        <v>_</v>
      </c>
      <c r="D10" s="150" t="str">
        <f>IF($B10=FALSE,"",Length_12!A5)</f>
        <v/>
      </c>
      <c r="E10" s="150" t="str">
        <f>IF($B10=FALSE,"",Length_12!B5)</f>
        <v/>
      </c>
      <c r="F10" s="158" t="str">
        <f>IF($B10=FALSE,"",VALUE(Length_12!C5))</f>
        <v/>
      </c>
      <c r="G10" s="150" t="str">
        <f>IF($B10=FALSE,"",Length_12!D5)</f>
        <v/>
      </c>
      <c r="H10" s="150" t="str">
        <f>IF($B10=FALSE,"",Length_12!E5)</f>
        <v/>
      </c>
      <c r="I10" s="153" t="str">
        <f>IF(B10=FALSE,"",Length_12!O5)</f>
        <v/>
      </c>
      <c r="J10" s="153" t="str">
        <f>IF(B10=FALSE,"",Length_12!P5)</f>
        <v/>
      </c>
      <c r="K10" s="153" t="str">
        <f>IF(B10=FALSE,"",Length_12!Q5)</f>
        <v/>
      </c>
      <c r="L10" s="153" t="str">
        <f>IF(B10=FALSE,"",Length_12!R5)</f>
        <v/>
      </c>
      <c r="M10" s="153" t="str">
        <f>IF(B10=FALSE,"",Length_12!S5)</f>
        <v/>
      </c>
      <c r="N10" s="150" t="str">
        <f t="shared" si="2"/>
        <v/>
      </c>
      <c r="O10" s="156" t="str">
        <f t="shared" si="3"/>
        <v/>
      </c>
      <c r="P10" s="150" t="str">
        <f>IF($B10=FALSE,"",Length_12!C49)</f>
        <v/>
      </c>
      <c r="Q10" s="150" t="str">
        <f>IF($B10=FALSE,"",Length_12!D49)</f>
        <v/>
      </c>
      <c r="R10" s="189" t="str">
        <f>IF(B10=FALSE,"",Length_12!E49)</f>
        <v/>
      </c>
      <c r="S10" s="189" t="str">
        <f>IF(B10=FALSE,"",Length_12!F49)</f>
        <v/>
      </c>
      <c r="T10" s="189" t="str">
        <f t="shared" si="4"/>
        <v/>
      </c>
      <c r="U10" s="195" t="str">
        <f t="shared" si="5"/>
        <v/>
      </c>
      <c r="V10" s="196" t="str">
        <f t="shared" si="6"/>
        <v/>
      </c>
      <c r="W10" s="153" t="str">
        <f>IF($B10=FALSE,"",Length_12!T5)</f>
        <v/>
      </c>
      <c r="X10" s="153" t="str">
        <f>IF($B10=FALSE,"",Length_12!U5)</f>
        <v/>
      </c>
      <c r="Y10" s="153" t="str">
        <f>IF($B10=FALSE,"",Length_12!V5)</f>
        <v/>
      </c>
      <c r="Z10" s="153" t="str">
        <f>IF($B10=FALSE,"",Length_12!W5)</f>
        <v/>
      </c>
      <c r="AA10" s="153" t="str">
        <f>IF($B10=FALSE,"",Length_12!X5)</f>
        <v/>
      </c>
      <c r="AB10" s="150" t="str">
        <f t="shared" si="7"/>
        <v/>
      </c>
      <c r="AC10" s="156" t="str">
        <f t="shared" si="8"/>
        <v/>
      </c>
      <c r="AD10" s="150" t="str">
        <f>IF($B10=FALSE,"",Length_12!H49)</f>
        <v/>
      </c>
      <c r="AE10" s="150" t="str">
        <f>IF($B10=FALSE,"",Length_12!I49)</f>
        <v/>
      </c>
      <c r="AF10" s="189" t="str">
        <f>IF($B10=FALSE,"",Length_12!J49)</f>
        <v/>
      </c>
      <c r="AG10" s="189" t="str">
        <f>IF($B10=FALSE,"",Length_12!K49)</f>
        <v/>
      </c>
      <c r="AH10" s="189" t="str">
        <f t="shared" ref="AH10:AH49" si="15">IF(B10=FALSE,"",-(AG10-AF10))</f>
        <v/>
      </c>
      <c r="AI10" s="195" t="str">
        <f t="shared" si="9"/>
        <v/>
      </c>
      <c r="AJ10" s="196" t="str">
        <f t="shared" ref="AJ10:AJ49" si="16">IF(B10=FALSE,"",-(AG10-AF10)-AI10)</f>
        <v/>
      </c>
      <c r="AK10" s="150" t="str">
        <f t="shared" si="10"/>
        <v/>
      </c>
      <c r="AL10" s="150" t="str">
        <f t="shared" si="11"/>
        <v/>
      </c>
      <c r="AM10" s="150" t="str">
        <f t="shared" si="12"/>
        <v/>
      </c>
      <c r="AN10" s="150" t="str">
        <f t="shared" si="13"/>
        <v/>
      </c>
    </row>
    <row r="11" spans="1:41" ht="15" customHeight="1">
      <c r="B11" s="153" t="b">
        <f>IF(TRIM(Length_12!C6)="",FALSE,TRUE)</f>
        <v>0</v>
      </c>
      <c r="C11" s="153" t="str">
        <f t="shared" si="14"/>
        <v>_</v>
      </c>
      <c r="D11" s="150" t="str">
        <f>IF($B11=FALSE,"",Length_12!A6)</f>
        <v/>
      </c>
      <c r="E11" s="150" t="str">
        <f>IF($B11=FALSE,"",Length_12!B6)</f>
        <v/>
      </c>
      <c r="F11" s="158" t="str">
        <f>IF($B11=FALSE,"",VALUE(Length_12!C6))</f>
        <v/>
      </c>
      <c r="G11" s="150" t="str">
        <f>IF($B11=FALSE,"",Length_12!D6)</f>
        <v/>
      </c>
      <c r="H11" s="150" t="str">
        <f>IF($B11=FALSE,"",Length_12!E6)</f>
        <v/>
      </c>
      <c r="I11" s="153" t="str">
        <f>IF(B11=FALSE,"",Length_12!O6)</f>
        <v/>
      </c>
      <c r="J11" s="153" t="str">
        <f>IF(B11=FALSE,"",Length_12!P6)</f>
        <v/>
      </c>
      <c r="K11" s="153" t="str">
        <f>IF(B11=FALSE,"",Length_12!Q6)</f>
        <v/>
      </c>
      <c r="L11" s="153" t="str">
        <f>IF(B11=FALSE,"",Length_12!R6)</f>
        <v/>
      </c>
      <c r="M11" s="153" t="str">
        <f>IF(B11=FALSE,"",Length_12!S6)</f>
        <v/>
      </c>
      <c r="N11" s="150" t="str">
        <f t="shared" si="2"/>
        <v/>
      </c>
      <c r="O11" s="156" t="str">
        <f t="shared" si="3"/>
        <v/>
      </c>
      <c r="P11" s="150" t="str">
        <f>IF($B11=FALSE,"",Length_12!C50)</f>
        <v/>
      </c>
      <c r="Q11" s="150" t="str">
        <f>IF($B11=FALSE,"",Length_12!D50)</f>
        <v/>
      </c>
      <c r="R11" s="189" t="str">
        <f>IF(B11=FALSE,"",Length_12!E50)</f>
        <v/>
      </c>
      <c r="S11" s="189" t="str">
        <f>IF(B11=FALSE,"",Length_12!F50)</f>
        <v/>
      </c>
      <c r="T11" s="189" t="str">
        <f t="shared" si="4"/>
        <v/>
      </c>
      <c r="U11" s="195" t="str">
        <f t="shared" si="5"/>
        <v/>
      </c>
      <c r="V11" s="196" t="str">
        <f t="shared" si="6"/>
        <v/>
      </c>
      <c r="W11" s="153" t="str">
        <f>IF($B11=FALSE,"",Length_12!T6)</f>
        <v/>
      </c>
      <c r="X11" s="153" t="str">
        <f>IF($B11=FALSE,"",Length_12!U6)</f>
        <v/>
      </c>
      <c r="Y11" s="153" t="str">
        <f>IF($B11=FALSE,"",Length_12!V6)</f>
        <v/>
      </c>
      <c r="Z11" s="153" t="str">
        <f>IF($B11=FALSE,"",Length_12!W6)</f>
        <v/>
      </c>
      <c r="AA11" s="153" t="str">
        <f>IF($B11=FALSE,"",Length_12!X6)</f>
        <v/>
      </c>
      <c r="AB11" s="150" t="str">
        <f t="shared" si="7"/>
        <v/>
      </c>
      <c r="AC11" s="156" t="str">
        <f t="shared" si="8"/>
        <v/>
      </c>
      <c r="AD11" s="150" t="str">
        <f>IF($B11=FALSE,"",Length_12!H50)</f>
        <v/>
      </c>
      <c r="AE11" s="150" t="str">
        <f>IF($B11=FALSE,"",Length_12!I50)</f>
        <v/>
      </c>
      <c r="AF11" s="189" t="str">
        <f>IF($B11=FALSE,"",Length_12!J50)</f>
        <v/>
      </c>
      <c r="AG11" s="189" t="str">
        <f>IF($B11=FALSE,"",Length_12!K50)</f>
        <v/>
      </c>
      <c r="AH11" s="189" t="str">
        <f t="shared" si="15"/>
        <v/>
      </c>
      <c r="AI11" s="195" t="str">
        <f t="shared" si="9"/>
        <v/>
      </c>
      <c r="AJ11" s="196" t="str">
        <f t="shared" si="16"/>
        <v/>
      </c>
      <c r="AK11" s="150" t="str">
        <f t="shared" si="10"/>
        <v/>
      </c>
      <c r="AL11" s="150" t="str">
        <f t="shared" si="11"/>
        <v/>
      </c>
      <c r="AM11" s="150" t="str">
        <f t="shared" si="12"/>
        <v/>
      </c>
      <c r="AN11" s="150" t="str">
        <f t="shared" si="13"/>
        <v/>
      </c>
      <c r="AO11" s="114"/>
    </row>
    <row r="12" spans="1:41" ht="15" customHeight="1">
      <c r="B12" s="153" t="b">
        <f>IF(TRIM(Length_12!C7)="",FALSE,TRUE)</f>
        <v>0</v>
      </c>
      <c r="C12" s="153" t="str">
        <f t="shared" si="14"/>
        <v>_</v>
      </c>
      <c r="D12" s="150" t="str">
        <f>IF($B12=FALSE,"",Length_12!A7)</f>
        <v/>
      </c>
      <c r="E12" s="150" t="str">
        <f>IF($B12=FALSE,"",Length_12!B7)</f>
        <v/>
      </c>
      <c r="F12" s="158" t="str">
        <f>IF($B12=FALSE,"",VALUE(Length_12!C7))</f>
        <v/>
      </c>
      <c r="G12" s="150" t="str">
        <f>IF($B12=FALSE,"",Length_12!D7)</f>
        <v/>
      </c>
      <c r="H12" s="150" t="str">
        <f>IF($B12=FALSE,"",Length_12!E7)</f>
        <v/>
      </c>
      <c r="I12" s="153" t="str">
        <f>IF(B12=FALSE,"",Length_12!O7)</f>
        <v/>
      </c>
      <c r="J12" s="153" t="str">
        <f>IF(B12=FALSE,"",Length_12!P7)</f>
        <v/>
      </c>
      <c r="K12" s="153" t="str">
        <f>IF(B12=FALSE,"",Length_12!Q7)</f>
        <v/>
      </c>
      <c r="L12" s="153" t="str">
        <f>IF(B12=FALSE,"",Length_12!R7)</f>
        <v/>
      </c>
      <c r="M12" s="153" t="str">
        <f>IF(B12=FALSE,"",Length_12!S7)</f>
        <v/>
      </c>
      <c r="N12" s="150" t="str">
        <f t="shared" si="2"/>
        <v/>
      </c>
      <c r="O12" s="156" t="str">
        <f t="shared" si="3"/>
        <v/>
      </c>
      <c r="P12" s="150" t="str">
        <f>IF($B12=FALSE,"",Length_12!C51)</f>
        <v/>
      </c>
      <c r="Q12" s="150" t="str">
        <f>IF($B12=FALSE,"",Length_12!D51)</f>
        <v/>
      </c>
      <c r="R12" s="189" t="str">
        <f>IF(B12=FALSE,"",Length_12!E51)</f>
        <v/>
      </c>
      <c r="S12" s="189" t="str">
        <f>IF(B12=FALSE,"",Length_12!F51)</f>
        <v/>
      </c>
      <c r="T12" s="189" t="str">
        <f t="shared" si="4"/>
        <v/>
      </c>
      <c r="U12" s="195" t="str">
        <f t="shared" si="5"/>
        <v/>
      </c>
      <c r="V12" s="196" t="str">
        <f t="shared" si="6"/>
        <v/>
      </c>
      <c r="W12" s="153" t="str">
        <f>IF($B12=FALSE,"",Length_12!T7)</f>
        <v/>
      </c>
      <c r="X12" s="153" t="str">
        <f>IF($B12=FALSE,"",Length_12!U7)</f>
        <v/>
      </c>
      <c r="Y12" s="153" t="str">
        <f>IF($B12=FALSE,"",Length_12!V7)</f>
        <v/>
      </c>
      <c r="Z12" s="153" t="str">
        <f>IF($B12=FALSE,"",Length_12!W7)</f>
        <v/>
      </c>
      <c r="AA12" s="153" t="str">
        <f>IF($B12=FALSE,"",Length_12!X7)</f>
        <v/>
      </c>
      <c r="AB12" s="150" t="str">
        <f t="shared" si="7"/>
        <v/>
      </c>
      <c r="AC12" s="156" t="str">
        <f t="shared" si="8"/>
        <v/>
      </c>
      <c r="AD12" s="150" t="str">
        <f>IF($B12=FALSE,"",Length_12!H51)</f>
        <v/>
      </c>
      <c r="AE12" s="150" t="str">
        <f>IF($B12=FALSE,"",Length_12!I51)</f>
        <v/>
      </c>
      <c r="AF12" s="189" t="str">
        <f>IF($B12=FALSE,"",Length_12!J51)</f>
        <v/>
      </c>
      <c r="AG12" s="189" t="str">
        <f>IF($B12=FALSE,"",Length_12!K51)</f>
        <v/>
      </c>
      <c r="AH12" s="189" t="str">
        <f t="shared" si="15"/>
        <v/>
      </c>
      <c r="AI12" s="195" t="str">
        <f t="shared" si="9"/>
        <v/>
      </c>
      <c r="AJ12" s="196" t="str">
        <f t="shared" si="16"/>
        <v/>
      </c>
      <c r="AK12" s="150" t="str">
        <f t="shared" si="10"/>
        <v/>
      </c>
      <c r="AL12" s="150" t="str">
        <f t="shared" si="11"/>
        <v/>
      </c>
      <c r="AM12" s="150" t="str">
        <f t="shared" si="12"/>
        <v/>
      </c>
      <c r="AN12" s="150" t="str">
        <f t="shared" si="13"/>
        <v/>
      </c>
      <c r="AO12" s="114"/>
    </row>
    <row r="13" spans="1:41" ht="15" customHeight="1">
      <c r="B13" s="153" t="b">
        <f>IF(TRIM(Length_12!C8)="",FALSE,TRUE)</f>
        <v>0</v>
      </c>
      <c r="C13" s="153" t="str">
        <f t="shared" si="14"/>
        <v>_</v>
      </c>
      <c r="D13" s="150" t="str">
        <f>IF($B13=FALSE,"",Length_12!A8)</f>
        <v/>
      </c>
      <c r="E13" s="150" t="str">
        <f>IF($B13=FALSE,"",Length_12!B8)</f>
        <v/>
      </c>
      <c r="F13" s="158" t="str">
        <f>IF($B13=FALSE,"",VALUE(Length_12!C8))</f>
        <v/>
      </c>
      <c r="G13" s="150" t="str">
        <f>IF($B13=FALSE,"",Length_12!D8)</f>
        <v/>
      </c>
      <c r="H13" s="150" t="str">
        <f>IF($B13=FALSE,"",Length_12!E8)</f>
        <v/>
      </c>
      <c r="I13" s="153" t="str">
        <f>IF(B13=FALSE,"",Length_12!O8)</f>
        <v/>
      </c>
      <c r="J13" s="153" t="str">
        <f>IF(B13=FALSE,"",Length_12!P8)</f>
        <v/>
      </c>
      <c r="K13" s="153" t="str">
        <f>IF(B13=FALSE,"",Length_12!Q8)</f>
        <v/>
      </c>
      <c r="L13" s="153" t="str">
        <f>IF(B13=FALSE,"",Length_12!R8)</f>
        <v/>
      </c>
      <c r="M13" s="153" t="str">
        <f>IF(B13=FALSE,"",Length_12!S8)</f>
        <v/>
      </c>
      <c r="N13" s="150" t="str">
        <f t="shared" si="2"/>
        <v/>
      </c>
      <c r="O13" s="156" t="str">
        <f t="shared" si="3"/>
        <v/>
      </c>
      <c r="P13" s="150" t="str">
        <f>IF($B13=FALSE,"",Length_12!C52)</f>
        <v/>
      </c>
      <c r="Q13" s="150" t="str">
        <f>IF($B13=FALSE,"",Length_12!D52)</f>
        <v/>
      </c>
      <c r="R13" s="189" t="str">
        <f>IF(B13=FALSE,"",Length_12!E52)</f>
        <v/>
      </c>
      <c r="S13" s="189" t="str">
        <f>IF(B13=FALSE,"",Length_12!F52)</f>
        <v/>
      </c>
      <c r="T13" s="189" t="str">
        <f t="shared" si="4"/>
        <v/>
      </c>
      <c r="U13" s="195" t="str">
        <f t="shared" si="5"/>
        <v/>
      </c>
      <c r="V13" s="196" t="str">
        <f t="shared" si="6"/>
        <v/>
      </c>
      <c r="W13" s="153" t="str">
        <f>IF($B13=FALSE,"",Length_12!T8)</f>
        <v/>
      </c>
      <c r="X13" s="153" t="str">
        <f>IF($B13=FALSE,"",Length_12!U8)</f>
        <v/>
      </c>
      <c r="Y13" s="153" t="str">
        <f>IF($B13=FALSE,"",Length_12!V8)</f>
        <v/>
      </c>
      <c r="Z13" s="153" t="str">
        <f>IF($B13=FALSE,"",Length_12!W8)</f>
        <v/>
      </c>
      <c r="AA13" s="153" t="str">
        <f>IF($B13=FALSE,"",Length_12!X8)</f>
        <v/>
      </c>
      <c r="AB13" s="150" t="str">
        <f t="shared" si="7"/>
        <v/>
      </c>
      <c r="AC13" s="156" t="str">
        <f t="shared" si="8"/>
        <v/>
      </c>
      <c r="AD13" s="150" t="str">
        <f>IF($B13=FALSE,"",Length_12!H52)</f>
        <v/>
      </c>
      <c r="AE13" s="150" t="str">
        <f>IF($B13=FALSE,"",Length_12!I52)</f>
        <v/>
      </c>
      <c r="AF13" s="189" t="str">
        <f>IF($B13=FALSE,"",Length_12!J52)</f>
        <v/>
      </c>
      <c r="AG13" s="189" t="str">
        <f>IF($B13=FALSE,"",Length_12!K52)</f>
        <v/>
      </c>
      <c r="AH13" s="189" t="str">
        <f t="shared" si="15"/>
        <v/>
      </c>
      <c r="AI13" s="195" t="str">
        <f t="shared" si="9"/>
        <v/>
      </c>
      <c r="AJ13" s="196" t="str">
        <f t="shared" si="16"/>
        <v/>
      </c>
      <c r="AK13" s="150" t="str">
        <f t="shared" si="10"/>
        <v/>
      </c>
      <c r="AL13" s="150" t="str">
        <f t="shared" si="11"/>
        <v/>
      </c>
      <c r="AM13" s="150" t="str">
        <f t="shared" si="12"/>
        <v/>
      </c>
      <c r="AN13" s="150" t="str">
        <f t="shared" si="13"/>
        <v/>
      </c>
      <c r="AO13" s="114"/>
    </row>
    <row r="14" spans="1:41" ht="15" customHeight="1">
      <c r="B14" s="153" t="b">
        <f>IF(TRIM(Length_12!C9)="",FALSE,TRUE)</f>
        <v>0</v>
      </c>
      <c r="C14" s="153" t="str">
        <f t="shared" si="14"/>
        <v>_</v>
      </c>
      <c r="D14" s="150" t="str">
        <f>IF($B14=FALSE,"",Length_12!A9)</f>
        <v/>
      </c>
      <c r="E14" s="150" t="str">
        <f>IF($B14=FALSE,"",Length_12!B9)</f>
        <v/>
      </c>
      <c r="F14" s="158" t="str">
        <f>IF($B14=FALSE,"",VALUE(Length_12!C9))</f>
        <v/>
      </c>
      <c r="G14" s="150" t="str">
        <f>IF($B14=FALSE,"",Length_12!D9)</f>
        <v/>
      </c>
      <c r="H14" s="150" t="str">
        <f>IF($B14=FALSE,"",Length_12!E9)</f>
        <v/>
      </c>
      <c r="I14" s="153" t="str">
        <f>IF(B14=FALSE,"",Length_12!O9)</f>
        <v/>
      </c>
      <c r="J14" s="153" t="str">
        <f>IF(B14=FALSE,"",Length_12!P9)</f>
        <v/>
      </c>
      <c r="K14" s="153" t="str">
        <f>IF(B14=FALSE,"",Length_12!Q9)</f>
        <v/>
      </c>
      <c r="L14" s="153" t="str">
        <f>IF(B14=FALSE,"",Length_12!R9)</f>
        <v/>
      </c>
      <c r="M14" s="153" t="str">
        <f>IF(B14=FALSE,"",Length_12!S9)</f>
        <v/>
      </c>
      <c r="N14" s="150" t="str">
        <f t="shared" si="2"/>
        <v/>
      </c>
      <c r="O14" s="156" t="str">
        <f t="shared" si="3"/>
        <v/>
      </c>
      <c r="P14" s="150" t="str">
        <f>IF($B14=FALSE,"",Length_12!C53)</f>
        <v/>
      </c>
      <c r="Q14" s="150" t="str">
        <f>IF($B14=FALSE,"",Length_12!D53)</f>
        <v/>
      </c>
      <c r="R14" s="189" t="str">
        <f>IF(B14=FALSE,"",Length_12!E53)</f>
        <v/>
      </c>
      <c r="S14" s="189" t="str">
        <f>IF(B14=FALSE,"",Length_12!F53)</f>
        <v/>
      </c>
      <c r="T14" s="189" t="str">
        <f t="shared" si="4"/>
        <v/>
      </c>
      <c r="U14" s="195" t="str">
        <f t="shared" si="5"/>
        <v/>
      </c>
      <c r="V14" s="196" t="str">
        <f t="shared" si="6"/>
        <v/>
      </c>
      <c r="W14" s="153" t="str">
        <f>IF($B14=FALSE,"",Length_12!T9)</f>
        <v/>
      </c>
      <c r="X14" s="153" t="str">
        <f>IF($B14=FALSE,"",Length_12!U9)</f>
        <v/>
      </c>
      <c r="Y14" s="153" t="str">
        <f>IF($B14=FALSE,"",Length_12!V9)</f>
        <v/>
      </c>
      <c r="Z14" s="153" t="str">
        <f>IF($B14=FALSE,"",Length_12!W9)</f>
        <v/>
      </c>
      <c r="AA14" s="153" t="str">
        <f>IF($B14=FALSE,"",Length_12!X9)</f>
        <v/>
      </c>
      <c r="AB14" s="150" t="str">
        <f t="shared" si="7"/>
        <v/>
      </c>
      <c r="AC14" s="156" t="str">
        <f t="shared" si="8"/>
        <v/>
      </c>
      <c r="AD14" s="150" t="str">
        <f>IF($B14=FALSE,"",Length_12!H53)</f>
        <v/>
      </c>
      <c r="AE14" s="150" t="str">
        <f>IF($B14=FALSE,"",Length_12!I53)</f>
        <v/>
      </c>
      <c r="AF14" s="189" t="str">
        <f>IF($B14=FALSE,"",Length_12!J53)</f>
        <v/>
      </c>
      <c r="AG14" s="189" t="str">
        <f>IF($B14=FALSE,"",Length_12!K53)</f>
        <v/>
      </c>
      <c r="AH14" s="189" t="str">
        <f t="shared" si="15"/>
        <v/>
      </c>
      <c r="AI14" s="195" t="str">
        <f t="shared" si="9"/>
        <v/>
      </c>
      <c r="AJ14" s="196" t="str">
        <f t="shared" si="16"/>
        <v/>
      </c>
      <c r="AK14" s="150" t="str">
        <f t="shared" si="10"/>
        <v/>
      </c>
      <c r="AL14" s="150" t="str">
        <f t="shared" si="11"/>
        <v/>
      </c>
      <c r="AM14" s="150" t="str">
        <f t="shared" si="12"/>
        <v/>
      </c>
      <c r="AN14" s="150" t="str">
        <f t="shared" si="13"/>
        <v/>
      </c>
      <c r="AO14" s="114"/>
    </row>
    <row r="15" spans="1:41" ht="15" customHeight="1">
      <c r="B15" s="153" t="b">
        <f>IF(TRIM(Length_12!C10)="",FALSE,TRUE)</f>
        <v>0</v>
      </c>
      <c r="C15" s="153" t="str">
        <f t="shared" si="14"/>
        <v>_</v>
      </c>
      <c r="D15" s="150" t="str">
        <f>IF($B15=FALSE,"",Length_12!A10)</f>
        <v/>
      </c>
      <c r="E15" s="150" t="str">
        <f>IF($B15=FALSE,"",Length_12!B10)</f>
        <v/>
      </c>
      <c r="F15" s="158" t="str">
        <f>IF($B15=FALSE,"",VALUE(Length_12!C10))</f>
        <v/>
      </c>
      <c r="G15" s="150" t="str">
        <f>IF($B15=FALSE,"",Length_12!D10)</f>
        <v/>
      </c>
      <c r="H15" s="150" t="str">
        <f>IF($B15=FALSE,"",Length_12!E10)</f>
        <v/>
      </c>
      <c r="I15" s="153" t="str">
        <f>IF(B15=FALSE,"",Length_12!O10)</f>
        <v/>
      </c>
      <c r="J15" s="153" t="str">
        <f>IF(B15=FALSE,"",Length_12!P10)</f>
        <v/>
      </c>
      <c r="K15" s="153" t="str">
        <f>IF(B15=FALSE,"",Length_12!Q10)</f>
        <v/>
      </c>
      <c r="L15" s="153" t="str">
        <f>IF(B15=FALSE,"",Length_12!R10)</f>
        <v/>
      </c>
      <c r="M15" s="153" t="str">
        <f>IF(B15=FALSE,"",Length_12!S10)</f>
        <v/>
      </c>
      <c r="N15" s="150" t="str">
        <f t="shared" si="2"/>
        <v/>
      </c>
      <c r="O15" s="156" t="str">
        <f t="shared" si="3"/>
        <v/>
      </c>
      <c r="P15" s="150" t="str">
        <f>IF($B15=FALSE,"",Length_12!C54)</f>
        <v/>
      </c>
      <c r="Q15" s="150" t="str">
        <f>IF($B15=FALSE,"",Length_12!D54)</f>
        <v/>
      </c>
      <c r="R15" s="189" t="str">
        <f>IF(B15=FALSE,"",Length_12!E54)</f>
        <v/>
      </c>
      <c r="S15" s="189" t="str">
        <f>IF(B15=FALSE,"",Length_12!F54)</f>
        <v/>
      </c>
      <c r="T15" s="189" t="str">
        <f t="shared" si="4"/>
        <v/>
      </c>
      <c r="U15" s="195" t="str">
        <f t="shared" si="5"/>
        <v/>
      </c>
      <c r="V15" s="196" t="str">
        <f t="shared" si="6"/>
        <v/>
      </c>
      <c r="W15" s="153" t="str">
        <f>IF($B15=FALSE,"",Length_12!T10)</f>
        <v/>
      </c>
      <c r="X15" s="153" t="str">
        <f>IF($B15=FALSE,"",Length_12!U10)</f>
        <v/>
      </c>
      <c r="Y15" s="153" t="str">
        <f>IF($B15=FALSE,"",Length_12!V10)</f>
        <v/>
      </c>
      <c r="Z15" s="153" t="str">
        <f>IF($B15=FALSE,"",Length_12!W10)</f>
        <v/>
      </c>
      <c r="AA15" s="153" t="str">
        <f>IF($B15=FALSE,"",Length_12!X10)</f>
        <v/>
      </c>
      <c r="AB15" s="150" t="str">
        <f t="shared" si="7"/>
        <v/>
      </c>
      <c r="AC15" s="156" t="str">
        <f t="shared" si="8"/>
        <v/>
      </c>
      <c r="AD15" s="150" t="str">
        <f>IF($B15=FALSE,"",Length_12!H54)</f>
        <v/>
      </c>
      <c r="AE15" s="150" t="str">
        <f>IF($B15=FALSE,"",Length_12!I54)</f>
        <v/>
      </c>
      <c r="AF15" s="189" t="str">
        <f>IF($B15=FALSE,"",Length_12!J54)</f>
        <v/>
      </c>
      <c r="AG15" s="189" t="str">
        <f>IF($B15=FALSE,"",Length_12!K54)</f>
        <v/>
      </c>
      <c r="AH15" s="189" t="str">
        <f t="shared" si="15"/>
        <v/>
      </c>
      <c r="AI15" s="195" t="str">
        <f t="shared" si="9"/>
        <v/>
      </c>
      <c r="AJ15" s="196" t="str">
        <f t="shared" si="16"/>
        <v/>
      </c>
      <c r="AK15" s="150" t="str">
        <f t="shared" si="10"/>
        <v/>
      </c>
      <c r="AL15" s="150" t="str">
        <f t="shared" si="11"/>
        <v/>
      </c>
      <c r="AM15" s="150" t="str">
        <f t="shared" si="12"/>
        <v/>
      </c>
      <c r="AN15" s="150" t="str">
        <f t="shared" si="13"/>
        <v/>
      </c>
      <c r="AO15" s="114"/>
    </row>
    <row r="16" spans="1:41" ht="15" customHeight="1">
      <c r="B16" s="153" t="b">
        <f>IF(TRIM(Length_12!C11)="",FALSE,TRUE)</f>
        <v>0</v>
      </c>
      <c r="C16" s="153" t="str">
        <f t="shared" si="14"/>
        <v>_</v>
      </c>
      <c r="D16" s="150" t="str">
        <f>IF($B16=FALSE,"",Length_12!A11)</f>
        <v/>
      </c>
      <c r="E16" s="150" t="str">
        <f>IF($B16=FALSE,"",Length_12!B11)</f>
        <v/>
      </c>
      <c r="F16" s="158" t="str">
        <f>IF($B16=FALSE,"",VALUE(Length_12!C11))</f>
        <v/>
      </c>
      <c r="G16" s="150" t="str">
        <f>IF($B16=FALSE,"",Length_12!D11)</f>
        <v/>
      </c>
      <c r="H16" s="150" t="str">
        <f>IF($B16=FALSE,"",Length_12!E11)</f>
        <v/>
      </c>
      <c r="I16" s="153" t="str">
        <f>IF(B16=FALSE,"",Length_12!O11)</f>
        <v/>
      </c>
      <c r="J16" s="153" t="str">
        <f>IF(B16=FALSE,"",Length_12!P11)</f>
        <v/>
      </c>
      <c r="K16" s="153" t="str">
        <f>IF(B16=FALSE,"",Length_12!Q11)</f>
        <v/>
      </c>
      <c r="L16" s="153" t="str">
        <f>IF(B16=FALSE,"",Length_12!R11)</f>
        <v/>
      </c>
      <c r="M16" s="153" t="str">
        <f>IF(B16=FALSE,"",Length_12!S11)</f>
        <v/>
      </c>
      <c r="N16" s="150" t="str">
        <f t="shared" si="2"/>
        <v/>
      </c>
      <c r="O16" s="156" t="str">
        <f t="shared" si="3"/>
        <v/>
      </c>
      <c r="P16" s="150" t="str">
        <f>IF($B16=FALSE,"",Length_12!C55)</f>
        <v/>
      </c>
      <c r="Q16" s="150" t="str">
        <f>IF($B16=FALSE,"",Length_12!D55)</f>
        <v/>
      </c>
      <c r="R16" s="189" t="str">
        <f>IF(B16=FALSE,"",Length_12!E55)</f>
        <v/>
      </c>
      <c r="S16" s="189" t="str">
        <f>IF(B16=FALSE,"",Length_12!F55)</f>
        <v/>
      </c>
      <c r="T16" s="189" t="str">
        <f t="shared" si="4"/>
        <v/>
      </c>
      <c r="U16" s="195" t="str">
        <f t="shared" si="5"/>
        <v/>
      </c>
      <c r="V16" s="196" t="str">
        <f t="shared" si="6"/>
        <v/>
      </c>
      <c r="W16" s="153" t="str">
        <f>IF($B16=FALSE,"",Length_12!T11)</f>
        <v/>
      </c>
      <c r="X16" s="153" t="str">
        <f>IF($B16=FALSE,"",Length_12!U11)</f>
        <v/>
      </c>
      <c r="Y16" s="153" t="str">
        <f>IF($B16=FALSE,"",Length_12!V11)</f>
        <v/>
      </c>
      <c r="Z16" s="153" t="str">
        <f>IF($B16=FALSE,"",Length_12!W11)</f>
        <v/>
      </c>
      <c r="AA16" s="153" t="str">
        <f>IF($B16=FALSE,"",Length_12!X11)</f>
        <v/>
      </c>
      <c r="AB16" s="150" t="str">
        <f t="shared" si="7"/>
        <v/>
      </c>
      <c r="AC16" s="156" t="str">
        <f t="shared" si="8"/>
        <v/>
      </c>
      <c r="AD16" s="150" t="str">
        <f>IF($B16=FALSE,"",Length_12!H55)</f>
        <v/>
      </c>
      <c r="AE16" s="150" t="str">
        <f>IF($B16=FALSE,"",Length_12!I55)</f>
        <v/>
      </c>
      <c r="AF16" s="189" t="str">
        <f>IF($B16=FALSE,"",Length_12!J55)</f>
        <v/>
      </c>
      <c r="AG16" s="189" t="str">
        <f>IF($B16=FALSE,"",Length_12!K55)</f>
        <v/>
      </c>
      <c r="AH16" s="189" t="str">
        <f t="shared" si="15"/>
        <v/>
      </c>
      <c r="AI16" s="195" t="str">
        <f t="shared" si="9"/>
        <v/>
      </c>
      <c r="AJ16" s="196" t="str">
        <f t="shared" si="16"/>
        <v/>
      </c>
      <c r="AK16" s="150" t="str">
        <f t="shared" si="10"/>
        <v/>
      </c>
      <c r="AL16" s="150" t="str">
        <f t="shared" si="11"/>
        <v/>
      </c>
      <c r="AM16" s="150" t="str">
        <f t="shared" si="12"/>
        <v/>
      </c>
      <c r="AN16" s="150" t="str">
        <f t="shared" si="13"/>
        <v/>
      </c>
      <c r="AO16" s="114"/>
    </row>
    <row r="17" spans="2:41" ht="15" customHeight="1">
      <c r="B17" s="153" t="b">
        <f>IF(TRIM(Length_12!C12)="",FALSE,TRUE)</f>
        <v>0</v>
      </c>
      <c r="C17" s="153" t="str">
        <f t="shared" si="14"/>
        <v>_</v>
      </c>
      <c r="D17" s="150" t="str">
        <f>IF($B17=FALSE,"",Length_12!A12)</f>
        <v/>
      </c>
      <c r="E17" s="150" t="str">
        <f>IF($B17=FALSE,"",Length_12!B12)</f>
        <v/>
      </c>
      <c r="F17" s="158" t="str">
        <f>IF($B17=FALSE,"",VALUE(Length_12!C12))</f>
        <v/>
      </c>
      <c r="G17" s="150" t="str">
        <f>IF($B17=FALSE,"",Length_12!D12)</f>
        <v/>
      </c>
      <c r="H17" s="150" t="str">
        <f>IF($B17=FALSE,"",Length_12!E12)</f>
        <v/>
      </c>
      <c r="I17" s="153" t="str">
        <f>IF(B17=FALSE,"",Length_12!O12)</f>
        <v/>
      </c>
      <c r="J17" s="153" t="str">
        <f>IF(B17=FALSE,"",Length_12!P12)</f>
        <v/>
      </c>
      <c r="K17" s="153" t="str">
        <f>IF(B17=FALSE,"",Length_12!Q12)</f>
        <v/>
      </c>
      <c r="L17" s="153" t="str">
        <f>IF(B17=FALSE,"",Length_12!R12)</f>
        <v/>
      </c>
      <c r="M17" s="153" t="str">
        <f>IF(B17=FALSE,"",Length_12!S12)</f>
        <v/>
      </c>
      <c r="N17" s="150" t="str">
        <f t="shared" si="2"/>
        <v/>
      </c>
      <c r="O17" s="156" t="str">
        <f t="shared" si="3"/>
        <v/>
      </c>
      <c r="P17" s="150" t="str">
        <f>IF($B17=FALSE,"",Length_12!C56)</f>
        <v/>
      </c>
      <c r="Q17" s="150" t="str">
        <f>IF($B17=FALSE,"",Length_12!D56)</f>
        <v/>
      </c>
      <c r="R17" s="189" t="str">
        <f>IF(B17=FALSE,"",Length_12!E56)</f>
        <v/>
      </c>
      <c r="S17" s="189" t="str">
        <f>IF(B17=FALSE,"",Length_12!F56)</f>
        <v/>
      </c>
      <c r="T17" s="189" t="str">
        <f t="shared" si="4"/>
        <v/>
      </c>
      <c r="U17" s="195" t="str">
        <f t="shared" si="5"/>
        <v/>
      </c>
      <c r="V17" s="196" t="str">
        <f t="shared" si="6"/>
        <v/>
      </c>
      <c r="W17" s="153" t="str">
        <f>IF($B17=FALSE,"",Length_12!T12)</f>
        <v/>
      </c>
      <c r="X17" s="153" t="str">
        <f>IF($B17=FALSE,"",Length_12!U12)</f>
        <v/>
      </c>
      <c r="Y17" s="153" t="str">
        <f>IF($B17=FALSE,"",Length_12!V12)</f>
        <v/>
      </c>
      <c r="Z17" s="153" t="str">
        <f>IF($B17=FALSE,"",Length_12!W12)</f>
        <v/>
      </c>
      <c r="AA17" s="153" t="str">
        <f>IF($B17=FALSE,"",Length_12!X12)</f>
        <v/>
      </c>
      <c r="AB17" s="150" t="str">
        <f t="shared" si="7"/>
        <v/>
      </c>
      <c r="AC17" s="156" t="str">
        <f t="shared" si="8"/>
        <v/>
      </c>
      <c r="AD17" s="150" t="str">
        <f>IF($B17=FALSE,"",Length_12!H56)</f>
        <v/>
      </c>
      <c r="AE17" s="150" t="str">
        <f>IF($B17=FALSE,"",Length_12!I56)</f>
        <v/>
      </c>
      <c r="AF17" s="189" t="str">
        <f>IF($B17=FALSE,"",Length_12!J56)</f>
        <v/>
      </c>
      <c r="AG17" s="189" t="str">
        <f>IF($B17=FALSE,"",Length_12!K56)</f>
        <v/>
      </c>
      <c r="AH17" s="189" t="str">
        <f t="shared" si="15"/>
        <v/>
      </c>
      <c r="AI17" s="195" t="str">
        <f t="shared" si="9"/>
        <v/>
      </c>
      <c r="AJ17" s="196" t="str">
        <f t="shared" si="16"/>
        <v/>
      </c>
      <c r="AK17" s="150" t="str">
        <f t="shared" si="10"/>
        <v/>
      </c>
      <c r="AL17" s="150" t="str">
        <f t="shared" si="11"/>
        <v/>
      </c>
      <c r="AM17" s="150" t="str">
        <f t="shared" si="12"/>
        <v/>
      </c>
      <c r="AN17" s="150" t="str">
        <f t="shared" si="13"/>
        <v/>
      </c>
      <c r="AO17" s="114"/>
    </row>
    <row r="18" spans="2:41" ht="15" customHeight="1">
      <c r="B18" s="153" t="b">
        <f>IF(TRIM(Length_12!C13)="",FALSE,TRUE)</f>
        <v>0</v>
      </c>
      <c r="C18" s="153" t="str">
        <f t="shared" si="14"/>
        <v>_</v>
      </c>
      <c r="D18" s="150" t="str">
        <f>IF($B18=FALSE,"",Length_12!A13)</f>
        <v/>
      </c>
      <c r="E18" s="150" t="str">
        <f>IF($B18=FALSE,"",Length_12!B13)</f>
        <v/>
      </c>
      <c r="F18" s="158" t="str">
        <f>IF($B18=FALSE,"",VALUE(Length_12!C13))</f>
        <v/>
      </c>
      <c r="G18" s="150" t="str">
        <f>IF($B18=FALSE,"",Length_12!D13)</f>
        <v/>
      </c>
      <c r="H18" s="150" t="str">
        <f>IF($B18=FALSE,"",Length_12!E13)</f>
        <v/>
      </c>
      <c r="I18" s="153" t="str">
        <f>IF(B18=FALSE,"",Length_12!O13)</f>
        <v/>
      </c>
      <c r="J18" s="153" t="str">
        <f>IF(B18=FALSE,"",Length_12!P13)</f>
        <v/>
      </c>
      <c r="K18" s="153" t="str">
        <f>IF(B18=FALSE,"",Length_12!Q13)</f>
        <v/>
      </c>
      <c r="L18" s="153" t="str">
        <f>IF(B18=FALSE,"",Length_12!R13)</f>
        <v/>
      </c>
      <c r="M18" s="153" t="str">
        <f>IF(B18=FALSE,"",Length_12!S13)</f>
        <v/>
      </c>
      <c r="N18" s="150" t="str">
        <f t="shared" si="2"/>
        <v/>
      </c>
      <c r="O18" s="156" t="str">
        <f t="shared" si="3"/>
        <v/>
      </c>
      <c r="P18" s="150" t="str">
        <f>IF($B18=FALSE,"",Length_12!C57)</f>
        <v/>
      </c>
      <c r="Q18" s="150" t="str">
        <f>IF($B18=FALSE,"",Length_12!D57)</f>
        <v/>
      </c>
      <c r="R18" s="189" t="str">
        <f>IF(B18=FALSE,"",Length_12!E57)</f>
        <v/>
      </c>
      <c r="S18" s="189" t="str">
        <f>IF(B18=FALSE,"",Length_12!F57)</f>
        <v/>
      </c>
      <c r="T18" s="189" t="str">
        <f t="shared" si="4"/>
        <v/>
      </c>
      <c r="U18" s="195" t="str">
        <f t="shared" si="5"/>
        <v/>
      </c>
      <c r="V18" s="196" t="str">
        <f t="shared" si="6"/>
        <v/>
      </c>
      <c r="W18" s="153" t="str">
        <f>IF($B18=FALSE,"",Length_12!T13)</f>
        <v/>
      </c>
      <c r="X18" s="153" t="str">
        <f>IF($B18=FALSE,"",Length_12!U13)</f>
        <v/>
      </c>
      <c r="Y18" s="153" t="str">
        <f>IF($B18=FALSE,"",Length_12!V13)</f>
        <v/>
      </c>
      <c r="Z18" s="153" t="str">
        <f>IF($B18=FALSE,"",Length_12!W13)</f>
        <v/>
      </c>
      <c r="AA18" s="153" t="str">
        <f>IF($B18=FALSE,"",Length_12!X13)</f>
        <v/>
      </c>
      <c r="AB18" s="150" t="str">
        <f t="shared" si="7"/>
        <v/>
      </c>
      <c r="AC18" s="156" t="str">
        <f t="shared" si="8"/>
        <v/>
      </c>
      <c r="AD18" s="150" t="str">
        <f>IF($B18=FALSE,"",Length_12!H57)</f>
        <v/>
      </c>
      <c r="AE18" s="150" t="str">
        <f>IF($B18=FALSE,"",Length_12!I57)</f>
        <v/>
      </c>
      <c r="AF18" s="189" t="str">
        <f>IF($B18=FALSE,"",Length_12!J57)</f>
        <v/>
      </c>
      <c r="AG18" s="189" t="str">
        <f>IF($B18=FALSE,"",Length_12!K57)</f>
        <v/>
      </c>
      <c r="AH18" s="189" t="str">
        <f t="shared" si="15"/>
        <v/>
      </c>
      <c r="AI18" s="195" t="str">
        <f t="shared" si="9"/>
        <v/>
      </c>
      <c r="AJ18" s="196" t="str">
        <f t="shared" si="16"/>
        <v/>
      </c>
      <c r="AK18" s="150" t="str">
        <f t="shared" si="10"/>
        <v/>
      </c>
      <c r="AL18" s="150" t="str">
        <f t="shared" si="11"/>
        <v/>
      </c>
      <c r="AM18" s="150" t="str">
        <f t="shared" si="12"/>
        <v/>
      </c>
      <c r="AN18" s="150" t="str">
        <f t="shared" si="13"/>
        <v/>
      </c>
      <c r="AO18" s="114"/>
    </row>
    <row r="19" spans="2:41" ht="15" customHeight="1">
      <c r="B19" s="153" t="b">
        <f>IF(TRIM(Length_12!C14)="",FALSE,TRUE)</f>
        <v>0</v>
      </c>
      <c r="C19" s="153" t="str">
        <f t="shared" si="14"/>
        <v>_</v>
      </c>
      <c r="D19" s="150" t="str">
        <f>IF($B19=FALSE,"",Length_12!A14)</f>
        <v/>
      </c>
      <c r="E19" s="150" t="str">
        <f>IF($B19=FALSE,"",Length_12!B14)</f>
        <v/>
      </c>
      <c r="F19" s="158" t="str">
        <f>IF($B19=FALSE,"",VALUE(Length_12!C14))</f>
        <v/>
      </c>
      <c r="G19" s="150" t="str">
        <f>IF($B19=FALSE,"",Length_12!D14)</f>
        <v/>
      </c>
      <c r="H19" s="150" t="str">
        <f>IF($B19=FALSE,"",Length_12!E14)</f>
        <v/>
      </c>
      <c r="I19" s="153" t="str">
        <f>IF(B19=FALSE,"",Length_12!O14)</f>
        <v/>
      </c>
      <c r="J19" s="153" t="str">
        <f>IF(B19=FALSE,"",Length_12!P14)</f>
        <v/>
      </c>
      <c r="K19" s="153" t="str">
        <f>IF(B19=FALSE,"",Length_12!Q14)</f>
        <v/>
      </c>
      <c r="L19" s="153" t="str">
        <f>IF(B19=FALSE,"",Length_12!R14)</f>
        <v/>
      </c>
      <c r="M19" s="153" t="str">
        <f>IF(B19=FALSE,"",Length_12!S14)</f>
        <v/>
      </c>
      <c r="N19" s="150" t="str">
        <f t="shared" si="2"/>
        <v/>
      </c>
      <c r="O19" s="156" t="str">
        <f t="shared" si="3"/>
        <v/>
      </c>
      <c r="P19" s="150" t="str">
        <f>IF($B19=FALSE,"",Length_12!C58)</f>
        <v/>
      </c>
      <c r="Q19" s="150" t="str">
        <f>IF($B19=FALSE,"",Length_12!D58)</f>
        <v/>
      </c>
      <c r="R19" s="189" t="str">
        <f>IF(B19=FALSE,"",Length_12!E58)</f>
        <v/>
      </c>
      <c r="S19" s="189" t="str">
        <f>IF(B19=FALSE,"",Length_12!F58)</f>
        <v/>
      </c>
      <c r="T19" s="189" t="str">
        <f t="shared" si="4"/>
        <v/>
      </c>
      <c r="U19" s="195" t="str">
        <f t="shared" si="5"/>
        <v/>
      </c>
      <c r="V19" s="196" t="str">
        <f t="shared" si="6"/>
        <v/>
      </c>
      <c r="W19" s="153" t="str">
        <f>IF($B19=FALSE,"",Length_12!T14)</f>
        <v/>
      </c>
      <c r="X19" s="153" t="str">
        <f>IF($B19=FALSE,"",Length_12!U14)</f>
        <v/>
      </c>
      <c r="Y19" s="153" t="str">
        <f>IF($B19=FALSE,"",Length_12!V14)</f>
        <v/>
      </c>
      <c r="Z19" s="153" t="str">
        <f>IF($B19=FALSE,"",Length_12!W14)</f>
        <v/>
      </c>
      <c r="AA19" s="153" t="str">
        <f>IF($B19=FALSE,"",Length_12!X14)</f>
        <v/>
      </c>
      <c r="AB19" s="150" t="str">
        <f t="shared" si="7"/>
        <v/>
      </c>
      <c r="AC19" s="156" t="str">
        <f t="shared" si="8"/>
        <v/>
      </c>
      <c r="AD19" s="150" t="str">
        <f>IF($B19=FALSE,"",Length_12!H58)</f>
        <v/>
      </c>
      <c r="AE19" s="150" t="str">
        <f>IF($B19=FALSE,"",Length_12!I58)</f>
        <v/>
      </c>
      <c r="AF19" s="189" t="str">
        <f>IF($B19=FALSE,"",Length_12!J58)</f>
        <v/>
      </c>
      <c r="AG19" s="189" t="str">
        <f>IF($B19=FALSE,"",Length_12!K58)</f>
        <v/>
      </c>
      <c r="AH19" s="189" t="str">
        <f t="shared" si="15"/>
        <v/>
      </c>
      <c r="AI19" s="195" t="str">
        <f t="shared" si="9"/>
        <v/>
      </c>
      <c r="AJ19" s="196" t="str">
        <f t="shared" si="16"/>
        <v/>
      </c>
      <c r="AK19" s="150" t="str">
        <f t="shared" si="10"/>
        <v/>
      </c>
      <c r="AL19" s="150" t="str">
        <f t="shared" si="11"/>
        <v/>
      </c>
      <c r="AM19" s="150" t="str">
        <f t="shared" si="12"/>
        <v/>
      </c>
      <c r="AN19" s="150" t="str">
        <f t="shared" si="13"/>
        <v/>
      </c>
      <c r="AO19" s="114"/>
    </row>
    <row r="20" spans="2:41" ht="15" customHeight="1">
      <c r="B20" s="153" t="b">
        <f>IF(TRIM(Length_12!C15)="",FALSE,TRUE)</f>
        <v>0</v>
      </c>
      <c r="C20" s="153" t="str">
        <f t="shared" si="14"/>
        <v>_</v>
      </c>
      <c r="D20" s="150" t="str">
        <f>IF($B20=FALSE,"",Length_12!A15)</f>
        <v/>
      </c>
      <c r="E20" s="150" t="str">
        <f>IF($B20=FALSE,"",Length_12!B15)</f>
        <v/>
      </c>
      <c r="F20" s="158" t="str">
        <f>IF($B20=FALSE,"",VALUE(Length_12!C15))</f>
        <v/>
      </c>
      <c r="G20" s="150" t="str">
        <f>IF($B20=FALSE,"",Length_12!D15)</f>
        <v/>
      </c>
      <c r="H20" s="150" t="str">
        <f>IF($B20=FALSE,"",Length_12!E15)</f>
        <v/>
      </c>
      <c r="I20" s="153" t="str">
        <f>IF(B20=FALSE,"",Length_12!O15)</f>
        <v/>
      </c>
      <c r="J20" s="153" t="str">
        <f>IF(B20=FALSE,"",Length_12!P15)</f>
        <v/>
      </c>
      <c r="K20" s="153" t="str">
        <f>IF(B20=FALSE,"",Length_12!Q15)</f>
        <v/>
      </c>
      <c r="L20" s="153" t="str">
        <f>IF(B20=FALSE,"",Length_12!R15)</f>
        <v/>
      </c>
      <c r="M20" s="153" t="str">
        <f>IF(B20=FALSE,"",Length_12!S15)</f>
        <v/>
      </c>
      <c r="N20" s="150" t="str">
        <f t="shared" si="2"/>
        <v/>
      </c>
      <c r="O20" s="156" t="str">
        <f t="shared" si="3"/>
        <v/>
      </c>
      <c r="P20" s="150" t="str">
        <f>IF($B20=FALSE,"",Length_12!C59)</f>
        <v/>
      </c>
      <c r="Q20" s="150" t="str">
        <f>IF($B20=FALSE,"",Length_12!D59)</f>
        <v/>
      </c>
      <c r="R20" s="189" t="str">
        <f>IF(B20=FALSE,"",Length_12!E59)</f>
        <v/>
      </c>
      <c r="S20" s="189" t="str">
        <f>IF(B20=FALSE,"",Length_12!F59)</f>
        <v/>
      </c>
      <c r="T20" s="189" t="str">
        <f t="shared" si="4"/>
        <v/>
      </c>
      <c r="U20" s="195" t="str">
        <f t="shared" si="5"/>
        <v/>
      </c>
      <c r="V20" s="196" t="str">
        <f t="shared" si="6"/>
        <v/>
      </c>
      <c r="W20" s="153" t="str">
        <f>IF($B20=FALSE,"",Length_12!T15)</f>
        <v/>
      </c>
      <c r="X20" s="153" t="str">
        <f>IF($B20=FALSE,"",Length_12!U15)</f>
        <v/>
      </c>
      <c r="Y20" s="153" t="str">
        <f>IF($B20=FALSE,"",Length_12!V15)</f>
        <v/>
      </c>
      <c r="Z20" s="153" t="str">
        <f>IF($B20=FALSE,"",Length_12!W15)</f>
        <v/>
      </c>
      <c r="AA20" s="153" t="str">
        <f>IF($B20=FALSE,"",Length_12!X15)</f>
        <v/>
      </c>
      <c r="AB20" s="150" t="str">
        <f t="shared" si="7"/>
        <v/>
      </c>
      <c r="AC20" s="156" t="str">
        <f t="shared" si="8"/>
        <v/>
      </c>
      <c r="AD20" s="150" t="str">
        <f>IF($B20=FALSE,"",Length_12!H59)</f>
        <v/>
      </c>
      <c r="AE20" s="150" t="str">
        <f>IF($B20=FALSE,"",Length_12!I59)</f>
        <v/>
      </c>
      <c r="AF20" s="189" t="str">
        <f>IF($B20=FALSE,"",Length_12!J59)</f>
        <v/>
      </c>
      <c r="AG20" s="189" t="str">
        <f>IF($B20=FALSE,"",Length_12!K59)</f>
        <v/>
      </c>
      <c r="AH20" s="189" t="str">
        <f t="shared" si="15"/>
        <v/>
      </c>
      <c r="AI20" s="195" t="str">
        <f t="shared" si="9"/>
        <v/>
      </c>
      <c r="AJ20" s="196" t="str">
        <f t="shared" si="16"/>
        <v/>
      </c>
      <c r="AK20" s="150" t="str">
        <f t="shared" si="10"/>
        <v/>
      </c>
      <c r="AL20" s="150" t="str">
        <f t="shared" si="11"/>
        <v/>
      </c>
      <c r="AM20" s="150" t="str">
        <f t="shared" si="12"/>
        <v/>
      </c>
      <c r="AN20" s="150" t="str">
        <f t="shared" si="13"/>
        <v/>
      </c>
      <c r="AO20" s="114"/>
    </row>
    <row r="21" spans="2:41" ht="15" customHeight="1">
      <c r="B21" s="153" t="b">
        <f>IF(TRIM(Length_12!C16)="",FALSE,TRUE)</f>
        <v>0</v>
      </c>
      <c r="C21" s="153" t="str">
        <f t="shared" si="14"/>
        <v>_</v>
      </c>
      <c r="D21" s="150" t="str">
        <f>IF($B21=FALSE,"",Length_12!A16)</f>
        <v/>
      </c>
      <c r="E21" s="150" t="str">
        <f>IF($B21=FALSE,"",Length_12!B16)</f>
        <v/>
      </c>
      <c r="F21" s="158" t="str">
        <f>IF($B21=FALSE,"",VALUE(Length_12!C16))</f>
        <v/>
      </c>
      <c r="G21" s="150" t="str">
        <f>IF($B21=FALSE,"",Length_12!D16)</f>
        <v/>
      </c>
      <c r="H21" s="150" t="str">
        <f>IF($B21=FALSE,"",Length_12!E16)</f>
        <v/>
      </c>
      <c r="I21" s="153" t="str">
        <f>IF(B21=FALSE,"",Length_12!O16)</f>
        <v/>
      </c>
      <c r="J21" s="153" t="str">
        <f>IF(B21=FALSE,"",Length_12!P16)</f>
        <v/>
      </c>
      <c r="K21" s="153" t="str">
        <f>IF(B21=FALSE,"",Length_12!Q16)</f>
        <v/>
      </c>
      <c r="L21" s="153" t="str">
        <f>IF(B21=FALSE,"",Length_12!R16)</f>
        <v/>
      </c>
      <c r="M21" s="153" t="str">
        <f>IF(B21=FALSE,"",Length_12!S16)</f>
        <v/>
      </c>
      <c r="N21" s="150" t="str">
        <f t="shared" si="2"/>
        <v/>
      </c>
      <c r="O21" s="156" t="str">
        <f t="shared" si="3"/>
        <v/>
      </c>
      <c r="P21" s="150" t="str">
        <f>IF($B21=FALSE,"",Length_12!C60)</f>
        <v/>
      </c>
      <c r="Q21" s="150" t="str">
        <f>IF($B21=FALSE,"",Length_12!D60)</f>
        <v/>
      </c>
      <c r="R21" s="189" t="str">
        <f>IF(B21=FALSE,"",Length_12!E60)</f>
        <v/>
      </c>
      <c r="S21" s="189" t="str">
        <f>IF(B21=FALSE,"",Length_12!F60)</f>
        <v/>
      </c>
      <c r="T21" s="189" t="str">
        <f t="shared" si="4"/>
        <v/>
      </c>
      <c r="U21" s="195" t="str">
        <f t="shared" si="5"/>
        <v/>
      </c>
      <c r="V21" s="196" t="str">
        <f t="shared" si="6"/>
        <v/>
      </c>
      <c r="W21" s="153" t="str">
        <f>IF($B21=FALSE,"",Length_12!T16)</f>
        <v/>
      </c>
      <c r="X21" s="153" t="str">
        <f>IF($B21=FALSE,"",Length_12!U16)</f>
        <v/>
      </c>
      <c r="Y21" s="153" t="str">
        <f>IF($B21=FALSE,"",Length_12!V16)</f>
        <v/>
      </c>
      <c r="Z21" s="153" t="str">
        <f>IF($B21=FALSE,"",Length_12!W16)</f>
        <v/>
      </c>
      <c r="AA21" s="153" t="str">
        <f>IF($B21=FALSE,"",Length_12!X16)</f>
        <v/>
      </c>
      <c r="AB21" s="150" t="str">
        <f t="shared" si="7"/>
        <v/>
      </c>
      <c r="AC21" s="156" t="str">
        <f t="shared" si="8"/>
        <v/>
      </c>
      <c r="AD21" s="150" t="str">
        <f>IF($B21=FALSE,"",Length_12!H60)</f>
        <v/>
      </c>
      <c r="AE21" s="150" t="str">
        <f>IF($B21=FALSE,"",Length_12!I60)</f>
        <v/>
      </c>
      <c r="AF21" s="189" t="str">
        <f>IF($B21=FALSE,"",Length_12!J60)</f>
        <v/>
      </c>
      <c r="AG21" s="189" t="str">
        <f>IF($B21=FALSE,"",Length_12!K60)</f>
        <v/>
      </c>
      <c r="AH21" s="189" t="str">
        <f t="shared" si="15"/>
        <v/>
      </c>
      <c r="AI21" s="195" t="str">
        <f t="shared" si="9"/>
        <v/>
      </c>
      <c r="AJ21" s="196" t="str">
        <f t="shared" si="16"/>
        <v/>
      </c>
      <c r="AK21" s="150" t="str">
        <f t="shared" si="10"/>
        <v/>
      </c>
      <c r="AL21" s="150" t="str">
        <f t="shared" si="11"/>
        <v/>
      </c>
      <c r="AM21" s="150" t="str">
        <f t="shared" si="12"/>
        <v/>
      </c>
      <c r="AN21" s="150" t="str">
        <f t="shared" si="13"/>
        <v/>
      </c>
      <c r="AO21" s="114"/>
    </row>
    <row r="22" spans="2:41" ht="15" customHeight="1">
      <c r="B22" s="153" t="b">
        <f>IF(TRIM(Length_12!C17)="",FALSE,TRUE)</f>
        <v>0</v>
      </c>
      <c r="C22" s="153" t="str">
        <f t="shared" si="14"/>
        <v>_</v>
      </c>
      <c r="D22" s="150" t="str">
        <f>IF($B22=FALSE,"",Length_12!A17)</f>
        <v/>
      </c>
      <c r="E22" s="150" t="str">
        <f>IF($B22=FALSE,"",Length_12!B17)</f>
        <v/>
      </c>
      <c r="F22" s="158" t="str">
        <f>IF($B22=FALSE,"",VALUE(Length_12!C17))</f>
        <v/>
      </c>
      <c r="G22" s="150" t="str">
        <f>IF($B22=FALSE,"",Length_12!D17)</f>
        <v/>
      </c>
      <c r="H22" s="150" t="str">
        <f>IF($B22=FALSE,"",Length_12!E17)</f>
        <v/>
      </c>
      <c r="I22" s="153" t="str">
        <f>IF(B22=FALSE,"",Length_12!O17)</f>
        <v/>
      </c>
      <c r="J22" s="153" t="str">
        <f>IF(B22=FALSE,"",Length_12!P17)</f>
        <v/>
      </c>
      <c r="K22" s="153" t="str">
        <f>IF(B22=FALSE,"",Length_12!Q17)</f>
        <v/>
      </c>
      <c r="L22" s="153" t="str">
        <f>IF(B22=FALSE,"",Length_12!R17)</f>
        <v/>
      </c>
      <c r="M22" s="153" t="str">
        <f>IF(B22=FALSE,"",Length_12!S17)</f>
        <v/>
      </c>
      <c r="N22" s="150" t="str">
        <f t="shared" si="2"/>
        <v/>
      </c>
      <c r="O22" s="156" t="str">
        <f t="shared" si="3"/>
        <v/>
      </c>
      <c r="P22" s="150" t="str">
        <f>IF($B22=FALSE,"",Length_12!C61)</f>
        <v/>
      </c>
      <c r="Q22" s="150" t="str">
        <f>IF($B22=FALSE,"",Length_12!D61)</f>
        <v/>
      </c>
      <c r="R22" s="189" t="str">
        <f>IF(B22=FALSE,"",Length_12!E61)</f>
        <v/>
      </c>
      <c r="S22" s="189" t="str">
        <f>IF(B22=FALSE,"",Length_12!F61)</f>
        <v/>
      </c>
      <c r="T22" s="189" t="str">
        <f t="shared" si="4"/>
        <v/>
      </c>
      <c r="U22" s="195" t="str">
        <f t="shared" si="5"/>
        <v/>
      </c>
      <c r="V22" s="196" t="str">
        <f t="shared" si="6"/>
        <v/>
      </c>
      <c r="W22" s="153" t="str">
        <f>IF($B22=FALSE,"",Length_12!T17)</f>
        <v/>
      </c>
      <c r="X22" s="153" t="str">
        <f>IF($B22=FALSE,"",Length_12!U17)</f>
        <v/>
      </c>
      <c r="Y22" s="153" t="str">
        <f>IF($B22=FALSE,"",Length_12!V17)</f>
        <v/>
      </c>
      <c r="Z22" s="153" t="str">
        <f>IF($B22=FALSE,"",Length_12!W17)</f>
        <v/>
      </c>
      <c r="AA22" s="153" t="str">
        <f>IF($B22=FALSE,"",Length_12!X17)</f>
        <v/>
      </c>
      <c r="AB22" s="150" t="str">
        <f t="shared" si="7"/>
        <v/>
      </c>
      <c r="AC22" s="156" t="str">
        <f t="shared" si="8"/>
        <v/>
      </c>
      <c r="AD22" s="150" t="str">
        <f>IF($B22=FALSE,"",Length_12!H61)</f>
        <v/>
      </c>
      <c r="AE22" s="150" t="str">
        <f>IF($B22=FALSE,"",Length_12!I61)</f>
        <v/>
      </c>
      <c r="AF22" s="189" t="str">
        <f>IF($B22=FALSE,"",Length_12!J61)</f>
        <v/>
      </c>
      <c r="AG22" s="189" t="str">
        <f>IF($B22=FALSE,"",Length_12!K61)</f>
        <v/>
      </c>
      <c r="AH22" s="189" t="str">
        <f t="shared" si="15"/>
        <v/>
      </c>
      <c r="AI22" s="195" t="str">
        <f t="shared" si="9"/>
        <v/>
      </c>
      <c r="AJ22" s="196" t="str">
        <f t="shared" si="16"/>
        <v/>
      </c>
      <c r="AK22" s="150" t="str">
        <f t="shared" si="10"/>
        <v/>
      </c>
      <c r="AL22" s="150" t="str">
        <f t="shared" si="11"/>
        <v/>
      </c>
      <c r="AM22" s="150" t="str">
        <f t="shared" si="12"/>
        <v/>
      </c>
      <c r="AN22" s="150" t="str">
        <f t="shared" si="13"/>
        <v/>
      </c>
      <c r="AO22" s="114"/>
    </row>
    <row r="23" spans="2:41" ht="15" customHeight="1">
      <c r="B23" s="153" t="b">
        <f>IF(TRIM(Length_12!C18)="",FALSE,TRUE)</f>
        <v>0</v>
      </c>
      <c r="C23" s="153" t="str">
        <f t="shared" si="14"/>
        <v>_</v>
      </c>
      <c r="D23" s="150" t="str">
        <f>IF($B23=FALSE,"",Length_12!A18)</f>
        <v/>
      </c>
      <c r="E23" s="150" t="str">
        <f>IF($B23=FALSE,"",Length_12!B18)</f>
        <v/>
      </c>
      <c r="F23" s="158" t="str">
        <f>IF($B23=FALSE,"",VALUE(Length_12!C18))</f>
        <v/>
      </c>
      <c r="G23" s="150" t="str">
        <f>IF($B23=FALSE,"",Length_12!D18)</f>
        <v/>
      </c>
      <c r="H23" s="150" t="str">
        <f>IF($B23=FALSE,"",Length_12!E18)</f>
        <v/>
      </c>
      <c r="I23" s="153" t="str">
        <f>IF(B23=FALSE,"",Length_12!O18)</f>
        <v/>
      </c>
      <c r="J23" s="153" t="str">
        <f>IF(B23=FALSE,"",Length_12!P18)</f>
        <v/>
      </c>
      <c r="K23" s="153" t="str">
        <f>IF(B23=FALSE,"",Length_12!Q18)</f>
        <v/>
      </c>
      <c r="L23" s="153" t="str">
        <f>IF(B23=FALSE,"",Length_12!R18)</f>
        <v/>
      </c>
      <c r="M23" s="153" t="str">
        <f>IF(B23=FALSE,"",Length_12!S18)</f>
        <v/>
      </c>
      <c r="N23" s="150" t="str">
        <f t="shared" si="2"/>
        <v/>
      </c>
      <c r="O23" s="156" t="str">
        <f t="shared" si="3"/>
        <v/>
      </c>
      <c r="P23" s="150" t="str">
        <f>IF($B23=FALSE,"",Length_12!C62)</f>
        <v/>
      </c>
      <c r="Q23" s="150" t="str">
        <f>IF($B23=FALSE,"",Length_12!D62)</f>
        <v/>
      </c>
      <c r="R23" s="189" t="str">
        <f>IF(B23=FALSE,"",Length_12!E62)</f>
        <v/>
      </c>
      <c r="S23" s="189" t="str">
        <f>IF(B23=FALSE,"",Length_12!F62)</f>
        <v/>
      </c>
      <c r="T23" s="189" t="str">
        <f t="shared" si="4"/>
        <v/>
      </c>
      <c r="U23" s="195" t="str">
        <f t="shared" si="5"/>
        <v/>
      </c>
      <c r="V23" s="196" t="str">
        <f t="shared" si="6"/>
        <v/>
      </c>
      <c r="W23" s="153" t="str">
        <f>IF($B23=FALSE,"",Length_12!T18)</f>
        <v/>
      </c>
      <c r="X23" s="153" t="str">
        <f>IF($B23=FALSE,"",Length_12!U18)</f>
        <v/>
      </c>
      <c r="Y23" s="153" t="str">
        <f>IF($B23=FALSE,"",Length_12!V18)</f>
        <v/>
      </c>
      <c r="Z23" s="153" t="str">
        <f>IF($B23=FALSE,"",Length_12!W18)</f>
        <v/>
      </c>
      <c r="AA23" s="153" t="str">
        <f>IF($B23=FALSE,"",Length_12!X18)</f>
        <v/>
      </c>
      <c r="AB23" s="150" t="str">
        <f t="shared" si="7"/>
        <v/>
      </c>
      <c r="AC23" s="156" t="str">
        <f t="shared" si="8"/>
        <v/>
      </c>
      <c r="AD23" s="150" t="str">
        <f>IF($B23=FALSE,"",Length_12!H62)</f>
        <v/>
      </c>
      <c r="AE23" s="150" t="str">
        <f>IF($B23=FALSE,"",Length_12!I62)</f>
        <v/>
      </c>
      <c r="AF23" s="189" t="str">
        <f>IF($B23=FALSE,"",Length_12!J62)</f>
        <v/>
      </c>
      <c r="AG23" s="189" t="str">
        <f>IF($B23=FALSE,"",Length_12!K62)</f>
        <v/>
      </c>
      <c r="AH23" s="189" t="str">
        <f t="shared" si="15"/>
        <v/>
      </c>
      <c r="AI23" s="195" t="str">
        <f t="shared" si="9"/>
        <v/>
      </c>
      <c r="AJ23" s="196" t="str">
        <f t="shared" si="16"/>
        <v/>
      </c>
      <c r="AK23" s="150" t="str">
        <f t="shared" si="10"/>
        <v/>
      </c>
      <c r="AL23" s="150" t="str">
        <f t="shared" si="11"/>
        <v/>
      </c>
      <c r="AM23" s="150" t="str">
        <f t="shared" si="12"/>
        <v/>
      </c>
      <c r="AN23" s="150" t="str">
        <f t="shared" si="13"/>
        <v/>
      </c>
      <c r="AO23" s="114"/>
    </row>
    <row r="24" spans="2:41" ht="15" customHeight="1">
      <c r="B24" s="153" t="b">
        <f>IF(TRIM(Length_12!C19)="",FALSE,TRUE)</f>
        <v>0</v>
      </c>
      <c r="C24" s="153" t="str">
        <f t="shared" si="14"/>
        <v>_</v>
      </c>
      <c r="D24" s="150" t="str">
        <f>IF($B24=FALSE,"",Length_12!A19)</f>
        <v/>
      </c>
      <c r="E24" s="150" t="str">
        <f>IF($B24=FALSE,"",Length_12!B19)</f>
        <v/>
      </c>
      <c r="F24" s="158" t="str">
        <f>IF($B24=FALSE,"",VALUE(Length_12!C19))</f>
        <v/>
      </c>
      <c r="G24" s="150" t="str">
        <f>IF($B24=FALSE,"",Length_12!D19)</f>
        <v/>
      </c>
      <c r="H24" s="150" t="str">
        <f>IF($B24=FALSE,"",Length_12!E19)</f>
        <v/>
      </c>
      <c r="I24" s="153" t="str">
        <f>IF(B24=FALSE,"",Length_12!O19)</f>
        <v/>
      </c>
      <c r="J24" s="153" t="str">
        <f>IF(B24=FALSE,"",Length_12!P19)</f>
        <v/>
      </c>
      <c r="K24" s="153" t="str">
        <f>IF(B24=FALSE,"",Length_12!Q19)</f>
        <v/>
      </c>
      <c r="L24" s="153" t="str">
        <f>IF(B24=FALSE,"",Length_12!R19)</f>
        <v/>
      </c>
      <c r="M24" s="153" t="str">
        <f>IF(B24=FALSE,"",Length_12!S19)</f>
        <v/>
      </c>
      <c r="N24" s="150" t="str">
        <f t="shared" si="2"/>
        <v/>
      </c>
      <c r="O24" s="156" t="str">
        <f t="shared" si="3"/>
        <v/>
      </c>
      <c r="P24" s="150" t="str">
        <f>IF($B24=FALSE,"",Length_12!C63)</f>
        <v/>
      </c>
      <c r="Q24" s="150" t="str">
        <f>IF($B24=FALSE,"",Length_12!D63)</f>
        <v/>
      </c>
      <c r="R24" s="189" t="str">
        <f>IF(B24=FALSE,"",Length_12!E63)</f>
        <v/>
      </c>
      <c r="S24" s="189" t="str">
        <f>IF(B24=FALSE,"",Length_12!F63)</f>
        <v/>
      </c>
      <c r="T24" s="189" t="str">
        <f t="shared" si="4"/>
        <v/>
      </c>
      <c r="U24" s="195" t="str">
        <f t="shared" si="5"/>
        <v/>
      </c>
      <c r="V24" s="196" t="str">
        <f t="shared" si="6"/>
        <v/>
      </c>
      <c r="W24" s="153" t="str">
        <f>IF($B24=FALSE,"",Length_12!T19)</f>
        <v/>
      </c>
      <c r="X24" s="153" t="str">
        <f>IF($B24=FALSE,"",Length_12!U19)</f>
        <v/>
      </c>
      <c r="Y24" s="153" t="str">
        <f>IF($B24=FALSE,"",Length_12!V19)</f>
        <v/>
      </c>
      <c r="Z24" s="153" t="str">
        <f>IF($B24=FALSE,"",Length_12!W19)</f>
        <v/>
      </c>
      <c r="AA24" s="153" t="str">
        <f>IF($B24=FALSE,"",Length_12!X19)</f>
        <v/>
      </c>
      <c r="AB24" s="150" t="str">
        <f t="shared" si="7"/>
        <v/>
      </c>
      <c r="AC24" s="156" t="str">
        <f t="shared" si="8"/>
        <v/>
      </c>
      <c r="AD24" s="150" t="str">
        <f>IF($B24=FALSE,"",Length_12!H63)</f>
        <v/>
      </c>
      <c r="AE24" s="150" t="str">
        <f>IF($B24=FALSE,"",Length_12!I63)</f>
        <v/>
      </c>
      <c r="AF24" s="189" t="str">
        <f>IF($B24=FALSE,"",Length_12!J63)</f>
        <v/>
      </c>
      <c r="AG24" s="189" t="str">
        <f>IF($B24=FALSE,"",Length_12!K63)</f>
        <v/>
      </c>
      <c r="AH24" s="189" t="str">
        <f t="shared" si="15"/>
        <v/>
      </c>
      <c r="AI24" s="195" t="str">
        <f t="shared" si="9"/>
        <v/>
      </c>
      <c r="AJ24" s="196" t="str">
        <f t="shared" si="16"/>
        <v/>
      </c>
      <c r="AK24" s="150" t="str">
        <f t="shared" si="10"/>
        <v/>
      </c>
      <c r="AL24" s="150" t="str">
        <f t="shared" si="11"/>
        <v/>
      </c>
      <c r="AM24" s="150" t="str">
        <f t="shared" si="12"/>
        <v/>
      </c>
      <c r="AN24" s="150" t="str">
        <f t="shared" si="13"/>
        <v/>
      </c>
      <c r="AO24" s="114"/>
    </row>
    <row r="25" spans="2:41" ht="15" customHeight="1">
      <c r="B25" s="153" t="b">
        <f>IF(TRIM(Length_12!C20)="",FALSE,TRUE)</f>
        <v>0</v>
      </c>
      <c r="C25" s="153" t="str">
        <f t="shared" si="14"/>
        <v>_</v>
      </c>
      <c r="D25" s="150" t="str">
        <f>IF($B25=FALSE,"",Length_12!A20)</f>
        <v/>
      </c>
      <c r="E25" s="150" t="str">
        <f>IF($B25=FALSE,"",Length_12!B20)</f>
        <v/>
      </c>
      <c r="F25" s="158" t="str">
        <f>IF($B25=FALSE,"",VALUE(Length_12!C20))</f>
        <v/>
      </c>
      <c r="G25" s="150" t="str">
        <f>IF($B25=FALSE,"",Length_12!D20)</f>
        <v/>
      </c>
      <c r="H25" s="150" t="str">
        <f>IF($B25=FALSE,"",Length_12!E20)</f>
        <v/>
      </c>
      <c r="I25" s="153" t="str">
        <f>IF(B25=FALSE,"",Length_12!O20)</f>
        <v/>
      </c>
      <c r="J25" s="153" t="str">
        <f>IF(B25=FALSE,"",Length_12!P20)</f>
        <v/>
      </c>
      <c r="K25" s="153" t="str">
        <f>IF(B25=FALSE,"",Length_12!Q20)</f>
        <v/>
      </c>
      <c r="L25" s="153" t="str">
        <f>IF(B25=FALSE,"",Length_12!R20)</f>
        <v/>
      </c>
      <c r="M25" s="153" t="str">
        <f>IF(B25=FALSE,"",Length_12!S20)</f>
        <v/>
      </c>
      <c r="N25" s="150" t="str">
        <f t="shared" si="2"/>
        <v/>
      </c>
      <c r="O25" s="156" t="str">
        <f t="shared" si="3"/>
        <v/>
      </c>
      <c r="P25" s="150" t="str">
        <f>IF($B25=FALSE,"",Length_12!C64)</f>
        <v/>
      </c>
      <c r="Q25" s="150" t="str">
        <f>IF($B25=FALSE,"",Length_12!D64)</f>
        <v/>
      </c>
      <c r="R25" s="189" t="str">
        <f>IF(B25=FALSE,"",Length_12!E64)</f>
        <v/>
      </c>
      <c r="S25" s="189" t="str">
        <f>IF(B25=FALSE,"",Length_12!F64)</f>
        <v/>
      </c>
      <c r="T25" s="189" t="str">
        <f t="shared" si="4"/>
        <v/>
      </c>
      <c r="U25" s="195" t="str">
        <f t="shared" si="5"/>
        <v/>
      </c>
      <c r="V25" s="196" t="str">
        <f t="shared" si="6"/>
        <v/>
      </c>
      <c r="W25" s="153" t="str">
        <f>IF($B25=FALSE,"",Length_12!T20)</f>
        <v/>
      </c>
      <c r="X25" s="153" t="str">
        <f>IF($B25=FALSE,"",Length_12!U20)</f>
        <v/>
      </c>
      <c r="Y25" s="153" t="str">
        <f>IF($B25=FALSE,"",Length_12!V20)</f>
        <v/>
      </c>
      <c r="Z25" s="153" t="str">
        <f>IF($B25=FALSE,"",Length_12!W20)</f>
        <v/>
      </c>
      <c r="AA25" s="153" t="str">
        <f>IF($B25=FALSE,"",Length_12!X20)</f>
        <v/>
      </c>
      <c r="AB25" s="150" t="str">
        <f t="shared" si="7"/>
        <v/>
      </c>
      <c r="AC25" s="156" t="str">
        <f t="shared" si="8"/>
        <v/>
      </c>
      <c r="AD25" s="150" t="str">
        <f>IF($B25=FALSE,"",Length_12!H64)</f>
        <v/>
      </c>
      <c r="AE25" s="150" t="str">
        <f>IF($B25=FALSE,"",Length_12!I64)</f>
        <v/>
      </c>
      <c r="AF25" s="189" t="str">
        <f>IF($B25=FALSE,"",Length_12!J64)</f>
        <v/>
      </c>
      <c r="AG25" s="189" t="str">
        <f>IF($B25=FALSE,"",Length_12!K64)</f>
        <v/>
      </c>
      <c r="AH25" s="189" t="str">
        <f t="shared" si="15"/>
        <v/>
      </c>
      <c r="AI25" s="195" t="str">
        <f t="shared" si="9"/>
        <v/>
      </c>
      <c r="AJ25" s="196" t="str">
        <f t="shared" si="16"/>
        <v/>
      </c>
      <c r="AK25" s="150" t="str">
        <f t="shared" si="10"/>
        <v/>
      </c>
      <c r="AL25" s="150" t="str">
        <f t="shared" si="11"/>
        <v/>
      </c>
      <c r="AM25" s="150" t="str">
        <f t="shared" si="12"/>
        <v/>
      </c>
      <c r="AN25" s="150" t="str">
        <f t="shared" si="13"/>
        <v/>
      </c>
      <c r="AO25" s="114"/>
    </row>
    <row r="26" spans="2:41" ht="15" customHeight="1">
      <c r="B26" s="153" t="b">
        <f>IF(TRIM(Length_12!C21)="",FALSE,TRUE)</f>
        <v>0</v>
      </c>
      <c r="C26" s="153" t="str">
        <f t="shared" si="14"/>
        <v>_</v>
      </c>
      <c r="D26" s="150" t="str">
        <f>IF($B26=FALSE,"",Length_12!A21)</f>
        <v/>
      </c>
      <c r="E26" s="150" t="str">
        <f>IF($B26=FALSE,"",Length_12!B21)</f>
        <v/>
      </c>
      <c r="F26" s="158" t="str">
        <f>IF($B26=FALSE,"",VALUE(Length_12!C21))</f>
        <v/>
      </c>
      <c r="G26" s="150" t="str">
        <f>IF($B26=FALSE,"",Length_12!D21)</f>
        <v/>
      </c>
      <c r="H26" s="150" t="str">
        <f>IF($B26=FALSE,"",Length_12!E21)</f>
        <v/>
      </c>
      <c r="I26" s="153" t="str">
        <f>IF(B26=FALSE,"",Length_12!O21)</f>
        <v/>
      </c>
      <c r="J26" s="153" t="str">
        <f>IF(B26=FALSE,"",Length_12!P21)</f>
        <v/>
      </c>
      <c r="K26" s="153" t="str">
        <f>IF(B26=FALSE,"",Length_12!Q21)</f>
        <v/>
      </c>
      <c r="L26" s="153" t="str">
        <f>IF(B26=FALSE,"",Length_12!R21)</f>
        <v/>
      </c>
      <c r="M26" s="153" t="str">
        <f>IF(B26=FALSE,"",Length_12!S21)</f>
        <v/>
      </c>
      <c r="N26" s="150" t="str">
        <f t="shared" si="2"/>
        <v/>
      </c>
      <c r="O26" s="156" t="str">
        <f t="shared" si="3"/>
        <v/>
      </c>
      <c r="P26" s="150" t="str">
        <f>IF($B26=FALSE,"",Length_12!C65)</f>
        <v/>
      </c>
      <c r="Q26" s="150" t="str">
        <f>IF($B26=FALSE,"",Length_12!D65)</f>
        <v/>
      </c>
      <c r="R26" s="189" t="str">
        <f>IF(B26=FALSE,"",Length_12!E65)</f>
        <v/>
      </c>
      <c r="S26" s="189" t="str">
        <f>IF(B26=FALSE,"",Length_12!F65)</f>
        <v/>
      </c>
      <c r="T26" s="189" t="str">
        <f t="shared" si="4"/>
        <v/>
      </c>
      <c r="U26" s="195" t="str">
        <f t="shared" si="5"/>
        <v/>
      </c>
      <c r="V26" s="196" t="str">
        <f t="shared" si="6"/>
        <v/>
      </c>
      <c r="W26" s="153" t="str">
        <f>IF($B26=FALSE,"",Length_12!T21)</f>
        <v/>
      </c>
      <c r="X26" s="153" t="str">
        <f>IF($B26=FALSE,"",Length_12!U21)</f>
        <v/>
      </c>
      <c r="Y26" s="153" t="str">
        <f>IF($B26=FALSE,"",Length_12!V21)</f>
        <v/>
      </c>
      <c r="Z26" s="153" t="str">
        <f>IF($B26=FALSE,"",Length_12!W21)</f>
        <v/>
      </c>
      <c r="AA26" s="153" t="str">
        <f>IF($B26=FALSE,"",Length_12!X21)</f>
        <v/>
      </c>
      <c r="AB26" s="150" t="str">
        <f t="shared" si="7"/>
        <v/>
      </c>
      <c r="AC26" s="156" t="str">
        <f t="shared" si="8"/>
        <v/>
      </c>
      <c r="AD26" s="150" t="str">
        <f>IF($B26=FALSE,"",Length_12!H65)</f>
        <v/>
      </c>
      <c r="AE26" s="150" t="str">
        <f>IF($B26=FALSE,"",Length_12!I65)</f>
        <v/>
      </c>
      <c r="AF26" s="189" t="str">
        <f>IF($B26=FALSE,"",Length_12!J65)</f>
        <v/>
      </c>
      <c r="AG26" s="189" t="str">
        <f>IF($B26=FALSE,"",Length_12!K65)</f>
        <v/>
      </c>
      <c r="AH26" s="189" t="str">
        <f t="shared" si="15"/>
        <v/>
      </c>
      <c r="AI26" s="195" t="str">
        <f t="shared" si="9"/>
        <v/>
      </c>
      <c r="AJ26" s="196" t="str">
        <f t="shared" si="16"/>
        <v/>
      </c>
      <c r="AK26" s="150" t="str">
        <f t="shared" si="10"/>
        <v/>
      </c>
      <c r="AL26" s="150" t="str">
        <f t="shared" si="11"/>
        <v/>
      </c>
      <c r="AM26" s="150" t="str">
        <f t="shared" si="12"/>
        <v/>
      </c>
      <c r="AN26" s="150" t="str">
        <f t="shared" si="13"/>
        <v/>
      </c>
      <c r="AO26" s="114"/>
    </row>
    <row r="27" spans="2:41" ht="15" customHeight="1">
      <c r="B27" s="153" t="b">
        <f>IF(TRIM(Length_12!C22)="",FALSE,TRUE)</f>
        <v>0</v>
      </c>
      <c r="C27" s="153" t="str">
        <f t="shared" si="14"/>
        <v>_</v>
      </c>
      <c r="D27" s="150" t="str">
        <f>IF($B27=FALSE,"",Length_12!A22)</f>
        <v/>
      </c>
      <c r="E27" s="150" t="str">
        <f>IF($B27=FALSE,"",Length_12!B22)</f>
        <v/>
      </c>
      <c r="F27" s="158" t="str">
        <f>IF($B27=FALSE,"",VALUE(Length_12!C22))</f>
        <v/>
      </c>
      <c r="G27" s="150" t="str">
        <f>IF($B27=FALSE,"",Length_12!D22)</f>
        <v/>
      </c>
      <c r="H27" s="150" t="str">
        <f>IF($B27=FALSE,"",Length_12!E22)</f>
        <v/>
      </c>
      <c r="I27" s="153" t="str">
        <f>IF(B27=FALSE,"",Length_12!O22)</f>
        <v/>
      </c>
      <c r="J27" s="153" t="str">
        <f>IF(B27=FALSE,"",Length_12!P22)</f>
        <v/>
      </c>
      <c r="K27" s="153" t="str">
        <f>IF(B27=FALSE,"",Length_12!Q22)</f>
        <v/>
      </c>
      <c r="L27" s="153" t="str">
        <f>IF(B27=FALSE,"",Length_12!R22)</f>
        <v/>
      </c>
      <c r="M27" s="153" t="str">
        <f>IF(B27=FALSE,"",Length_12!S22)</f>
        <v/>
      </c>
      <c r="N27" s="150" t="str">
        <f t="shared" si="2"/>
        <v/>
      </c>
      <c r="O27" s="156" t="str">
        <f t="shared" si="3"/>
        <v/>
      </c>
      <c r="P27" s="150" t="str">
        <f>IF($B27=FALSE,"",Length_12!C66)</f>
        <v/>
      </c>
      <c r="Q27" s="150" t="str">
        <f>IF($B27=FALSE,"",Length_12!D66)</f>
        <v/>
      </c>
      <c r="R27" s="189" t="str">
        <f>IF(B27=FALSE,"",Length_12!E66)</f>
        <v/>
      </c>
      <c r="S27" s="189" t="str">
        <f>IF(B27=FALSE,"",Length_12!F66)</f>
        <v/>
      </c>
      <c r="T27" s="189" t="str">
        <f t="shared" si="4"/>
        <v/>
      </c>
      <c r="U27" s="195" t="str">
        <f t="shared" si="5"/>
        <v/>
      </c>
      <c r="V27" s="196" t="str">
        <f t="shared" si="6"/>
        <v/>
      </c>
      <c r="W27" s="153" t="str">
        <f>IF($B27=FALSE,"",Length_12!T22)</f>
        <v/>
      </c>
      <c r="X27" s="153" t="str">
        <f>IF($B27=FALSE,"",Length_12!U22)</f>
        <v/>
      </c>
      <c r="Y27" s="153" t="str">
        <f>IF($B27=FALSE,"",Length_12!V22)</f>
        <v/>
      </c>
      <c r="Z27" s="153" t="str">
        <f>IF($B27=FALSE,"",Length_12!W22)</f>
        <v/>
      </c>
      <c r="AA27" s="153" t="str">
        <f>IF($B27=FALSE,"",Length_12!X22)</f>
        <v/>
      </c>
      <c r="AB27" s="150" t="str">
        <f t="shared" si="7"/>
        <v/>
      </c>
      <c r="AC27" s="156" t="str">
        <f t="shared" si="8"/>
        <v/>
      </c>
      <c r="AD27" s="150" t="str">
        <f>IF($B27=FALSE,"",Length_12!H66)</f>
        <v/>
      </c>
      <c r="AE27" s="150" t="str">
        <f>IF($B27=FALSE,"",Length_12!I66)</f>
        <v/>
      </c>
      <c r="AF27" s="189" t="str">
        <f>IF($B27=FALSE,"",Length_12!J66)</f>
        <v/>
      </c>
      <c r="AG27" s="189" t="str">
        <f>IF($B27=FALSE,"",Length_12!K66)</f>
        <v/>
      </c>
      <c r="AH27" s="189" t="str">
        <f t="shared" si="15"/>
        <v/>
      </c>
      <c r="AI27" s="195" t="str">
        <f t="shared" si="9"/>
        <v/>
      </c>
      <c r="AJ27" s="196" t="str">
        <f t="shared" si="16"/>
        <v/>
      </c>
      <c r="AK27" s="150" t="str">
        <f t="shared" si="10"/>
        <v/>
      </c>
      <c r="AL27" s="150" t="str">
        <f t="shared" si="11"/>
        <v/>
      </c>
      <c r="AM27" s="150" t="str">
        <f t="shared" si="12"/>
        <v/>
      </c>
      <c r="AN27" s="150" t="str">
        <f t="shared" si="13"/>
        <v/>
      </c>
      <c r="AO27" s="114"/>
    </row>
    <row r="28" spans="2:41" ht="15" customHeight="1">
      <c r="B28" s="153" t="b">
        <f>IF(TRIM(Length_12!C23)="",FALSE,TRUE)</f>
        <v>0</v>
      </c>
      <c r="C28" s="153" t="str">
        <f t="shared" si="14"/>
        <v>_</v>
      </c>
      <c r="D28" s="150" t="str">
        <f>IF($B28=FALSE,"",Length_12!A23)</f>
        <v/>
      </c>
      <c r="E28" s="150" t="str">
        <f>IF($B28=FALSE,"",Length_12!B23)</f>
        <v/>
      </c>
      <c r="F28" s="158" t="str">
        <f>IF($B28=FALSE,"",VALUE(Length_12!C23))</f>
        <v/>
      </c>
      <c r="G28" s="150" t="str">
        <f>IF($B28=FALSE,"",Length_12!D23)</f>
        <v/>
      </c>
      <c r="H28" s="150" t="str">
        <f>IF($B28=FALSE,"",Length_12!E23)</f>
        <v/>
      </c>
      <c r="I28" s="153" t="str">
        <f>IF(B28=FALSE,"",Length_12!O23)</f>
        <v/>
      </c>
      <c r="J28" s="153" t="str">
        <f>IF(B28=FALSE,"",Length_12!P23)</f>
        <v/>
      </c>
      <c r="K28" s="153" t="str">
        <f>IF(B28=FALSE,"",Length_12!Q23)</f>
        <v/>
      </c>
      <c r="L28" s="153" t="str">
        <f>IF(B28=FALSE,"",Length_12!R23)</f>
        <v/>
      </c>
      <c r="M28" s="153" t="str">
        <f>IF(B28=FALSE,"",Length_12!S23)</f>
        <v/>
      </c>
      <c r="N28" s="150" t="str">
        <f t="shared" si="2"/>
        <v/>
      </c>
      <c r="O28" s="156" t="str">
        <f t="shared" si="3"/>
        <v/>
      </c>
      <c r="P28" s="150" t="str">
        <f>IF($B28=FALSE,"",Length_12!C67)</f>
        <v/>
      </c>
      <c r="Q28" s="150" t="str">
        <f>IF($B28=FALSE,"",Length_12!D67)</f>
        <v/>
      </c>
      <c r="R28" s="189" t="str">
        <f>IF(B28=FALSE,"",Length_12!E67)</f>
        <v/>
      </c>
      <c r="S28" s="189" t="str">
        <f>IF(B28=FALSE,"",Length_12!F67)</f>
        <v/>
      </c>
      <c r="T28" s="189" t="str">
        <f t="shared" si="4"/>
        <v/>
      </c>
      <c r="U28" s="195" t="str">
        <f t="shared" si="5"/>
        <v/>
      </c>
      <c r="V28" s="196" t="str">
        <f t="shared" si="6"/>
        <v/>
      </c>
      <c r="W28" s="153" t="str">
        <f>IF($B28=FALSE,"",Length_12!T23)</f>
        <v/>
      </c>
      <c r="X28" s="153" t="str">
        <f>IF($B28=FALSE,"",Length_12!U23)</f>
        <v/>
      </c>
      <c r="Y28" s="153" t="str">
        <f>IF($B28=FALSE,"",Length_12!V23)</f>
        <v/>
      </c>
      <c r="Z28" s="153" t="str">
        <f>IF($B28=FALSE,"",Length_12!W23)</f>
        <v/>
      </c>
      <c r="AA28" s="153" t="str">
        <f>IF($B28=FALSE,"",Length_12!X23)</f>
        <v/>
      </c>
      <c r="AB28" s="150" t="str">
        <f t="shared" si="7"/>
        <v/>
      </c>
      <c r="AC28" s="156" t="str">
        <f t="shared" si="8"/>
        <v/>
      </c>
      <c r="AD28" s="150" t="str">
        <f>IF($B28=FALSE,"",Length_12!H67)</f>
        <v/>
      </c>
      <c r="AE28" s="150" t="str">
        <f>IF($B28=FALSE,"",Length_12!I67)</f>
        <v/>
      </c>
      <c r="AF28" s="189" t="str">
        <f>IF($B28=FALSE,"",Length_12!J67)</f>
        <v/>
      </c>
      <c r="AG28" s="189" t="str">
        <f>IF($B28=FALSE,"",Length_12!K67)</f>
        <v/>
      </c>
      <c r="AH28" s="189" t="str">
        <f t="shared" si="15"/>
        <v/>
      </c>
      <c r="AI28" s="195" t="str">
        <f t="shared" si="9"/>
        <v/>
      </c>
      <c r="AJ28" s="196" t="str">
        <f t="shared" si="16"/>
        <v/>
      </c>
      <c r="AK28" s="150" t="str">
        <f t="shared" si="10"/>
        <v/>
      </c>
      <c r="AL28" s="150" t="str">
        <f t="shared" si="11"/>
        <v/>
      </c>
      <c r="AM28" s="150" t="str">
        <f t="shared" si="12"/>
        <v/>
      </c>
      <c r="AN28" s="150" t="str">
        <f t="shared" si="13"/>
        <v/>
      </c>
      <c r="AO28" s="114"/>
    </row>
    <row r="29" spans="2:41" ht="15" customHeight="1">
      <c r="B29" s="153" t="b">
        <f>IF(TRIM(Length_12!C24)="",FALSE,TRUE)</f>
        <v>0</v>
      </c>
      <c r="C29" s="153" t="str">
        <f t="shared" si="14"/>
        <v>_</v>
      </c>
      <c r="D29" s="150" t="str">
        <f>IF($B29=FALSE,"",Length_12!A24)</f>
        <v/>
      </c>
      <c r="E29" s="150" t="str">
        <f>IF($B29=FALSE,"",Length_12!B24)</f>
        <v/>
      </c>
      <c r="F29" s="158" t="str">
        <f>IF($B29=FALSE,"",VALUE(Length_12!C24))</f>
        <v/>
      </c>
      <c r="G29" s="150" t="str">
        <f>IF($B29=FALSE,"",Length_12!D24)</f>
        <v/>
      </c>
      <c r="H29" s="150" t="str">
        <f>IF($B29=FALSE,"",Length_12!E24)</f>
        <v/>
      </c>
      <c r="I29" s="153" t="str">
        <f>IF(B29=FALSE,"",Length_12!O24)</f>
        <v/>
      </c>
      <c r="J29" s="153" t="str">
        <f>IF(B29=FALSE,"",Length_12!P24)</f>
        <v/>
      </c>
      <c r="K29" s="153" t="str">
        <f>IF(B29=FALSE,"",Length_12!Q24)</f>
        <v/>
      </c>
      <c r="L29" s="153" t="str">
        <f>IF(B29=FALSE,"",Length_12!R24)</f>
        <v/>
      </c>
      <c r="M29" s="153" t="str">
        <f>IF(B29=FALSE,"",Length_12!S24)</f>
        <v/>
      </c>
      <c r="N29" s="150" t="str">
        <f t="shared" si="2"/>
        <v/>
      </c>
      <c r="O29" s="156" t="str">
        <f t="shared" si="3"/>
        <v/>
      </c>
      <c r="P29" s="150" t="str">
        <f>IF($B29=FALSE,"",Length_12!C68)</f>
        <v/>
      </c>
      <c r="Q29" s="150" t="str">
        <f>IF($B29=FALSE,"",Length_12!D68)</f>
        <v/>
      </c>
      <c r="R29" s="189" t="str">
        <f>IF(B29=FALSE,"",Length_12!E68)</f>
        <v/>
      </c>
      <c r="S29" s="189" t="str">
        <f>IF(B29=FALSE,"",Length_12!F68)</f>
        <v/>
      </c>
      <c r="T29" s="189" t="str">
        <f t="shared" si="4"/>
        <v/>
      </c>
      <c r="U29" s="195" t="str">
        <f t="shared" si="5"/>
        <v/>
      </c>
      <c r="V29" s="196" t="str">
        <f t="shared" si="6"/>
        <v/>
      </c>
      <c r="W29" s="153" t="str">
        <f>IF($B29=FALSE,"",Length_12!T24)</f>
        <v/>
      </c>
      <c r="X29" s="153" t="str">
        <f>IF($B29=FALSE,"",Length_12!U24)</f>
        <v/>
      </c>
      <c r="Y29" s="153" t="str">
        <f>IF($B29=FALSE,"",Length_12!V24)</f>
        <v/>
      </c>
      <c r="Z29" s="153" t="str">
        <f>IF($B29=FALSE,"",Length_12!W24)</f>
        <v/>
      </c>
      <c r="AA29" s="153" t="str">
        <f>IF($B29=FALSE,"",Length_12!X24)</f>
        <v/>
      </c>
      <c r="AB29" s="150" t="str">
        <f t="shared" si="7"/>
        <v/>
      </c>
      <c r="AC29" s="156" t="str">
        <f t="shared" si="8"/>
        <v/>
      </c>
      <c r="AD29" s="150" t="str">
        <f>IF($B29=FALSE,"",Length_12!H68)</f>
        <v/>
      </c>
      <c r="AE29" s="150" t="str">
        <f>IF($B29=FALSE,"",Length_12!I68)</f>
        <v/>
      </c>
      <c r="AF29" s="189" t="str">
        <f>IF($B29=FALSE,"",Length_12!J68)</f>
        <v/>
      </c>
      <c r="AG29" s="189" t="str">
        <f>IF($B29=FALSE,"",Length_12!K68)</f>
        <v/>
      </c>
      <c r="AH29" s="189" t="str">
        <f t="shared" si="15"/>
        <v/>
      </c>
      <c r="AI29" s="195" t="str">
        <f t="shared" si="9"/>
        <v/>
      </c>
      <c r="AJ29" s="196" t="str">
        <f t="shared" si="16"/>
        <v/>
      </c>
      <c r="AK29" s="150" t="str">
        <f t="shared" si="10"/>
        <v/>
      </c>
      <c r="AL29" s="150" t="str">
        <f t="shared" si="11"/>
        <v/>
      </c>
      <c r="AM29" s="150" t="str">
        <f t="shared" si="12"/>
        <v/>
      </c>
      <c r="AN29" s="150" t="str">
        <f t="shared" si="13"/>
        <v/>
      </c>
      <c r="AO29" s="114"/>
    </row>
    <row r="30" spans="2:41" ht="15" customHeight="1">
      <c r="B30" s="153" t="b">
        <f>IF(TRIM(Length_12!C25)="",FALSE,TRUE)</f>
        <v>0</v>
      </c>
      <c r="C30" s="153" t="str">
        <f t="shared" si="14"/>
        <v>_</v>
      </c>
      <c r="D30" s="150" t="str">
        <f>IF($B30=FALSE,"",Length_12!A25)</f>
        <v/>
      </c>
      <c r="E30" s="150" t="str">
        <f>IF($B30=FALSE,"",Length_12!B25)</f>
        <v/>
      </c>
      <c r="F30" s="158" t="str">
        <f>IF($B30=FALSE,"",VALUE(Length_12!C25))</f>
        <v/>
      </c>
      <c r="G30" s="150" t="str">
        <f>IF($B30=FALSE,"",Length_12!D25)</f>
        <v/>
      </c>
      <c r="H30" s="150" t="str">
        <f>IF($B30=FALSE,"",Length_12!E25)</f>
        <v/>
      </c>
      <c r="I30" s="153" t="str">
        <f>IF(B30=FALSE,"",Length_12!O25)</f>
        <v/>
      </c>
      <c r="J30" s="153" t="str">
        <f>IF(B30=FALSE,"",Length_12!P25)</f>
        <v/>
      </c>
      <c r="K30" s="153" t="str">
        <f>IF(B30=FALSE,"",Length_12!Q25)</f>
        <v/>
      </c>
      <c r="L30" s="153" t="str">
        <f>IF(B30=FALSE,"",Length_12!R25)</f>
        <v/>
      </c>
      <c r="M30" s="153" t="str">
        <f>IF(B30=FALSE,"",Length_12!S25)</f>
        <v/>
      </c>
      <c r="N30" s="150" t="str">
        <f t="shared" si="2"/>
        <v/>
      </c>
      <c r="O30" s="156" t="str">
        <f t="shared" si="3"/>
        <v/>
      </c>
      <c r="P30" s="150" t="str">
        <f>IF($B30=FALSE,"",Length_12!C69)</f>
        <v/>
      </c>
      <c r="Q30" s="150" t="str">
        <f>IF($B30=FALSE,"",Length_12!D69)</f>
        <v/>
      </c>
      <c r="R30" s="189" t="str">
        <f>IF(B30=FALSE,"",Length_12!E69)</f>
        <v/>
      </c>
      <c r="S30" s="189" t="str">
        <f>IF(B30=FALSE,"",Length_12!F69)</f>
        <v/>
      </c>
      <c r="T30" s="189" t="str">
        <f t="shared" si="4"/>
        <v/>
      </c>
      <c r="U30" s="195" t="str">
        <f t="shared" si="5"/>
        <v/>
      </c>
      <c r="V30" s="196" t="str">
        <f t="shared" si="6"/>
        <v/>
      </c>
      <c r="W30" s="153" t="str">
        <f>IF($B30=FALSE,"",Length_12!T25)</f>
        <v/>
      </c>
      <c r="X30" s="153" t="str">
        <f>IF($B30=FALSE,"",Length_12!U25)</f>
        <v/>
      </c>
      <c r="Y30" s="153" t="str">
        <f>IF($B30=FALSE,"",Length_12!V25)</f>
        <v/>
      </c>
      <c r="Z30" s="153" t="str">
        <f>IF($B30=FALSE,"",Length_12!W25)</f>
        <v/>
      </c>
      <c r="AA30" s="153" t="str">
        <f>IF($B30=FALSE,"",Length_12!X25)</f>
        <v/>
      </c>
      <c r="AB30" s="150" t="str">
        <f t="shared" si="7"/>
        <v/>
      </c>
      <c r="AC30" s="156" t="str">
        <f t="shared" si="8"/>
        <v/>
      </c>
      <c r="AD30" s="150" t="str">
        <f>IF($B30=FALSE,"",Length_12!H69)</f>
        <v/>
      </c>
      <c r="AE30" s="150" t="str">
        <f>IF($B30=FALSE,"",Length_12!I69)</f>
        <v/>
      </c>
      <c r="AF30" s="189" t="str">
        <f>IF($B30=FALSE,"",Length_12!J69)</f>
        <v/>
      </c>
      <c r="AG30" s="189" t="str">
        <f>IF($B30=FALSE,"",Length_12!K69)</f>
        <v/>
      </c>
      <c r="AH30" s="189" t="str">
        <f t="shared" si="15"/>
        <v/>
      </c>
      <c r="AI30" s="195" t="str">
        <f t="shared" si="9"/>
        <v/>
      </c>
      <c r="AJ30" s="196" t="str">
        <f t="shared" si="16"/>
        <v/>
      </c>
      <c r="AK30" s="150" t="str">
        <f t="shared" si="10"/>
        <v/>
      </c>
      <c r="AL30" s="150" t="str">
        <f t="shared" si="11"/>
        <v/>
      </c>
      <c r="AM30" s="150" t="str">
        <f t="shared" si="12"/>
        <v/>
      </c>
      <c r="AN30" s="150" t="str">
        <f t="shared" si="13"/>
        <v/>
      </c>
      <c r="AO30" s="114"/>
    </row>
    <row r="31" spans="2:41" ht="15" customHeight="1">
      <c r="B31" s="153" t="b">
        <f>IF(TRIM(Length_12!C26)="",FALSE,TRUE)</f>
        <v>0</v>
      </c>
      <c r="C31" s="153" t="str">
        <f t="shared" si="14"/>
        <v>_</v>
      </c>
      <c r="D31" s="150" t="str">
        <f>IF($B31=FALSE,"",Length_12!A26)</f>
        <v/>
      </c>
      <c r="E31" s="150" t="str">
        <f>IF($B31=FALSE,"",Length_12!B26)</f>
        <v/>
      </c>
      <c r="F31" s="158" t="str">
        <f>IF($B31=FALSE,"",VALUE(Length_12!C26))</f>
        <v/>
      </c>
      <c r="G31" s="150" t="str">
        <f>IF($B31=FALSE,"",Length_12!D26)</f>
        <v/>
      </c>
      <c r="H31" s="150" t="str">
        <f>IF($B31=FALSE,"",Length_12!E26)</f>
        <v/>
      </c>
      <c r="I31" s="153" t="str">
        <f>IF(B31=FALSE,"",Length_12!O26)</f>
        <v/>
      </c>
      <c r="J31" s="153" t="str">
        <f>IF(B31=FALSE,"",Length_12!P26)</f>
        <v/>
      </c>
      <c r="K31" s="153" t="str">
        <f>IF(B31=FALSE,"",Length_12!Q26)</f>
        <v/>
      </c>
      <c r="L31" s="153" t="str">
        <f>IF(B31=FALSE,"",Length_12!R26)</f>
        <v/>
      </c>
      <c r="M31" s="153" t="str">
        <f>IF(B31=FALSE,"",Length_12!S26)</f>
        <v/>
      </c>
      <c r="N31" s="150" t="str">
        <f t="shared" si="2"/>
        <v/>
      </c>
      <c r="O31" s="156" t="str">
        <f t="shared" si="3"/>
        <v/>
      </c>
      <c r="P31" s="150" t="str">
        <f>IF($B31=FALSE,"",Length_12!C70)</f>
        <v/>
      </c>
      <c r="Q31" s="150" t="str">
        <f>IF($B31=FALSE,"",Length_12!D70)</f>
        <v/>
      </c>
      <c r="R31" s="189" t="str">
        <f>IF(B31=FALSE,"",Length_12!E70)</f>
        <v/>
      </c>
      <c r="S31" s="189" t="str">
        <f>IF(B31=FALSE,"",Length_12!F70)</f>
        <v/>
      </c>
      <c r="T31" s="189" t="str">
        <f t="shared" si="4"/>
        <v/>
      </c>
      <c r="U31" s="195" t="str">
        <f t="shared" si="5"/>
        <v/>
      </c>
      <c r="V31" s="196" t="str">
        <f t="shared" si="6"/>
        <v/>
      </c>
      <c r="W31" s="153" t="str">
        <f>IF($B31=FALSE,"",Length_12!T26)</f>
        <v/>
      </c>
      <c r="X31" s="153" t="str">
        <f>IF($B31=FALSE,"",Length_12!U26)</f>
        <v/>
      </c>
      <c r="Y31" s="153" t="str">
        <f>IF($B31=FALSE,"",Length_12!V26)</f>
        <v/>
      </c>
      <c r="Z31" s="153" t="str">
        <f>IF($B31=FALSE,"",Length_12!W26)</f>
        <v/>
      </c>
      <c r="AA31" s="153" t="str">
        <f>IF($B31=FALSE,"",Length_12!X26)</f>
        <v/>
      </c>
      <c r="AB31" s="150" t="str">
        <f t="shared" si="7"/>
        <v/>
      </c>
      <c r="AC31" s="156" t="str">
        <f t="shared" si="8"/>
        <v/>
      </c>
      <c r="AD31" s="150" t="str">
        <f>IF($B31=FALSE,"",Length_12!H70)</f>
        <v/>
      </c>
      <c r="AE31" s="150" t="str">
        <f>IF($B31=FALSE,"",Length_12!I70)</f>
        <v/>
      </c>
      <c r="AF31" s="189" t="str">
        <f>IF($B31=FALSE,"",Length_12!J70)</f>
        <v/>
      </c>
      <c r="AG31" s="189" t="str">
        <f>IF($B31=FALSE,"",Length_12!K70)</f>
        <v/>
      </c>
      <c r="AH31" s="189" t="str">
        <f t="shared" si="15"/>
        <v/>
      </c>
      <c r="AI31" s="195" t="str">
        <f t="shared" si="9"/>
        <v/>
      </c>
      <c r="AJ31" s="196" t="str">
        <f t="shared" si="16"/>
        <v/>
      </c>
      <c r="AK31" s="150" t="str">
        <f t="shared" si="10"/>
        <v/>
      </c>
      <c r="AL31" s="150" t="str">
        <f t="shared" si="11"/>
        <v/>
      </c>
      <c r="AM31" s="150" t="str">
        <f t="shared" si="12"/>
        <v/>
      </c>
      <c r="AN31" s="150" t="str">
        <f t="shared" si="13"/>
        <v/>
      </c>
      <c r="AO31" s="114"/>
    </row>
    <row r="32" spans="2:41" ht="15" customHeight="1">
      <c r="B32" s="153" t="b">
        <f>IF(TRIM(Length_12!C27)="",FALSE,TRUE)</f>
        <v>0</v>
      </c>
      <c r="C32" s="153" t="str">
        <f t="shared" si="14"/>
        <v>_</v>
      </c>
      <c r="D32" s="150" t="str">
        <f>IF($B32=FALSE,"",Length_12!A27)</f>
        <v/>
      </c>
      <c r="E32" s="150" t="str">
        <f>IF($B32=FALSE,"",Length_12!B27)</f>
        <v/>
      </c>
      <c r="F32" s="158" t="str">
        <f>IF($B32=FALSE,"",VALUE(Length_12!C27))</f>
        <v/>
      </c>
      <c r="G32" s="150" t="str">
        <f>IF($B32=FALSE,"",Length_12!D27)</f>
        <v/>
      </c>
      <c r="H32" s="150" t="str">
        <f>IF($B32=FALSE,"",Length_12!E27)</f>
        <v/>
      </c>
      <c r="I32" s="153" t="str">
        <f>IF(B32=FALSE,"",Length_12!O27)</f>
        <v/>
      </c>
      <c r="J32" s="153" t="str">
        <f>IF(B32=FALSE,"",Length_12!P27)</f>
        <v/>
      </c>
      <c r="K32" s="153" t="str">
        <f>IF(B32=FALSE,"",Length_12!Q27)</f>
        <v/>
      </c>
      <c r="L32" s="153" t="str">
        <f>IF(B32=FALSE,"",Length_12!R27)</f>
        <v/>
      </c>
      <c r="M32" s="153" t="str">
        <f>IF(B32=FALSE,"",Length_12!S27)</f>
        <v/>
      </c>
      <c r="N32" s="150" t="str">
        <f t="shared" si="2"/>
        <v/>
      </c>
      <c r="O32" s="156" t="str">
        <f t="shared" si="3"/>
        <v/>
      </c>
      <c r="P32" s="150" t="str">
        <f>IF($B32=FALSE,"",Length_12!C71)</f>
        <v/>
      </c>
      <c r="Q32" s="150" t="str">
        <f>IF($B32=FALSE,"",Length_12!D71)</f>
        <v/>
      </c>
      <c r="R32" s="189" t="str">
        <f>IF(B32=FALSE,"",Length_12!E71)</f>
        <v/>
      </c>
      <c r="S32" s="189" t="str">
        <f>IF(B32=FALSE,"",Length_12!F71)</f>
        <v/>
      </c>
      <c r="T32" s="189" t="str">
        <f t="shared" si="4"/>
        <v/>
      </c>
      <c r="U32" s="195" t="str">
        <f t="shared" si="5"/>
        <v/>
      </c>
      <c r="V32" s="196" t="str">
        <f t="shared" si="6"/>
        <v/>
      </c>
      <c r="W32" s="153" t="str">
        <f>IF($B32=FALSE,"",Length_12!T27)</f>
        <v/>
      </c>
      <c r="X32" s="153" t="str">
        <f>IF($B32=FALSE,"",Length_12!U27)</f>
        <v/>
      </c>
      <c r="Y32" s="153" t="str">
        <f>IF($B32=FALSE,"",Length_12!V27)</f>
        <v/>
      </c>
      <c r="Z32" s="153" t="str">
        <f>IF($B32=FALSE,"",Length_12!W27)</f>
        <v/>
      </c>
      <c r="AA32" s="153" t="str">
        <f>IF($B32=FALSE,"",Length_12!X27)</f>
        <v/>
      </c>
      <c r="AB32" s="150" t="str">
        <f t="shared" si="7"/>
        <v/>
      </c>
      <c r="AC32" s="156" t="str">
        <f t="shared" si="8"/>
        <v/>
      </c>
      <c r="AD32" s="150" t="str">
        <f>IF($B32=FALSE,"",Length_12!H71)</f>
        <v/>
      </c>
      <c r="AE32" s="150" t="str">
        <f>IF($B32=FALSE,"",Length_12!I71)</f>
        <v/>
      </c>
      <c r="AF32" s="189" t="str">
        <f>IF($B32=FALSE,"",Length_12!J71)</f>
        <v/>
      </c>
      <c r="AG32" s="189" t="str">
        <f>IF($B32=FALSE,"",Length_12!K71)</f>
        <v/>
      </c>
      <c r="AH32" s="189" t="str">
        <f t="shared" si="15"/>
        <v/>
      </c>
      <c r="AI32" s="195" t="str">
        <f t="shared" si="9"/>
        <v/>
      </c>
      <c r="AJ32" s="196" t="str">
        <f t="shared" si="16"/>
        <v/>
      </c>
      <c r="AK32" s="150" t="str">
        <f t="shared" si="10"/>
        <v/>
      </c>
      <c r="AL32" s="150" t="str">
        <f t="shared" si="11"/>
        <v/>
      </c>
      <c r="AM32" s="150" t="str">
        <f t="shared" si="12"/>
        <v/>
      </c>
      <c r="AN32" s="150" t="str">
        <f t="shared" si="13"/>
        <v/>
      </c>
      <c r="AO32" s="114"/>
    </row>
    <row r="33" spans="2:41" ht="15" customHeight="1">
      <c r="B33" s="153" t="b">
        <f>IF(TRIM(Length_12!C28)="",FALSE,TRUE)</f>
        <v>0</v>
      </c>
      <c r="C33" s="153" t="str">
        <f t="shared" si="14"/>
        <v>_</v>
      </c>
      <c r="D33" s="150" t="str">
        <f>IF($B33=FALSE,"",Length_12!A28)</f>
        <v/>
      </c>
      <c r="E33" s="150" t="str">
        <f>IF($B33=FALSE,"",Length_12!B28)</f>
        <v/>
      </c>
      <c r="F33" s="158" t="str">
        <f>IF($B33=FALSE,"",VALUE(Length_12!C28))</f>
        <v/>
      </c>
      <c r="G33" s="150" t="str">
        <f>IF($B33=FALSE,"",Length_12!D28)</f>
        <v/>
      </c>
      <c r="H33" s="150" t="str">
        <f>IF($B33=FALSE,"",Length_12!E28)</f>
        <v/>
      </c>
      <c r="I33" s="153" t="str">
        <f>IF(B33=FALSE,"",Length_12!O28)</f>
        <v/>
      </c>
      <c r="J33" s="153" t="str">
        <f>IF(B33=FALSE,"",Length_12!P28)</f>
        <v/>
      </c>
      <c r="K33" s="153" t="str">
        <f>IF(B33=FALSE,"",Length_12!Q28)</f>
        <v/>
      </c>
      <c r="L33" s="153" t="str">
        <f>IF(B33=FALSE,"",Length_12!R28)</f>
        <v/>
      </c>
      <c r="M33" s="153" t="str">
        <f>IF(B33=FALSE,"",Length_12!S28)</f>
        <v/>
      </c>
      <c r="N33" s="150" t="str">
        <f t="shared" si="2"/>
        <v/>
      </c>
      <c r="O33" s="156" t="str">
        <f t="shared" si="3"/>
        <v/>
      </c>
      <c r="P33" s="150" t="str">
        <f>IF($B33=FALSE,"",Length_12!C72)</f>
        <v/>
      </c>
      <c r="Q33" s="150" t="str">
        <f>IF($B33=FALSE,"",Length_12!D72)</f>
        <v/>
      </c>
      <c r="R33" s="189" t="str">
        <f>IF(B33=FALSE,"",Length_12!E72)</f>
        <v/>
      </c>
      <c r="S33" s="189" t="str">
        <f>IF(B33=FALSE,"",Length_12!F72)</f>
        <v/>
      </c>
      <c r="T33" s="189" t="str">
        <f t="shared" si="4"/>
        <v/>
      </c>
      <c r="U33" s="195" t="str">
        <f t="shared" si="5"/>
        <v/>
      </c>
      <c r="V33" s="196" t="str">
        <f t="shared" si="6"/>
        <v/>
      </c>
      <c r="W33" s="153" t="str">
        <f>IF($B33=FALSE,"",Length_12!T28)</f>
        <v/>
      </c>
      <c r="X33" s="153" t="str">
        <f>IF($B33=FALSE,"",Length_12!U28)</f>
        <v/>
      </c>
      <c r="Y33" s="153" t="str">
        <f>IF($B33=FALSE,"",Length_12!V28)</f>
        <v/>
      </c>
      <c r="Z33" s="153" t="str">
        <f>IF($B33=FALSE,"",Length_12!W28)</f>
        <v/>
      </c>
      <c r="AA33" s="153" t="str">
        <f>IF($B33=FALSE,"",Length_12!X28)</f>
        <v/>
      </c>
      <c r="AB33" s="150" t="str">
        <f t="shared" si="7"/>
        <v/>
      </c>
      <c r="AC33" s="156" t="str">
        <f t="shared" si="8"/>
        <v/>
      </c>
      <c r="AD33" s="150" t="str">
        <f>IF($B33=FALSE,"",Length_12!H72)</f>
        <v/>
      </c>
      <c r="AE33" s="150" t="str">
        <f>IF($B33=FALSE,"",Length_12!I72)</f>
        <v/>
      </c>
      <c r="AF33" s="189" t="str">
        <f>IF($B33=FALSE,"",Length_12!J72)</f>
        <v/>
      </c>
      <c r="AG33" s="189" t="str">
        <f>IF($B33=FALSE,"",Length_12!K72)</f>
        <v/>
      </c>
      <c r="AH33" s="189" t="str">
        <f t="shared" si="15"/>
        <v/>
      </c>
      <c r="AI33" s="195" t="str">
        <f t="shared" si="9"/>
        <v/>
      </c>
      <c r="AJ33" s="196" t="str">
        <f t="shared" si="16"/>
        <v/>
      </c>
      <c r="AK33" s="150" t="str">
        <f t="shared" si="10"/>
        <v/>
      </c>
      <c r="AL33" s="150" t="str">
        <f t="shared" si="11"/>
        <v/>
      </c>
      <c r="AM33" s="150" t="str">
        <f t="shared" si="12"/>
        <v/>
      </c>
      <c r="AN33" s="150" t="str">
        <f t="shared" si="13"/>
        <v/>
      </c>
      <c r="AO33" s="114"/>
    </row>
    <row r="34" spans="2:41" ht="15" customHeight="1">
      <c r="B34" s="153" t="b">
        <f>IF(TRIM(Length_12!C29)="",FALSE,TRUE)</f>
        <v>0</v>
      </c>
      <c r="C34" s="153" t="str">
        <f t="shared" si="14"/>
        <v>_</v>
      </c>
      <c r="D34" s="150" t="str">
        <f>IF($B34=FALSE,"",Length_12!A29)</f>
        <v/>
      </c>
      <c r="E34" s="150" t="str">
        <f>IF($B34=FALSE,"",Length_12!B29)</f>
        <v/>
      </c>
      <c r="F34" s="158" t="str">
        <f>IF($B34=FALSE,"",VALUE(Length_12!C29))</f>
        <v/>
      </c>
      <c r="G34" s="150" t="str">
        <f>IF($B34=FALSE,"",Length_12!D29)</f>
        <v/>
      </c>
      <c r="H34" s="150" t="str">
        <f>IF($B34=FALSE,"",Length_12!E29)</f>
        <v/>
      </c>
      <c r="I34" s="153" t="str">
        <f>IF(B34=FALSE,"",Length_12!O29)</f>
        <v/>
      </c>
      <c r="J34" s="153" t="str">
        <f>IF(B34=FALSE,"",Length_12!P29)</f>
        <v/>
      </c>
      <c r="K34" s="153" t="str">
        <f>IF(B34=FALSE,"",Length_12!Q29)</f>
        <v/>
      </c>
      <c r="L34" s="153" t="str">
        <f>IF(B34=FALSE,"",Length_12!R29)</f>
        <v/>
      </c>
      <c r="M34" s="153" t="str">
        <f>IF(B34=FALSE,"",Length_12!S29)</f>
        <v/>
      </c>
      <c r="N34" s="150" t="str">
        <f t="shared" si="2"/>
        <v/>
      </c>
      <c r="O34" s="156" t="str">
        <f t="shared" si="3"/>
        <v/>
      </c>
      <c r="P34" s="150" t="str">
        <f>IF($B34=FALSE,"",Length_12!C73)</f>
        <v/>
      </c>
      <c r="Q34" s="150" t="str">
        <f>IF($B34=FALSE,"",Length_12!D73)</f>
        <v/>
      </c>
      <c r="R34" s="189" t="str">
        <f>IF(B34=FALSE,"",Length_12!E73)</f>
        <v/>
      </c>
      <c r="S34" s="189" t="str">
        <f>IF(B34=FALSE,"",Length_12!F73)</f>
        <v/>
      </c>
      <c r="T34" s="189" t="str">
        <f t="shared" si="4"/>
        <v/>
      </c>
      <c r="U34" s="195" t="str">
        <f t="shared" si="5"/>
        <v/>
      </c>
      <c r="V34" s="196" t="str">
        <f t="shared" si="6"/>
        <v/>
      </c>
      <c r="W34" s="153" t="str">
        <f>IF($B34=FALSE,"",Length_12!T29)</f>
        <v/>
      </c>
      <c r="X34" s="153" t="str">
        <f>IF($B34=FALSE,"",Length_12!U29)</f>
        <v/>
      </c>
      <c r="Y34" s="153" t="str">
        <f>IF($B34=FALSE,"",Length_12!V29)</f>
        <v/>
      </c>
      <c r="Z34" s="153" t="str">
        <f>IF($B34=FALSE,"",Length_12!W29)</f>
        <v/>
      </c>
      <c r="AA34" s="153" t="str">
        <f>IF($B34=FALSE,"",Length_12!X29)</f>
        <v/>
      </c>
      <c r="AB34" s="150" t="str">
        <f t="shared" si="7"/>
        <v/>
      </c>
      <c r="AC34" s="156" t="str">
        <f t="shared" si="8"/>
        <v/>
      </c>
      <c r="AD34" s="150" t="str">
        <f>IF($B34=FALSE,"",Length_12!H73)</f>
        <v/>
      </c>
      <c r="AE34" s="150" t="str">
        <f>IF($B34=FALSE,"",Length_12!I73)</f>
        <v/>
      </c>
      <c r="AF34" s="189" t="str">
        <f>IF($B34=FALSE,"",Length_12!J73)</f>
        <v/>
      </c>
      <c r="AG34" s="189" t="str">
        <f>IF($B34=FALSE,"",Length_12!K73)</f>
        <v/>
      </c>
      <c r="AH34" s="189" t="str">
        <f t="shared" si="15"/>
        <v/>
      </c>
      <c r="AI34" s="195" t="str">
        <f t="shared" si="9"/>
        <v/>
      </c>
      <c r="AJ34" s="196" t="str">
        <f t="shared" si="16"/>
        <v/>
      </c>
      <c r="AK34" s="150" t="str">
        <f t="shared" si="10"/>
        <v/>
      </c>
      <c r="AL34" s="150" t="str">
        <f t="shared" si="11"/>
        <v/>
      </c>
      <c r="AM34" s="150" t="str">
        <f t="shared" si="12"/>
        <v/>
      </c>
      <c r="AN34" s="150" t="str">
        <f t="shared" si="13"/>
        <v/>
      </c>
      <c r="AO34" s="114"/>
    </row>
    <row r="35" spans="2:41" ht="15" customHeight="1">
      <c r="B35" s="153" t="b">
        <f>IF(TRIM(Length_12!C30)="",FALSE,TRUE)</f>
        <v>0</v>
      </c>
      <c r="C35" s="153" t="str">
        <f t="shared" si="14"/>
        <v>_</v>
      </c>
      <c r="D35" s="150" t="str">
        <f>IF($B35=FALSE,"",Length_12!A30)</f>
        <v/>
      </c>
      <c r="E35" s="150" t="str">
        <f>IF($B35=FALSE,"",Length_12!B30)</f>
        <v/>
      </c>
      <c r="F35" s="158" t="str">
        <f>IF($B35=FALSE,"",VALUE(Length_12!C30))</f>
        <v/>
      </c>
      <c r="G35" s="150" t="str">
        <f>IF($B35=FALSE,"",Length_12!D30)</f>
        <v/>
      </c>
      <c r="H35" s="150" t="str">
        <f>IF($B35=FALSE,"",Length_12!E30)</f>
        <v/>
      </c>
      <c r="I35" s="153" t="str">
        <f>IF(B35=FALSE,"",Length_12!O30)</f>
        <v/>
      </c>
      <c r="J35" s="153" t="str">
        <f>IF(B35=FALSE,"",Length_12!P30)</f>
        <v/>
      </c>
      <c r="K35" s="153" t="str">
        <f>IF(B35=FALSE,"",Length_12!Q30)</f>
        <v/>
      </c>
      <c r="L35" s="153" t="str">
        <f>IF(B35=FALSE,"",Length_12!R30)</f>
        <v/>
      </c>
      <c r="M35" s="153" t="str">
        <f>IF(B35=FALSE,"",Length_12!S30)</f>
        <v/>
      </c>
      <c r="N35" s="150" t="str">
        <f t="shared" si="2"/>
        <v/>
      </c>
      <c r="O35" s="156" t="str">
        <f t="shared" si="3"/>
        <v/>
      </c>
      <c r="P35" s="150" t="str">
        <f>IF($B35=FALSE,"",Length_12!C74)</f>
        <v/>
      </c>
      <c r="Q35" s="150" t="str">
        <f>IF($B35=FALSE,"",Length_12!D74)</f>
        <v/>
      </c>
      <c r="R35" s="189" t="str">
        <f>IF(B35=FALSE,"",Length_12!E74)</f>
        <v/>
      </c>
      <c r="S35" s="189" t="str">
        <f>IF(B35=FALSE,"",Length_12!F74)</f>
        <v/>
      </c>
      <c r="T35" s="189" t="str">
        <f t="shared" si="4"/>
        <v/>
      </c>
      <c r="U35" s="195" t="str">
        <f t="shared" si="5"/>
        <v/>
      </c>
      <c r="V35" s="196" t="str">
        <f t="shared" si="6"/>
        <v/>
      </c>
      <c r="W35" s="153" t="str">
        <f>IF($B35=FALSE,"",Length_12!T30)</f>
        <v/>
      </c>
      <c r="X35" s="153" t="str">
        <f>IF($B35=FALSE,"",Length_12!U30)</f>
        <v/>
      </c>
      <c r="Y35" s="153" t="str">
        <f>IF($B35=FALSE,"",Length_12!V30)</f>
        <v/>
      </c>
      <c r="Z35" s="153" t="str">
        <f>IF($B35=FALSE,"",Length_12!W30)</f>
        <v/>
      </c>
      <c r="AA35" s="153" t="str">
        <f>IF($B35=FALSE,"",Length_12!X30)</f>
        <v/>
      </c>
      <c r="AB35" s="150" t="str">
        <f t="shared" si="7"/>
        <v/>
      </c>
      <c r="AC35" s="156" t="str">
        <f t="shared" si="8"/>
        <v/>
      </c>
      <c r="AD35" s="150" t="str">
        <f>IF($B35=FALSE,"",Length_12!H74)</f>
        <v/>
      </c>
      <c r="AE35" s="150" t="str">
        <f>IF($B35=FALSE,"",Length_12!I74)</f>
        <v/>
      </c>
      <c r="AF35" s="189" t="str">
        <f>IF($B35=FALSE,"",Length_12!J74)</f>
        <v/>
      </c>
      <c r="AG35" s="189" t="str">
        <f>IF($B35=FALSE,"",Length_12!K74)</f>
        <v/>
      </c>
      <c r="AH35" s="189" t="str">
        <f t="shared" si="15"/>
        <v/>
      </c>
      <c r="AI35" s="195" t="str">
        <f t="shared" si="9"/>
        <v/>
      </c>
      <c r="AJ35" s="196" t="str">
        <f t="shared" si="16"/>
        <v/>
      </c>
      <c r="AK35" s="150" t="str">
        <f t="shared" si="10"/>
        <v/>
      </c>
      <c r="AL35" s="150" t="str">
        <f t="shared" si="11"/>
        <v/>
      </c>
      <c r="AM35" s="150" t="str">
        <f t="shared" si="12"/>
        <v/>
      </c>
      <c r="AN35" s="150" t="str">
        <f t="shared" si="13"/>
        <v/>
      </c>
      <c r="AO35" s="114"/>
    </row>
    <row r="36" spans="2:41" ht="15" customHeight="1">
      <c r="B36" s="153" t="b">
        <f>IF(TRIM(Length_12!C31)="",FALSE,TRUE)</f>
        <v>0</v>
      </c>
      <c r="C36" s="153" t="str">
        <f t="shared" si="14"/>
        <v>_</v>
      </c>
      <c r="D36" s="150" t="str">
        <f>IF($B36=FALSE,"",Length_12!A31)</f>
        <v/>
      </c>
      <c r="E36" s="150" t="str">
        <f>IF($B36=FALSE,"",Length_12!B31)</f>
        <v/>
      </c>
      <c r="F36" s="158" t="str">
        <f>IF($B36=FALSE,"",VALUE(Length_12!C31))</f>
        <v/>
      </c>
      <c r="G36" s="150" t="str">
        <f>IF($B36=FALSE,"",Length_12!D31)</f>
        <v/>
      </c>
      <c r="H36" s="150" t="str">
        <f>IF($B36=FALSE,"",Length_12!E31)</f>
        <v/>
      </c>
      <c r="I36" s="153" t="str">
        <f>IF(B36=FALSE,"",Length_12!O31)</f>
        <v/>
      </c>
      <c r="J36" s="153" t="str">
        <f>IF(B36=FALSE,"",Length_12!P31)</f>
        <v/>
      </c>
      <c r="K36" s="153" t="str">
        <f>IF(B36=FALSE,"",Length_12!Q31)</f>
        <v/>
      </c>
      <c r="L36" s="153" t="str">
        <f>IF(B36=FALSE,"",Length_12!R31)</f>
        <v/>
      </c>
      <c r="M36" s="153" t="str">
        <f>IF(B36=FALSE,"",Length_12!S31)</f>
        <v/>
      </c>
      <c r="N36" s="150" t="str">
        <f t="shared" si="2"/>
        <v/>
      </c>
      <c r="O36" s="156" t="str">
        <f t="shared" si="3"/>
        <v/>
      </c>
      <c r="P36" s="150" t="str">
        <f>IF($B36=FALSE,"",Length_12!C75)</f>
        <v/>
      </c>
      <c r="Q36" s="150" t="str">
        <f>IF($B36=FALSE,"",Length_12!D75)</f>
        <v/>
      </c>
      <c r="R36" s="189" t="str">
        <f>IF(B36=FALSE,"",Length_12!E75)</f>
        <v/>
      </c>
      <c r="S36" s="189" t="str">
        <f>IF(B36=FALSE,"",Length_12!F75)</f>
        <v/>
      </c>
      <c r="T36" s="189" t="str">
        <f t="shared" si="4"/>
        <v/>
      </c>
      <c r="U36" s="195" t="str">
        <f t="shared" si="5"/>
        <v/>
      </c>
      <c r="V36" s="196" t="str">
        <f t="shared" si="6"/>
        <v/>
      </c>
      <c r="W36" s="153" t="str">
        <f>IF($B36=FALSE,"",Length_12!T31)</f>
        <v/>
      </c>
      <c r="X36" s="153" t="str">
        <f>IF($B36=FALSE,"",Length_12!U31)</f>
        <v/>
      </c>
      <c r="Y36" s="153" t="str">
        <f>IF($B36=FALSE,"",Length_12!V31)</f>
        <v/>
      </c>
      <c r="Z36" s="153" t="str">
        <f>IF($B36=FALSE,"",Length_12!W31)</f>
        <v/>
      </c>
      <c r="AA36" s="153" t="str">
        <f>IF($B36=FALSE,"",Length_12!X31)</f>
        <v/>
      </c>
      <c r="AB36" s="150" t="str">
        <f t="shared" si="7"/>
        <v/>
      </c>
      <c r="AC36" s="156" t="str">
        <f t="shared" si="8"/>
        <v/>
      </c>
      <c r="AD36" s="150" t="str">
        <f>IF($B36=FALSE,"",Length_12!H75)</f>
        <v/>
      </c>
      <c r="AE36" s="150" t="str">
        <f>IF($B36=FALSE,"",Length_12!I75)</f>
        <v/>
      </c>
      <c r="AF36" s="189" t="str">
        <f>IF($B36=FALSE,"",Length_12!J75)</f>
        <v/>
      </c>
      <c r="AG36" s="189" t="str">
        <f>IF($B36=FALSE,"",Length_12!K75)</f>
        <v/>
      </c>
      <c r="AH36" s="189" t="str">
        <f t="shared" si="15"/>
        <v/>
      </c>
      <c r="AI36" s="195" t="str">
        <f t="shared" si="9"/>
        <v/>
      </c>
      <c r="AJ36" s="196" t="str">
        <f t="shared" si="16"/>
        <v/>
      </c>
      <c r="AK36" s="150" t="str">
        <f t="shared" si="10"/>
        <v/>
      </c>
      <c r="AL36" s="150" t="str">
        <f t="shared" si="11"/>
        <v/>
      </c>
      <c r="AM36" s="150" t="str">
        <f t="shared" si="12"/>
        <v/>
      </c>
      <c r="AN36" s="150" t="str">
        <f t="shared" si="13"/>
        <v/>
      </c>
      <c r="AO36" s="114"/>
    </row>
    <row r="37" spans="2:41" ht="15" customHeight="1">
      <c r="B37" s="153" t="b">
        <f>IF(TRIM(Length_12!C32)="",FALSE,TRUE)</f>
        <v>0</v>
      </c>
      <c r="C37" s="153" t="str">
        <f t="shared" si="14"/>
        <v>_</v>
      </c>
      <c r="D37" s="150" t="str">
        <f>IF($B37=FALSE,"",Length_12!A32)</f>
        <v/>
      </c>
      <c r="E37" s="150" t="str">
        <f>IF($B37=FALSE,"",Length_12!B32)</f>
        <v/>
      </c>
      <c r="F37" s="158" t="str">
        <f>IF($B37=FALSE,"",VALUE(Length_12!C32))</f>
        <v/>
      </c>
      <c r="G37" s="150" t="str">
        <f>IF($B37=FALSE,"",Length_12!D32)</f>
        <v/>
      </c>
      <c r="H37" s="150" t="str">
        <f>IF($B37=FALSE,"",Length_12!E32)</f>
        <v/>
      </c>
      <c r="I37" s="153" t="str">
        <f>IF(B37=FALSE,"",Length_12!O32)</f>
        <v/>
      </c>
      <c r="J37" s="153" t="str">
        <f>IF(B37=FALSE,"",Length_12!P32)</f>
        <v/>
      </c>
      <c r="K37" s="153" t="str">
        <f>IF(B37=FALSE,"",Length_12!Q32)</f>
        <v/>
      </c>
      <c r="L37" s="153" t="str">
        <f>IF(B37=FALSE,"",Length_12!R32)</f>
        <v/>
      </c>
      <c r="M37" s="153" t="str">
        <f>IF(B37=FALSE,"",Length_12!S32)</f>
        <v/>
      </c>
      <c r="N37" s="150" t="str">
        <f t="shared" si="2"/>
        <v/>
      </c>
      <c r="O37" s="156" t="str">
        <f t="shared" si="3"/>
        <v/>
      </c>
      <c r="P37" s="150" t="str">
        <f>IF($B37=FALSE,"",Length_12!C76)</f>
        <v/>
      </c>
      <c r="Q37" s="150" t="str">
        <f>IF($B37=FALSE,"",Length_12!D76)</f>
        <v/>
      </c>
      <c r="R37" s="189" t="str">
        <f>IF(B37=FALSE,"",Length_12!E76)</f>
        <v/>
      </c>
      <c r="S37" s="189" t="str">
        <f>IF(B37=FALSE,"",Length_12!F76)</f>
        <v/>
      </c>
      <c r="T37" s="189" t="str">
        <f t="shared" si="4"/>
        <v/>
      </c>
      <c r="U37" s="195" t="str">
        <f t="shared" si="5"/>
        <v/>
      </c>
      <c r="V37" s="196" t="str">
        <f t="shared" si="6"/>
        <v/>
      </c>
      <c r="W37" s="153" t="str">
        <f>IF($B37=FALSE,"",Length_12!T32)</f>
        <v/>
      </c>
      <c r="X37" s="153" t="str">
        <f>IF($B37=FALSE,"",Length_12!U32)</f>
        <v/>
      </c>
      <c r="Y37" s="153" t="str">
        <f>IF($B37=FALSE,"",Length_12!V32)</f>
        <v/>
      </c>
      <c r="Z37" s="153" t="str">
        <f>IF($B37=FALSE,"",Length_12!W32)</f>
        <v/>
      </c>
      <c r="AA37" s="153" t="str">
        <f>IF($B37=FALSE,"",Length_12!X32)</f>
        <v/>
      </c>
      <c r="AB37" s="150" t="str">
        <f t="shared" si="7"/>
        <v/>
      </c>
      <c r="AC37" s="156" t="str">
        <f t="shared" si="8"/>
        <v/>
      </c>
      <c r="AD37" s="150" t="str">
        <f>IF($B37=FALSE,"",Length_12!H76)</f>
        <v/>
      </c>
      <c r="AE37" s="150" t="str">
        <f>IF($B37=FALSE,"",Length_12!I76)</f>
        <v/>
      </c>
      <c r="AF37" s="189" t="str">
        <f>IF($B37=FALSE,"",Length_12!J76)</f>
        <v/>
      </c>
      <c r="AG37" s="189" t="str">
        <f>IF($B37=FALSE,"",Length_12!K76)</f>
        <v/>
      </c>
      <c r="AH37" s="189" t="str">
        <f t="shared" si="15"/>
        <v/>
      </c>
      <c r="AI37" s="195" t="str">
        <f t="shared" si="9"/>
        <v/>
      </c>
      <c r="AJ37" s="196" t="str">
        <f t="shared" si="16"/>
        <v/>
      </c>
      <c r="AK37" s="150" t="str">
        <f t="shared" si="10"/>
        <v/>
      </c>
      <c r="AL37" s="150" t="str">
        <f t="shared" si="11"/>
        <v/>
      </c>
      <c r="AM37" s="150" t="str">
        <f t="shared" si="12"/>
        <v/>
      </c>
      <c r="AN37" s="150" t="str">
        <f t="shared" si="13"/>
        <v/>
      </c>
      <c r="AO37" s="114"/>
    </row>
    <row r="38" spans="2:41" ht="15" customHeight="1">
      <c r="B38" s="153" t="b">
        <f>IF(TRIM(Length_12!C33)="",FALSE,TRUE)</f>
        <v>0</v>
      </c>
      <c r="C38" s="153" t="str">
        <f t="shared" si="14"/>
        <v>_</v>
      </c>
      <c r="D38" s="150" t="str">
        <f>IF($B38=FALSE,"",Length_12!A33)</f>
        <v/>
      </c>
      <c r="E38" s="150" t="str">
        <f>IF($B38=FALSE,"",Length_12!B33)</f>
        <v/>
      </c>
      <c r="F38" s="158" t="str">
        <f>IF($B38=FALSE,"",VALUE(Length_12!C33))</f>
        <v/>
      </c>
      <c r="G38" s="150" t="str">
        <f>IF($B38=FALSE,"",Length_12!D33)</f>
        <v/>
      </c>
      <c r="H38" s="150" t="str">
        <f>IF($B38=FALSE,"",Length_12!E33)</f>
        <v/>
      </c>
      <c r="I38" s="153" t="str">
        <f>IF(B38=FALSE,"",Length_12!O33)</f>
        <v/>
      </c>
      <c r="J38" s="153" t="str">
        <f>IF(B38=FALSE,"",Length_12!P33)</f>
        <v/>
      </c>
      <c r="K38" s="153" t="str">
        <f>IF(B38=FALSE,"",Length_12!Q33)</f>
        <v/>
      </c>
      <c r="L38" s="153" t="str">
        <f>IF(B38=FALSE,"",Length_12!R33)</f>
        <v/>
      </c>
      <c r="M38" s="153" t="str">
        <f>IF(B38=FALSE,"",Length_12!S33)</f>
        <v/>
      </c>
      <c r="N38" s="150" t="str">
        <f t="shared" si="2"/>
        <v/>
      </c>
      <c r="O38" s="156" t="str">
        <f t="shared" si="3"/>
        <v/>
      </c>
      <c r="P38" s="150" t="str">
        <f>IF($B38=FALSE,"",Length_12!C77)</f>
        <v/>
      </c>
      <c r="Q38" s="150" t="str">
        <f>IF($B38=FALSE,"",Length_12!D77)</f>
        <v/>
      </c>
      <c r="R38" s="189" t="str">
        <f>IF(B38=FALSE,"",Length_12!E77)</f>
        <v/>
      </c>
      <c r="S38" s="189" t="str">
        <f>IF(B38=FALSE,"",Length_12!F77)</f>
        <v/>
      </c>
      <c r="T38" s="189" t="str">
        <f t="shared" si="4"/>
        <v/>
      </c>
      <c r="U38" s="195" t="str">
        <f t="shared" si="5"/>
        <v/>
      </c>
      <c r="V38" s="196" t="str">
        <f t="shared" si="6"/>
        <v/>
      </c>
      <c r="W38" s="153" t="str">
        <f>IF($B38=FALSE,"",Length_12!T33)</f>
        <v/>
      </c>
      <c r="X38" s="153" t="str">
        <f>IF($B38=FALSE,"",Length_12!U33)</f>
        <v/>
      </c>
      <c r="Y38" s="153" t="str">
        <f>IF($B38=FALSE,"",Length_12!V33)</f>
        <v/>
      </c>
      <c r="Z38" s="153" t="str">
        <f>IF($B38=FALSE,"",Length_12!W33)</f>
        <v/>
      </c>
      <c r="AA38" s="153" t="str">
        <f>IF($B38=FALSE,"",Length_12!X33)</f>
        <v/>
      </c>
      <c r="AB38" s="150" t="str">
        <f t="shared" si="7"/>
        <v/>
      </c>
      <c r="AC38" s="156" t="str">
        <f t="shared" si="8"/>
        <v/>
      </c>
      <c r="AD38" s="150" t="str">
        <f>IF($B38=FALSE,"",Length_12!H77)</f>
        <v/>
      </c>
      <c r="AE38" s="150" t="str">
        <f>IF($B38=FALSE,"",Length_12!I77)</f>
        <v/>
      </c>
      <c r="AF38" s="189" t="str">
        <f>IF($B38=FALSE,"",Length_12!J77)</f>
        <v/>
      </c>
      <c r="AG38" s="189" t="str">
        <f>IF($B38=FALSE,"",Length_12!K77)</f>
        <v/>
      </c>
      <c r="AH38" s="189" t="str">
        <f t="shared" si="15"/>
        <v/>
      </c>
      <c r="AI38" s="195" t="str">
        <f t="shared" si="9"/>
        <v/>
      </c>
      <c r="AJ38" s="196" t="str">
        <f t="shared" si="16"/>
        <v/>
      </c>
      <c r="AK38" s="150" t="str">
        <f t="shared" si="10"/>
        <v/>
      </c>
      <c r="AL38" s="150" t="str">
        <f t="shared" si="11"/>
        <v/>
      </c>
      <c r="AM38" s="150" t="str">
        <f t="shared" si="12"/>
        <v/>
      </c>
      <c r="AN38" s="150" t="str">
        <f t="shared" si="13"/>
        <v/>
      </c>
      <c r="AO38" s="114"/>
    </row>
    <row r="39" spans="2:41" ht="15" customHeight="1">
      <c r="B39" s="153" t="b">
        <f>IF(TRIM(Length_12!C34)="",FALSE,TRUE)</f>
        <v>0</v>
      </c>
      <c r="C39" s="153" t="str">
        <f t="shared" si="14"/>
        <v>_</v>
      </c>
      <c r="D39" s="150" t="str">
        <f>IF($B39=FALSE,"",Length_12!A34)</f>
        <v/>
      </c>
      <c r="E39" s="150" t="str">
        <f>IF($B39=FALSE,"",Length_12!B34)</f>
        <v/>
      </c>
      <c r="F39" s="158" t="str">
        <f>IF($B39=FALSE,"",VALUE(Length_12!C34))</f>
        <v/>
      </c>
      <c r="G39" s="150" t="str">
        <f>IF($B39=FALSE,"",Length_12!D34)</f>
        <v/>
      </c>
      <c r="H39" s="150" t="str">
        <f>IF($B39=FALSE,"",Length_12!E34)</f>
        <v/>
      </c>
      <c r="I39" s="153" t="str">
        <f>IF(B39=FALSE,"",Length_12!O34)</f>
        <v/>
      </c>
      <c r="J39" s="153" t="str">
        <f>IF(B39=FALSE,"",Length_12!P34)</f>
        <v/>
      </c>
      <c r="K39" s="153" t="str">
        <f>IF(B39=FALSE,"",Length_12!Q34)</f>
        <v/>
      </c>
      <c r="L39" s="153" t="str">
        <f>IF(B39=FALSE,"",Length_12!R34)</f>
        <v/>
      </c>
      <c r="M39" s="153" t="str">
        <f>IF(B39=FALSE,"",Length_12!S34)</f>
        <v/>
      </c>
      <c r="N39" s="150" t="str">
        <f t="shared" si="2"/>
        <v/>
      </c>
      <c r="O39" s="156" t="str">
        <f t="shared" si="3"/>
        <v/>
      </c>
      <c r="P39" s="150" t="str">
        <f>IF($B39=FALSE,"",Length_12!C78)</f>
        <v/>
      </c>
      <c r="Q39" s="150" t="str">
        <f>IF($B39=FALSE,"",Length_12!D78)</f>
        <v/>
      </c>
      <c r="R39" s="189" t="str">
        <f>IF(B39=FALSE,"",Length_12!E78)</f>
        <v/>
      </c>
      <c r="S39" s="189" t="str">
        <f>IF(B39=FALSE,"",Length_12!F78)</f>
        <v/>
      </c>
      <c r="T39" s="189" t="str">
        <f t="shared" si="4"/>
        <v/>
      </c>
      <c r="U39" s="195" t="str">
        <f t="shared" si="5"/>
        <v/>
      </c>
      <c r="V39" s="196" t="str">
        <f t="shared" si="6"/>
        <v/>
      </c>
      <c r="W39" s="153" t="str">
        <f>IF($B39=FALSE,"",Length_12!T34)</f>
        <v/>
      </c>
      <c r="X39" s="153" t="str">
        <f>IF($B39=FALSE,"",Length_12!U34)</f>
        <v/>
      </c>
      <c r="Y39" s="153" t="str">
        <f>IF($B39=FALSE,"",Length_12!V34)</f>
        <v/>
      </c>
      <c r="Z39" s="153" t="str">
        <f>IF($B39=FALSE,"",Length_12!W34)</f>
        <v/>
      </c>
      <c r="AA39" s="153" t="str">
        <f>IF($B39=FALSE,"",Length_12!X34)</f>
        <v/>
      </c>
      <c r="AB39" s="150" t="str">
        <f t="shared" si="7"/>
        <v/>
      </c>
      <c r="AC39" s="156" t="str">
        <f t="shared" si="8"/>
        <v/>
      </c>
      <c r="AD39" s="150" t="str">
        <f>IF($B39=FALSE,"",Length_12!H78)</f>
        <v/>
      </c>
      <c r="AE39" s="150" t="str">
        <f>IF($B39=FALSE,"",Length_12!I78)</f>
        <v/>
      </c>
      <c r="AF39" s="189" t="str">
        <f>IF($B39=FALSE,"",Length_12!J78)</f>
        <v/>
      </c>
      <c r="AG39" s="189" t="str">
        <f>IF($B39=FALSE,"",Length_12!K78)</f>
        <v/>
      </c>
      <c r="AH39" s="189" t="str">
        <f t="shared" si="15"/>
        <v/>
      </c>
      <c r="AI39" s="195" t="str">
        <f t="shared" si="9"/>
        <v/>
      </c>
      <c r="AJ39" s="196" t="str">
        <f t="shared" si="16"/>
        <v/>
      </c>
      <c r="AK39" s="150" t="str">
        <f t="shared" si="10"/>
        <v/>
      </c>
      <c r="AL39" s="150" t="str">
        <f t="shared" si="11"/>
        <v/>
      </c>
      <c r="AM39" s="150" t="str">
        <f t="shared" si="12"/>
        <v/>
      </c>
      <c r="AN39" s="150" t="str">
        <f t="shared" si="13"/>
        <v/>
      </c>
      <c r="AO39" s="114"/>
    </row>
    <row r="40" spans="2:41" ht="15" customHeight="1">
      <c r="B40" s="153" t="b">
        <f>IF(TRIM(Length_12!C35)="",FALSE,TRUE)</f>
        <v>0</v>
      </c>
      <c r="C40" s="153" t="str">
        <f t="shared" si="14"/>
        <v>_</v>
      </c>
      <c r="D40" s="150" t="str">
        <f>IF($B40=FALSE,"",Length_12!A35)</f>
        <v/>
      </c>
      <c r="E40" s="150" t="str">
        <f>IF($B40=FALSE,"",Length_12!B35)</f>
        <v/>
      </c>
      <c r="F40" s="158" t="str">
        <f>IF($B40=FALSE,"",VALUE(Length_12!C35))</f>
        <v/>
      </c>
      <c r="G40" s="150" t="str">
        <f>IF($B40=FALSE,"",Length_12!D35)</f>
        <v/>
      </c>
      <c r="H40" s="150" t="str">
        <f>IF($B40=FALSE,"",Length_12!E35)</f>
        <v/>
      </c>
      <c r="I40" s="153" t="str">
        <f>IF(B40=FALSE,"",Length_12!O35)</f>
        <v/>
      </c>
      <c r="J40" s="153" t="str">
        <f>IF(B40=FALSE,"",Length_12!P35)</f>
        <v/>
      </c>
      <c r="K40" s="153" t="str">
        <f>IF(B40=FALSE,"",Length_12!Q35)</f>
        <v/>
      </c>
      <c r="L40" s="153" t="str">
        <f>IF(B40=FALSE,"",Length_12!R35)</f>
        <v/>
      </c>
      <c r="M40" s="153" t="str">
        <f>IF(B40=FALSE,"",Length_12!S35)</f>
        <v/>
      </c>
      <c r="N40" s="150" t="str">
        <f t="shared" si="2"/>
        <v/>
      </c>
      <c r="O40" s="156" t="str">
        <f t="shared" si="3"/>
        <v/>
      </c>
      <c r="P40" s="150" t="str">
        <f>IF($B40=FALSE,"",Length_12!C79)</f>
        <v/>
      </c>
      <c r="Q40" s="150" t="str">
        <f>IF($B40=FALSE,"",Length_12!D79)</f>
        <v/>
      </c>
      <c r="R40" s="189" t="str">
        <f>IF(B40=FALSE,"",Length_12!E79)</f>
        <v/>
      </c>
      <c r="S40" s="189" t="str">
        <f>IF(B40=FALSE,"",Length_12!F79)</f>
        <v/>
      </c>
      <c r="T40" s="189" t="str">
        <f t="shared" si="4"/>
        <v/>
      </c>
      <c r="U40" s="195" t="str">
        <f t="shared" si="5"/>
        <v/>
      </c>
      <c r="V40" s="196" t="str">
        <f t="shared" si="6"/>
        <v/>
      </c>
      <c r="W40" s="153" t="str">
        <f>IF($B40=FALSE,"",Length_12!T35)</f>
        <v/>
      </c>
      <c r="X40" s="153" t="str">
        <f>IF($B40=FALSE,"",Length_12!U35)</f>
        <v/>
      </c>
      <c r="Y40" s="153" t="str">
        <f>IF($B40=FALSE,"",Length_12!V35)</f>
        <v/>
      </c>
      <c r="Z40" s="153" t="str">
        <f>IF($B40=FALSE,"",Length_12!W35)</f>
        <v/>
      </c>
      <c r="AA40" s="153" t="str">
        <f>IF($B40=FALSE,"",Length_12!X35)</f>
        <v/>
      </c>
      <c r="AB40" s="150" t="str">
        <f t="shared" si="7"/>
        <v/>
      </c>
      <c r="AC40" s="156" t="str">
        <f t="shared" si="8"/>
        <v/>
      </c>
      <c r="AD40" s="150" t="str">
        <f>IF($B40=FALSE,"",Length_12!H79)</f>
        <v/>
      </c>
      <c r="AE40" s="150" t="str">
        <f>IF($B40=FALSE,"",Length_12!I79)</f>
        <v/>
      </c>
      <c r="AF40" s="189" t="str">
        <f>IF($B40=FALSE,"",Length_12!J79)</f>
        <v/>
      </c>
      <c r="AG40" s="189" t="str">
        <f>IF($B40=FALSE,"",Length_12!K79)</f>
        <v/>
      </c>
      <c r="AH40" s="189" t="str">
        <f t="shared" si="15"/>
        <v/>
      </c>
      <c r="AI40" s="195" t="str">
        <f t="shared" si="9"/>
        <v/>
      </c>
      <c r="AJ40" s="196" t="str">
        <f t="shared" si="16"/>
        <v/>
      </c>
      <c r="AK40" s="150" t="str">
        <f t="shared" si="10"/>
        <v/>
      </c>
      <c r="AL40" s="150" t="str">
        <f t="shared" si="11"/>
        <v/>
      </c>
      <c r="AM40" s="150" t="str">
        <f t="shared" si="12"/>
        <v/>
      </c>
      <c r="AN40" s="150" t="str">
        <f t="shared" si="13"/>
        <v/>
      </c>
      <c r="AO40" s="114"/>
    </row>
    <row r="41" spans="2:41" ht="15" customHeight="1">
      <c r="B41" s="153" t="b">
        <f>IF(TRIM(Length_12!C36)="",FALSE,TRUE)</f>
        <v>0</v>
      </c>
      <c r="C41" s="153" t="str">
        <f t="shared" si="14"/>
        <v>_</v>
      </c>
      <c r="D41" s="150" t="str">
        <f>IF($B41=FALSE,"",Length_12!A36)</f>
        <v/>
      </c>
      <c r="E41" s="150" t="str">
        <f>IF($B41=FALSE,"",Length_12!B36)</f>
        <v/>
      </c>
      <c r="F41" s="158" t="str">
        <f>IF($B41=FALSE,"",VALUE(Length_12!C36))</f>
        <v/>
      </c>
      <c r="G41" s="150" t="str">
        <f>IF($B41=FALSE,"",Length_12!D36)</f>
        <v/>
      </c>
      <c r="H41" s="150" t="str">
        <f>IF($B41=FALSE,"",Length_12!E36)</f>
        <v/>
      </c>
      <c r="I41" s="153" t="str">
        <f>IF(B41=FALSE,"",Length_12!O36)</f>
        <v/>
      </c>
      <c r="J41" s="153" t="str">
        <f>IF(B41=FALSE,"",Length_12!P36)</f>
        <v/>
      </c>
      <c r="K41" s="153" t="str">
        <f>IF(B41=FALSE,"",Length_12!Q36)</f>
        <v/>
      </c>
      <c r="L41" s="153" t="str">
        <f>IF(B41=FALSE,"",Length_12!R36)</f>
        <v/>
      </c>
      <c r="M41" s="153" t="str">
        <f>IF(B41=FALSE,"",Length_12!S36)</f>
        <v/>
      </c>
      <c r="N41" s="150" t="str">
        <f t="shared" si="2"/>
        <v/>
      </c>
      <c r="O41" s="156" t="str">
        <f t="shared" si="3"/>
        <v/>
      </c>
      <c r="P41" s="150" t="str">
        <f>IF($B41=FALSE,"",Length_12!C80)</f>
        <v/>
      </c>
      <c r="Q41" s="150" t="str">
        <f>IF($B41=FALSE,"",Length_12!D80)</f>
        <v/>
      </c>
      <c r="R41" s="189" t="str">
        <f>IF(B41=FALSE,"",Length_12!E80)</f>
        <v/>
      </c>
      <c r="S41" s="189" t="str">
        <f>IF(B41=FALSE,"",Length_12!F80)</f>
        <v/>
      </c>
      <c r="T41" s="189" t="str">
        <f t="shared" si="4"/>
        <v/>
      </c>
      <c r="U41" s="195" t="str">
        <f t="shared" si="5"/>
        <v/>
      </c>
      <c r="V41" s="196" t="str">
        <f t="shared" si="6"/>
        <v/>
      </c>
      <c r="W41" s="153" t="str">
        <f>IF($B41=FALSE,"",Length_12!T36)</f>
        <v/>
      </c>
      <c r="X41" s="153" t="str">
        <f>IF($B41=FALSE,"",Length_12!U36)</f>
        <v/>
      </c>
      <c r="Y41" s="153" t="str">
        <f>IF($B41=FALSE,"",Length_12!V36)</f>
        <v/>
      </c>
      <c r="Z41" s="153" t="str">
        <f>IF($B41=FALSE,"",Length_12!W36)</f>
        <v/>
      </c>
      <c r="AA41" s="153" t="str">
        <f>IF($B41=FALSE,"",Length_12!X36)</f>
        <v/>
      </c>
      <c r="AB41" s="150" t="str">
        <f t="shared" si="7"/>
        <v/>
      </c>
      <c r="AC41" s="156" t="str">
        <f t="shared" si="8"/>
        <v/>
      </c>
      <c r="AD41" s="150" t="str">
        <f>IF($B41=FALSE,"",Length_12!H80)</f>
        <v/>
      </c>
      <c r="AE41" s="150" t="str">
        <f>IF($B41=FALSE,"",Length_12!I80)</f>
        <v/>
      </c>
      <c r="AF41" s="189" t="str">
        <f>IF($B41=FALSE,"",Length_12!J80)</f>
        <v/>
      </c>
      <c r="AG41" s="189" t="str">
        <f>IF($B41=FALSE,"",Length_12!K80)</f>
        <v/>
      </c>
      <c r="AH41" s="189" t="str">
        <f t="shared" si="15"/>
        <v/>
      </c>
      <c r="AI41" s="195" t="str">
        <f t="shared" si="9"/>
        <v/>
      </c>
      <c r="AJ41" s="196" t="str">
        <f t="shared" si="16"/>
        <v/>
      </c>
      <c r="AK41" s="150" t="str">
        <f t="shared" si="10"/>
        <v/>
      </c>
      <c r="AL41" s="150" t="str">
        <f t="shared" si="11"/>
        <v/>
      </c>
      <c r="AM41" s="150" t="str">
        <f t="shared" si="12"/>
        <v/>
      </c>
      <c r="AN41" s="150" t="str">
        <f t="shared" si="13"/>
        <v/>
      </c>
      <c r="AO41" s="114"/>
    </row>
    <row r="42" spans="2:41" ht="15" customHeight="1">
      <c r="B42" s="153" t="b">
        <f>IF(TRIM(Length_12!C37)="",FALSE,TRUE)</f>
        <v>0</v>
      </c>
      <c r="C42" s="153" t="str">
        <f t="shared" si="14"/>
        <v>_</v>
      </c>
      <c r="D42" s="150" t="str">
        <f>IF($B42=FALSE,"",Length_12!A37)</f>
        <v/>
      </c>
      <c r="E42" s="150" t="str">
        <f>IF($B42=FALSE,"",Length_12!B37)</f>
        <v/>
      </c>
      <c r="F42" s="158" t="str">
        <f>IF($B42=FALSE,"",VALUE(Length_12!C37))</f>
        <v/>
      </c>
      <c r="G42" s="150" t="str">
        <f>IF($B42=FALSE,"",Length_12!D37)</f>
        <v/>
      </c>
      <c r="H42" s="150" t="str">
        <f>IF($B42=FALSE,"",Length_12!E37)</f>
        <v/>
      </c>
      <c r="I42" s="153" t="str">
        <f>IF(B42=FALSE,"",Length_12!O37)</f>
        <v/>
      </c>
      <c r="J42" s="153" t="str">
        <f>IF(B42=FALSE,"",Length_12!P37)</f>
        <v/>
      </c>
      <c r="K42" s="153" t="str">
        <f>IF(B42=FALSE,"",Length_12!Q37)</f>
        <v/>
      </c>
      <c r="L42" s="153" t="str">
        <f>IF(B42=FALSE,"",Length_12!R37)</f>
        <v/>
      </c>
      <c r="M42" s="153" t="str">
        <f>IF(B42=FALSE,"",Length_12!S37)</f>
        <v/>
      </c>
      <c r="N42" s="150" t="str">
        <f t="shared" si="2"/>
        <v/>
      </c>
      <c r="O42" s="156" t="str">
        <f t="shared" si="3"/>
        <v/>
      </c>
      <c r="P42" s="150" t="str">
        <f>IF($B42=FALSE,"",Length_12!C81)</f>
        <v/>
      </c>
      <c r="Q42" s="150" t="str">
        <f>IF($B42=FALSE,"",Length_12!D81)</f>
        <v/>
      </c>
      <c r="R42" s="189" t="str">
        <f>IF(B42=FALSE,"",Length_12!E81)</f>
        <v/>
      </c>
      <c r="S42" s="189" t="str">
        <f>IF(B42=FALSE,"",Length_12!F81)</f>
        <v/>
      </c>
      <c r="T42" s="189" t="str">
        <f t="shared" si="4"/>
        <v/>
      </c>
      <c r="U42" s="195" t="str">
        <f t="shared" si="5"/>
        <v/>
      </c>
      <c r="V42" s="196" t="str">
        <f t="shared" si="6"/>
        <v/>
      </c>
      <c r="W42" s="153" t="str">
        <f>IF($B42=FALSE,"",Length_12!T37)</f>
        <v/>
      </c>
      <c r="X42" s="153" t="str">
        <f>IF($B42=FALSE,"",Length_12!U37)</f>
        <v/>
      </c>
      <c r="Y42" s="153" t="str">
        <f>IF($B42=FALSE,"",Length_12!V37)</f>
        <v/>
      </c>
      <c r="Z42" s="153" t="str">
        <f>IF($B42=FALSE,"",Length_12!W37)</f>
        <v/>
      </c>
      <c r="AA42" s="153" t="str">
        <f>IF($B42=FALSE,"",Length_12!X37)</f>
        <v/>
      </c>
      <c r="AB42" s="150" t="str">
        <f t="shared" si="7"/>
        <v/>
      </c>
      <c r="AC42" s="156" t="str">
        <f t="shared" si="8"/>
        <v/>
      </c>
      <c r="AD42" s="150" t="str">
        <f>IF($B42=FALSE,"",Length_12!H81)</f>
        <v/>
      </c>
      <c r="AE42" s="150" t="str">
        <f>IF($B42=FALSE,"",Length_12!I81)</f>
        <v/>
      </c>
      <c r="AF42" s="189" t="str">
        <f>IF($B42=FALSE,"",Length_12!J81)</f>
        <v/>
      </c>
      <c r="AG42" s="189" t="str">
        <f>IF($B42=FALSE,"",Length_12!K81)</f>
        <v/>
      </c>
      <c r="AH42" s="189" t="str">
        <f t="shared" si="15"/>
        <v/>
      </c>
      <c r="AI42" s="195" t="str">
        <f t="shared" si="9"/>
        <v/>
      </c>
      <c r="AJ42" s="196" t="str">
        <f t="shared" si="16"/>
        <v/>
      </c>
      <c r="AK42" s="150" t="str">
        <f t="shared" si="10"/>
        <v/>
      </c>
      <c r="AL42" s="150" t="str">
        <f t="shared" si="11"/>
        <v/>
      </c>
      <c r="AM42" s="150" t="str">
        <f t="shared" si="12"/>
        <v/>
      </c>
      <c r="AN42" s="150" t="str">
        <f t="shared" si="13"/>
        <v/>
      </c>
      <c r="AO42" s="114"/>
    </row>
    <row r="43" spans="2:41" ht="15" customHeight="1">
      <c r="B43" s="153" t="b">
        <f>IF(TRIM(Length_12!C38)="",FALSE,TRUE)</f>
        <v>0</v>
      </c>
      <c r="C43" s="153" t="str">
        <f t="shared" si="14"/>
        <v>_</v>
      </c>
      <c r="D43" s="150" t="str">
        <f>IF($B43=FALSE,"",Length_12!A38)</f>
        <v/>
      </c>
      <c r="E43" s="150" t="str">
        <f>IF($B43=FALSE,"",Length_12!B38)</f>
        <v/>
      </c>
      <c r="F43" s="158" t="str">
        <f>IF($B43=FALSE,"",VALUE(Length_12!C38))</f>
        <v/>
      </c>
      <c r="G43" s="150" t="str">
        <f>IF($B43=FALSE,"",Length_12!D38)</f>
        <v/>
      </c>
      <c r="H43" s="150" t="str">
        <f>IF($B43=FALSE,"",Length_12!E38)</f>
        <v/>
      </c>
      <c r="I43" s="153" t="str">
        <f>IF(B43=FALSE,"",Length_12!O38)</f>
        <v/>
      </c>
      <c r="J43" s="153" t="str">
        <f>IF(B43=FALSE,"",Length_12!P38)</f>
        <v/>
      </c>
      <c r="K43" s="153" t="str">
        <f>IF(B43=FALSE,"",Length_12!Q38)</f>
        <v/>
      </c>
      <c r="L43" s="153" t="str">
        <f>IF(B43=FALSE,"",Length_12!R38)</f>
        <v/>
      </c>
      <c r="M43" s="153" t="str">
        <f>IF(B43=FALSE,"",Length_12!S38)</f>
        <v/>
      </c>
      <c r="N43" s="150" t="str">
        <f t="shared" si="2"/>
        <v/>
      </c>
      <c r="O43" s="156" t="str">
        <f t="shared" si="3"/>
        <v/>
      </c>
      <c r="P43" s="150" t="str">
        <f>IF($B43=FALSE,"",Length_12!C82)</f>
        <v/>
      </c>
      <c r="Q43" s="150" t="str">
        <f>IF($B43=FALSE,"",Length_12!D82)</f>
        <v/>
      </c>
      <c r="R43" s="189" t="str">
        <f>IF(B43=FALSE,"",Length_12!E82)</f>
        <v/>
      </c>
      <c r="S43" s="189" t="str">
        <f>IF(B43=FALSE,"",Length_12!F82)</f>
        <v/>
      </c>
      <c r="T43" s="189" t="str">
        <f t="shared" si="4"/>
        <v/>
      </c>
      <c r="U43" s="195" t="str">
        <f t="shared" si="5"/>
        <v/>
      </c>
      <c r="V43" s="196" t="str">
        <f t="shared" si="6"/>
        <v/>
      </c>
      <c r="W43" s="153" t="str">
        <f>IF($B43=FALSE,"",Length_12!T38)</f>
        <v/>
      </c>
      <c r="X43" s="153" t="str">
        <f>IF($B43=FALSE,"",Length_12!U38)</f>
        <v/>
      </c>
      <c r="Y43" s="153" t="str">
        <f>IF($B43=FALSE,"",Length_12!V38)</f>
        <v/>
      </c>
      <c r="Z43" s="153" t="str">
        <f>IF($B43=FALSE,"",Length_12!W38)</f>
        <v/>
      </c>
      <c r="AA43" s="153" t="str">
        <f>IF($B43=FALSE,"",Length_12!X38)</f>
        <v/>
      </c>
      <c r="AB43" s="150" t="str">
        <f t="shared" si="7"/>
        <v/>
      </c>
      <c r="AC43" s="156" t="str">
        <f t="shared" si="8"/>
        <v/>
      </c>
      <c r="AD43" s="150" t="str">
        <f>IF($B43=FALSE,"",Length_12!H82)</f>
        <v/>
      </c>
      <c r="AE43" s="150" t="str">
        <f>IF($B43=FALSE,"",Length_12!I82)</f>
        <v/>
      </c>
      <c r="AF43" s="189" t="str">
        <f>IF($B43=FALSE,"",Length_12!J82)</f>
        <v/>
      </c>
      <c r="AG43" s="189" t="str">
        <f>IF($B43=FALSE,"",Length_12!K82)</f>
        <v/>
      </c>
      <c r="AH43" s="189" t="str">
        <f t="shared" si="15"/>
        <v/>
      </c>
      <c r="AI43" s="195" t="str">
        <f t="shared" si="9"/>
        <v/>
      </c>
      <c r="AJ43" s="196" t="str">
        <f t="shared" si="16"/>
        <v/>
      </c>
      <c r="AK43" s="150" t="str">
        <f t="shared" si="10"/>
        <v/>
      </c>
      <c r="AL43" s="150" t="str">
        <f t="shared" si="11"/>
        <v/>
      </c>
      <c r="AM43" s="150" t="str">
        <f t="shared" si="12"/>
        <v/>
      </c>
      <c r="AN43" s="150" t="str">
        <f t="shared" si="13"/>
        <v/>
      </c>
      <c r="AO43" s="114"/>
    </row>
    <row r="44" spans="2:41" ht="15" customHeight="1">
      <c r="B44" s="153" t="b">
        <f>IF(TRIM(Length_12!C39)="",FALSE,TRUE)</f>
        <v>0</v>
      </c>
      <c r="C44" s="153" t="str">
        <f t="shared" si="14"/>
        <v>_</v>
      </c>
      <c r="D44" s="150" t="str">
        <f>IF($B44=FALSE,"",Length_12!A39)</f>
        <v/>
      </c>
      <c r="E44" s="150" t="str">
        <f>IF($B44=FALSE,"",Length_12!B39)</f>
        <v/>
      </c>
      <c r="F44" s="158" t="str">
        <f>IF($B44=FALSE,"",VALUE(Length_12!C39))</f>
        <v/>
      </c>
      <c r="G44" s="150" t="str">
        <f>IF($B44=FALSE,"",Length_12!D39)</f>
        <v/>
      </c>
      <c r="H44" s="150" t="str">
        <f>IF($B44=FALSE,"",Length_12!E39)</f>
        <v/>
      </c>
      <c r="I44" s="153" t="str">
        <f>IF(B44=FALSE,"",Length_12!O39)</f>
        <v/>
      </c>
      <c r="J44" s="153" t="str">
        <f>IF(B44=FALSE,"",Length_12!P39)</f>
        <v/>
      </c>
      <c r="K44" s="153" t="str">
        <f>IF(B44=FALSE,"",Length_12!Q39)</f>
        <v/>
      </c>
      <c r="L44" s="153" t="str">
        <f>IF(B44=FALSE,"",Length_12!R39)</f>
        <v/>
      </c>
      <c r="M44" s="153" t="str">
        <f>IF(B44=FALSE,"",Length_12!S39)</f>
        <v/>
      </c>
      <c r="N44" s="150" t="str">
        <f t="shared" si="2"/>
        <v/>
      </c>
      <c r="O44" s="156" t="str">
        <f t="shared" si="3"/>
        <v/>
      </c>
      <c r="P44" s="150" t="str">
        <f>IF($B44=FALSE,"",Length_12!C83)</f>
        <v/>
      </c>
      <c r="Q44" s="150" t="str">
        <f>IF($B44=FALSE,"",Length_12!D83)</f>
        <v/>
      </c>
      <c r="R44" s="189" t="str">
        <f>IF(B44=FALSE,"",Length_12!E83)</f>
        <v/>
      </c>
      <c r="S44" s="189" t="str">
        <f>IF(B44=FALSE,"",Length_12!F83)</f>
        <v/>
      </c>
      <c r="T44" s="189" t="str">
        <f t="shared" si="4"/>
        <v/>
      </c>
      <c r="U44" s="195" t="str">
        <f t="shared" si="5"/>
        <v/>
      </c>
      <c r="V44" s="196" t="str">
        <f t="shared" si="6"/>
        <v/>
      </c>
      <c r="W44" s="153" t="str">
        <f>IF($B44=FALSE,"",Length_12!T39)</f>
        <v/>
      </c>
      <c r="X44" s="153" t="str">
        <f>IF($B44=FALSE,"",Length_12!U39)</f>
        <v/>
      </c>
      <c r="Y44" s="153" t="str">
        <f>IF($B44=FALSE,"",Length_12!V39)</f>
        <v/>
      </c>
      <c r="Z44" s="153" t="str">
        <f>IF($B44=FALSE,"",Length_12!W39)</f>
        <v/>
      </c>
      <c r="AA44" s="153" t="str">
        <f>IF($B44=FALSE,"",Length_12!X39)</f>
        <v/>
      </c>
      <c r="AB44" s="150" t="str">
        <f t="shared" si="7"/>
        <v/>
      </c>
      <c r="AC44" s="156" t="str">
        <f t="shared" si="8"/>
        <v/>
      </c>
      <c r="AD44" s="150" t="str">
        <f>IF($B44=FALSE,"",Length_12!H83)</f>
        <v/>
      </c>
      <c r="AE44" s="150" t="str">
        <f>IF($B44=FALSE,"",Length_12!I83)</f>
        <v/>
      </c>
      <c r="AF44" s="189" t="str">
        <f>IF($B44=FALSE,"",Length_12!J83)</f>
        <v/>
      </c>
      <c r="AG44" s="189" t="str">
        <f>IF($B44=FALSE,"",Length_12!K83)</f>
        <v/>
      </c>
      <c r="AH44" s="189" t="str">
        <f t="shared" si="15"/>
        <v/>
      </c>
      <c r="AI44" s="195" t="str">
        <f t="shared" si="9"/>
        <v/>
      </c>
      <c r="AJ44" s="196" t="str">
        <f t="shared" si="16"/>
        <v/>
      </c>
      <c r="AK44" s="150" t="str">
        <f t="shared" si="10"/>
        <v/>
      </c>
      <c r="AL44" s="150" t="str">
        <f t="shared" si="11"/>
        <v/>
      </c>
      <c r="AM44" s="150" t="str">
        <f t="shared" si="12"/>
        <v/>
      </c>
      <c r="AN44" s="150" t="str">
        <f t="shared" si="13"/>
        <v/>
      </c>
      <c r="AO44" s="114"/>
    </row>
    <row r="45" spans="2:41" ht="15" customHeight="1">
      <c r="B45" s="153" t="b">
        <f>IF(TRIM(Length_12!C40)="",FALSE,TRUE)</f>
        <v>0</v>
      </c>
      <c r="C45" s="153" t="str">
        <f t="shared" si="14"/>
        <v>_</v>
      </c>
      <c r="D45" s="150" t="str">
        <f>IF($B45=FALSE,"",Length_12!A40)</f>
        <v/>
      </c>
      <c r="E45" s="150" t="str">
        <f>IF($B45=FALSE,"",Length_12!B40)</f>
        <v/>
      </c>
      <c r="F45" s="158" t="str">
        <f>IF($B45=FALSE,"",VALUE(Length_12!C40))</f>
        <v/>
      </c>
      <c r="G45" s="150" t="str">
        <f>IF($B45=FALSE,"",Length_12!D40)</f>
        <v/>
      </c>
      <c r="H45" s="150" t="str">
        <f>IF($B45=FALSE,"",Length_12!E40)</f>
        <v/>
      </c>
      <c r="I45" s="153" t="str">
        <f>IF(B45=FALSE,"",Length_12!O40)</f>
        <v/>
      </c>
      <c r="J45" s="153" t="str">
        <f>IF(B45=FALSE,"",Length_12!P40)</f>
        <v/>
      </c>
      <c r="K45" s="153" t="str">
        <f>IF(B45=FALSE,"",Length_12!Q40)</f>
        <v/>
      </c>
      <c r="L45" s="153" t="str">
        <f>IF(B45=FALSE,"",Length_12!R40)</f>
        <v/>
      </c>
      <c r="M45" s="153" t="str">
        <f>IF(B45=FALSE,"",Length_12!S40)</f>
        <v/>
      </c>
      <c r="N45" s="150" t="str">
        <f t="shared" si="2"/>
        <v/>
      </c>
      <c r="O45" s="156" t="str">
        <f t="shared" si="3"/>
        <v/>
      </c>
      <c r="P45" s="150" t="str">
        <f>IF($B45=FALSE,"",Length_12!C84)</f>
        <v/>
      </c>
      <c r="Q45" s="150" t="str">
        <f>IF($B45=FALSE,"",Length_12!D84)</f>
        <v/>
      </c>
      <c r="R45" s="189" t="str">
        <f>IF(B45=FALSE,"",Length_12!E84)</f>
        <v/>
      </c>
      <c r="S45" s="189" t="str">
        <f>IF(B45=FALSE,"",Length_12!F84)</f>
        <v/>
      </c>
      <c r="T45" s="189" t="str">
        <f t="shared" si="4"/>
        <v/>
      </c>
      <c r="U45" s="195" t="str">
        <f t="shared" si="5"/>
        <v/>
      </c>
      <c r="V45" s="196" t="str">
        <f t="shared" si="6"/>
        <v/>
      </c>
      <c r="W45" s="153" t="str">
        <f>IF($B45=FALSE,"",Length_12!T40)</f>
        <v/>
      </c>
      <c r="X45" s="153" t="str">
        <f>IF($B45=FALSE,"",Length_12!U40)</f>
        <v/>
      </c>
      <c r="Y45" s="153" t="str">
        <f>IF($B45=FALSE,"",Length_12!V40)</f>
        <v/>
      </c>
      <c r="Z45" s="153" t="str">
        <f>IF($B45=FALSE,"",Length_12!W40)</f>
        <v/>
      </c>
      <c r="AA45" s="153" t="str">
        <f>IF($B45=FALSE,"",Length_12!X40)</f>
        <v/>
      </c>
      <c r="AB45" s="150" t="str">
        <f t="shared" si="7"/>
        <v/>
      </c>
      <c r="AC45" s="156" t="str">
        <f t="shared" si="8"/>
        <v/>
      </c>
      <c r="AD45" s="150" t="str">
        <f>IF($B45=FALSE,"",Length_12!H84)</f>
        <v/>
      </c>
      <c r="AE45" s="150" t="str">
        <f>IF($B45=FALSE,"",Length_12!I84)</f>
        <v/>
      </c>
      <c r="AF45" s="189" t="str">
        <f>IF($B45=FALSE,"",Length_12!J84)</f>
        <v/>
      </c>
      <c r="AG45" s="189" t="str">
        <f>IF($B45=FALSE,"",Length_12!K84)</f>
        <v/>
      </c>
      <c r="AH45" s="189" t="str">
        <f t="shared" si="15"/>
        <v/>
      </c>
      <c r="AI45" s="195" t="str">
        <f t="shared" si="9"/>
        <v/>
      </c>
      <c r="AJ45" s="196" t="str">
        <f t="shared" si="16"/>
        <v/>
      </c>
      <c r="AK45" s="150" t="str">
        <f t="shared" si="10"/>
        <v/>
      </c>
      <c r="AL45" s="150" t="str">
        <f t="shared" si="11"/>
        <v/>
      </c>
      <c r="AM45" s="150" t="str">
        <f t="shared" si="12"/>
        <v/>
      </c>
      <c r="AN45" s="150" t="str">
        <f t="shared" si="13"/>
        <v/>
      </c>
      <c r="AO45" s="114"/>
    </row>
    <row r="46" spans="2:41" ht="15" customHeight="1">
      <c r="B46" s="153" t="b">
        <f>IF(TRIM(Length_12!C41)="",FALSE,TRUE)</f>
        <v>0</v>
      </c>
      <c r="C46" s="153" t="str">
        <f t="shared" si="14"/>
        <v>_</v>
      </c>
      <c r="D46" s="150" t="str">
        <f>IF($B46=FALSE,"",Length_12!A41)</f>
        <v/>
      </c>
      <c r="E46" s="150" t="str">
        <f>IF($B46=FALSE,"",Length_12!B41)</f>
        <v/>
      </c>
      <c r="F46" s="158" t="str">
        <f>IF($B46=FALSE,"",VALUE(Length_12!C41))</f>
        <v/>
      </c>
      <c r="G46" s="150" t="str">
        <f>IF($B46=FALSE,"",Length_12!D41)</f>
        <v/>
      </c>
      <c r="H46" s="150" t="str">
        <f>IF($B46=FALSE,"",Length_12!E41)</f>
        <v/>
      </c>
      <c r="I46" s="153" t="str">
        <f>IF(B46=FALSE,"",Length_12!O41)</f>
        <v/>
      </c>
      <c r="J46" s="153" t="str">
        <f>IF(B46=FALSE,"",Length_12!P41)</f>
        <v/>
      </c>
      <c r="K46" s="153" t="str">
        <f>IF(B46=FALSE,"",Length_12!Q41)</f>
        <v/>
      </c>
      <c r="L46" s="153" t="str">
        <f>IF(B46=FALSE,"",Length_12!R41)</f>
        <v/>
      </c>
      <c r="M46" s="153" t="str">
        <f>IF(B46=FALSE,"",Length_12!S41)</f>
        <v/>
      </c>
      <c r="N46" s="150" t="str">
        <f t="shared" si="2"/>
        <v/>
      </c>
      <c r="O46" s="156" t="str">
        <f t="shared" si="3"/>
        <v/>
      </c>
      <c r="P46" s="150" t="str">
        <f>IF($B46=FALSE,"",Length_12!C85)</f>
        <v/>
      </c>
      <c r="Q46" s="150" t="str">
        <f>IF($B46=FALSE,"",Length_12!D85)</f>
        <v/>
      </c>
      <c r="R46" s="189" t="str">
        <f>IF(B46=FALSE,"",Length_12!E85)</f>
        <v/>
      </c>
      <c r="S46" s="189" t="str">
        <f>IF(B46=FALSE,"",Length_12!F85)</f>
        <v/>
      </c>
      <c r="T46" s="189" t="str">
        <f t="shared" si="4"/>
        <v/>
      </c>
      <c r="U46" s="195" t="str">
        <f t="shared" si="5"/>
        <v/>
      </c>
      <c r="V46" s="196" t="str">
        <f t="shared" si="6"/>
        <v/>
      </c>
      <c r="W46" s="153" t="str">
        <f>IF($B46=FALSE,"",Length_12!T41)</f>
        <v/>
      </c>
      <c r="X46" s="153" t="str">
        <f>IF($B46=FALSE,"",Length_12!U41)</f>
        <v/>
      </c>
      <c r="Y46" s="153" t="str">
        <f>IF($B46=FALSE,"",Length_12!V41)</f>
        <v/>
      </c>
      <c r="Z46" s="153" t="str">
        <f>IF($B46=FALSE,"",Length_12!W41)</f>
        <v/>
      </c>
      <c r="AA46" s="153" t="str">
        <f>IF($B46=FALSE,"",Length_12!X41)</f>
        <v/>
      </c>
      <c r="AB46" s="150" t="str">
        <f t="shared" si="7"/>
        <v/>
      </c>
      <c r="AC46" s="156" t="str">
        <f t="shared" si="8"/>
        <v/>
      </c>
      <c r="AD46" s="150" t="str">
        <f>IF($B46=FALSE,"",Length_12!H85)</f>
        <v/>
      </c>
      <c r="AE46" s="150" t="str">
        <f>IF($B46=FALSE,"",Length_12!I85)</f>
        <v/>
      </c>
      <c r="AF46" s="189" t="str">
        <f>IF($B46=FALSE,"",Length_12!J85)</f>
        <v/>
      </c>
      <c r="AG46" s="189" t="str">
        <f>IF($B46=FALSE,"",Length_12!K85)</f>
        <v/>
      </c>
      <c r="AH46" s="189" t="str">
        <f t="shared" si="15"/>
        <v/>
      </c>
      <c r="AI46" s="195" t="str">
        <f t="shared" si="9"/>
        <v/>
      </c>
      <c r="AJ46" s="196" t="str">
        <f t="shared" si="16"/>
        <v/>
      </c>
      <c r="AK46" s="150" t="str">
        <f t="shared" si="10"/>
        <v/>
      </c>
      <c r="AL46" s="150" t="str">
        <f t="shared" si="11"/>
        <v/>
      </c>
      <c r="AM46" s="150" t="str">
        <f t="shared" si="12"/>
        <v/>
      </c>
      <c r="AN46" s="150" t="str">
        <f t="shared" si="13"/>
        <v/>
      </c>
      <c r="AO46" s="114"/>
    </row>
    <row r="47" spans="2:41" ht="15" customHeight="1">
      <c r="B47" s="153" t="b">
        <f>IF(TRIM(Length_12!C42)="",FALSE,TRUE)</f>
        <v>0</v>
      </c>
      <c r="C47" s="153" t="str">
        <f t="shared" si="14"/>
        <v>_</v>
      </c>
      <c r="D47" s="150" t="str">
        <f>IF($B47=FALSE,"",Length_12!A42)</f>
        <v/>
      </c>
      <c r="E47" s="150" t="str">
        <f>IF($B47=FALSE,"",Length_12!B42)</f>
        <v/>
      </c>
      <c r="F47" s="158" t="str">
        <f>IF($B47=FALSE,"",VALUE(Length_12!C42))</f>
        <v/>
      </c>
      <c r="G47" s="150" t="str">
        <f>IF($B47=FALSE,"",Length_12!D42)</f>
        <v/>
      </c>
      <c r="H47" s="150" t="str">
        <f>IF($B47=FALSE,"",Length_12!E42)</f>
        <v/>
      </c>
      <c r="I47" s="153" t="str">
        <f>IF(B47=FALSE,"",Length_12!O42)</f>
        <v/>
      </c>
      <c r="J47" s="153" t="str">
        <f>IF(B47=FALSE,"",Length_12!P42)</f>
        <v/>
      </c>
      <c r="K47" s="153" t="str">
        <f>IF(B47=FALSE,"",Length_12!Q42)</f>
        <v/>
      </c>
      <c r="L47" s="153" t="str">
        <f>IF(B47=FALSE,"",Length_12!R42)</f>
        <v/>
      </c>
      <c r="M47" s="153" t="str">
        <f>IF(B47=FALSE,"",Length_12!S42)</f>
        <v/>
      </c>
      <c r="N47" s="150" t="str">
        <f t="shared" si="2"/>
        <v/>
      </c>
      <c r="O47" s="156" t="str">
        <f t="shared" si="3"/>
        <v/>
      </c>
      <c r="P47" s="150" t="str">
        <f>IF($B47=FALSE,"",Length_12!C86)</f>
        <v/>
      </c>
      <c r="Q47" s="150" t="str">
        <f>IF($B47=FALSE,"",Length_12!D86)</f>
        <v/>
      </c>
      <c r="R47" s="189" t="str">
        <f>IF(B47=FALSE,"",Length_12!E86)</f>
        <v/>
      </c>
      <c r="S47" s="189" t="str">
        <f>IF(B47=FALSE,"",Length_12!F86)</f>
        <v/>
      </c>
      <c r="T47" s="189" t="str">
        <f t="shared" si="4"/>
        <v/>
      </c>
      <c r="U47" s="195" t="str">
        <f t="shared" si="5"/>
        <v/>
      </c>
      <c r="V47" s="196" t="str">
        <f t="shared" si="6"/>
        <v/>
      </c>
      <c r="W47" s="153" t="str">
        <f>IF($B47=FALSE,"",Length_12!T42)</f>
        <v/>
      </c>
      <c r="X47" s="153" t="str">
        <f>IF($B47=FALSE,"",Length_12!U42)</f>
        <v/>
      </c>
      <c r="Y47" s="153" t="str">
        <f>IF($B47=FALSE,"",Length_12!V42)</f>
        <v/>
      </c>
      <c r="Z47" s="153" t="str">
        <f>IF($B47=FALSE,"",Length_12!W42)</f>
        <v/>
      </c>
      <c r="AA47" s="153" t="str">
        <f>IF($B47=FALSE,"",Length_12!X42)</f>
        <v/>
      </c>
      <c r="AB47" s="150" t="str">
        <f t="shared" si="7"/>
        <v/>
      </c>
      <c r="AC47" s="156" t="str">
        <f t="shared" si="8"/>
        <v/>
      </c>
      <c r="AD47" s="150" t="str">
        <f>IF($B47=FALSE,"",Length_12!H86)</f>
        <v/>
      </c>
      <c r="AE47" s="150" t="str">
        <f>IF($B47=FALSE,"",Length_12!I86)</f>
        <v/>
      </c>
      <c r="AF47" s="189" t="str">
        <f>IF($B47=FALSE,"",Length_12!J86)</f>
        <v/>
      </c>
      <c r="AG47" s="189" t="str">
        <f>IF($B47=FALSE,"",Length_12!K86)</f>
        <v/>
      </c>
      <c r="AH47" s="189" t="str">
        <f t="shared" si="15"/>
        <v/>
      </c>
      <c r="AI47" s="195" t="str">
        <f t="shared" si="9"/>
        <v/>
      </c>
      <c r="AJ47" s="196" t="str">
        <f t="shared" si="16"/>
        <v/>
      </c>
      <c r="AK47" s="150" t="str">
        <f t="shared" si="10"/>
        <v/>
      </c>
      <c r="AL47" s="150" t="str">
        <f t="shared" si="11"/>
        <v/>
      </c>
      <c r="AM47" s="150" t="str">
        <f t="shared" si="12"/>
        <v/>
      </c>
      <c r="AN47" s="150" t="str">
        <f t="shared" si="13"/>
        <v/>
      </c>
      <c r="AO47" s="114"/>
    </row>
    <row r="48" spans="2:41" ht="15" customHeight="1">
      <c r="B48" s="153" t="b">
        <f>IF(TRIM(Length_12!C43)="",FALSE,TRUE)</f>
        <v>0</v>
      </c>
      <c r="C48" s="153" t="str">
        <f t="shared" si="14"/>
        <v>_</v>
      </c>
      <c r="D48" s="150" t="str">
        <f>IF($B48=FALSE,"",Length_12!A43)</f>
        <v/>
      </c>
      <c r="E48" s="150" t="str">
        <f>IF($B48=FALSE,"",Length_12!B43)</f>
        <v/>
      </c>
      <c r="F48" s="158" t="str">
        <f>IF($B48=FALSE,"",VALUE(Length_12!C43))</f>
        <v/>
      </c>
      <c r="G48" s="150" t="str">
        <f>IF($B48=FALSE,"",Length_12!D43)</f>
        <v/>
      </c>
      <c r="H48" s="150" t="str">
        <f>IF($B48=FALSE,"",Length_12!E43)</f>
        <v/>
      </c>
      <c r="I48" s="153" t="str">
        <f>IF(B48=FALSE,"",Length_12!O43)</f>
        <v/>
      </c>
      <c r="J48" s="153" t="str">
        <f>IF(B48=FALSE,"",Length_12!P43)</f>
        <v/>
      </c>
      <c r="K48" s="153" t="str">
        <f>IF(B48=FALSE,"",Length_12!Q43)</f>
        <v/>
      </c>
      <c r="L48" s="153" t="str">
        <f>IF(B48=FALSE,"",Length_12!R43)</f>
        <v/>
      </c>
      <c r="M48" s="153" t="str">
        <f>IF(B48=FALSE,"",Length_12!S43)</f>
        <v/>
      </c>
      <c r="N48" s="150" t="str">
        <f t="shared" si="2"/>
        <v/>
      </c>
      <c r="O48" s="156" t="str">
        <f t="shared" si="3"/>
        <v/>
      </c>
      <c r="P48" s="150" t="str">
        <f>IF($B48=FALSE,"",Length_12!C87)</f>
        <v/>
      </c>
      <c r="Q48" s="150" t="str">
        <f>IF($B48=FALSE,"",Length_12!D87)</f>
        <v/>
      </c>
      <c r="R48" s="189" t="str">
        <f>IF(B48=FALSE,"",Length_12!E87)</f>
        <v/>
      </c>
      <c r="S48" s="189" t="str">
        <f>IF(B48=FALSE,"",Length_12!F87)</f>
        <v/>
      </c>
      <c r="T48" s="189" t="str">
        <f t="shared" si="4"/>
        <v/>
      </c>
      <c r="U48" s="195" t="str">
        <f t="shared" si="5"/>
        <v/>
      </c>
      <c r="V48" s="196" t="str">
        <f t="shared" si="6"/>
        <v/>
      </c>
      <c r="W48" s="153" t="str">
        <f>IF($B48=FALSE,"",Length_12!T43)</f>
        <v/>
      </c>
      <c r="X48" s="153" t="str">
        <f>IF($B48=FALSE,"",Length_12!U43)</f>
        <v/>
      </c>
      <c r="Y48" s="153" t="str">
        <f>IF($B48=FALSE,"",Length_12!V43)</f>
        <v/>
      </c>
      <c r="Z48" s="153" t="str">
        <f>IF($B48=FALSE,"",Length_12!W43)</f>
        <v/>
      </c>
      <c r="AA48" s="153" t="str">
        <f>IF($B48=FALSE,"",Length_12!X43)</f>
        <v/>
      </c>
      <c r="AB48" s="150" t="str">
        <f t="shared" si="7"/>
        <v/>
      </c>
      <c r="AC48" s="156" t="str">
        <f t="shared" si="8"/>
        <v/>
      </c>
      <c r="AD48" s="150" t="str">
        <f>IF($B48=FALSE,"",Length_12!H87)</f>
        <v/>
      </c>
      <c r="AE48" s="150" t="str">
        <f>IF($B48=FALSE,"",Length_12!I87)</f>
        <v/>
      </c>
      <c r="AF48" s="189" t="str">
        <f>IF($B48=FALSE,"",Length_12!J87)</f>
        <v/>
      </c>
      <c r="AG48" s="189" t="str">
        <f>IF($B48=FALSE,"",Length_12!K87)</f>
        <v/>
      </c>
      <c r="AH48" s="189" t="str">
        <f t="shared" si="15"/>
        <v/>
      </c>
      <c r="AI48" s="195" t="str">
        <f t="shared" si="9"/>
        <v/>
      </c>
      <c r="AJ48" s="196" t="str">
        <f t="shared" si="16"/>
        <v/>
      </c>
      <c r="AK48" s="150" t="str">
        <f t="shared" si="10"/>
        <v/>
      </c>
      <c r="AL48" s="150" t="str">
        <f t="shared" si="11"/>
        <v/>
      </c>
      <c r="AM48" s="150" t="str">
        <f t="shared" si="12"/>
        <v/>
      </c>
      <c r="AN48" s="150" t="str">
        <f t="shared" si="13"/>
        <v/>
      </c>
      <c r="AO48" s="114"/>
    </row>
    <row r="49" spans="1:106" ht="15" customHeight="1">
      <c r="B49" s="153" t="b">
        <f>IF(TRIM(Length_12!C44)="",FALSE,TRUE)</f>
        <v>0</v>
      </c>
      <c r="C49" s="153" t="str">
        <f t="shared" si="14"/>
        <v>_</v>
      </c>
      <c r="D49" s="150" t="str">
        <f>IF($B49=FALSE,"",Length_12!A44)</f>
        <v/>
      </c>
      <c r="E49" s="150" t="str">
        <f>IF($B49=FALSE,"",Length_12!B44)</f>
        <v/>
      </c>
      <c r="F49" s="158" t="str">
        <f>IF($B49=FALSE,"",VALUE(Length_12!C44))</f>
        <v/>
      </c>
      <c r="G49" s="150" t="str">
        <f>IF($B49=FALSE,"",Length_12!D44)</f>
        <v/>
      </c>
      <c r="H49" s="150" t="str">
        <f>IF($B49=FALSE,"",Length_12!E44)</f>
        <v/>
      </c>
      <c r="I49" s="153" t="str">
        <f>IF(B49=FALSE,"",Length_12!O44)</f>
        <v/>
      </c>
      <c r="J49" s="153" t="str">
        <f>IF(B49=FALSE,"",Length_12!P44)</f>
        <v/>
      </c>
      <c r="K49" s="153" t="str">
        <f>IF(B49=FALSE,"",Length_12!Q44)</f>
        <v/>
      </c>
      <c r="L49" s="153" t="str">
        <f>IF(B49=FALSE,"",Length_12!R44)</f>
        <v/>
      </c>
      <c r="M49" s="153" t="str">
        <f>IF(B49=FALSE,"",Length_12!S44)</f>
        <v/>
      </c>
      <c r="N49" s="150" t="str">
        <f t="shared" si="2"/>
        <v/>
      </c>
      <c r="O49" s="156" t="str">
        <f t="shared" si="3"/>
        <v/>
      </c>
      <c r="P49" s="150" t="str">
        <f>IF($B49=FALSE,"",Length_12!C88)</f>
        <v/>
      </c>
      <c r="Q49" s="150" t="str">
        <f>IF($B49=FALSE,"",Length_12!D88)</f>
        <v/>
      </c>
      <c r="R49" s="189" t="str">
        <f>IF(B49=FALSE,"",Length_12!E88)</f>
        <v/>
      </c>
      <c r="S49" s="189" t="str">
        <f>IF(B49=FALSE,"",Length_12!F88)</f>
        <v/>
      </c>
      <c r="T49" s="189" t="str">
        <f t="shared" si="4"/>
        <v/>
      </c>
      <c r="U49" s="195" t="str">
        <f t="shared" si="5"/>
        <v/>
      </c>
      <c r="V49" s="196" t="str">
        <f t="shared" si="6"/>
        <v/>
      </c>
      <c r="W49" s="153" t="str">
        <f>IF($B49=FALSE,"",Length_12!T44)</f>
        <v/>
      </c>
      <c r="X49" s="153" t="str">
        <f>IF($B49=FALSE,"",Length_12!U44)</f>
        <v/>
      </c>
      <c r="Y49" s="153" t="str">
        <f>IF($B49=FALSE,"",Length_12!V44)</f>
        <v/>
      </c>
      <c r="Z49" s="153" t="str">
        <f>IF($B49=FALSE,"",Length_12!W44)</f>
        <v/>
      </c>
      <c r="AA49" s="153" t="str">
        <f>IF($B49=FALSE,"",Length_12!X44)</f>
        <v/>
      </c>
      <c r="AB49" s="150" t="str">
        <f t="shared" si="7"/>
        <v/>
      </c>
      <c r="AC49" s="156" t="str">
        <f t="shared" si="8"/>
        <v/>
      </c>
      <c r="AD49" s="150" t="str">
        <f>IF($B49=FALSE,"",Length_12!H88)</f>
        <v/>
      </c>
      <c r="AE49" s="150" t="str">
        <f>IF($B49=FALSE,"",Length_12!I88)</f>
        <v/>
      </c>
      <c r="AF49" s="189" t="str">
        <f>IF($B49=FALSE,"",Length_12!J88)</f>
        <v/>
      </c>
      <c r="AG49" s="189" t="str">
        <f>IF($B49=FALSE,"",Length_12!K88)</f>
        <v/>
      </c>
      <c r="AH49" s="189" t="str">
        <f t="shared" si="15"/>
        <v/>
      </c>
      <c r="AI49" s="195" t="str">
        <f t="shared" si="9"/>
        <v/>
      </c>
      <c r="AJ49" s="196" t="str">
        <f t="shared" si="16"/>
        <v/>
      </c>
      <c r="AK49" s="150" t="str">
        <f t="shared" si="10"/>
        <v/>
      </c>
      <c r="AL49" s="150" t="str">
        <f t="shared" si="11"/>
        <v/>
      </c>
      <c r="AM49" s="150" t="str">
        <f t="shared" si="12"/>
        <v/>
      </c>
      <c r="AN49" s="150" t="str">
        <f t="shared" si="13"/>
        <v/>
      </c>
      <c r="AO49" s="114"/>
    </row>
    <row r="50" spans="1:106" ht="15" customHeight="1">
      <c r="E50" s="118"/>
      <c r="F50" s="118"/>
      <c r="H50" s="116"/>
      <c r="P50" s="116"/>
      <c r="Q50" s="116"/>
      <c r="S50" s="115"/>
      <c r="T50" s="115"/>
      <c r="U50" s="115"/>
      <c r="V50" s="115"/>
      <c r="W50" s="117"/>
      <c r="Z50" s="115"/>
    </row>
    <row r="51" spans="1:106" ht="15" customHeight="1">
      <c r="A51" s="113" t="s">
        <v>295</v>
      </c>
      <c r="C51" s="114"/>
      <c r="D51" s="114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</row>
    <row r="52" spans="1:106" ht="15" customHeight="1">
      <c r="A52" s="113"/>
      <c r="B52" s="449" t="s">
        <v>296</v>
      </c>
      <c r="C52" s="450"/>
      <c r="D52" s="451"/>
      <c r="E52" s="456" t="s">
        <v>297</v>
      </c>
      <c r="F52" s="456"/>
      <c r="G52" s="456"/>
      <c r="H52" s="456"/>
      <c r="I52" s="456"/>
      <c r="J52" s="456"/>
      <c r="K52" s="456" t="s">
        <v>298</v>
      </c>
      <c r="L52" s="456"/>
      <c r="M52" s="456"/>
      <c r="N52" s="456"/>
      <c r="O52" s="456"/>
      <c r="P52" s="456"/>
      <c r="Q52" s="456" t="s">
        <v>249</v>
      </c>
      <c r="R52" s="456"/>
      <c r="S52" s="456"/>
      <c r="T52" s="456" t="s">
        <v>299</v>
      </c>
      <c r="U52" s="456"/>
      <c r="V52" s="456" t="s">
        <v>300</v>
      </c>
      <c r="W52" s="456"/>
      <c r="X52" s="206" t="s">
        <v>301</v>
      </c>
      <c r="Y52" s="206" t="s">
        <v>302</v>
      </c>
      <c r="Z52" s="206" t="s">
        <v>303</v>
      </c>
      <c r="AA52" s="206" t="s">
        <v>304</v>
      </c>
      <c r="AB52" s="206" t="s">
        <v>252</v>
      </c>
      <c r="AC52" s="206" t="s">
        <v>304</v>
      </c>
      <c r="AD52" s="441" t="s">
        <v>305</v>
      </c>
      <c r="AE52" s="443"/>
      <c r="AF52" s="441" t="s">
        <v>306</v>
      </c>
      <c r="AG52" s="442"/>
      <c r="AH52" s="206" t="s">
        <v>307</v>
      </c>
      <c r="AI52" s="466" t="s">
        <v>304</v>
      </c>
      <c r="AJ52" s="467"/>
      <c r="AK52" s="206" t="s">
        <v>308</v>
      </c>
      <c r="AM52" s="159" t="s">
        <v>51</v>
      </c>
      <c r="AN52" s="159" t="s">
        <v>309</v>
      </c>
      <c r="AP52" s="211" t="s">
        <v>310</v>
      </c>
      <c r="AQ52" s="211" t="s">
        <v>311</v>
      </c>
    </row>
    <row r="53" spans="1:106" ht="15" customHeight="1">
      <c r="A53" s="113"/>
      <c r="B53" s="449" t="s">
        <v>312</v>
      </c>
      <c r="C53" s="450"/>
      <c r="D53" s="451"/>
      <c r="E53" s="452" t="s">
        <v>313</v>
      </c>
      <c r="F53" s="452"/>
      <c r="G53" s="452"/>
      <c r="H53" s="452"/>
      <c r="I53" s="452"/>
      <c r="J53" s="452"/>
      <c r="K53" s="452" t="s">
        <v>314</v>
      </c>
      <c r="L53" s="452"/>
      <c r="M53" s="452"/>
      <c r="N53" s="452"/>
      <c r="O53" s="452"/>
      <c r="P53" s="452"/>
      <c r="Q53" s="452" t="s">
        <v>287</v>
      </c>
      <c r="R53" s="452"/>
      <c r="S53" s="452"/>
      <c r="T53" s="452" t="s">
        <v>385</v>
      </c>
      <c r="U53" s="452"/>
      <c r="V53" s="452" t="s">
        <v>315</v>
      </c>
      <c r="W53" s="452"/>
      <c r="X53" s="208" t="s">
        <v>316</v>
      </c>
      <c r="Y53" s="208" t="s">
        <v>317</v>
      </c>
      <c r="Z53" s="208" t="s">
        <v>318</v>
      </c>
      <c r="AA53" s="208" t="s">
        <v>319</v>
      </c>
      <c r="AB53" s="208"/>
      <c r="AC53" s="208" t="s">
        <v>320</v>
      </c>
      <c r="AD53" s="208"/>
      <c r="AF53" s="208"/>
      <c r="AG53" s="208"/>
      <c r="AH53" s="208"/>
      <c r="AI53" s="468" t="s">
        <v>320</v>
      </c>
      <c r="AJ53" s="469"/>
      <c r="AK53" s="208"/>
      <c r="AM53" s="159"/>
      <c r="AN53" s="159">
        <v>95.45</v>
      </c>
      <c r="AP53" s="209" t="s">
        <v>321</v>
      </c>
      <c r="AQ53" s="209" t="s">
        <v>322</v>
      </c>
    </row>
    <row r="54" spans="1:106" ht="15" customHeight="1">
      <c r="A54" s="113"/>
      <c r="B54" s="444" t="s">
        <v>243</v>
      </c>
      <c r="C54" s="444" t="s">
        <v>234</v>
      </c>
      <c r="D54" s="444" t="s">
        <v>271</v>
      </c>
      <c r="E54" s="207" t="s">
        <v>272</v>
      </c>
      <c r="F54" s="207" t="s">
        <v>323</v>
      </c>
      <c r="G54" s="441" t="s">
        <v>304</v>
      </c>
      <c r="H54" s="442"/>
      <c r="I54" s="212" t="s">
        <v>318</v>
      </c>
      <c r="J54" s="207" t="s">
        <v>324</v>
      </c>
      <c r="K54" s="207" t="s">
        <v>272</v>
      </c>
      <c r="L54" s="207" t="s">
        <v>323</v>
      </c>
      <c r="M54" s="441" t="s">
        <v>304</v>
      </c>
      <c r="N54" s="442"/>
      <c r="O54" s="212" t="s">
        <v>325</v>
      </c>
      <c r="P54" s="207" t="s">
        <v>324</v>
      </c>
      <c r="Q54" s="207" t="s">
        <v>323</v>
      </c>
      <c r="R54" s="207" t="s">
        <v>326</v>
      </c>
      <c r="S54" s="207" t="s">
        <v>235</v>
      </c>
      <c r="T54" s="207" t="s">
        <v>299</v>
      </c>
      <c r="U54" s="207" t="s">
        <v>324</v>
      </c>
      <c r="V54" s="207" t="s">
        <v>327</v>
      </c>
      <c r="W54" s="207" t="s">
        <v>324</v>
      </c>
      <c r="X54" s="207"/>
      <c r="Y54" s="207"/>
      <c r="Z54" s="207"/>
      <c r="AA54" s="207" t="s">
        <v>236</v>
      </c>
      <c r="AB54" s="207"/>
      <c r="AC54" s="207" t="s">
        <v>328</v>
      </c>
      <c r="AD54" s="207" t="s">
        <v>329</v>
      </c>
      <c r="AE54" s="212" t="s">
        <v>299</v>
      </c>
      <c r="AF54" s="212" t="s">
        <v>237</v>
      </c>
      <c r="AG54" s="212" t="s">
        <v>330</v>
      </c>
      <c r="AH54" s="207"/>
      <c r="AI54" s="207" t="s">
        <v>238</v>
      </c>
      <c r="AJ54" s="207" t="s">
        <v>331</v>
      </c>
      <c r="AK54" s="207"/>
      <c r="AM54" s="150">
        <v>1</v>
      </c>
      <c r="AN54" s="150">
        <v>13.97</v>
      </c>
      <c r="AP54" s="161">
        <v>0</v>
      </c>
      <c r="AQ54" s="162" t="s">
        <v>332</v>
      </c>
    </row>
    <row r="55" spans="1:106" ht="15" customHeight="1">
      <c r="A55" s="113"/>
      <c r="B55" s="445"/>
      <c r="C55" s="445"/>
      <c r="D55" s="445"/>
      <c r="E55" s="207" t="s">
        <v>246</v>
      </c>
      <c r="F55" s="207" t="s">
        <v>233</v>
      </c>
      <c r="G55" s="441" t="s">
        <v>239</v>
      </c>
      <c r="H55" s="442"/>
      <c r="I55" s="212"/>
      <c r="J55" s="207" t="s">
        <v>233</v>
      </c>
      <c r="K55" s="207" t="s">
        <v>233</v>
      </c>
      <c r="L55" s="207" t="s">
        <v>240</v>
      </c>
      <c r="M55" s="441" t="s">
        <v>333</v>
      </c>
      <c r="N55" s="442"/>
      <c r="O55" s="212"/>
      <c r="P55" s="207" t="s">
        <v>240</v>
      </c>
      <c r="Q55" s="207" t="s">
        <v>240</v>
      </c>
      <c r="R55" s="207" t="s">
        <v>246</v>
      </c>
      <c r="S55" s="207" t="s">
        <v>246</v>
      </c>
      <c r="T55" s="207" t="s">
        <v>233</v>
      </c>
      <c r="U55" s="207" t="s">
        <v>246</v>
      </c>
      <c r="V55" s="207" t="s">
        <v>246</v>
      </c>
      <c r="W55" s="207" t="s">
        <v>233</v>
      </c>
      <c r="X55" s="207" t="s">
        <v>246</v>
      </c>
      <c r="Y55" s="207"/>
      <c r="Z55" s="207"/>
      <c r="AA55" s="207" t="s">
        <v>246</v>
      </c>
      <c r="AB55" s="207" t="s">
        <v>246</v>
      </c>
      <c r="AC55" s="207" t="s">
        <v>246</v>
      </c>
      <c r="AD55" s="207"/>
      <c r="AE55" s="212"/>
      <c r="AF55" s="212"/>
      <c r="AG55" s="212"/>
      <c r="AH55" s="207"/>
      <c r="AI55" s="207" t="s">
        <v>246</v>
      </c>
      <c r="AJ55" s="207" t="s">
        <v>240</v>
      </c>
      <c r="AK55" s="207"/>
      <c r="AM55" s="150">
        <v>2</v>
      </c>
      <c r="AN55" s="150">
        <v>4.53</v>
      </c>
      <c r="AP55" s="161">
        <v>1</v>
      </c>
      <c r="AQ55" s="162" t="s">
        <v>334</v>
      </c>
    </row>
    <row r="56" spans="1:106" ht="15" customHeight="1">
      <c r="A56" s="113"/>
      <c r="B56" s="150" t="str">
        <f>IF(Length_12!Y4="","",Length_12!Y4)</f>
        <v/>
      </c>
      <c r="C56" s="150">
        <f>Length_12!Z4</f>
        <v>0</v>
      </c>
      <c r="D56" s="150">
        <f>Length_12!AA4</f>
        <v>0</v>
      </c>
      <c r="E56" s="150" t="str">
        <f ca="1">OFFSET($R$66,$W$64,0)</f>
        <v>호칭치수</v>
      </c>
      <c r="F56" s="150" t="str">
        <f ca="1">OFFSET($R$66,$W$64,1)</f>
        <v>교정값</v>
      </c>
      <c r="G56" s="150" t="e">
        <f ca="1">OFFSET(Length_12!M47,MATCH(E3,F9:F49,0),0)</f>
        <v>#N/A</v>
      </c>
      <c r="H56" s="150" t="e">
        <f ca="1">OFFSET(Length_12!M47,MATCH(E3,F9:F49,0),1)</f>
        <v>#N/A</v>
      </c>
      <c r="I56" s="150" t="e">
        <f ca="1">OFFSET(Length_12!M47,MATCH(E3,F9:F49,0),3)</f>
        <v>#N/A</v>
      </c>
      <c r="J56" s="163" t="e">
        <f ca="1">SQRT(SUMSQ(G56,H56*E56/1000))/I56/1000</f>
        <v>#N/A</v>
      </c>
      <c r="K56" s="150" t="str">
        <f ca="1">OFFSET($R$66,$W$64,2)</f>
        <v>호칭치수</v>
      </c>
      <c r="L56" s="150" t="str">
        <f ca="1">OFFSET($R$66,$W$64,3)</f>
        <v>교정값</v>
      </c>
      <c r="M56" s="150" t="e">
        <f ca="1">G56</f>
        <v>#N/A</v>
      </c>
      <c r="N56" s="150" t="e">
        <f ca="1">H56</f>
        <v>#N/A</v>
      </c>
      <c r="O56" s="150" t="e">
        <f ca="1">I56</f>
        <v>#N/A</v>
      </c>
      <c r="P56" s="163" t="e">
        <f ca="1">SQRT(SUMSQ(M56,N56*K56/1000))/O56/1000</f>
        <v>#N/A</v>
      </c>
      <c r="Q56" s="150" t="str">
        <f ca="1">OFFSET($R$66,$W$64,4)</f>
        <v>지시값</v>
      </c>
      <c r="R56" s="160">
        <f>MAX(Length_12!AC4:AD4)</f>
        <v>0</v>
      </c>
      <c r="S56" s="163">
        <f>R56/SQRT(5)</f>
        <v>0</v>
      </c>
      <c r="T56" s="160">
        <f>Length_12!AB4</f>
        <v>0</v>
      </c>
      <c r="U56" s="190">
        <f>T56/2/SQRT(3)</f>
        <v>0</v>
      </c>
      <c r="V56" s="150">
        <f>ABS(Length_12!AE4-Length_12!AF4)</f>
        <v>0</v>
      </c>
      <c r="W56" s="190">
        <f>V56/SQRT(3)</f>
        <v>0</v>
      </c>
      <c r="X56" s="197" t="e">
        <f ca="1">SQRT(SUMSQ(J56,P56,S56,U56,W56))</f>
        <v>#N/A</v>
      </c>
      <c r="Y56" s="150" t="e">
        <f t="shared" ref="Y56:Y61" ca="1" si="17">ROUNDDOWN(X56^4/SUM(S56^4/4,W56^4/12),0)</f>
        <v>#N/A</v>
      </c>
      <c r="Z56" s="158" t="e">
        <f ca="1">IF(OR(Y56="∞",Y56&gt;=10),2,OFFSET($AN$53,MATCH(Y56,$AM$54:$AM$62,0),0))</f>
        <v>#N/A</v>
      </c>
      <c r="AA56" s="198" t="e">
        <f ca="1">Z56*X56</f>
        <v>#N/A</v>
      </c>
      <c r="AB56" s="150">
        <f ca="1">MAX(W67:W107)</f>
        <v>0</v>
      </c>
      <c r="AC56" s="198" t="e">
        <f ca="1">MAX(AA56:AB56)</f>
        <v>#N/A</v>
      </c>
      <c r="AD56" s="120" t="e">
        <f ca="1">IF(AC56&lt;0.00001,6,IF(AC56&lt;0.0001,5,IF(AC56&lt;0.001,4,IF(AC56&lt;0.01,3,IF(AC56&lt;0.1,2,IF(AC56&lt;1,1,IF(AC56&lt;10,0,IF(AC56&lt;100,-1,-2))))))))+AE$62</f>
        <v>#N/A</v>
      </c>
      <c r="AE56" s="150">
        <f t="shared" ref="AE56:AE61" si="18">IFERROR(LEN(T56)-FIND(".",T56),0)</f>
        <v>0</v>
      </c>
      <c r="AF56" s="150" t="e">
        <f t="shared" ref="AF56:AG61" ca="1" si="19">OFFSET($AQ$53,MATCH(AD56,$AP$54:$AP$110,0),0)</f>
        <v>#N/A</v>
      </c>
      <c r="AG56" s="150" t="str">
        <f t="shared" ca="1" si="19"/>
        <v>0</v>
      </c>
      <c r="AH56" s="199" t="e">
        <f t="shared" ref="AH56:AH61" ca="1" si="20">ABS(AC56-ROUND(AC56,AD56))/AC56*100</f>
        <v>#N/A</v>
      </c>
      <c r="AI56" s="198" t="e">
        <f t="shared" ref="AI56:AI61" ca="1" si="21">IF(AH56&gt;5,ROUNDUP(AC56,AD56),ROUND(AC56,AD56))</f>
        <v>#N/A</v>
      </c>
      <c r="AJ56" s="200" t="e">
        <f t="shared" ref="AJ56:AJ61" ca="1" si="22">TEXT(AI56,AF56)&amp;" "&amp;AJ$55</f>
        <v>#N/A</v>
      </c>
      <c r="AK56" s="120">
        <f ca="1">IFERROR(IF(AC56=AA56,0,1),0)</f>
        <v>0</v>
      </c>
      <c r="AM56" s="150">
        <v>3</v>
      </c>
      <c r="AN56" s="150">
        <v>3.31</v>
      </c>
      <c r="AP56" s="161">
        <v>2</v>
      </c>
      <c r="AQ56" s="162" t="s">
        <v>335</v>
      </c>
    </row>
    <row r="57" spans="1:106" ht="15" customHeight="1">
      <c r="A57" s="113"/>
      <c r="B57" s="150" t="str">
        <f>IF(Length_12!Y5="","",Length_12!Y5)</f>
        <v/>
      </c>
      <c r="C57" s="150">
        <f>Length_12!Z5</f>
        <v>0</v>
      </c>
      <c r="D57" s="150">
        <f>Length_12!AA5</f>
        <v>0</v>
      </c>
      <c r="E57" s="150" t="str">
        <f ca="1">OFFSET($AG$66,$AL$64,0)</f>
        <v>호칭치수</v>
      </c>
      <c r="F57" s="150" t="str">
        <f ca="1">OFFSET($AG$66,$AL$64,1)</f>
        <v>교정값</v>
      </c>
      <c r="G57" s="150" t="e">
        <f ca="1">G56</f>
        <v>#N/A</v>
      </c>
      <c r="H57" s="150" t="e">
        <f ca="1">H56</f>
        <v>#N/A</v>
      </c>
      <c r="I57" s="150" t="e">
        <f ca="1">I56</f>
        <v>#N/A</v>
      </c>
      <c r="J57" s="163" t="e">
        <f t="shared" ref="J57:J61" ca="1" si="23">SQRT(SUMSQ(G57,H57*E57/1000))/I57/1000</f>
        <v>#N/A</v>
      </c>
      <c r="K57" s="150" t="str">
        <f ca="1">OFFSET($AG$66,$AL$64,2)</f>
        <v>호칭치수</v>
      </c>
      <c r="L57" s="150" t="str">
        <f ca="1">OFFSET($AG$66,$AL$64,3)</f>
        <v>교정값</v>
      </c>
      <c r="M57" s="150" t="e">
        <f t="shared" ref="M57:O61" ca="1" si="24">G57</f>
        <v>#N/A</v>
      </c>
      <c r="N57" s="150" t="e">
        <f t="shared" ca="1" si="24"/>
        <v>#N/A</v>
      </c>
      <c r="O57" s="150" t="e">
        <f t="shared" ca="1" si="24"/>
        <v>#N/A</v>
      </c>
      <c r="P57" s="163" t="e">
        <f t="shared" ref="P57:P61" ca="1" si="25">SQRT(SUMSQ(M57,N57*K57/1000))/O57/1000</f>
        <v>#N/A</v>
      </c>
      <c r="Q57" s="150" t="str">
        <f ca="1">OFFSET($AG$66,$AL$64,4)</f>
        <v>지시값</v>
      </c>
      <c r="R57" s="160">
        <f>MAX(Length_12!AC5:AD5)</f>
        <v>0</v>
      </c>
      <c r="S57" s="163">
        <f t="shared" ref="S57:S61" si="26">R57/SQRT(5)</f>
        <v>0</v>
      </c>
      <c r="T57" s="160">
        <f>Length_12!AB5</f>
        <v>0</v>
      </c>
      <c r="U57" s="190">
        <f t="shared" ref="U57:U61" si="27">T57/2/SQRT(3)</f>
        <v>0</v>
      </c>
      <c r="V57" s="150">
        <f>ABS(Length_12!AE5-Length_12!AF5)</f>
        <v>0</v>
      </c>
      <c r="W57" s="190">
        <f t="shared" ref="W57:W61" si="28">V57/SQRT(3)</f>
        <v>0</v>
      </c>
      <c r="X57" s="197" t="e">
        <f t="shared" ref="X57:X61" ca="1" si="29">SQRT(SUMSQ(J57,P57,S57,U57,W57))</f>
        <v>#N/A</v>
      </c>
      <c r="Y57" s="150" t="e">
        <f t="shared" ca="1" si="17"/>
        <v>#N/A</v>
      </c>
      <c r="Z57" s="158" t="e">
        <f t="shared" ref="Z57:Z61" ca="1" si="30">IF(OR(Y57="∞",Y57&gt;=10),2,OFFSET($AN$53,MATCH(Y57,$AM$54:$AM$62,0),0))</f>
        <v>#N/A</v>
      </c>
      <c r="AA57" s="198" t="e">
        <f t="shared" ref="AA57:AA61" ca="1" si="31">Z57*X57</f>
        <v>#N/A</v>
      </c>
      <c r="AB57" s="150">
        <f ca="1">MAX(AL67:AL107)</f>
        <v>0</v>
      </c>
      <c r="AC57" s="198" t="e">
        <f t="shared" ref="AC57:AC61" ca="1" si="32">MAX(AA57:AB57)</f>
        <v>#N/A</v>
      </c>
      <c r="AD57" s="263" t="e">
        <f t="shared" ref="AD57:AD61" ca="1" si="33">IF(AC57&lt;0.00001,6,IF(AC57&lt;0.0001,5,IF(AC57&lt;0.001,4,IF(AC57&lt;0.01,3,IF(AC57&lt;0.1,2,IF(AC57&lt;1,1,IF(AC57&lt;10,0,IF(AC57&lt;100,-1,-2))))))))+AE$62</f>
        <v>#N/A</v>
      </c>
      <c r="AE57" s="150">
        <f t="shared" si="18"/>
        <v>0</v>
      </c>
      <c r="AF57" s="150" t="e">
        <f t="shared" ca="1" si="19"/>
        <v>#N/A</v>
      </c>
      <c r="AG57" s="150" t="str">
        <f t="shared" ca="1" si="19"/>
        <v>0</v>
      </c>
      <c r="AH57" s="199" t="e">
        <f t="shared" ca="1" si="20"/>
        <v>#N/A</v>
      </c>
      <c r="AI57" s="198" t="e">
        <f t="shared" ca="1" si="21"/>
        <v>#N/A</v>
      </c>
      <c r="AJ57" s="200" t="e">
        <f t="shared" ca="1" si="22"/>
        <v>#N/A</v>
      </c>
      <c r="AK57" s="120">
        <f t="shared" ref="AK57:AK61" ca="1" si="34">IFERROR(IF(AC57=AA57,0,1),0)</f>
        <v>0</v>
      </c>
      <c r="AM57" s="150">
        <v>4</v>
      </c>
      <c r="AN57" s="150">
        <v>2.87</v>
      </c>
      <c r="AP57" s="161">
        <v>3</v>
      </c>
      <c r="AQ57" s="162" t="s">
        <v>336</v>
      </c>
    </row>
    <row r="58" spans="1:106" ht="15" customHeight="1">
      <c r="A58" s="113"/>
      <c r="B58" s="150" t="str">
        <f>IF(Length_12!Y6="","",Length_12!Y6)</f>
        <v/>
      </c>
      <c r="C58" s="150">
        <f>Length_12!Z6</f>
        <v>0</v>
      </c>
      <c r="D58" s="150">
        <f>Length_12!AA6</f>
        <v>0</v>
      </c>
      <c r="E58" s="150" t="str">
        <f ca="1">OFFSET($AV$66,$BA$64,0)</f>
        <v>호칭치수</v>
      </c>
      <c r="F58" s="150" t="str">
        <f ca="1">OFFSET($AV$66,$BA$64,1)</f>
        <v>교정값</v>
      </c>
      <c r="G58" s="150" t="e">
        <f t="shared" ref="G58:I61" ca="1" si="35">G57</f>
        <v>#N/A</v>
      </c>
      <c r="H58" s="150" t="e">
        <f t="shared" ca="1" si="35"/>
        <v>#N/A</v>
      </c>
      <c r="I58" s="150" t="e">
        <f t="shared" ca="1" si="35"/>
        <v>#N/A</v>
      </c>
      <c r="J58" s="163" t="e">
        <f t="shared" ca="1" si="23"/>
        <v>#N/A</v>
      </c>
      <c r="K58" s="150" t="str">
        <f ca="1">OFFSET($AV$66,$BA$64,2)</f>
        <v>호칭치수</v>
      </c>
      <c r="L58" s="150" t="str">
        <f ca="1">OFFSET($AV$66,$BA$64,3)</f>
        <v>교정값</v>
      </c>
      <c r="M58" s="150" t="e">
        <f t="shared" ca="1" si="24"/>
        <v>#N/A</v>
      </c>
      <c r="N58" s="150" t="e">
        <f t="shared" ca="1" si="24"/>
        <v>#N/A</v>
      </c>
      <c r="O58" s="150" t="e">
        <f t="shared" ca="1" si="24"/>
        <v>#N/A</v>
      </c>
      <c r="P58" s="163" t="e">
        <f t="shared" ca="1" si="25"/>
        <v>#N/A</v>
      </c>
      <c r="Q58" s="150" t="str">
        <f ca="1">OFFSET($AV$66,$BA$64,4)</f>
        <v>지시값</v>
      </c>
      <c r="R58" s="160">
        <f>MAX(Length_12!AC6:AD6)</f>
        <v>0</v>
      </c>
      <c r="S58" s="163">
        <f t="shared" si="26"/>
        <v>0</v>
      </c>
      <c r="T58" s="160">
        <f>Length_12!AB6</f>
        <v>0</v>
      </c>
      <c r="U58" s="190">
        <f t="shared" si="27"/>
        <v>0</v>
      </c>
      <c r="V58" s="150">
        <f>ABS(Length_12!AE6-Length_12!AF6)</f>
        <v>0</v>
      </c>
      <c r="W58" s="190">
        <f t="shared" si="28"/>
        <v>0</v>
      </c>
      <c r="X58" s="197" t="e">
        <f t="shared" ca="1" si="29"/>
        <v>#N/A</v>
      </c>
      <c r="Y58" s="150" t="e">
        <f t="shared" ca="1" si="17"/>
        <v>#N/A</v>
      </c>
      <c r="Z58" s="158" t="e">
        <f t="shared" ca="1" si="30"/>
        <v>#N/A</v>
      </c>
      <c r="AA58" s="198" t="e">
        <f t="shared" ca="1" si="31"/>
        <v>#N/A</v>
      </c>
      <c r="AB58" s="150">
        <f ca="1">MAX(BA67:BA107)</f>
        <v>0</v>
      </c>
      <c r="AC58" s="198" t="e">
        <f t="shared" ca="1" si="32"/>
        <v>#N/A</v>
      </c>
      <c r="AD58" s="263" t="e">
        <f t="shared" ca="1" si="33"/>
        <v>#N/A</v>
      </c>
      <c r="AE58" s="150">
        <f t="shared" si="18"/>
        <v>0</v>
      </c>
      <c r="AF58" s="150" t="e">
        <f t="shared" ca="1" si="19"/>
        <v>#N/A</v>
      </c>
      <c r="AG58" s="150" t="str">
        <f t="shared" ca="1" si="19"/>
        <v>0</v>
      </c>
      <c r="AH58" s="199" t="e">
        <f t="shared" ca="1" si="20"/>
        <v>#N/A</v>
      </c>
      <c r="AI58" s="198" t="e">
        <f t="shared" ca="1" si="21"/>
        <v>#N/A</v>
      </c>
      <c r="AJ58" s="200" t="e">
        <f t="shared" ca="1" si="22"/>
        <v>#N/A</v>
      </c>
      <c r="AK58" s="120">
        <f t="shared" ca="1" si="34"/>
        <v>0</v>
      </c>
      <c r="AM58" s="150">
        <v>5</v>
      </c>
      <c r="AN58" s="150">
        <v>2.65</v>
      </c>
      <c r="AP58" s="161">
        <v>4</v>
      </c>
      <c r="AQ58" s="162" t="s">
        <v>337</v>
      </c>
    </row>
    <row r="59" spans="1:106" ht="15" customHeight="1">
      <c r="A59" s="113"/>
      <c r="B59" s="150" t="str">
        <f>IF(Length_12!Y7="","",Length_12!Y7)</f>
        <v/>
      </c>
      <c r="C59" s="150">
        <f>Length_12!Z7</f>
        <v>0</v>
      </c>
      <c r="D59" s="150">
        <f>Length_12!AA7</f>
        <v>0</v>
      </c>
      <c r="E59" s="150" t="str">
        <f ca="1">OFFSET($BK$66,$BP$64,0)</f>
        <v>호칭치수</v>
      </c>
      <c r="F59" s="150" t="str">
        <f ca="1">OFFSET($BK$66,$BP$64,1)</f>
        <v>교정값</v>
      </c>
      <c r="G59" s="150" t="e">
        <f t="shared" ca="1" si="35"/>
        <v>#N/A</v>
      </c>
      <c r="H59" s="150" t="e">
        <f t="shared" ca="1" si="35"/>
        <v>#N/A</v>
      </c>
      <c r="I59" s="150" t="e">
        <f t="shared" ca="1" si="35"/>
        <v>#N/A</v>
      </c>
      <c r="J59" s="163" t="e">
        <f t="shared" ca="1" si="23"/>
        <v>#N/A</v>
      </c>
      <c r="K59" s="150" t="str">
        <f ca="1">OFFSET($BK$66,$BP$64,2)</f>
        <v>호칭치수</v>
      </c>
      <c r="L59" s="150" t="str">
        <f ca="1">OFFSET($BK$66,$BP$64,3)</f>
        <v>교정값</v>
      </c>
      <c r="M59" s="150" t="e">
        <f t="shared" ca="1" si="24"/>
        <v>#N/A</v>
      </c>
      <c r="N59" s="150" t="e">
        <f t="shared" ca="1" si="24"/>
        <v>#N/A</v>
      </c>
      <c r="O59" s="150" t="e">
        <f t="shared" ca="1" si="24"/>
        <v>#N/A</v>
      </c>
      <c r="P59" s="163" t="e">
        <f t="shared" ca="1" si="25"/>
        <v>#N/A</v>
      </c>
      <c r="Q59" s="150" t="str">
        <f ca="1">OFFSET($BK$66,$BP$64,4)</f>
        <v>지시값</v>
      </c>
      <c r="R59" s="160">
        <f>MAX(Length_12!AC7:AD7)</f>
        <v>0</v>
      </c>
      <c r="S59" s="163">
        <f t="shared" si="26"/>
        <v>0</v>
      </c>
      <c r="T59" s="160">
        <f>Length_12!AB7</f>
        <v>0</v>
      </c>
      <c r="U59" s="190">
        <f t="shared" si="27"/>
        <v>0</v>
      </c>
      <c r="V59" s="150">
        <f>ABS(Length_12!AE7-Length_12!AF7)</f>
        <v>0</v>
      </c>
      <c r="W59" s="190">
        <f t="shared" si="28"/>
        <v>0</v>
      </c>
      <c r="X59" s="197" t="e">
        <f t="shared" ca="1" si="29"/>
        <v>#N/A</v>
      </c>
      <c r="Y59" s="150" t="e">
        <f t="shared" ca="1" si="17"/>
        <v>#N/A</v>
      </c>
      <c r="Z59" s="158" t="e">
        <f t="shared" ca="1" si="30"/>
        <v>#N/A</v>
      </c>
      <c r="AA59" s="198" t="e">
        <f t="shared" ca="1" si="31"/>
        <v>#N/A</v>
      </c>
      <c r="AB59" s="150">
        <f ca="1">MAX(BP67:BP107)</f>
        <v>0</v>
      </c>
      <c r="AC59" s="198" t="e">
        <f t="shared" ca="1" si="32"/>
        <v>#N/A</v>
      </c>
      <c r="AD59" s="263" t="e">
        <f t="shared" ca="1" si="33"/>
        <v>#N/A</v>
      </c>
      <c r="AE59" s="150">
        <f t="shared" si="18"/>
        <v>0</v>
      </c>
      <c r="AF59" s="150" t="e">
        <f t="shared" ca="1" si="19"/>
        <v>#N/A</v>
      </c>
      <c r="AG59" s="150" t="str">
        <f t="shared" ca="1" si="19"/>
        <v>0</v>
      </c>
      <c r="AH59" s="199" t="e">
        <f t="shared" ca="1" si="20"/>
        <v>#N/A</v>
      </c>
      <c r="AI59" s="198" t="e">
        <f t="shared" ca="1" si="21"/>
        <v>#N/A</v>
      </c>
      <c r="AJ59" s="200" t="e">
        <f t="shared" ca="1" si="22"/>
        <v>#N/A</v>
      </c>
      <c r="AK59" s="120">
        <f t="shared" ca="1" si="34"/>
        <v>0</v>
      </c>
      <c r="AM59" s="150">
        <v>6</v>
      </c>
      <c r="AN59" s="150">
        <v>2.52</v>
      </c>
      <c r="AP59" s="161">
        <v>5</v>
      </c>
      <c r="AQ59" s="162" t="s">
        <v>338</v>
      </c>
    </row>
    <row r="60" spans="1:106" ht="15" customHeight="1">
      <c r="A60" s="113"/>
      <c r="B60" s="150" t="str">
        <f>IF(Length_12!Y8="","",Length_12!Y8)</f>
        <v/>
      </c>
      <c r="C60" s="150">
        <f>Length_12!Z8</f>
        <v>0</v>
      </c>
      <c r="D60" s="150">
        <f>Length_12!AA8</f>
        <v>0</v>
      </c>
      <c r="E60" s="150" t="str">
        <f ca="1">OFFSET($BZ$66,$CE$64,0)</f>
        <v>호칭치수</v>
      </c>
      <c r="F60" s="150" t="str">
        <f ca="1">OFFSET($BZ$66,$CE$64,1)</f>
        <v>교정값</v>
      </c>
      <c r="G60" s="150" t="e">
        <f t="shared" ca="1" si="35"/>
        <v>#N/A</v>
      </c>
      <c r="H60" s="150" t="e">
        <f t="shared" ca="1" si="35"/>
        <v>#N/A</v>
      </c>
      <c r="I60" s="150" t="e">
        <f t="shared" ca="1" si="35"/>
        <v>#N/A</v>
      </c>
      <c r="J60" s="163" t="e">
        <f t="shared" ca="1" si="23"/>
        <v>#N/A</v>
      </c>
      <c r="K60" s="150" t="str">
        <f ca="1">OFFSET($BZ$66,$CE$64,2)</f>
        <v>호칭치수</v>
      </c>
      <c r="L60" s="150" t="str">
        <f ca="1">OFFSET($BZ$66,$CE$64,3)</f>
        <v>교정값</v>
      </c>
      <c r="M60" s="150" t="e">
        <f t="shared" ca="1" si="24"/>
        <v>#N/A</v>
      </c>
      <c r="N60" s="150" t="e">
        <f t="shared" ca="1" si="24"/>
        <v>#N/A</v>
      </c>
      <c r="O60" s="150" t="e">
        <f t="shared" ca="1" si="24"/>
        <v>#N/A</v>
      </c>
      <c r="P60" s="163" t="e">
        <f t="shared" ca="1" si="25"/>
        <v>#N/A</v>
      </c>
      <c r="Q60" s="150" t="str">
        <f ca="1">OFFSET($BZ$66,$CE$64,4)</f>
        <v>지시값</v>
      </c>
      <c r="R60" s="160">
        <f>MAX(Length_12!AC8:AD8)</f>
        <v>0</v>
      </c>
      <c r="S60" s="163">
        <f t="shared" si="26"/>
        <v>0</v>
      </c>
      <c r="T60" s="160">
        <f>Length_12!AB8</f>
        <v>0</v>
      </c>
      <c r="U60" s="190">
        <f t="shared" si="27"/>
        <v>0</v>
      </c>
      <c r="V60" s="150">
        <f>ABS(Length_12!AE8-Length_12!AF8)</f>
        <v>0</v>
      </c>
      <c r="W60" s="190">
        <f t="shared" si="28"/>
        <v>0</v>
      </c>
      <c r="X60" s="197" t="e">
        <f t="shared" ca="1" si="29"/>
        <v>#N/A</v>
      </c>
      <c r="Y60" s="150" t="e">
        <f t="shared" ca="1" si="17"/>
        <v>#N/A</v>
      </c>
      <c r="Z60" s="158" t="e">
        <f t="shared" ca="1" si="30"/>
        <v>#N/A</v>
      </c>
      <c r="AA60" s="198" t="e">
        <f t="shared" ca="1" si="31"/>
        <v>#N/A</v>
      </c>
      <c r="AB60" s="150">
        <f ca="1">MAX(CE67:CE107)</f>
        <v>0</v>
      </c>
      <c r="AC60" s="198" t="e">
        <f t="shared" ca="1" si="32"/>
        <v>#N/A</v>
      </c>
      <c r="AD60" s="263" t="e">
        <f t="shared" ca="1" si="33"/>
        <v>#N/A</v>
      </c>
      <c r="AE60" s="150">
        <f t="shared" si="18"/>
        <v>0</v>
      </c>
      <c r="AF60" s="150" t="e">
        <f t="shared" ca="1" si="19"/>
        <v>#N/A</v>
      </c>
      <c r="AG60" s="150" t="str">
        <f t="shared" ca="1" si="19"/>
        <v>0</v>
      </c>
      <c r="AH60" s="199" t="e">
        <f t="shared" ca="1" si="20"/>
        <v>#N/A</v>
      </c>
      <c r="AI60" s="198" t="e">
        <f t="shared" ca="1" si="21"/>
        <v>#N/A</v>
      </c>
      <c r="AJ60" s="200" t="e">
        <f t="shared" ca="1" si="22"/>
        <v>#N/A</v>
      </c>
      <c r="AK60" s="120">
        <f t="shared" ca="1" si="34"/>
        <v>0</v>
      </c>
      <c r="AM60" s="150">
        <v>7</v>
      </c>
      <c r="AN60" s="150">
        <v>2.4300000000000002</v>
      </c>
      <c r="AP60" s="161">
        <v>6</v>
      </c>
      <c r="AQ60" s="162" t="s">
        <v>339</v>
      </c>
    </row>
    <row r="61" spans="1:106" ht="15" customHeight="1">
      <c r="A61" s="113"/>
      <c r="B61" s="150" t="str">
        <f>IF(Length_12!Y9="","",Length_12!Y9)</f>
        <v/>
      </c>
      <c r="C61" s="150">
        <f>Length_12!Z9</f>
        <v>0</v>
      </c>
      <c r="D61" s="150">
        <f>Length_12!AA9</f>
        <v>0</v>
      </c>
      <c r="E61" s="150" t="str">
        <f ca="1">OFFSET($CO$66,$CT$64,0)</f>
        <v>호칭치수</v>
      </c>
      <c r="F61" s="150" t="str">
        <f ca="1">OFFSET($CO$66,$CT$64,1)</f>
        <v>교정값</v>
      </c>
      <c r="G61" s="150" t="e">
        <f t="shared" ca="1" si="35"/>
        <v>#N/A</v>
      </c>
      <c r="H61" s="150" t="e">
        <f t="shared" ca="1" si="35"/>
        <v>#N/A</v>
      </c>
      <c r="I61" s="150" t="e">
        <f t="shared" ca="1" si="35"/>
        <v>#N/A</v>
      </c>
      <c r="J61" s="163" t="e">
        <f t="shared" ca="1" si="23"/>
        <v>#N/A</v>
      </c>
      <c r="K61" s="150" t="str">
        <f ca="1">OFFSET($CO$66,$CT$64,2)</f>
        <v>호칭치수</v>
      </c>
      <c r="L61" s="150" t="str">
        <f ca="1">OFFSET($CO$66,$CT$64,3)</f>
        <v>교정값</v>
      </c>
      <c r="M61" s="150" t="e">
        <f t="shared" ca="1" si="24"/>
        <v>#N/A</v>
      </c>
      <c r="N61" s="150" t="e">
        <f t="shared" ca="1" si="24"/>
        <v>#N/A</v>
      </c>
      <c r="O61" s="150" t="e">
        <f t="shared" ca="1" si="24"/>
        <v>#N/A</v>
      </c>
      <c r="P61" s="163" t="e">
        <f t="shared" ca="1" si="25"/>
        <v>#N/A</v>
      </c>
      <c r="Q61" s="150" t="str">
        <f ca="1">OFFSET($CO$66,$CT$64,4)</f>
        <v>지시값</v>
      </c>
      <c r="R61" s="160">
        <f>MAX(Length_12!AC9:AD9)</f>
        <v>0</v>
      </c>
      <c r="S61" s="163">
        <f t="shared" si="26"/>
        <v>0</v>
      </c>
      <c r="T61" s="160">
        <f>Length_12!AB9</f>
        <v>0</v>
      </c>
      <c r="U61" s="190">
        <f t="shared" si="27"/>
        <v>0</v>
      </c>
      <c r="V61" s="150">
        <f>ABS(Length_12!AE9-Length_12!AF9)</f>
        <v>0</v>
      </c>
      <c r="W61" s="190">
        <f t="shared" si="28"/>
        <v>0</v>
      </c>
      <c r="X61" s="197" t="e">
        <f t="shared" ca="1" si="29"/>
        <v>#N/A</v>
      </c>
      <c r="Y61" s="150" t="e">
        <f t="shared" ca="1" si="17"/>
        <v>#N/A</v>
      </c>
      <c r="Z61" s="158" t="e">
        <f t="shared" ca="1" si="30"/>
        <v>#N/A</v>
      </c>
      <c r="AA61" s="198" t="e">
        <f t="shared" ca="1" si="31"/>
        <v>#N/A</v>
      </c>
      <c r="AB61" s="150">
        <f ca="1">MAX(CT67:CT107)</f>
        <v>0</v>
      </c>
      <c r="AC61" s="198" t="e">
        <f t="shared" ca="1" si="32"/>
        <v>#N/A</v>
      </c>
      <c r="AD61" s="263" t="e">
        <f t="shared" ca="1" si="33"/>
        <v>#N/A</v>
      </c>
      <c r="AE61" s="150">
        <f t="shared" si="18"/>
        <v>0</v>
      </c>
      <c r="AF61" s="150" t="e">
        <f t="shared" ca="1" si="19"/>
        <v>#N/A</v>
      </c>
      <c r="AG61" s="150" t="str">
        <f t="shared" ca="1" si="19"/>
        <v>0</v>
      </c>
      <c r="AH61" s="199" t="e">
        <f t="shared" ca="1" si="20"/>
        <v>#N/A</v>
      </c>
      <c r="AI61" s="198" t="e">
        <f t="shared" ca="1" si="21"/>
        <v>#N/A</v>
      </c>
      <c r="AJ61" s="200" t="e">
        <f t="shared" ca="1" si="22"/>
        <v>#N/A</v>
      </c>
      <c r="AK61" s="120">
        <f t="shared" ca="1" si="34"/>
        <v>0</v>
      </c>
      <c r="AM61" s="150">
        <v>8</v>
      </c>
      <c r="AN61" s="150">
        <v>2.37</v>
      </c>
      <c r="AP61" s="161">
        <v>7</v>
      </c>
      <c r="AQ61" s="162" t="s">
        <v>241</v>
      </c>
    </row>
    <row r="62" spans="1:106" ht="15" customHeight="1">
      <c r="A62" s="113"/>
      <c r="C62" s="114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D62" s="265" t="s">
        <v>513</v>
      </c>
      <c r="AE62" s="264">
        <v>1</v>
      </c>
      <c r="AF62" s="261" t="s">
        <v>514</v>
      </c>
      <c r="AG62" s="260" t="b">
        <f>IF(AI62=TRUE,FALSE,기본정보!$A$52)</f>
        <v>0</v>
      </c>
      <c r="AH62" s="261" t="s">
        <v>515</v>
      </c>
      <c r="AI62" s="260" t="b">
        <f>기본정보!$A$46=0</f>
        <v>1</v>
      </c>
      <c r="AM62" s="150">
        <v>9</v>
      </c>
      <c r="AN62" s="150">
        <v>2.3199999999999998</v>
      </c>
      <c r="AP62" s="161">
        <v>8</v>
      </c>
      <c r="AQ62" s="162" t="s">
        <v>340</v>
      </c>
    </row>
    <row r="63" spans="1:106" ht="15" customHeight="1">
      <c r="A63" s="113" t="s">
        <v>473</v>
      </c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</row>
    <row r="64" spans="1:106" ht="15" customHeight="1">
      <c r="A64" s="113"/>
      <c r="B64" s="446" t="s">
        <v>474</v>
      </c>
      <c r="C64" s="446" t="s">
        <v>475</v>
      </c>
      <c r="D64" s="446"/>
      <c r="E64" s="446" t="s">
        <v>476</v>
      </c>
      <c r="F64" s="446"/>
      <c r="G64" s="447" t="s">
        <v>477</v>
      </c>
      <c r="H64" s="447"/>
      <c r="I64" s="447"/>
      <c r="J64" s="447"/>
      <c r="K64" s="447"/>
      <c r="L64" s="447"/>
      <c r="M64" s="447"/>
      <c r="N64" s="447"/>
      <c r="O64" s="116"/>
      <c r="P64" s="244"/>
      <c r="Q64" s="444" t="s">
        <v>269</v>
      </c>
      <c r="R64" s="244" t="s">
        <v>200</v>
      </c>
      <c r="S64" s="150" t="str">
        <f>B56</f>
        <v/>
      </c>
      <c r="T64" s="244" t="s">
        <v>478</v>
      </c>
      <c r="U64" s="150" t="e">
        <f>MATCH(S64,$C$9:$C$49,0)</f>
        <v>#N/A</v>
      </c>
      <c r="V64" s="244" t="s">
        <v>479</v>
      </c>
      <c r="W64" s="150">
        <f>COUNTIF($C$9:$C$49,S64)</f>
        <v>0</v>
      </c>
      <c r="X64" s="441"/>
      <c r="Y64" s="442"/>
      <c r="Z64" s="442"/>
      <c r="AA64" s="442"/>
      <c r="AB64" s="442"/>
      <c r="AC64" s="442"/>
      <c r="AD64" s="442"/>
      <c r="AE64" s="443"/>
      <c r="AF64" s="444" t="s">
        <v>480</v>
      </c>
      <c r="AG64" s="244" t="s">
        <v>481</v>
      </c>
      <c r="AH64" s="150" t="str">
        <f>B57</f>
        <v/>
      </c>
      <c r="AI64" s="244" t="s">
        <v>478</v>
      </c>
      <c r="AJ64" s="150" t="e">
        <f>MATCH(AH64,$C$9:$C$49,0)</f>
        <v>#N/A</v>
      </c>
      <c r="AK64" s="244" t="s">
        <v>479</v>
      </c>
      <c r="AL64" s="150">
        <f>COUNTIF($C$9:$C$49,AH64)</f>
        <v>0</v>
      </c>
      <c r="AM64" s="441"/>
      <c r="AN64" s="442"/>
      <c r="AO64" s="442"/>
      <c r="AP64" s="442"/>
      <c r="AQ64" s="442"/>
      <c r="AR64" s="442"/>
      <c r="AS64" s="442"/>
      <c r="AT64" s="443"/>
      <c r="AU64" s="444" t="s">
        <v>480</v>
      </c>
      <c r="AV64" s="244" t="s">
        <v>481</v>
      </c>
      <c r="AW64" s="150" t="str">
        <f>B58</f>
        <v/>
      </c>
      <c r="AX64" s="244" t="s">
        <v>478</v>
      </c>
      <c r="AY64" s="150" t="e">
        <f>MATCH(AW64,$C$9:$C$49,0)</f>
        <v>#N/A</v>
      </c>
      <c r="AZ64" s="244" t="s">
        <v>482</v>
      </c>
      <c r="BA64" s="150">
        <f>COUNTIF($C$9:$C$49,AW64)</f>
        <v>0</v>
      </c>
      <c r="BB64" s="441"/>
      <c r="BC64" s="442"/>
      <c r="BD64" s="442"/>
      <c r="BE64" s="442"/>
      <c r="BF64" s="442"/>
      <c r="BG64" s="442"/>
      <c r="BH64" s="442"/>
      <c r="BI64" s="443"/>
      <c r="BJ64" s="444" t="s">
        <v>480</v>
      </c>
      <c r="BK64" s="244" t="s">
        <v>481</v>
      </c>
      <c r="BL64" s="150" t="str">
        <f>B59</f>
        <v/>
      </c>
      <c r="BM64" s="244" t="s">
        <v>478</v>
      </c>
      <c r="BN64" s="150" t="e">
        <f>MATCH(BL64,$C$9:$C$49,0)</f>
        <v>#N/A</v>
      </c>
      <c r="BO64" s="244" t="s">
        <v>479</v>
      </c>
      <c r="BP64" s="150">
        <f>COUNTIF($C$9:$C$49,BL64)</f>
        <v>0</v>
      </c>
      <c r="BQ64" s="441"/>
      <c r="BR64" s="442"/>
      <c r="BS64" s="442"/>
      <c r="BT64" s="442"/>
      <c r="BU64" s="442"/>
      <c r="BV64" s="442"/>
      <c r="BW64" s="442"/>
      <c r="BX64" s="443"/>
      <c r="BY64" s="444" t="s">
        <v>480</v>
      </c>
      <c r="BZ64" s="244" t="s">
        <v>481</v>
      </c>
      <c r="CA64" s="150" t="str">
        <f>B60</f>
        <v/>
      </c>
      <c r="CB64" s="244" t="s">
        <v>478</v>
      </c>
      <c r="CC64" s="150" t="e">
        <f>MATCH(CA64,$C$9:$C$49,0)</f>
        <v>#N/A</v>
      </c>
      <c r="CD64" s="244" t="s">
        <v>479</v>
      </c>
      <c r="CE64" s="150">
        <f>COUNTIF($C$9:$C$49,CA64)</f>
        <v>0</v>
      </c>
      <c r="CF64" s="441"/>
      <c r="CG64" s="442"/>
      <c r="CH64" s="442"/>
      <c r="CI64" s="442"/>
      <c r="CJ64" s="442"/>
      <c r="CK64" s="442"/>
      <c r="CL64" s="442"/>
      <c r="CM64" s="443"/>
      <c r="CN64" s="444" t="s">
        <v>480</v>
      </c>
      <c r="CO64" s="244" t="s">
        <v>481</v>
      </c>
      <c r="CP64" s="150" t="str">
        <f>B61</f>
        <v/>
      </c>
      <c r="CQ64" s="244" t="s">
        <v>478</v>
      </c>
      <c r="CR64" s="150" t="e">
        <f>MATCH(CP64,$C$9:$C$49,0)</f>
        <v>#N/A</v>
      </c>
      <c r="CS64" s="244" t="s">
        <v>479</v>
      </c>
      <c r="CT64" s="150">
        <f>COUNTIF($C$9:$C$49,CP64)</f>
        <v>0</v>
      </c>
      <c r="CU64" s="441"/>
      <c r="CV64" s="442"/>
      <c r="CW64" s="442"/>
      <c r="CX64" s="442"/>
      <c r="CY64" s="442"/>
      <c r="CZ64" s="442"/>
      <c r="DA64" s="442"/>
      <c r="DB64" s="443"/>
    </row>
    <row r="65" spans="1:106" ht="15" customHeight="1">
      <c r="A65" s="113"/>
      <c r="B65" s="446"/>
      <c r="C65" s="446"/>
      <c r="D65" s="446"/>
      <c r="E65" s="179" t="s">
        <v>341</v>
      </c>
      <c r="F65" s="179" t="s">
        <v>483</v>
      </c>
      <c r="G65" s="267" t="s">
        <v>484</v>
      </c>
      <c r="H65" s="267" t="s">
        <v>485</v>
      </c>
      <c r="I65" s="267" t="s">
        <v>486</v>
      </c>
      <c r="J65" s="267" t="s">
        <v>487</v>
      </c>
      <c r="K65" s="267" t="s">
        <v>488</v>
      </c>
      <c r="L65" s="178" t="s">
        <v>489</v>
      </c>
      <c r="M65" s="178" t="s">
        <v>490</v>
      </c>
      <c r="N65" s="178" t="s">
        <v>491</v>
      </c>
      <c r="O65" s="116"/>
      <c r="P65" s="244"/>
      <c r="Q65" s="448"/>
      <c r="R65" s="441" t="s">
        <v>492</v>
      </c>
      <c r="S65" s="443"/>
      <c r="T65" s="441" t="s">
        <v>493</v>
      </c>
      <c r="U65" s="443"/>
      <c r="V65" s="244"/>
      <c r="W65" s="244"/>
      <c r="X65" s="244"/>
      <c r="Y65" s="441" t="s">
        <v>494</v>
      </c>
      <c r="Z65" s="442"/>
      <c r="AA65" s="442"/>
      <c r="AB65" s="443"/>
      <c r="AC65" s="441" t="s">
        <v>495</v>
      </c>
      <c r="AD65" s="442"/>
      <c r="AE65" s="443"/>
      <c r="AF65" s="448"/>
      <c r="AG65" s="441" t="s">
        <v>492</v>
      </c>
      <c r="AH65" s="443"/>
      <c r="AI65" s="441" t="s">
        <v>493</v>
      </c>
      <c r="AJ65" s="443"/>
      <c r="AK65" s="244"/>
      <c r="AL65" s="244"/>
      <c r="AM65" s="244"/>
      <c r="AN65" s="441" t="s">
        <v>494</v>
      </c>
      <c r="AO65" s="442"/>
      <c r="AP65" s="442"/>
      <c r="AQ65" s="443"/>
      <c r="AR65" s="441" t="s">
        <v>228</v>
      </c>
      <c r="AS65" s="442"/>
      <c r="AT65" s="443"/>
      <c r="AU65" s="448"/>
      <c r="AV65" s="441" t="s">
        <v>492</v>
      </c>
      <c r="AW65" s="443"/>
      <c r="AX65" s="441" t="s">
        <v>493</v>
      </c>
      <c r="AY65" s="443"/>
      <c r="AZ65" s="244"/>
      <c r="BA65" s="244"/>
      <c r="BB65" s="244"/>
      <c r="BC65" s="441" t="s">
        <v>494</v>
      </c>
      <c r="BD65" s="442"/>
      <c r="BE65" s="442"/>
      <c r="BF65" s="443"/>
      <c r="BG65" s="441" t="s">
        <v>495</v>
      </c>
      <c r="BH65" s="442"/>
      <c r="BI65" s="443"/>
      <c r="BJ65" s="448"/>
      <c r="BK65" s="441" t="s">
        <v>492</v>
      </c>
      <c r="BL65" s="443"/>
      <c r="BM65" s="441" t="s">
        <v>493</v>
      </c>
      <c r="BN65" s="443"/>
      <c r="BO65" s="244"/>
      <c r="BP65" s="244"/>
      <c r="BQ65" s="244"/>
      <c r="BR65" s="441" t="s">
        <v>494</v>
      </c>
      <c r="BS65" s="442"/>
      <c r="BT65" s="442"/>
      <c r="BU65" s="443"/>
      <c r="BV65" s="441" t="s">
        <v>495</v>
      </c>
      <c r="BW65" s="442"/>
      <c r="BX65" s="443"/>
      <c r="BY65" s="448"/>
      <c r="BZ65" s="441" t="s">
        <v>492</v>
      </c>
      <c r="CA65" s="443"/>
      <c r="CB65" s="441" t="s">
        <v>493</v>
      </c>
      <c r="CC65" s="443"/>
      <c r="CD65" s="244"/>
      <c r="CE65" s="244"/>
      <c r="CF65" s="244"/>
      <c r="CG65" s="441" t="s">
        <v>494</v>
      </c>
      <c r="CH65" s="442"/>
      <c r="CI65" s="442"/>
      <c r="CJ65" s="443"/>
      <c r="CK65" s="441" t="s">
        <v>495</v>
      </c>
      <c r="CL65" s="442"/>
      <c r="CM65" s="443"/>
      <c r="CN65" s="448"/>
      <c r="CO65" s="441" t="s">
        <v>492</v>
      </c>
      <c r="CP65" s="443"/>
      <c r="CQ65" s="441" t="s">
        <v>493</v>
      </c>
      <c r="CR65" s="443"/>
      <c r="CS65" s="244"/>
      <c r="CT65" s="244"/>
      <c r="CU65" s="244"/>
      <c r="CV65" s="441" t="s">
        <v>494</v>
      </c>
      <c r="CW65" s="442"/>
      <c r="CX65" s="442"/>
      <c r="CY65" s="443"/>
      <c r="CZ65" s="441" t="s">
        <v>495</v>
      </c>
      <c r="DA65" s="442"/>
      <c r="DB65" s="443"/>
    </row>
    <row r="66" spans="1:106" ht="15" customHeight="1">
      <c r="A66" s="113"/>
      <c r="B66" s="446"/>
      <c r="C66" s="178" t="s">
        <v>496</v>
      </c>
      <c r="D66" s="178" t="s">
        <v>497</v>
      </c>
      <c r="E66" s="266" t="s">
        <v>498</v>
      </c>
      <c r="F66" s="266" t="s">
        <v>498</v>
      </c>
      <c r="G66" s="266" t="s">
        <v>498</v>
      </c>
      <c r="H66" s="266" t="s">
        <v>498</v>
      </c>
      <c r="I66" s="266" t="s">
        <v>498</v>
      </c>
      <c r="J66" s="266" t="s">
        <v>498</v>
      </c>
      <c r="K66" s="266" t="s">
        <v>109</v>
      </c>
      <c r="L66" s="266" t="s">
        <v>498</v>
      </c>
      <c r="M66" s="200">
        <f>IF(TYPE(MATCH("FAIL",M67:M107,0))=16,0,1)</f>
        <v>0</v>
      </c>
      <c r="N66" s="200">
        <f>IF(TYPE(MATCH("FAIL",N67:N107,0))=16,0,1)</f>
        <v>0</v>
      </c>
      <c r="O66" s="116"/>
      <c r="P66" s="244" t="s">
        <v>499</v>
      </c>
      <c r="Q66" s="445"/>
      <c r="R66" s="244" t="s">
        <v>500</v>
      </c>
      <c r="S66" s="244" t="s">
        <v>501</v>
      </c>
      <c r="T66" s="244" t="s">
        <v>500</v>
      </c>
      <c r="U66" s="244" t="s">
        <v>501</v>
      </c>
      <c r="V66" s="244" t="s">
        <v>484</v>
      </c>
      <c r="W66" s="244" t="s">
        <v>502</v>
      </c>
      <c r="X66" s="244" t="s">
        <v>503</v>
      </c>
      <c r="Y66" s="244" t="s">
        <v>501</v>
      </c>
      <c r="Z66" s="244" t="s">
        <v>504</v>
      </c>
      <c r="AA66" s="178" t="s">
        <v>489</v>
      </c>
      <c r="AB66" s="178" t="s">
        <v>505</v>
      </c>
      <c r="AC66" s="244" t="s">
        <v>501</v>
      </c>
      <c r="AD66" s="244" t="s">
        <v>504</v>
      </c>
      <c r="AE66" s="178" t="s">
        <v>505</v>
      </c>
      <c r="AF66" s="445"/>
      <c r="AG66" s="244" t="s">
        <v>500</v>
      </c>
      <c r="AH66" s="244" t="s">
        <v>501</v>
      </c>
      <c r="AI66" s="244" t="s">
        <v>500</v>
      </c>
      <c r="AJ66" s="244" t="s">
        <v>248</v>
      </c>
      <c r="AK66" s="244" t="s">
        <v>484</v>
      </c>
      <c r="AL66" s="244" t="s">
        <v>502</v>
      </c>
      <c r="AM66" s="244" t="s">
        <v>503</v>
      </c>
      <c r="AN66" s="244" t="s">
        <v>501</v>
      </c>
      <c r="AO66" s="244" t="s">
        <v>504</v>
      </c>
      <c r="AP66" s="178" t="s">
        <v>489</v>
      </c>
      <c r="AQ66" s="178" t="s">
        <v>505</v>
      </c>
      <c r="AR66" s="244" t="s">
        <v>501</v>
      </c>
      <c r="AS66" s="244" t="s">
        <v>504</v>
      </c>
      <c r="AT66" s="178" t="s">
        <v>505</v>
      </c>
      <c r="AU66" s="445"/>
      <c r="AV66" s="244" t="s">
        <v>500</v>
      </c>
      <c r="AW66" s="244" t="s">
        <v>501</v>
      </c>
      <c r="AX66" s="244" t="s">
        <v>500</v>
      </c>
      <c r="AY66" s="244" t="s">
        <v>501</v>
      </c>
      <c r="AZ66" s="244" t="s">
        <v>484</v>
      </c>
      <c r="BA66" s="244" t="s">
        <v>502</v>
      </c>
      <c r="BB66" s="244" t="s">
        <v>503</v>
      </c>
      <c r="BC66" s="244" t="s">
        <v>501</v>
      </c>
      <c r="BD66" s="244" t="s">
        <v>504</v>
      </c>
      <c r="BE66" s="178" t="s">
        <v>489</v>
      </c>
      <c r="BF66" s="178" t="s">
        <v>505</v>
      </c>
      <c r="BG66" s="244" t="s">
        <v>501</v>
      </c>
      <c r="BH66" s="244" t="s">
        <v>504</v>
      </c>
      <c r="BI66" s="178" t="s">
        <v>505</v>
      </c>
      <c r="BJ66" s="445"/>
      <c r="BK66" s="244" t="s">
        <v>500</v>
      </c>
      <c r="BL66" s="244" t="s">
        <v>248</v>
      </c>
      <c r="BM66" s="244" t="s">
        <v>500</v>
      </c>
      <c r="BN66" s="244" t="s">
        <v>501</v>
      </c>
      <c r="BO66" s="244" t="s">
        <v>484</v>
      </c>
      <c r="BP66" s="244" t="s">
        <v>502</v>
      </c>
      <c r="BQ66" s="244" t="s">
        <v>503</v>
      </c>
      <c r="BR66" s="244" t="s">
        <v>248</v>
      </c>
      <c r="BS66" s="244" t="s">
        <v>504</v>
      </c>
      <c r="BT66" s="178" t="s">
        <v>489</v>
      </c>
      <c r="BU66" s="178" t="s">
        <v>505</v>
      </c>
      <c r="BV66" s="244" t="s">
        <v>501</v>
      </c>
      <c r="BW66" s="244" t="s">
        <v>504</v>
      </c>
      <c r="BX66" s="178" t="s">
        <v>251</v>
      </c>
      <c r="BY66" s="445"/>
      <c r="BZ66" s="244" t="s">
        <v>500</v>
      </c>
      <c r="CA66" s="244" t="s">
        <v>501</v>
      </c>
      <c r="CB66" s="244" t="s">
        <v>500</v>
      </c>
      <c r="CC66" s="244" t="s">
        <v>501</v>
      </c>
      <c r="CD66" s="244" t="s">
        <v>484</v>
      </c>
      <c r="CE66" s="244" t="s">
        <v>502</v>
      </c>
      <c r="CF66" s="244" t="s">
        <v>503</v>
      </c>
      <c r="CG66" s="244" t="s">
        <v>501</v>
      </c>
      <c r="CH66" s="244" t="s">
        <v>504</v>
      </c>
      <c r="CI66" s="178" t="s">
        <v>489</v>
      </c>
      <c r="CJ66" s="178" t="s">
        <v>505</v>
      </c>
      <c r="CK66" s="244" t="s">
        <v>501</v>
      </c>
      <c r="CL66" s="244" t="s">
        <v>504</v>
      </c>
      <c r="CM66" s="178" t="s">
        <v>505</v>
      </c>
      <c r="CN66" s="445"/>
      <c r="CO66" s="244" t="s">
        <v>500</v>
      </c>
      <c r="CP66" s="244" t="s">
        <v>501</v>
      </c>
      <c r="CQ66" s="244" t="s">
        <v>500</v>
      </c>
      <c r="CR66" s="244" t="s">
        <v>501</v>
      </c>
      <c r="CS66" s="244" t="s">
        <v>249</v>
      </c>
      <c r="CT66" s="244" t="s">
        <v>502</v>
      </c>
      <c r="CU66" s="244" t="s">
        <v>503</v>
      </c>
      <c r="CV66" s="244" t="s">
        <v>501</v>
      </c>
      <c r="CW66" s="244" t="s">
        <v>504</v>
      </c>
      <c r="CX66" s="178" t="s">
        <v>489</v>
      </c>
      <c r="CY66" s="178" t="s">
        <v>505</v>
      </c>
      <c r="CZ66" s="244" t="s">
        <v>501</v>
      </c>
      <c r="DA66" s="244" t="s">
        <v>504</v>
      </c>
      <c r="DB66" s="178" t="s">
        <v>505</v>
      </c>
    </row>
    <row r="67" spans="1:106" ht="15" customHeight="1">
      <c r="A67" s="113"/>
      <c r="B67" s="268" t="e">
        <f t="shared" ref="B67:B107" ca="1" si="36">OFFSET($AD$55,MATCH($C9,$B$56:$B$61,0),0)</f>
        <v>#N/A</v>
      </c>
      <c r="C67" s="268" t="e">
        <f t="shared" ref="C67:C107" ca="1" si="37">OFFSET($AF$55,MATCH($C9,$B$56:$B$61,0),0)</f>
        <v>#N/A</v>
      </c>
      <c r="D67" s="268" t="e">
        <f ca="1">OFFSET($AG$55,MATCH($C9,$B$56:$B$61,0),0)</f>
        <v>#N/A</v>
      </c>
      <c r="E67" s="268" t="e">
        <f ca="1">IF(Length_12!L4&lt;0,ROUNDUP(Length_12!L4,B67),ROUNDDOWN(Length_12!L4,B67))</f>
        <v>#N/A</v>
      </c>
      <c r="F67" s="268" t="e">
        <f ca="1">IF(Length_12!M4&lt;0,ROUNDDOWN(Length_12!M4,B67),ROUNDUP(Length_12!M4,B67))</f>
        <v>#N/A</v>
      </c>
      <c r="G67" s="268" t="e">
        <f t="shared" ref="G67:G107" ca="1" si="38">TEXT(F9,IF(F9&gt;=1000,"# ##","")&amp;$C67)</f>
        <v>#N/A</v>
      </c>
      <c r="H67" s="268" t="e">
        <f t="shared" ref="H67:K107" ca="1" si="39">TEXT(AK9,IF(AK9&gt;=1000,"# ##","")&amp;$C67)</f>
        <v>#N/A</v>
      </c>
      <c r="I67" s="268" t="e">
        <f t="shared" ca="1" si="39"/>
        <v>#N/A</v>
      </c>
      <c r="J67" s="268" t="e">
        <f t="shared" ca="1" si="39"/>
        <v>#N/A</v>
      </c>
      <c r="K67" s="268" t="e">
        <f t="shared" ca="1" si="39"/>
        <v>#N/A</v>
      </c>
      <c r="L67" s="268" t="e">
        <f t="shared" ref="L67:L107" ca="1" si="40">"± "&amp;TEXT(F67-F9,C67)</f>
        <v>#N/A</v>
      </c>
      <c r="M67" s="268" t="str">
        <f>IF($B9=FALSE,"",IF(AND(E67&lt;=AK9,AK9&lt;=F67),"PASS","FAIL"))</f>
        <v/>
      </c>
      <c r="N67" s="268" t="str">
        <f>IF($B9=FALSE,"",IF(AND(E67&lt;=AM9,AM9&lt;=F67),"PASS","FAIL"))</f>
        <v/>
      </c>
      <c r="O67" s="116"/>
      <c r="P67" s="194">
        <v>1</v>
      </c>
      <c r="Q67" s="150" t="b">
        <f>W$64&gt;=$P67</f>
        <v>0</v>
      </c>
      <c r="R67" s="150" t="str">
        <f t="shared" ref="R67:R107" ca="1" si="41">IF($P67&gt;W$64,"",INDIRECT(ADDRESS(ROW($C$6)+$P67+U$64+1,COLUMN($P$8)),TRUE))</f>
        <v/>
      </c>
      <c r="S67" s="150" t="str">
        <f t="shared" ref="S67:S107" ca="1" si="42">IF($P67&gt;W$64,"",INDIRECT(ADDRESS(ROW($C$6)+$P67+U$64+1,COLUMN($R$8)),TRUE))</f>
        <v/>
      </c>
      <c r="T67" s="150" t="str">
        <f t="shared" ref="T67:T107" ca="1" si="43">IF($P67&gt;W$64,"",INDIRECT(ADDRESS(ROW($C$6)+$P67+U$64+1,COLUMN($Q$8)),TRUE))</f>
        <v/>
      </c>
      <c r="U67" s="150" t="str">
        <f t="shared" ref="U67:U107" ca="1" si="44">IF($P67&gt;W$64,"",INDIRECT(ADDRESS(ROW($C$6)+$P67+U$64+1,COLUMN($S$8)),TRUE))</f>
        <v/>
      </c>
      <c r="V67" s="150" t="str">
        <f t="shared" ref="V67:V107" ca="1" si="45">IF($P67&gt;W$64,"",INDIRECT(ADDRESS(ROW($C$6)+$P67+U$64+1,COLUMN($U$8)),TRUE))</f>
        <v/>
      </c>
      <c r="W67" s="150" t="str">
        <f t="shared" ref="W67:W107" ca="1" si="46">IF($P67&gt;W$64,"",INDIRECT(ADDRESS(ROW($C$6)+$P67+U$64+1,COLUMN($H$8)),TRUE))</f>
        <v/>
      </c>
      <c r="X67" s="157" t="str">
        <f ca="1">IF($P67&gt;W$64,"",INDIRECT(ADDRESS(ROW($G$66)+$P67+U$64-1,COLUMN($G$66)),TRUE))</f>
        <v/>
      </c>
      <c r="Y67" s="157" t="str">
        <f ca="1">IF($P67&gt;W$64,"",INDIRECT(ADDRESS(ROW($H$66)+$P67+U$64-1,COLUMN($H$66)),TRUE))</f>
        <v/>
      </c>
      <c r="Z67" s="157" t="str">
        <f ca="1">IF($P67&gt;W$64,"",INDIRECT(ADDRESS(ROW($I$66)+$P67+U$64-1,COLUMN($I$66)),TRUE))</f>
        <v/>
      </c>
      <c r="AA67" s="157" t="str">
        <f ca="1">IF($P67&gt;W$64,"",INDIRECT(ADDRESS(ROW($L$66)+$P67+U$64-1,COLUMN($L$66)),TRUE))</f>
        <v/>
      </c>
      <c r="AB67" s="157" t="str">
        <f ca="1">IF($P67&gt;W$64,"",INDIRECT(ADDRESS(ROW($M$66)+$P67+U$64-1,COLUMN($M$66)),TRUE))</f>
        <v/>
      </c>
      <c r="AC67" s="157" t="str">
        <f ca="1">IF($P67&gt;W$64,"",INDIRECT(ADDRESS(ROW($J$66)+$P67+U$64-1,COLUMN($J$66)),TRUE))</f>
        <v/>
      </c>
      <c r="AD67" s="157" t="str">
        <f ca="1">IF($P67&gt;W$64,"",INDIRECT(ADDRESS(ROW($K$66)+$P67+U$64-1,COLUMN($K$66)),TRUE))</f>
        <v/>
      </c>
      <c r="AE67" s="157" t="str">
        <f ca="1">IF($P67&gt;W$64,"",INDIRECT(ADDRESS(ROW($N$66)+$P67+U$64-1,COLUMN($N$66)),TRUE))</f>
        <v/>
      </c>
      <c r="AF67" s="150" t="b">
        <f>AL$64&gt;=$P67</f>
        <v>0</v>
      </c>
      <c r="AG67" s="150" t="str">
        <f t="shared" ref="AG67:AG107" ca="1" si="47">IF($P67&gt;AL$64,"",INDIRECT(ADDRESS(ROW($C$6)+$P67+AJ$64+1,COLUMN($P$8)),TRUE))</f>
        <v/>
      </c>
      <c r="AH67" s="150" t="str">
        <f t="shared" ref="AH67:AH107" ca="1" si="48">IF($P67&gt;AL$64,"",INDIRECT(ADDRESS(ROW($C$6)+$P67+AJ$64+1,COLUMN($R$8)),TRUE))</f>
        <v/>
      </c>
      <c r="AI67" s="150" t="str">
        <f t="shared" ref="AI67:AI107" ca="1" si="49">IF($P67&gt;AL$64,"",INDIRECT(ADDRESS(ROW($C$6)+$P67+AJ$64+1,COLUMN($Q$8)),TRUE))</f>
        <v/>
      </c>
      <c r="AJ67" s="150" t="str">
        <f t="shared" ref="AJ67:AJ107" ca="1" si="50">IF($P67&gt;AL$64,"",INDIRECT(ADDRESS(ROW($C$6)+$P67+AJ$64+1,COLUMN($S$8)),TRUE))</f>
        <v/>
      </c>
      <c r="AK67" s="150" t="str">
        <f t="shared" ref="AK67:AK107" ca="1" si="51">IF($P67&gt;AL$64,"",INDIRECT(ADDRESS(ROW($C$6)+$P67+AJ$64+1,COLUMN($U$8)),TRUE))</f>
        <v/>
      </c>
      <c r="AL67" s="150" t="str">
        <f t="shared" ref="AL67:AL107" ca="1" si="52">IF($P67&gt;AL$64,"",INDIRECT(ADDRESS(ROW($C$6)+$P67+AJ$64+1,COLUMN($H$8)),TRUE))</f>
        <v/>
      </c>
      <c r="AM67" s="157" t="str">
        <f ca="1">IF($P67&gt;AL$64,"",INDIRECT(ADDRESS(ROW($G$66)+$P67+AJ$64-1,COLUMN($G$66)),TRUE))</f>
        <v/>
      </c>
      <c r="AN67" s="157" t="str">
        <f ca="1">IF($P67&gt;AL$64,"",INDIRECT(ADDRESS(ROW($H$66)+$P67+AJ$64-1,COLUMN($H$66)),TRUE))</f>
        <v/>
      </c>
      <c r="AO67" s="157" t="str">
        <f ca="1">IF($P67&gt;AL$64,"",INDIRECT(ADDRESS(ROW($I$66)+$P67+AJ$64-1,COLUMN($I$66)),TRUE))</f>
        <v/>
      </c>
      <c r="AP67" s="157" t="str">
        <f ca="1">IF($P67&gt;AL$64,"",INDIRECT(ADDRESS(ROW($L$66)+$P67+AJ$64-1,COLUMN($L$66)),TRUE))</f>
        <v/>
      </c>
      <c r="AQ67" s="157" t="str">
        <f ca="1">IF($P67&gt;AL$64,"",INDIRECT(ADDRESS(ROW($M$66)+$P67+AJ$64-1,COLUMN($M$66)),TRUE))</f>
        <v/>
      </c>
      <c r="AR67" s="157" t="str">
        <f ca="1">IF($P67&gt;AL$64,"",INDIRECT(ADDRESS(ROW($J$66)+$P67+AJ$64-1,COLUMN($J$66)),TRUE))</f>
        <v/>
      </c>
      <c r="AS67" s="157" t="str">
        <f ca="1">IF($P67&gt;AL$64,"",INDIRECT(ADDRESS(ROW($K$66)+$P67+AJ$64-1,COLUMN($K$66)),TRUE))</f>
        <v/>
      </c>
      <c r="AT67" s="157" t="str">
        <f ca="1">IF($P67&gt;AL$64,"",INDIRECT(ADDRESS(ROW($N$66)+$P67+AJ$64-1,COLUMN($N$66)),TRUE))</f>
        <v/>
      </c>
      <c r="AU67" s="150" t="b">
        <f>BA$64&gt;=$P67</f>
        <v>0</v>
      </c>
      <c r="AV67" s="150" t="str">
        <f t="shared" ref="AV67:AV107" ca="1" si="53">IF($P67&gt;BA$64,"",INDIRECT(ADDRESS(ROW($C$6)+$P67+AY$64+1,COLUMN($P$8)),TRUE))</f>
        <v/>
      </c>
      <c r="AW67" s="150" t="str">
        <f t="shared" ref="AW67:AW107" ca="1" si="54">IF($P67&gt;BA$64,"",INDIRECT(ADDRESS(ROW($C$6)+$P67+AY$64+1,COLUMN($R$8)),TRUE))</f>
        <v/>
      </c>
      <c r="AX67" s="150" t="str">
        <f t="shared" ref="AX67:AX107" ca="1" si="55">IF($P67&gt;BA$64,"",INDIRECT(ADDRESS(ROW($C$6)+$P67+AY$64+1,COLUMN($Q$8)),TRUE))</f>
        <v/>
      </c>
      <c r="AY67" s="150" t="str">
        <f t="shared" ref="AY67:AY107" ca="1" si="56">IF($P67&gt;BA$64,"",INDIRECT(ADDRESS(ROW($C$6)+$P67+AY$64+1,COLUMN($S$8)),TRUE))</f>
        <v/>
      </c>
      <c r="AZ67" s="150" t="str">
        <f t="shared" ref="AZ67:AZ107" ca="1" si="57">IF($P67&gt;BA$64,"",INDIRECT(ADDRESS(ROW($C$6)+$P67+AY$64+1,COLUMN($U$8)),TRUE))</f>
        <v/>
      </c>
      <c r="BA67" s="150" t="str">
        <f t="shared" ref="BA67:BA107" ca="1" si="58">IF($P67&gt;BA$64,"",INDIRECT(ADDRESS(ROW($C$6)+$P67+AY$64+1,COLUMN($H$8)),TRUE))</f>
        <v/>
      </c>
      <c r="BB67" s="157" t="str">
        <f ca="1">IF($P67&gt;BA$64,"",INDIRECT(ADDRESS(ROW($G$66)+$P67+AY$64-1,COLUMN($G$66)),TRUE))</f>
        <v/>
      </c>
      <c r="BC67" s="157" t="str">
        <f ca="1">IF($P67&gt;BA$64,"",INDIRECT(ADDRESS(ROW($H$66)+$P67+AY$64-1,COLUMN($H$66)),TRUE))</f>
        <v/>
      </c>
      <c r="BD67" s="157" t="str">
        <f ca="1">IF($P67&gt;BA$64,"",INDIRECT(ADDRESS(ROW($I$66)+$P67+AY$64-1,COLUMN($I$66)),TRUE))</f>
        <v/>
      </c>
      <c r="BE67" s="157" t="str">
        <f ca="1">IF($P67&gt;BA$64,"",INDIRECT(ADDRESS(ROW($L$66)+$P67+AY$64-1,COLUMN($L$66)),TRUE))</f>
        <v/>
      </c>
      <c r="BF67" s="157" t="str">
        <f ca="1">IF($P67&gt;BA$64,"",INDIRECT(ADDRESS(ROW($M$66)+$P67+AY$64-1,COLUMN($M$66)),TRUE))</f>
        <v/>
      </c>
      <c r="BG67" s="157" t="str">
        <f ca="1">IF($P67&gt;BA$64,"",INDIRECT(ADDRESS(ROW($J$66)+$P67+AY$64-1,COLUMN($J$66)),TRUE))</f>
        <v/>
      </c>
      <c r="BH67" s="157" t="str">
        <f ca="1">IF($P67&gt;BA$64,"",INDIRECT(ADDRESS(ROW($K$66)+$P67+AY$64-1,COLUMN($K$66)),TRUE))</f>
        <v/>
      </c>
      <c r="BI67" s="157" t="str">
        <f ca="1">IF($P67&gt;BA$64,"",INDIRECT(ADDRESS(ROW($N$66)+$P67+AY$64-1,COLUMN($N$66)),TRUE))</f>
        <v/>
      </c>
      <c r="BJ67" s="150" t="b">
        <f>BP$64&gt;=$P67</f>
        <v>0</v>
      </c>
      <c r="BK67" s="150" t="str">
        <f t="shared" ref="BK67:BK107" ca="1" si="59">IF($P67&gt;BP$64,"",INDIRECT(ADDRESS(ROW($C$6)+$P67+BN$64+1,COLUMN($P$8)),TRUE))</f>
        <v/>
      </c>
      <c r="BL67" s="150" t="str">
        <f t="shared" ref="BL67:BL107" ca="1" si="60">IF($P67&gt;BP$64,"",INDIRECT(ADDRESS(ROW($C$6)+$P67+BN$64+1,COLUMN($R$8)),TRUE))</f>
        <v/>
      </c>
      <c r="BM67" s="150" t="str">
        <f t="shared" ref="BM67:BM107" ca="1" si="61">IF($P67&gt;BP$64,"",INDIRECT(ADDRESS(ROW($C$6)+$P67+BN$64+1,COLUMN($Q$8)),TRUE))</f>
        <v/>
      </c>
      <c r="BN67" s="150" t="str">
        <f t="shared" ref="BN67:BN107" ca="1" si="62">IF($P67&gt;BP$64,"",INDIRECT(ADDRESS(ROW($C$6)+$P67+BN$64+1,COLUMN($S$8)),TRUE))</f>
        <v/>
      </c>
      <c r="BO67" s="150" t="str">
        <f t="shared" ref="BO67:BO107" ca="1" si="63">IF($P67&gt;BP$64,"",INDIRECT(ADDRESS(ROW($C$6)+$P67+BN$64+1,COLUMN($U$8)),TRUE))</f>
        <v/>
      </c>
      <c r="BP67" s="150" t="str">
        <f t="shared" ref="BP67:BP107" ca="1" si="64">IF($P67&gt;BP$64,"",INDIRECT(ADDRESS(ROW($C$6)+$P67+BN$64+1,COLUMN($H$8)),TRUE))</f>
        <v/>
      </c>
      <c r="BQ67" s="157" t="str">
        <f ca="1">IF($P67&gt;BP$64,"",INDIRECT(ADDRESS(ROW($G$66)+$P67+BN$64-1,COLUMN($G$66)),TRUE))</f>
        <v/>
      </c>
      <c r="BR67" s="157" t="str">
        <f ca="1">IF($P67&gt;BP$64,"",INDIRECT(ADDRESS(ROW($H$66)+$P67+BN$64-1,COLUMN($H$66)),TRUE))</f>
        <v/>
      </c>
      <c r="BS67" s="157" t="str">
        <f ca="1">IF($P67&gt;BP$64,"",INDIRECT(ADDRESS(ROW($I$66)+$P67+BN$64-1,COLUMN($I$66)),TRUE))</f>
        <v/>
      </c>
      <c r="BT67" s="157" t="str">
        <f ca="1">IF($P67&gt;BP$64,"",INDIRECT(ADDRESS(ROW($L$66)+$P67+BN$64-1,COLUMN($L$66)),TRUE))</f>
        <v/>
      </c>
      <c r="BU67" s="157" t="str">
        <f ca="1">IF($P67&gt;BP$64,"",INDIRECT(ADDRESS(ROW($M$66)+$P67+BN$64-1,COLUMN($M$66)),TRUE))</f>
        <v/>
      </c>
      <c r="BV67" s="157" t="str">
        <f ca="1">IF($P67&gt;BP$64,"",INDIRECT(ADDRESS(ROW($J$66)+$P67+BN$64-1,COLUMN($J$66)),TRUE))</f>
        <v/>
      </c>
      <c r="BW67" s="157" t="str">
        <f ca="1">IF($P67&gt;BP$64,"",INDIRECT(ADDRESS(ROW($K$66)+$P67+BN$64-1,COLUMN($K$66)),TRUE))</f>
        <v/>
      </c>
      <c r="BX67" s="157" t="str">
        <f ca="1">IF($P67&gt;BP$64,"",INDIRECT(ADDRESS(ROW($N$66)+$P67+BN$64-1,COLUMN($N$66)),TRUE))</f>
        <v/>
      </c>
      <c r="BY67" s="150" t="b">
        <f>CE$64&gt;=$P67</f>
        <v>0</v>
      </c>
      <c r="BZ67" s="150" t="str">
        <f t="shared" ref="BZ67:BZ107" ca="1" si="65">IF($P67&gt;CE$64,"",INDIRECT(ADDRESS(ROW($C$6)+$P67+CC$64+1,COLUMN($P$8)),TRUE))</f>
        <v/>
      </c>
      <c r="CA67" s="150" t="str">
        <f t="shared" ref="CA67:CA107" ca="1" si="66">IF($P67&gt;CE$64,"",INDIRECT(ADDRESS(ROW($C$6)+$P67+CC$64+1,COLUMN($R$8)),TRUE))</f>
        <v/>
      </c>
      <c r="CB67" s="150" t="str">
        <f t="shared" ref="CB67:CB107" ca="1" si="67">IF($P67&gt;CE$64,"",INDIRECT(ADDRESS(ROW($C$6)+$P67+CC$64+1,COLUMN($Q$8)),TRUE))</f>
        <v/>
      </c>
      <c r="CC67" s="150" t="str">
        <f t="shared" ref="CC67:CC107" ca="1" si="68">IF($P67&gt;CE$64,"",INDIRECT(ADDRESS(ROW($C$6)+$P67+CC$64+1,COLUMN($S$8)),TRUE))</f>
        <v/>
      </c>
      <c r="CD67" s="150" t="str">
        <f t="shared" ref="CD67:CD107" ca="1" si="69">IF($P67&gt;CE$64,"",INDIRECT(ADDRESS(ROW($C$6)+$P67+CC$64+1,COLUMN($U$8)),TRUE))</f>
        <v/>
      </c>
      <c r="CE67" s="150" t="str">
        <f t="shared" ref="CE67:CE107" ca="1" si="70">IF($P67&gt;CE$64,"",INDIRECT(ADDRESS(ROW($C$6)+$P67+CC$64+1,COLUMN($H$8)),TRUE))</f>
        <v/>
      </c>
      <c r="CF67" s="157" t="str">
        <f ca="1">IF($P67&gt;CE$64,"",INDIRECT(ADDRESS(ROW($G$66)+$P67+CC$64-1,COLUMN($G$66)),TRUE))</f>
        <v/>
      </c>
      <c r="CG67" s="157" t="str">
        <f ca="1">IF($P67&gt;CE$64,"",INDIRECT(ADDRESS(ROW($H$66)+$P67+CC$64-1,COLUMN($H$66)),TRUE))</f>
        <v/>
      </c>
      <c r="CH67" s="157" t="str">
        <f ca="1">IF($P67&gt;CE$64,"",INDIRECT(ADDRESS(ROW($I$66)+$P67+CC$64-1,COLUMN($I$66)),TRUE))</f>
        <v/>
      </c>
      <c r="CI67" s="157" t="str">
        <f ca="1">IF($P67&gt;CE$64,"",INDIRECT(ADDRESS(ROW($L$66)+$P67+CC$64-1,COLUMN($L$66)),TRUE))</f>
        <v/>
      </c>
      <c r="CJ67" s="157" t="str">
        <f ca="1">IF($P67&gt;CE$64,"",INDIRECT(ADDRESS(ROW($M$66)+$P67+CC$64-1,COLUMN($M$66)),TRUE))</f>
        <v/>
      </c>
      <c r="CK67" s="157" t="str">
        <f ca="1">IF($P67&gt;CE$64,"",INDIRECT(ADDRESS(ROW($J$66)+$P67+CC$64-1,COLUMN($J$66)),TRUE))</f>
        <v/>
      </c>
      <c r="CL67" s="157" t="str">
        <f ca="1">IF($P67&gt;CE$64,"",INDIRECT(ADDRESS(ROW($K$66)+$P67+CC$64-1,COLUMN($K$66)),TRUE))</f>
        <v/>
      </c>
      <c r="CM67" s="157" t="str">
        <f ca="1">IF($P67&gt;CE$64,"",INDIRECT(ADDRESS(ROW($N$66)+$P67+CC$64-1,COLUMN($N$66)),TRUE))</f>
        <v/>
      </c>
      <c r="CN67" s="150" t="b">
        <f>CT$64&gt;=$P67</f>
        <v>0</v>
      </c>
      <c r="CO67" s="150" t="str">
        <f t="shared" ref="CO67:CO107" ca="1" si="71">IF($P67&gt;CT$64,"",INDIRECT(ADDRESS(ROW($C$6)+$P67+CR$64+1,COLUMN($P$8)),TRUE))</f>
        <v/>
      </c>
      <c r="CP67" s="150" t="str">
        <f t="shared" ref="CP67:CP107" ca="1" si="72">IF($P67&gt;CT$64,"",INDIRECT(ADDRESS(ROW($C$6)+$P67+CR$64+1,COLUMN($R$8)),TRUE))</f>
        <v/>
      </c>
      <c r="CQ67" s="150" t="str">
        <f t="shared" ref="CQ67:CQ107" ca="1" si="73">IF($P67&gt;CT$64,"",INDIRECT(ADDRESS(ROW($C$6)+$P67+CR$64+1,COLUMN($Q$8)),TRUE))</f>
        <v/>
      </c>
      <c r="CR67" s="150" t="str">
        <f t="shared" ref="CR67:CR107" ca="1" si="74">IF($P67&gt;CT$64,"",INDIRECT(ADDRESS(ROW($C$6)+$P67+CR$64+1,COLUMN($S$8)),TRUE))</f>
        <v/>
      </c>
      <c r="CS67" s="150" t="str">
        <f t="shared" ref="CS67:CS107" ca="1" si="75">IF($P67&gt;CT$64,"",INDIRECT(ADDRESS(ROW($C$6)+$P67+CR$64+1,COLUMN($U$8)),TRUE))</f>
        <v/>
      </c>
      <c r="CT67" s="150" t="str">
        <f t="shared" ref="CT67:CT107" ca="1" si="76">IF($P67&gt;CT$64,"",INDIRECT(ADDRESS(ROW($C$6)+$P67+CR$64+1,COLUMN($H$8)),TRUE))</f>
        <v/>
      </c>
      <c r="CU67" s="157" t="str">
        <f ca="1">IF($P67&gt;CT$64,"",INDIRECT(ADDRESS(ROW($G$66)+$P67+CR$64-1,COLUMN($G$66)),TRUE))</f>
        <v/>
      </c>
      <c r="CV67" s="157" t="str">
        <f ca="1">IF($P67&gt;CT$64,"",INDIRECT(ADDRESS(ROW($H$66)+$P67+CR$64-1,COLUMN($H$66)),TRUE))</f>
        <v/>
      </c>
      <c r="CW67" s="157" t="str">
        <f ca="1">IF($P67&gt;CT$64,"",INDIRECT(ADDRESS(ROW($I$66)+$P67+CR$64-1,COLUMN($I$66)),TRUE))</f>
        <v/>
      </c>
      <c r="CX67" s="157" t="str">
        <f ca="1">IF($P67&gt;CT$64,"",INDIRECT(ADDRESS(ROW($L$66)+$P67+CR$64-1,COLUMN($L$66)),TRUE))</f>
        <v/>
      </c>
      <c r="CY67" s="157" t="str">
        <f ca="1">IF($P67&gt;CT$64,"",INDIRECT(ADDRESS(ROW($M$66)+$P67+CR$64-1,COLUMN($M$66)),TRUE))</f>
        <v/>
      </c>
      <c r="CZ67" s="157" t="str">
        <f ca="1">IF($P67&gt;CT$64,"",INDIRECT(ADDRESS(ROW($J$66)+$P67+CR$64-1,COLUMN($J$66)),TRUE))</f>
        <v/>
      </c>
      <c r="DA67" s="157" t="str">
        <f ca="1">IF($P67&gt;CT$64,"",INDIRECT(ADDRESS(ROW($K$66)+$P67+CR$64-1,COLUMN($K$66)),TRUE))</f>
        <v/>
      </c>
      <c r="DB67" s="157" t="str">
        <f ca="1">IF($P67&gt;CT$64,"",INDIRECT(ADDRESS(ROW($N$66)+$P67+CR$64-1,COLUMN($N$66)),TRUE))</f>
        <v/>
      </c>
    </row>
    <row r="68" spans="1:106" ht="15" customHeight="1">
      <c r="A68" s="113"/>
      <c r="B68" s="150" t="e">
        <f t="shared" ca="1" si="36"/>
        <v>#N/A</v>
      </c>
      <c r="C68" s="150" t="e">
        <f t="shared" ca="1" si="37"/>
        <v>#N/A</v>
      </c>
      <c r="D68" s="150" t="e">
        <f t="shared" ref="D68:D107" ca="1" si="77">OFFSET($AG$55,MATCH($C10,$B$56:$B$61,0),0)</f>
        <v>#N/A</v>
      </c>
      <c r="E68" s="150" t="e">
        <f ca="1">IF(Length_12!L5&lt;0,ROUNDUP(Length_12!L5,B68),ROUNDDOWN(Length_12!L5,B68))</f>
        <v>#N/A</v>
      </c>
      <c r="F68" s="150" t="e">
        <f ca="1">IF(Length_12!M5&lt;0,ROUNDDOWN(Length_12!M5,B68),ROUNDUP(Length_12!M5,B68))</f>
        <v>#N/A</v>
      </c>
      <c r="G68" s="150" t="e">
        <f t="shared" ca="1" si="38"/>
        <v>#N/A</v>
      </c>
      <c r="H68" s="150" t="e">
        <f t="shared" ca="1" si="39"/>
        <v>#N/A</v>
      </c>
      <c r="I68" s="150" t="e">
        <f t="shared" ca="1" si="39"/>
        <v>#N/A</v>
      </c>
      <c r="J68" s="150" t="e">
        <f t="shared" ca="1" si="39"/>
        <v>#N/A</v>
      </c>
      <c r="K68" s="150" t="e">
        <f t="shared" ca="1" si="39"/>
        <v>#N/A</v>
      </c>
      <c r="L68" s="150" t="e">
        <f t="shared" ca="1" si="40"/>
        <v>#N/A</v>
      </c>
      <c r="M68" s="268" t="str">
        <f t="shared" ref="M68:M107" si="78">IF($B10=FALSE,"",IF(AND(E68&lt;=AK10,AK10&lt;=F68),"PASS","FAIL"))</f>
        <v/>
      </c>
      <c r="N68" s="268" t="str">
        <f t="shared" ref="N68:N107" si="79">IF($B10=FALSE,"",IF(AND(E68&lt;=AM10,AM10&lt;=F68),"PASS","FAIL"))</f>
        <v/>
      </c>
      <c r="O68" s="116"/>
      <c r="P68" s="194">
        <v>2</v>
      </c>
      <c r="Q68" s="150" t="b">
        <f t="shared" ref="Q68:Q107" si="80">W$64&gt;=$P68</f>
        <v>0</v>
      </c>
      <c r="R68" s="150" t="str">
        <f t="shared" ca="1" si="41"/>
        <v/>
      </c>
      <c r="S68" s="150" t="str">
        <f t="shared" ca="1" si="42"/>
        <v/>
      </c>
      <c r="T68" s="150" t="str">
        <f t="shared" ca="1" si="43"/>
        <v/>
      </c>
      <c r="U68" s="150" t="str">
        <f t="shared" ca="1" si="44"/>
        <v/>
      </c>
      <c r="V68" s="150" t="str">
        <f t="shared" ca="1" si="45"/>
        <v/>
      </c>
      <c r="W68" s="150" t="str">
        <f t="shared" ca="1" si="46"/>
        <v/>
      </c>
      <c r="X68" s="157" t="str">
        <f t="shared" ref="X68:X107" ca="1" si="81">IF($P68&gt;W$64,"",INDIRECT(ADDRESS(ROW($G$66)+$P68+U$64-1,COLUMN($G$66)),TRUE))</f>
        <v/>
      </c>
      <c r="Y68" s="157" t="str">
        <f t="shared" ref="Y68:Y107" ca="1" si="82">IF($P68&gt;W$64,"",INDIRECT(ADDRESS(ROW($H$66)+$P68+U$64-1,COLUMN($H$66)),TRUE))</f>
        <v/>
      </c>
      <c r="Z68" s="157" t="str">
        <f t="shared" ref="Z68:Z107" ca="1" si="83">IF($P68&gt;W$64,"",INDIRECT(ADDRESS(ROW($I$66)+$P68+U$64-1,COLUMN($I$66)),TRUE))</f>
        <v/>
      </c>
      <c r="AA68" s="157" t="str">
        <f t="shared" ref="AA68:AA107" ca="1" si="84">IF($P68&gt;W$64,"",INDIRECT(ADDRESS(ROW($L$66)+$P68+U$64-1,COLUMN($L$66)),TRUE))</f>
        <v/>
      </c>
      <c r="AB68" s="157" t="str">
        <f t="shared" ref="AB68:AB107" ca="1" si="85">IF($P68&gt;W$64,"",INDIRECT(ADDRESS(ROW($M$66)+$P68+U$64-1,COLUMN($M$66)),TRUE))</f>
        <v/>
      </c>
      <c r="AC68" s="157" t="str">
        <f t="shared" ref="AC68:AC107" ca="1" si="86">IF($P68&gt;W$64,"",INDIRECT(ADDRESS(ROW($J$66)+$P68+U$64-1,COLUMN($J$66)),TRUE))</f>
        <v/>
      </c>
      <c r="AD68" s="157" t="str">
        <f t="shared" ref="AD68:AD107" ca="1" si="87">IF($P68&gt;W$64,"",INDIRECT(ADDRESS(ROW($K$66)+$P68+U$64-1,COLUMN($K$66)),TRUE))</f>
        <v/>
      </c>
      <c r="AE68" s="157" t="str">
        <f t="shared" ref="AE68:AE107" ca="1" si="88">IF($P68&gt;W$64,"",INDIRECT(ADDRESS(ROW($N$66)+$P68+U$64-1,COLUMN($N$66)),TRUE))</f>
        <v/>
      </c>
      <c r="AF68" s="150" t="b">
        <f t="shared" ref="AF68:AF107" si="89">AL$64&gt;=$P68</f>
        <v>0</v>
      </c>
      <c r="AG68" s="150" t="str">
        <f t="shared" ca="1" si="47"/>
        <v/>
      </c>
      <c r="AH68" s="150" t="str">
        <f t="shared" ca="1" si="48"/>
        <v/>
      </c>
      <c r="AI68" s="150" t="str">
        <f t="shared" ca="1" si="49"/>
        <v/>
      </c>
      <c r="AJ68" s="150" t="str">
        <f t="shared" ca="1" si="50"/>
        <v/>
      </c>
      <c r="AK68" s="150" t="str">
        <f t="shared" ca="1" si="51"/>
        <v/>
      </c>
      <c r="AL68" s="150" t="str">
        <f t="shared" ca="1" si="52"/>
        <v/>
      </c>
      <c r="AM68" s="157" t="str">
        <f t="shared" ref="AM68:AM107" ca="1" si="90">IF($P68&gt;AL$64,"",INDIRECT(ADDRESS(ROW($G$66)+$P68+AJ$64-1,COLUMN($G$66)),TRUE))</f>
        <v/>
      </c>
      <c r="AN68" s="157" t="str">
        <f t="shared" ref="AN68:AN107" ca="1" si="91">IF($P68&gt;AL$64,"",INDIRECT(ADDRESS(ROW($H$66)+$P68+AJ$64-1,COLUMN($H$66)),TRUE))</f>
        <v/>
      </c>
      <c r="AO68" s="157" t="str">
        <f t="shared" ref="AO68:AO107" ca="1" si="92">IF($P68&gt;AL$64,"",INDIRECT(ADDRESS(ROW($I$66)+$P68+AJ$64-1,COLUMN($I$66)),TRUE))</f>
        <v/>
      </c>
      <c r="AP68" s="157" t="str">
        <f t="shared" ref="AP68:AP107" ca="1" si="93">IF($P68&gt;AL$64,"",INDIRECT(ADDRESS(ROW($L$66)+$P68+AJ$64-1,COLUMN($L$66)),TRUE))</f>
        <v/>
      </c>
      <c r="AQ68" s="157" t="str">
        <f t="shared" ref="AQ68:AQ107" ca="1" si="94">IF($P68&gt;AL$64,"",INDIRECT(ADDRESS(ROW($M$66)+$P68+AJ$64-1,COLUMN($M$66)),TRUE))</f>
        <v/>
      </c>
      <c r="AR68" s="157" t="str">
        <f t="shared" ref="AR68:AR107" ca="1" si="95">IF($P68&gt;AL$64,"",INDIRECT(ADDRESS(ROW($J$66)+$P68+AJ$64-1,COLUMN($J$66)),TRUE))</f>
        <v/>
      </c>
      <c r="AS68" s="157" t="str">
        <f t="shared" ref="AS68:AS107" ca="1" si="96">IF($P68&gt;AL$64,"",INDIRECT(ADDRESS(ROW($K$66)+$P68+AJ$64-1,COLUMN($K$66)),TRUE))</f>
        <v/>
      </c>
      <c r="AT68" s="157" t="str">
        <f t="shared" ref="AT68:AT107" ca="1" si="97">IF($P68&gt;AL$64,"",INDIRECT(ADDRESS(ROW($N$66)+$P68+AJ$64-1,COLUMN($N$66)),TRUE))</f>
        <v/>
      </c>
      <c r="AU68" s="150" t="b">
        <f t="shared" ref="AU68:AU107" si="98">BA$64&gt;=$P68</f>
        <v>0</v>
      </c>
      <c r="AV68" s="150" t="str">
        <f t="shared" ca="1" si="53"/>
        <v/>
      </c>
      <c r="AW68" s="150" t="str">
        <f t="shared" ca="1" si="54"/>
        <v/>
      </c>
      <c r="AX68" s="150" t="str">
        <f t="shared" ca="1" si="55"/>
        <v/>
      </c>
      <c r="AY68" s="150" t="str">
        <f t="shared" ca="1" si="56"/>
        <v/>
      </c>
      <c r="AZ68" s="150" t="str">
        <f t="shared" ca="1" si="57"/>
        <v/>
      </c>
      <c r="BA68" s="150" t="str">
        <f t="shared" ca="1" si="58"/>
        <v/>
      </c>
      <c r="BB68" s="157" t="str">
        <f t="shared" ref="BB68:BB107" ca="1" si="99">IF($P68&gt;BA$64,"",INDIRECT(ADDRESS(ROW($G$66)+$P68+AY$64-1,COLUMN($G$66)),TRUE))</f>
        <v/>
      </c>
      <c r="BC68" s="157" t="str">
        <f t="shared" ref="BC68:BC107" ca="1" si="100">IF($P68&gt;BA$64,"",INDIRECT(ADDRESS(ROW($H$66)+$P68+AY$64-1,COLUMN($H$66)),TRUE))</f>
        <v/>
      </c>
      <c r="BD68" s="157" t="str">
        <f t="shared" ref="BD68:BD107" ca="1" si="101">IF($P68&gt;BA$64,"",INDIRECT(ADDRESS(ROW($I$66)+$P68+AY$64-1,COLUMN($I$66)),TRUE))</f>
        <v/>
      </c>
      <c r="BE68" s="157" t="str">
        <f t="shared" ref="BE68:BE107" ca="1" si="102">IF($P68&gt;BA$64,"",INDIRECT(ADDRESS(ROW($L$66)+$P68+AY$64-1,COLUMN($L$66)),TRUE))</f>
        <v/>
      </c>
      <c r="BF68" s="157" t="str">
        <f t="shared" ref="BF68:BF107" ca="1" si="103">IF($P68&gt;BA$64,"",INDIRECT(ADDRESS(ROW($M$66)+$P68+AY$64-1,COLUMN($M$66)),TRUE))</f>
        <v/>
      </c>
      <c r="BG68" s="157" t="str">
        <f t="shared" ref="BG68:BG107" ca="1" si="104">IF($P68&gt;BA$64,"",INDIRECT(ADDRESS(ROW($J$66)+$P68+AY$64-1,COLUMN($J$66)),TRUE))</f>
        <v/>
      </c>
      <c r="BH68" s="157" t="str">
        <f t="shared" ref="BH68:BH107" ca="1" si="105">IF($P68&gt;BA$64,"",INDIRECT(ADDRESS(ROW($K$66)+$P68+AY$64-1,COLUMN($K$66)),TRUE))</f>
        <v/>
      </c>
      <c r="BI68" s="157" t="str">
        <f t="shared" ref="BI68:BI107" ca="1" si="106">IF($P68&gt;BA$64,"",INDIRECT(ADDRESS(ROW($N$66)+$P68+AY$64-1,COLUMN($N$66)),TRUE))</f>
        <v/>
      </c>
      <c r="BJ68" s="150" t="b">
        <f t="shared" ref="BJ68:BJ107" si="107">BP$64&gt;=$P68</f>
        <v>0</v>
      </c>
      <c r="BK68" s="150" t="str">
        <f t="shared" ca="1" si="59"/>
        <v/>
      </c>
      <c r="BL68" s="150" t="str">
        <f t="shared" ca="1" si="60"/>
        <v/>
      </c>
      <c r="BM68" s="150" t="str">
        <f t="shared" ca="1" si="61"/>
        <v/>
      </c>
      <c r="BN68" s="150" t="str">
        <f t="shared" ca="1" si="62"/>
        <v/>
      </c>
      <c r="BO68" s="150" t="str">
        <f t="shared" ca="1" si="63"/>
        <v/>
      </c>
      <c r="BP68" s="150" t="str">
        <f t="shared" ca="1" si="64"/>
        <v/>
      </c>
      <c r="BQ68" s="157" t="str">
        <f t="shared" ref="BQ68:BQ107" ca="1" si="108">IF($P68&gt;BP$64,"",INDIRECT(ADDRESS(ROW($G$66)+$P68+BN$64-1,COLUMN($G$66)),TRUE))</f>
        <v/>
      </c>
      <c r="BR68" s="157" t="str">
        <f t="shared" ref="BR68:BR107" ca="1" si="109">IF($P68&gt;BP$64,"",INDIRECT(ADDRESS(ROW($H$66)+$P68+BN$64-1,COLUMN($H$66)),TRUE))</f>
        <v/>
      </c>
      <c r="BS68" s="157" t="str">
        <f t="shared" ref="BS68:BS107" ca="1" si="110">IF($P68&gt;BP$64,"",INDIRECT(ADDRESS(ROW($I$66)+$P68+BN$64-1,COLUMN($I$66)),TRUE))</f>
        <v/>
      </c>
      <c r="BT68" s="157" t="str">
        <f t="shared" ref="BT68:BT107" ca="1" si="111">IF($P68&gt;BP$64,"",INDIRECT(ADDRESS(ROW($L$66)+$P68+BN$64-1,COLUMN($L$66)),TRUE))</f>
        <v/>
      </c>
      <c r="BU68" s="157" t="str">
        <f t="shared" ref="BU68:BU107" ca="1" si="112">IF($P68&gt;BP$64,"",INDIRECT(ADDRESS(ROW($M$66)+$P68+BN$64-1,COLUMN($M$66)),TRUE))</f>
        <v/>
      </c>
      <c r="BV68" s="157" t="str">
        <f t="shared" ref="BV68:BV107" ca="1" si="113">IF($P68&gt;BP$64,"",INDIRECT(ADDRESS(ROW($J$66)+$P68+BN$64-1,COLUMN($J$66)),TRUE))</f>
        <v/>
      </c>
      <c r="BW68" s="157" t="str">
        <f t="shared" ref="BW68:BW107" ca="1" si="114">IF($P68&gt;BP$64,"",INDIRECT(ADDRESS(ROW($K$66)+$P68+BN$64-1,COLUMN($K$66)),TRUE))</f>
        <v/>
      </c>
      <c r="BX68" s="157" t="str">
        <f t="shared" ref="BX68:BX107" ca="1" si="115">IF($P68&gt;BP$64,"",INDIRECT(ADDRESS(ROW($N$66)+$P68+BN$64-1,COLUMN($N$66)),TRUE))</f>
        <v/>
      </c>
      <c r="BY68" s="150" t="b">
        <f t="shared" ref="BY68:BY107" si="116">CE$64&gt;=$P68</f>
        <v>0</v>
      </c>
      <c r="BZ68" s="150" t="str">
        <f t="shared" ca="1" si="65"/>
        <v/>
      </c>
      <c r="CA68" s="150" t="str">
        <f t="shared" ca="1" si="66"/>
        <v/>
      </c>
      <c r="CB68" s="150" t="str">
        <f t="shared" ca="1" si="67"/>
        <v/>
      </c>
      <c r="CC68" s="150" t="str">
        <f t="shared" ca="1" si="68"/>
        <v/>
      </c>
      <c r="CD68" s="150" t="str">
        <f t="shared" ca="1" si="69"/>
        <v/>
      </c>
      <c r="CE68" s="150" t="str">
        <f t="shared" ca="1" si="70"/>
        <v/>
      </c>
      <c r="CF68" s="157" t="str">
        <f t="shared" ref="CF68:CF107" ca="1" si="117">IF($P68&gt;CE$64,"",INDIRECT(ADDRESS(ROW($G$66)+$P68+CC$64-1,COLUMN($G$66)),TRUE))</f>
        <v/>
      </c>
      <c r="CG68" s="157" t="str">
        <f t="shared" ref="CG68:CG107" ca="1" si="118">IF($P68&gt;CE$64,"",INDIRECT(ADDRESS(ROW($H$66)+$P68+CC$64-1,COLUMN($H$66)),TRUE))</f>
        <v/>
      </c>
      <c r="CH68" s="157" t="str">
        <f t="shared" ref="CH68:CH107" ca="1" si="119">IF($P68&gt;CE$64,"",INDIRECT(ADDRESS(ROW($I$66)+$P68+CC$64-1,COLUMN($I$66)),TRUE))</f>
        <v/>
      </c>
      <c r="CI68" s="157" t="str">
        <f t="shared" ref="CI68:CI107" ca="1" si="120">IF($P68&gt;CE$64,"",INDIRECT(ADDRESS(ROW($L$66)+$P68+CC$64-1,COLUMN($L$66)),TRUE))</f>
        <v/>
      </c>
      <c r="CJ68" s="157" t="str">
        <f t="shared" ref="CJ68:CJ107" ca="1" si="121">IF($P68&gt;CE$64,"",INDIRECT(ADDRESS(ROW($M$66)+$P68+CC$64-1,COLUMN($M$66)),TRUE))</f>
        <v/>
      </c>
      <c r="CK68" s="157" t="str">
        <f t="shared" ref="CK68:CK107" ca="1" si="122">IF($P68&gt;CE$64,"",INDIRECT(ADDRESS(ROW($J$66)+$P68+CC$64-1,COLUMN($J$66)),TRUE))</f>
        <v/>
      </c>
      <c r="CL68" s="157" t="str">
        <f t="shared" ref="CL68:CL107" ca="1" si="123">IF($P68&gt;CE$64,"",INDIRECT(ADDRESS(ROW($K$66)+$P68+CC$64-1,COLUMN($K$66)),TRUE))</f>
        <v/>
      </c>
      <c r="CM68" s="157" t="str">
        <f t="shared" ref="CM68:CM107" ca="1" si="124">IF($P68&gt;CE$64,"",INDIRECT(ADDRESS(ROW($N$66)+$P68+CC$64-1,COLUMN($N$66)),TRUE))</f>
        <v/>
      </c>
      <c r="CN68" s="150" t="b">
        <f t="shared" ref="CN68:CN107" si="125">CT$64&gt;=$P68</f>
        <v>0</v>
      </c>
      <c r="CO68" s="150" t="str">
        <f t="shared" ca="1" si="71"/>
        <v/>
      </c>
      <c r="CP68" s="150" t="str">
        <f t="shared" ca="1" si="72"/>
        <v/>
      </c>
      <c r="CQ68" s="150" t="str">
        <f t="shared" ca="1" si="73"/>
        <v/>
      </c>
      <c r="CR68" s="150" t="str">
        <f t="shared" ca="1" si="74"/>
        <v/>
      </c>
      <c r="CS68" s="150" t="str">
        <f t="shared" ca="1" si="75"/>
        <v/>
      </c>
      <c r="CT68" s="150" t="str">
        <f t="shared" ca="1" si="76"/>
        <v/>
      </c>
      <c r="CU68" s="157" t="str">
        <f t="shared" ref="CU68:CU107" ca="1" si="126">IF($P68&gt;CT$64,"",INDIRECT(ADDRESS(ROW($G$66)+$P68+CR$64-1,COLUMN($G$66)),TRUE))</f>
        <v/>
      </c>
      <c r="CV68" s="157" t="str">
        <f t="shared" ref="CV68:CV107" ca="1" si="127">IF($P68&gt;CT$64,"",INDIRECT(ADDRESS(ROW($H$66)+$P68+CR$64-1,COLUMN($H$66)),TRUE))</f>
        <v/>
      </c>
      <c r="CW68" s="157" t="str">
        <f t="shared" ref="CW68:CW107" ca="1" si="128">IF($P68&gt;CT$64,"",INDIRECT(ADDRESS(ROW($I$66)+$P68+CR$64-1,COLUMN($I$66)),TRUE))</f>
        <v/>
      </c>
      <c r="CX68" s="157" t="str">
        <f t="shared" ref="CX68:CX107" ca="1" si="129">IF($P68&gt;CT$64,"",INDIRECT(ADDRESS(ROW($L$66)+$P68+CR$64-1,COLUMN($L$66)),TRUE))</f>
        <v/>
      </c>
      <c r="CY68" s="157" t="str">
        <f t="shared" ref="CY68:CY107" ca="1" si="130">IF($P68&gt;CT$64,"",INDIRECT(ADDRESS(ROW($M$66)+$P68+CR$64-1,COLUMN($M$66)),TRUE))</f>
        <v/>
      </c>
      <c r="CZ68" s="157" t="str">
        <f t="shared" ref="CZ68:CZ107" ca="1" si="131">IF($P68&gt;CT$64,"",INDIRECT(ADDRESS(ROW($J$66)+$P68+CR$64-1,COLUMN($J$66)),TRUE))</f>
        <v/>
      </c>
      <c r="DA68" s="157" t="str">
        <f t="shared" ref="DA68:DA107" ca="1" si="132">IF($P68&gt;CT$64,"",INDIRECT(ADDRESS(ROW($K$66)+$P68+CR$64-1,COLUMN($K$66)),TRUE))</f>
        <v/>
      </c>
      <c r="DB68" s="157" t="str">
        <f t="shared" ref="DB68:DB107" ca="1" si="133">IF($P68&gt;CT$64,"",INDIRECT(ADDRESS(ROW($N$66)+$P68+CR$64-1,COLUMN($N$66)),TRUE))</f>
        <v/>
      </c>
    </row>
    <row r="69" spans="1:106" ht="15" customHeight="1">
      <c r="A69" s="113"/>
      <c r="B69" s="150" t="e">
        <f t="shared" ca="1" si="36"/>
        <v>#N/A</v>
      </c>
      <c r="C69" s="150" t="e">
        <f t="shared" ca="1" si="37"/>
        <v>#N/A</v>
      </c>
      <c r="D69" s="150" t="e">
        <f t="shared" ca="1" si="77"/>
        <v>#N/A</v>
      </c>
      <c r="E69" s="150" t="e">
        <f ca="1">IF(Length_12!L6&lt;0,ROUNDUP(Length_12!L6,B69),ROUNDDOWN(Length_12!L6,B69))</f>
        <v>#N/A</v>
      </c>
      <c r="F69" s="150" t="e">
        <f ca="1">IF(Length_12!M6&lt;0,ROUNDDOWN(Length_12!M6,B69),ROUNDUP(Length_12!M6,B69))</f>
        <v>#N/A</v>
      </c>
      <c r="G69" s="150" t="e">
        <f t="shared" ca="1" si="38"/>
        <v>#N/A</v>
      </c>
      <c r="H69" s="150" t="e">
        <f t="shared" ca="1" si="39"/>
        <v>#N/A</v>
      </c>
      <c r="I69" s="150" t="e">
        <f t="shared" ca="1" si="39"/>
        <v>#N/A</v>
      </c>
      <c r="J69" s="150" t="e">
        <f t="shared" ca="1" si="39"/>
        <v>#N/A</v>
      </c>
      <c r="K69" s="150" t="e">
        <f t="shared" ca="1" si="39"/>
        <v>#N/A</v>
      </c>
      <c r="L69" s="150" t="e">
        <f t="shared" ca="1" si="40"/>
        <v>#N/A</v>
      </c>
      <c r="M69" s="268" t="str">
        <f t="shared" si="78"/>
        <v/>
      </c>
      <c r="N69" s="268" t="str">
        <f t="shared" si="79"/>
        <v/>
      </c>
      <c r="O69" s="116"/>
      <c r="P69" s="194">
        <v>3</v>
      </c>
      <c r="Q69" s="150" t="b">
        <f t="shared" si="80"/>
        <v>0</v>
      </c>
      <c r="R69" s="150" t="str">
        <f t="shared" ca="1" si="41"/>
        <v/>
      </c>
      <c r="S69" s="150" t="str">
        <f t="shared" ca="1" si="42"/>
        <v/>
      </c>
      <c r="T69" s="150" t="str">
        <f t="shared" ca="1" si="43"/>
        <v/>
      </c>
      <c r="U69" s="150" t="str">
        <f t="shared" ca="1" si="44"/>
        <v/>
      </c>
      <c r="V69" s="150" t="str">
        <f t="shared" ca="1" si="45"/>
        <v/>
      </c>
      <c r="W69" s="150" t="str">
        <f t="shared" ca="1" si="46"/>
        <v/>
      </c>
      <c r="X69" s="157" t="str">
        <f t="shared" ca="1" si="81"/>
        <v/>
      </c>
      <c r="Y69" s="157" t="str">
        <f t="shared" ca="1" si="82"/>
        <v/>
      </c>
      <c r="Z69" s="157" t="str">
        <f t="shared" ca="1" si="83"/>
        <v/>
      </c>
      <c r="AA69" s="157" t="str">
        <f t="shared" ca="1" si="84"/>
        <v/>
      </c>
      <c r="AB69" s="157" t="str">
        <f t="shared" ca="1" si="85"/>
        <v/>
      </c>
      <c r="AC69" s="157" t="str">
        <f t="shared" ca="1" si="86"/>
        <v/>
      </c>
      <c r="AD69" s="157" t="str">
        <f t="shared" ca="1" si="87"/>
        <v/>
      </c>
      <c r="AE69" s="157" t="str">
        <f t="shared" ca="1" si="88"/>
        <v/>
      </c>
      <c r="AF69" s="150" t="b">
        <f t="shared" si="89"/>
        <v>0</v>
      </c>
      <c r="AG69" s="150" t="str">
        <f t="shared" ca="1" si="47"/>
        <v/>
      </c>
      <c r="AH69" s="150" t="str">
        <f t="shared" ca="1" si="48"/>
        <v/>
      </c>
      <c r="AI69" s="150" t="str">
        <f t="shared" ca="1" si="49"/>
        <v/>
      </c>
      <c r="AJ69" s="150" t="str">
        <f t="shared" ca="1" si="50"/>
        <v/>
      </c>
      <c r="AK69" s="150" t="str">
        <f t="shared" ca="1" si="51"/>
        <v/>
      </c>
      <c r="AL69" s="150" t="str">
        <f t="shared" ca="1" si="52"/>
        <v/>
      </c>
      <c r="AM69" s="157" t="str">
        <f t="shared" ca="1" si="90"/>
        <v/>
      </c>
      <c r="AN69" s="157" t="str">
        <f t="shared" ca="1" si="91"/>
        <v/>
      </c>
      <c r="AO69" s="157" t="str">
        <f t="shared" ca="1" si="92"/>
        <v/>
      </c>
      <c r="AP69" s="157" t="str">
        <f t="shared" ca="1" si="93"/>
        <v/>
      </c>
      <c r="AQ69" s="157" t="str">
        <f t="shared" ca="1" si="94"/>
        <v/>
      </c>
      <c r="AR69" s="157" t="str">
        <f t="shared" ca="1" si="95"/>
        <v/>
      </c>
      <c r="AS69" s="157" t="str">
        <f t="shared" ca="1" si="96"/>
        <v/>
      </c>
      <c r="AT69" s="157" t="str">
        <f t="shared" ca="1" si="97"/>
        <v/>
      </c>
      <c r="AU69" s="150" t="b">
        <f t="shared" si="98"/>
        <v>0</v>
      </c>
      <c r="AV69" s="150" t="str">
        <f t="shared" ca="1" si="53"/>
        <v/>
      </c>
      <c r="AW69" s="150" t="str">
        <f t="shared" ca="1" si="54"/>
        <v/>
      </c>
      <c r="AX69" s="150" t="str">
        <f t="shared" ca="1" si="55"/>
        <v/>
      </c>
      <c r="AY69" s="150" t="str">
        <f t="shared" ca="1" si="56"/>
        <v/>
      </c>
      <c r="AZ69" s="150" t="str">
        <f t="shared" ca="1" si="57"/>
        <v/>
      </c>
      <c r="BA69" s="150" t="str">
        <f t="shared" ca="1" si="58"/>
        <v/>
      </c>
      <c r="BB69" s="157" t="str">
        <f t="shared" ca="1" si="99"/>
        <v/>
      </c>
      <c r="BC69" s="157" t="str">
        <f t="shared" ca="1" si="100"/>
        <v/>
      </c>
      <c r="BD69" s="157" t="str">
        <f t="shared" ca="1" si="101"/>
        <v/>
      </c>
      <c r="BE69" s="157" t="str">
        <f t="shared" ca="1" si="102"/>
        <v/>
      </c>
      <c r="BF69" s="157" t="str">
        <f t="shared" ca="1" si="103"/>
        <v/>
      </c>
      <c r="BG69" s="157" t="str">
        <f t="shared" ca="1" si="104"/>
        <v/>
      </c>
      <c r="BH69" s="157" t="str">
        <f t="shared" ca="1" si="105"/>
        <v/>
      </c>
      <c r="BI69" s="157" t="str">
        <f t="shared" ca="1" si="106"/>
        <v/>
      </c>
      <c r="BJ69" s="150" t="b">
        <f t="shared" si="107"/>
        <v>0</v>
      </c>
      <c r="BK69" s="150" t="str">
        <f t="shared" ca="1" si="59"/>
        <v/>
      </c>
      <c r="BL69" s="150" t="str">
        <f t="shared" ca="1" si="60"/>
        <v/>
      </c>
      <c r="BM69" s="150" t="str">
        <f t="shared" ca="1" si="61"/>
        <v/>
      </c>
      <c r="BN69" s="150" t="str">
        <f t="shared" ca="1" si="62"/>
        <v/>
      </c>
      <c r="BO69" s="150" t="str">
        <f t="shared" ca="1" si="63"/>
        <v/>
      </c>
      <c r="BP69" s="150" t="str">
        <f t="shared" ca="1" si="64"/>
        <v/>
      </c>
      <c r="BQ69" s="157" t="str">
        <f t="shared" ca="1" si="108"/>
        <v/>
      </c>
      <c r="BR69" s="157" t="str">
        <f t="shared" ca="1" si="109"/>
        <v/>
      </c>
      <c r="BS69" s="157" t="str">
        <f t="shared" ca="1" si="110"/>
        <v/>
      </c>
      <c r="BT69" s="157" t="str">
        <f t="shared" ca="1" si="111"/>
        <v/>
      </c>
      <c r="BU69" s="157" t="str">
        <f t="shared" ca="1" si="112"/>
        <v/>
      </c>
      <c r="BV69" s="157" t="str">
        <f t="shared" ca="1" si="113"/>
        <v/>
      </c>
      <c r="BW69" s="157" t="str">
        <f t="shared" ca="1" si="114"/>
        <v/>
      </c>
      <c r="BX69" s="157" t="str">
        <f t="shared" ca="1" si="115"/>
        <v/>
      </c>
      <c r="BY69" s="150" t="b">
        <f t="shared" si="116"/>
        <v>0</v>
      </c>
      <c r="BZ69" s="150" t="str">
        <f t="shared" ca="1" si="65"/>
        <v/>
      </c>
      <c r="CA69" s="150" t="str">
        <f t="shared" ca="1" si="66"/>
        <v/>
      </c>
      <c r="CB69" s="150" t="str">
        <f t="shared" ca="1" si="67"/>
        <v/>
      </c>
      <c r="CC69" s="150" t="str">
        <f t="shared" ca="1" si="68"/>
        <v/>
      </c>
      <c r="CD69" s="150" t="str">
        <f t="shared" ca="1" si="69"/>
        <v/>
      </c>
      <c r="CE69" s="150" t="str">
        <f t="shared" ca="1" si="70"/>
        <v/>
      </c>
      <c r="CF69" s="157" t="str">
        <f t="shared" ca="1" si="117"/>
        <v/>
      </c>
      <c r="CG69" s="157" t="str">
        <f t="shared" ca="1" si="118"/>
        <v/>
      </c>
      <c r="CH69" s="157" t="str">
        <f t="shared" ca="1" si="119"/>
        <v/>
      </c>
      <c r="CI69" s="157" t="str">
        <f t="shared" ca="1" si="120"/>
        <v/>
      </c>
      <c r="CJ69" s="157" t="str">
        <f t="shared" ca="1" si="121"/>
        <v/>
      </c>
      <c r="CK69" s="157" t="str">
        <f t="shared" ca="1" si="122"/>
        <v/>
      </c>
      <c r="CL69" s="157" t="str">
        <f t="shared" ca="1" si="123"/>
        <v/>
      </c>
      <c r="CM69" s="157" t="str">
        <f t="shared" ca="1" si="124"/>
        <v/>
      </c>
      <c r="CN69" s="150" t="b">
        <f t="shared" si="125"/>
        <v>0</v>
      </c>
      <c r="CO69" s="150" t="str">
        <f t="shared" ca="1" si="71"/>
        <v/>
      </c>
      <c r="CP69" s="150" t="str">
        <f t="shared" ca="1" si="72"/>
        <v/>
      </c>
      <c r="CQ69" s="150" t="str">
        <f t="shared" ca="1" si="73"/>
        <v/>
      </c>
      <c r="CR69" s="150" t="str">
        <f t="shared" ca="1" si="74"/>
        <v/>
      </c>
      <c r="CS69" s="150" t="str">
        <f t="shared" ca="1" si="75"/>
        <v/>
      </c>
      <c r="CT69" s="150" t="str">
        <f t="shared" ca="1" si="76"/>
        <v/>
      </c>
      <c r="CU69" s="157" t="str">
        <f t="shared" ca="1" si="126"/>
        <v/>
      </c>
      <c r="CV69" s="157" t="str">
        <f t="shared" ca="1" si="127"/>
        <v/>
      </c>
      <c r="CW69" s="157" t="str">
        <f t="shared" ca="1" si="128"/>
        <v/>
      </c>
      <c r="CX69" s="157" t="str">
        <f t="shared" ca="1" si="129"/>
        <v/>
      </c>
      <c r="CY69" s="157" t="str">
        <f t="shared" ca="1" si="130"/>
        <v/>
      </c>
      <c r="CZ69" s="157" t="str">
        <f t="shared" ca="1" si="131"/>
        <v/>
      </c>
      <c r="DA69" s="157" t="str">
        <f t="shared" ca="1" si="132"/>
        <v/>
      </c>
      <c r="DB69" s="157" t="str">
        <f t="shared" ca="1" si="133"/>
        <v/>
      </c>
    </row>
    <row r="70" spans="1:106" ht="15" customHeight="1">
      <c r="A70" s="113"/>
      <c r="B70" s="150" t="e">
        <f t="shared" ca="1" si="36"/>
        <v>#N/A</v>
      </c>
      <c r="C70" s="150" t="e">
        <f t="shared" ca="1" si="37"/>
        <v>#N/A</v>
      </c>
      <c r="D70" s="150" t="e">
        <f t="shared" ca="1" si="77"/>
        <v>#N/A</v>
      </c>
      <c r="E70" s="150" t="e">
        <f ca="1">IF(Length_12!L7&lt;0,ROUNDUP(Length_12!L7,B70),ROUNDDOWN(Length_12!L7,B70))</f>
        <v>#N/A</v>
      </c>
      <c r="F70" s="150" t="e">
        <f ca="1">IF(Length_12!M7&lt;0,ROUNDDOWN(Length_12!M7,B70),ROUNDUP(Length_12!M7,B70))</f>
        <v>#N/A</v>
      </c>
      <c r="G70" s="150" t="e">
        <f t="shared" ca="1" si="38"/>
        <v>#N/A</v>
      </c>
      <c r="H70" s="150" t="e">
        <f t="shared" ca="1" si="39"/>
        <v>#N/A</v>
      </c>
      <c r="I70" s="150" t="e">
        <f t="shared" ca="1" si="39"/>
        <v>#N/A</v>
      </c>
      <c r="J70" s="150" t="e">
        <f t="shared" ca="1" si="39"/>
        <v>#N/A</v>
      </c>
      <c r="K70" s="150" t="e">
        <f t="shared" ca="1" si="39"/>
        <v>#N/A</v>
      </c>
      <c r="L70" s="150" t="e">
        <f t="shared" ca="1" si="40"/>
        <v>#N/A</v>
      </c>
      <c r="M70" s="268" t="str">
        <f t="shared" si="78"/>
        <v/>
      </c>
      <c r="N70" s="268" t="str">
        <f t="shared" si="79"/>
        <v/>
      </c>
      <c r="O70" s="116"/>
      <c r="P70" s="194">
        <v>4</v>
      </c>
      <c r="Q70" s="150" t="b">
        <f t="shared" si="80"/>
        <v>0</v>
      </c>
      <c r="R70" s="150" t="str">
        <f t="shared" ca="1" si="41"/>
        <v/>
      </c>
      <c r="S70" s="150" t="str">
        <f t="shared" ca="1" si="42"/>
        <v/>
      </c>
      <c r="T70" s="150" t="str">
        <f t="shared" ca="1" si="43"/>
        <v/>
      </c>
      <c r="U70" s="150" t="str">
        <f t="shared" ca="1" si="44"/>
        <v/>
      </c>
      <c r="V70" s="150" t="str">
        <f t="shared" ca="1" si="45"/>
        <v/>
      </c>
      <c r="W70" s="150" t="str">
        <f t="shared" ca="1" si="46"/>
        <v/>
      </c>
      <c r="X70" s="157" t="str">
        <f t="shared" ca="1" si="81"/>
        <v/>
      </c>
      <c r="Y70" s="157" t="str">
        <f t="shared" ca="1" si="82"/>
        <v/>
      </c>
      <c r="Z70" s="157" t="str">
        <f t="shared" ca="1" si="83"/>
        <v/>
      </c>
      <c r="AA70" s="157" t="str">
        <f t="shared" ca="1" si="84"/>
        <v/>
      </c>
      <c r="AB70" s="157" t="str">
        <f t="shared" ca="1" si="85"/>
        <v/>
      </c>
      <c r="AC70" s="157" t="str">
        <f t="shared" ca="1" si="86"/>
        <v/>
      </c>
      <c r="AD70" s="157" t="str">
        <f t="shared" ca="1" si="87"/>
        <v/>
      </c>
      <c r="AE70" s="157" t="str">
        <f t="shared" ca="1" si="88"/>
        <v/>
      </c>
      <c r="AF70" s="150" t="b">
        <f t="shared" si="89"/>
        <v>0</v>
      </c>
      <c r="AG70" s="150" t="str">
        <f t="shared" ca="1" si="47"/>
        <v/>
      </c>
      <c r="AH70" s="150" t="str">
        <f t="shared" ca="1" si="48"/>
        <v/>
      </c>
      <c r="AI70" s="150" t="str">
        <f t="shared" ca="1" si="49"/>
        <v/>
      </c>
      <c r="AJ70" s="150" t="str">
        <f t="shared" ca="1" si="50"/>
        <v/>
      </c>
      <c r="AK70" s="150" t="str">
        <f t="shared" ca="1" si="51"/>
        <v/>
      </c>
      <c r="AL70" s="150" t="str">
        <f t="shared" ca="1" si="52"/>
        <v/>
      </c>
      <c r="AM70" s="157" t="str">
        <f t="shared" ca="1" si="90"/>
        <v/>
      </c>
      <c r="AN70" s="157" t="str">
        <f t="shared" ca="1" si="91"/>
        <v/>
      </c>
      <c r="AO70" s="157" t="str">
        <f t="shared" ca="1" si="92"/>
        <v/>
      </c>
      <c r="AP70" s="157" t="str">
        <f t="shared" ca="1" si="93"/>
        <v/>
      </c>
      <c r="AQ70" s="157" t="str">
        <f t="shared" ca="1" si="94"/>
        <v/>
      </c>
      <c r="AR70" s="157" t="str">
        <f t="shared" ca="1" si="95"/>
        <v/>
      </c>
      <c r="AS70" s="157" t="str">
        <f t="shared" ca="1" si="96"/>
        <v/>
      </c>
      <c r="AT70" s="157" t="str">
        <f t="shared" ca="1" si="97"/>
        <v/>
      </c>
      <c r="AU70" s="150" t="b">
        <f t="shared" si="98"/>
        <v>0</v>
      </c>
      <c r="AV70" s="150" t="str">
        <f t="shared" ca="1" si="53"/>
        <v/>
      </c>
      <c r="AW70" s="150" t="str">
        <f t="shared" ca="1" si="54"/>
        <v/>
      </c>
      <c r="AX70" s="150" t="str">
        <f t="shared" ca="1" si="55"/>
        <v/>
      </c>
      <c r="AY70" s="150" t="str">
        <f t="shared" ca="1" si="56"/>
        <v/>
      </c>
      <c r="AZ70" s="150" t="str">
        <f t="shared" ca="1" si="57"/>
        <v/>
      </c>
      <c r="BA70" s="150" t="str">
        <f t="shared" ca="1" si="58"/>
        <v/>
      </c>
      <c r="BB70" s="157" t="str">
        <f t="shared" ca="1" si="99"/>
        <v/>
      </c>
      <c r="BC70" s="157" t="str">
        <f t="shared" ca="1" si="100"/>
        <v/>
      </c>
      <c r="BD70" s="157" t="str">
        <f t="shared" ca="1" si="101"/>
        <v/>
      </c>
      <c r="BE70" s="157" t="str">
        <f t="shared" ca="1" si="102"/>
        <v/>
      </c>
      <c r="BF70" s="157" t="str">
        <f t="shared" ca="1" si="103"/>
        <v/>
      </c>
      <c r="BG70" s="157" t="str">
        <f t="shared" ca="1" si="104"/>
        <v/>
      </c>
      <c r="BH70" s="157" t="str">
        <f t="shared" ca="1" si="105"/>
        <v/>
      </c>
      <c r="BI70" s="157" t="str">
        <f t="shared" ca="1" si="106"/>
        <v/>
      </c>
      <c r="BJ70" s="150" t="b">
        <f t="shared" si="107"/>
        <v>0</v>
      </c>
      <c r="BK70" s="150" t="str">
        <f t="shared" ca="1" si="59"/>
        <v/>
      </c>
      <c r="BL70" s="150" t="str">
        <f t="shared" ca="1" si="60"/>
        <v/>
      </c>
      <c r="BM70" s="150" t="str">
        <f t="shared" ca="1" si="61"/>
        <v/>
      </c>
      <c r="BN70" s="150" t="str">
        <f t="shared" ca="1" si="62"/>
        <v/>
      </c>
      <c r="BO70" s="150" t="str">
        <f t="shared" ca="1" si="63"/>
        <v/>
      </c>
      <c r="BP70" s="150" t="str">
        <f t="shared" ca="1" si="64"/>
        <v/>
      </c>
      <c r="BQ70" s="157" t="str">
        <f t="shared" ca="1" si="108"/>
        <v/>
      </c>
      <c r="BR70" s="157" t="str">
        <f t="shared" ca="1" si="109"/>
        <v/>
      </c>
      <c r="BS70" s="157" t="str">
        <f t="shared" ca="1" si="110"/>
        <v/>
      </c>
      <c r="BT70" s="157" t="str">
        <f t="shared" ca="1" si="111"/>
        <v/>
      </c>
      <c r="BU70" s="157" t="str">
        <f t="shared" ca="1" si="112"/>
        <v/>
      </c>
      <c r="BV70" s="157" t="str">
        <f t="shared" ca="1" si="113"/>
        <v/>
      </c>
      <c r="BW70" s="157" t="str">
        <f t="shared" ca="1" si="114"/>
        <v/>
      </c>
      <c r="BX70" s="157" t="str">
        <f t="shared" ca="1" si="115"/>
        <v/>
      </c>
      <c r="BY70" s="150" t="b">
        <f t="shared" si="116"/>
        <v>0</v>
      </c>
      <c r="BZ70" s="150" t="str">
        <f t="shared" ca="1" si="65"/>
        <v/>
      </c>
      <c r="CA70" s="150" t="str">
        <f t="shared" ca="1" si="66"/>
        <v/>
      </c>
      <c r="CB70" s="150" t="str">
        <f t="shared" ca="1" si="67"/>
        <v/>
      </c>
      <c r="CC70" s="150" t="str">
        <f t="shared" ca="1" si="68"/>
        <v/>
      </c>
      <c r="CD70" s="150" t="str">
        <f t="shared" ca="1" si="69"/>
        <v/>
      </c>
      <c r="CE70" s="150" t="str">
        <f t="shared" ca="1" si="70"/>
        <v/>
      </c>
      <c r="CF70" s="157" t="str">
        <f t="shared" ca="1" si="117"/>
        <v/>
      </c>
      <c r="CG70" s="157" t="str">
        <f t="shared" ca="1" si="118"/>
        <v/>
      </c>
      <c r="CH70" s="157" t="str">
        <f t="shared" ca="1" si="119"/>
        <v/>
      </c>
      <c r="CI70" s="157" t="str">
        <f t="shared" ca="1" si="120"/>
        <v/>
      </c>
      <c r="CJ70" s="157" t="str">
        <f t="shared" ca="1" si="121"/>
        <v/>
      </c>
      <c r="CK70" s="157" t="str">
        <f t="shared" ca="1" si="122"/>
        <v/>
      </c>
      <c r="CL70" s="157" t="str">
        <f t="shared" ca="1" si="123"/>
        <v/>
      </c>
      <c r="CM70" s="157" t="str">
        <f t="shared" ca="1" si="124"/>
        <v/>
      </c>
      <c r="CN70" s="150" t="b">
        <f t="shared" si="125"/>
        <v>0</v>
      </c>
      <c r="CO70" s="150" t="str">
        <f t="shared" ca="1" si="71"/>
        <v/>
      </c>
      <c r="CP70" s="150" t="str">
        <f t="shared" ca="1" si="72"/>
        <v/>
      </c>
      <c r="CQ70" s="150" t="str">
        <f t="shared" ca="1" si="73"/>
        <v/>
      </c>
      <c r="CR70" s="150" t="str">
        <f t="shared" ca="1" si="74"/>
        <v/>
      </c>
      <c r="CS70" s="150" t="str">
        <f t="shared" ca="1" si="75"/>
        <v/>
      </c>
      <c r="CT70" s="150" t="str">
        <f t="shared" ca="1" si="76"/>
        <v/>
      </c>
      <c r="CU70" s="157" t="str">
        <f t="shared" ca="1" si="126"/>
        <v/>
      </c>
      <c r="CV70" s="157" t="str">
        <f t="shared" ca="1" si="127"/>
        <v/>
      </c>
      <c r="CW70" s="157" t="str">
        <f t="shared" ca="1" si="128"/>
        <v/>
      </c>
      <c r="CX70" s="157" t="str">
        <f t="shared" ca="1" si="129"/>
        <v/>
      </c>
      <c r="CY70" s="157" t="str">
        <f t="shared" ca="1" si="130"/>
        <v/>
      </c>
      <c r="CZ70" s="157" t="str">
        <f t="shared" ca="1" si="131"/>
        <v/>
      </c>
      <c r="DA70" s="157" t="str">
        <f t="shared" ca="1" si="132"/>
        <v/>
      </c>
      <c r="DB70" s="157" t="str">
        <f t="shared" ca="1" si="133"/>
        <v/>
      </c>
    </row>
    <row r="71" spans="1:106" ht="15" customHeight="1">
      <c r="A71" s="113"/>
      <c r="B71" s="150" t="e">
        <f t="shared" ca="1" si="36"/>
        <v>#N/A</v>
      </c>
      <c r="C71" s="150" t="e">
        <f t="shared" ca="1" si="37"/>
        <v>#N/A</v>
      </c>
      <c r="D71" s="150" t="e">
        <f t="shared" ca="1" si="77"/>
        <v>#N/A</v>
      </c>
      <c r="E71" s="150" t="e">
        <f ca="1">IF(Length_12!L8&lt;0,ROUNDUP(Length_12!L8,B71),ROUNDDOWN(Length_12!L8,B71))</f>
        <v>#N/A</v>
      </c>
      <c r="F71" s="150" t="e">
        <f ca="1">IF(Length_12!M8&lt;0,ROUNDDOWN(Length_12!M8,B71),ROUNDUP(Length_12!M8,B71))</f>
        <v>#N/A</v>
      </c>
      <c r="G71" s="150" t="e">
        <f t="shared" ca="1" si="38"/>
        <v>#N/A</v>
      </c>
      <c r="H71" s="150" t="e">
        <f t="shared" ca="1" si="39"/>
        <v>#N/A</v>
      </c>
      <c r="I71" s="150" t="e">
        <f t="shared" ca="1" si="39"/>
        <v>#N/A</v>
      </c>
      <c r="J71" s="150" t="e">
        <f t="shared" ca="1" si="39"/>
        <v>#N/A</v>
      </c>
      <c r="K71" s="150" t="e">
        <f t="shared" ca="1" si="39"/>
        <v>#N/A</v>
      </c>
      <c r="L71" s="150" t="e">
        <f t="shared" ca="1" si="40"/>
        <v>#N/A</v>
      </c>
      <c r="M71" s="268" t="str">
        <f t="shared" si="78"/>
        <v/>
      </c>
      <c r="N71" s="268" t="str">
        <f t="shared" si="79"/>
        <v/>
      </c>
      <c r="O71" s="116"/>
      <c r="P71" s="194">
        <v>5</v>
      </c>
      <c r="Q71" s="150" t="b">
        <f t="shared" si="80"/>
        <v>0</v>
      </c>
      <c r="R71" s="150" t="str">
        <f t="shared" ca="1" si="41"/>
        <v/>
      </c>
      <c r="S71" s="150" t="str">
        <f t="shared" ca="1" si="42"/>
        <v/>
      </c>
      <c r="T71" s="150" t="str">
        <f t="shared" ca="1" si="43"/>
        <v/>
      </c>
      <c r="U71" s="150" t="str">
        <f t="shared" ca="1" si="44"/>
        <v/>
      </c>
      <c r="V71" s="150" t="str">
        <f t="shared" ca="1" si="45"/>
        <v/>
      </c>
      <c r="W71" s="150" t="str">
        <f t="shared" ca="1" si="46"/>
        <v/>
      </c>
      <c r="X71" s="157" t="str">
        <f t="shared" ca="1" si="81"/>
        <v/>
      </c>
      <c r="Y71" s="157" t="str">
        <f t="shared" ca="1" si="82"/>
        <v/>
      </c>
      <c r="Z71" s="157" t="str">
        <f t="shared" ca="1" si="83"/>
        <v/>
      </c>
      <c r="AA71" s="157" t="str">
        <f t="shared" ca="1" si="84"/>
        <v/>
      </c>
      <c r="AB71" s="157" t="str">
        <f t="shared" ca="1" si="85"/>
        <v/>
      </c>
      <c r="AC71" s="157" t="str">
        <f t="shared" ca="1" si="86"/>
        <v/>
      </c>
      <c r="AD71" s="157" t="str">
        <f t="shared" ca="1" si="87"/>
        <v/>
      </c>
      <c r="AE71" s="157" t="str">
        <f t="shared" ca="1" si="88"/>
        <v/>
      </c>
      <c r="AF71" s="150" t="b">
        <f t="shared" si="89"/>
        <v>0</v>
      </c>
      <c r="AG71" s="150" t="str">
        <f t="shared" ca="1" si="47"/>
        <v/>
      </c>
      <c r="AH71" s="150" t="str">
        <f t="shared" ca="1" si="48"/>
        <v/>
      </c>
      <c r="AI71" s="150" t="str">
        <f t="shared" ca="1" si="49"/>
        <v/>
      </c>
      <c r="AJ71" s="150" t="str">
        <f t="shared" ca="1" si="50"/>
        <v/>
      </c>
      <c r="AK71" s="150" t="str">
        <f t="shared" ca="1" si="51"/>
        <v/>
      </c>
      <c r="AL71" s="150" t="str">
        <f t="shared" ca="1" si="52"/>
        <v/>
      </c>
      <c r="AM71" s="157" t="str">
        <f t="shared" ca="1" si="90"/>
        <v/>
      </c>
      <c r="AN71" s="157" t="str">
        <f t="shared" ca="1" si="91"/>
        <v/>
      </c>
      <c r="AO71" s="157" t="str">
        <f t="shared" ca="1" si="92"/>
        <v/>
      </c>
      <c r="AP71" s="157" t="str">
        <f t="shared" ca="1" si="93"/>
        <v/>
      </c>
      <c r="AQ71" s="157" t="str">
        <f t="shared" ca="1" si="94"/>
        <v/>
      </c>
      <c r="AR71" s="157" t="str">
        <f t="shared" ca="1" si="95"/>
        <v/>
      </c>
      <c r="AS71" s="157" t="str">
        <f t="shared" ca="1" si="96"/>
        <v/>
      </c>
      <c r="AT71" s="157" t="str">
        <f t="shared" ca="1" si="97"/>
        <v/>
      </c>
      <c r="AU71" s="150" t="b">
        <f t="shared" si="98"/>
        <v>0</v>
      </c>
      <c r="AV71" s="150" t="str">
        <f t="shared" ca="1" si="53"/>
        <v/>
      </c>
      <c r="AW71" s="150" t="str">
        <f t="shared" ca="1" si="54"/>
        <v/>
      </c>
      <c r="AX71" s="150" t="str">
        <f t="shared" ca="1" si="55"/>
        <v/>
      </c>
      <c r="AY71" s="150" t="str">
        <f t="shared" ca="1" si="56"/>
        <v/>
      </c>
      <c r="AZ71" s="150" t="str">
        <f t="shared" ca="1" si="57"/>
        <v/>
      </c>
      <c r="BA71" s="150" t="str">
        <f t="shared" ca="1" si="58"/>
        <v/>
      </c>
      <c r="BB71" s="157" t="str">
        <f t="shared" ca="1" si="99"/>
        <v/>
      </c>
      <c r="BC71" s="157" t="str">
        <f t="shared" ca="1" si="100"/>
        <v/>
      </c>
      <c r="BD71" s="157" t="str">
        <f t="shared" ca="1" si="101"/>
        <v/>
      </c>
      <c r="BE71" s="157" t="str">
        <f t="shared" ca="1" si="102"/>
        <v/>
      </c>
      <c r="BF71" s="157" t="str">
        <f t="shared" ca="1" si="103"/>
        <v/>
      </c>
      <c r="BG71" s="157" t="str">
        <f t="shared" ca="1" si="104"/>
        <v/>
      </c>
      <c r="BH71" s="157" t="str">
        <f t="shared" ca="1" si="105"/>
        <v/>
      </c>
      <c r="BI71" s="157" t="str">
        <f t="shared" ca="1" si="106"/>
        <v/>
      </c>
      <c r="BJ71" s="150" t="b">
        <f t="shared" si="107"/>
        <v>0</v>
      </c>
      <c r="BK71" s="150" t="str">
        <f t="shared" ca="1" si="59"/>
        <v/>
      </c>
      <c r="BL71" s="150" t="str">
        <f t="shared" ca="1" si="60"/>
        <v/>
      </c>
      <c r="BM71" s="150" t="str">
        <f t="shared" ca="1" si="61"/>
        <v/>
      </c>
      <c r="BN71" s="150" t="str">
        <f t="shared" ca="1" si="62"/>
        <v/>
      </c>
      <c r="BO71" s="150" t="str">
        <f t="shared" ca="1" si="63"/>
        <v/>
      </c>
      <c r="BP71" s="150" t="str">
        <f t="shared" ca="1" si="64"/>
        <v/>
      </c>
      <c r="BQ71" s="157" t="str">
        <f t="shared" ca="1" si="108"/>
        <v/>
      </c>
      <c r="BR71" s="157" t="str">
        <f t="shared" ca="1" si="109"/>
        <v/>
      </c>
      <c r="BS71" s="157" t="str">
        <f t="shared" ca="1" si="110"/>
        <v/>
      </c>
      <c r="BT71" s="157" t="str">
        <f t="shared" ca="1" si="111"/>
        <v/>
      </c>
      <c r="BU71" s="157" t="str">
        <f t="shared" ca="1" si="112"/>
        <v/>
      </c>
      <c r="BV71" s="157" t="str">
        <f t="shared" ca="1" si="113"/>
        <v/>
      </c>
      <c r="BW71" s="157" t="str">
        <f t="shared" ca="1" si="114"/>
        <v/>
      </c>
      <c r="BX71" s="157" t="str">
        <f t="shared" ca="1" si="115"/>
        <v/>
      </c>
      <c r="BY71" s="150" t="b">
        <f t="shared" si="116"/>
        <v>0</v>
      </c>
      <c r="BZ71" s="150" t="str">
        <f t="shared" ca="1" si="65"/>
        <v/>
      </c>
      <c r="CA71" s="150" t="str">
        <f t="shared" ca="1" si="66"/>
        <v/>
      </c>
      <c r="CB71" s="150" t="str">
        <f t="shared" ca="1" si="67"/>
        <v/>
      </c>
      <c r="CC71" s="150" t="str">
        <f t="shared" ca="1" si="68"/>
        <v/>
      </c>
      <c r="CD71" s="150" t="str">
        <f t="shared" ca="1" si="69"/>
        <v/>
      </c>
      <c r="CE71" s="150" t="str">
        <f t="shared" ca="1" si="70"/>
        <v/>
      </c>
      <c r="CF71" s="157" t="str">
        <f t="shared" ca="1" si="117"/>
        <v/>
      </c>
      <c r="CG71" s="157" t="str">
        <f t="shared" ca="1" si="118"/>
        <v/>
      </c>
      <c r="CH71" s="157" t="str">
        <f t="shared" ca="1" si="119"/>
        <v/>
      </c>
      <c r="CI71" s="157" t="str">
        <f t="shared" ca="1" si="120"/>
        <v/>
      </c>
      <c r="CJ71" s="157" t="str">
        <f t="shared" ca="1" si="121"/>
        <v/>
      </c>
      <c r="CK71" s="157" t="str">
        <f t="shared" ca="1" si="122"/>
        <v/>
      </c>
      <c r="CL71" s="157" t="str">
        <f t="shared" ca="1" si="123"/>
        <v/>
      </c>
      <c r="CM71" s="157" t="str">
        <f t="shared" ca="1" si="124"/>
        <v/>
      </c>
      <c r="CN71" s="150" t="b">
        <f t="shared" si="125"/>
        <v>0</v>
      </c>
      <c r="CO71" s="150" t="str">
        <f t="shared" ca="1" si="71"/>
        <v/>
      </c>
      <c r="CP71" s="150" t="str">
        <f t="shared" ca="1" si="72"/>
        <v/>
      </c>
      <c r="CQ71" s="150" t="str">
        <f t="shared" ca="1" si="73"/>
        <v/>
      </c>
      <c r="CR71" s="150" t="str">
        <f t="shared" ca="1" si="74"/>
        <v/>
      </c>
      <c r="CS71" s="150" t="str">
        <f t="shared" ca="1" si="75"/>
        <v/>
      </c>
      <c r="CT71" s="150" t="str">
        <f t="shared" ca="1" si="76"/>
        <v/>
      </c>
      <c r="CU71" s="157" t="str">
        <f t="shared" ca="1" si="126"/>
        <v/>
      </c>
      <c r="CV71" s="157" t="str">
        <f t="shared" ca="1" si="127"/>
        <v/>
      </c>
      <c r="CW71" s="157" t="str">
        <f t="shared" ca="1" si="128"/>
        <v/>
      </c>
      <c r="CX71" s="157" t="str">
        <f t="shared" ca="1" si="129"/>
        <v/>
      </c>
      <c r="CY71" s="157" t="str">
        <f t="shared" ca="1" si="130"/>
        <v/>
      </c>
      <c r="CZ71" s="157" t="str">
        <f t="shared" ca="1" si="131"/>
        <v/>
      </c>
      <c r="DA71" s="157" t="str">
        <f t="shared" ca="1" si="132"/>
        <v/>
      </c>
      <c r="DB71" s="157" t="str">
        <f t="shared" ca="1" si="133"/>
        <v/>
      </c>
    </row>
    <row r="72" spans="1:106" ht="15" customHeight="1">
      <c r="A72" s="113"/>
      <c r="B72" s="150" t="e">
        <f t="shared" ca="1" si="36"/>
        <v>#N/A</v>
      </c>
      <c r="C72" s="150" t="e">
        <f t="shared" ca="1" si="37"/>
        <v>#N/A</v>
      </c>
      <c r="D72" s="150" t="e">
        <f t="shared" ca="1" si="77"/>
        <v>#N/A</v>
      </c>
      <c r="E72" s="150" t="e">
        <f ca="1">IF(Length_12!L9&lt;0,ROUNDUP(Length_12!L9,B72),ROUNDDOWN(Length_12!L9,B72))</f>
        <v>#N/A</v>
      </c>
      <c r="F72" s="150" t="e">
        <f ca="1">IF(Length_12!M9&lt;0,ROUNDDOWN(Length_12!M9,B72),ROUNDUP(Length_12!M9,B72))</f>
        <v>#N/A</v>
      </c>
      <c r="G72" s="150" t="e">
        <f t="shared" ca="1" si="38"/>
        <v>#N/A</v>
      </c>
      <c r="H72" s="150" t="e">
        <f t="shared" ca="1" si="39"/>
        <v>#N/A</v>
      </c>
      <c r="I72" s="150" t="e">
        <f t="shared" ca="1" si="39"/>
        <v>#N/A</v>
      </c>
      <c r="J72" s="150" t="e">
        <f t="shared" ca="1" si="39"/>
        <v>#N/A</v>
      </c>
      <c r="K72" s="150" t="e">
        <f t="shared" ca="1" si="39"/>
        <v>#N/A</v>
      </c>
      <c r="L72" s="150" t="e">
        <f t="shared" ca="1" si="40"/>
        <v>#N/A</v>
      </c>
      <c r="M72" s="268" t="str">
        <f t="shared" si="78"/>
        <v/>
      </c>
      <c r="N72" s="268" t="str">
        <f t="shared" si="79"/>
        <v/>
      </c>
      <c r="O72" s="116"/>
      <c r="P72" s="194">
        <v>6</v>
      </c>
      <c r="Q72" s="150" t="b">
        <f t="shared" si="80"/>
        <v>0</v>
      </c>
      <c r="R72" s="150" t="str">
        <f t="shared" ca="1" si="41"/>
        <v/>
      </c>
      <c r="S72" s="150" t="str">
        <f t="shared" ca="1" si="42"/>
        <v/>
      </c>
      <c r="T72" s="150" t="str">
        <f t="shared" ca="1" si="43"/>
        <v/>
      </c>
      <c r="U72" s="150" t="str">
        <f t="shared" ca="1" si="44"/>
        <v/>
      </c>
      <c r="V72" s="150" t="str">
        <f t="shared" ca="1" si="45"/>
        <v/>
      </c>
      <c r="W72" s="150" t="str">
        <f t="shared" ca="1" si="46"/>
        <v/>
      </c>
      <c r="X72" s="157" t="str">
        <f t="shared" ca="1" si="81"/>
        <v/>
      </c>
      <c r="Y72" s="157" t="str">
        <f t="shared" ca="1" si="82"/>
        <v/>
      </c>
      <c r="Z72" s="157" t="str">
        <f t="shared" ca="1" si="83"/>
        <v/>
      </c>
      <c r="AA72" s="157" t="str">
        <f t="shared" ca="1" si="84"/>
        <v/>
      </c>
      <c r="AB72" s="157" t="str">
        <f t="shared" ca="1" si="85"/>
        <v/>
      </c>
      <c r="AC72" s="157" t="str">
        <f t="shared" ca="1" si="86"/>
        <v/>
      </c>
      <c r="AD72" s="157" t="str">
        <f t="shared" ca="1" si="87"/>
        <v/>
      </c>
      <c r="AE72" s="157" t="str">
        <f t="shared" ca="1" si="88"/>
        <v/>
      </c>
      <c r="AF72" s="150" t="b">
        <f t="shared" si="89"/>
        <v>0</v>
      </c>
      <c r="AG72" s="150" t="str">
        <f t="shared" ca="1" si="47"/>
        <v/>
      </c>
      <c r="AH72" s="150" t="str">
        <f t="shared" ca="1" si="48"/>
        <v/>
      </c>
      <c r="AI72" s="150" t="str">
        <f t="shared" ca="1" si="49"/>
        <v/>
      </c>
      <c r="AJ72" s="150" t="str">
        <f t="shared" ca="1" si="50"/>
        <v/>
      </c>
      <c r="AK72" s="150" t="str">
        <f t="shared" ca="1" si="51"/>
        <v/>
      </c>
      <c r="AL72" s="150" t="str">
        <f t="shared" ca="1" si="52"/>
        <v/>
      </c>
      <c r="AM72" s="157" t="str">
        <f t="shared" ca="1" si="90"/>
        <v/>
      </c>
      <c r="AN72" s="157" t="str">
        <f t="shared" ca="1" si="91"/>
        <v/>
      </c>
      <c r="AO72" s="157" t="str">
        <f t="shared" ca="1" si="92"/>
        <v/>
      </c>
      <c r="AP72" s="157" t="str">
        <f t="shared" ca="1" si="93"/>
        <v/>
      </c>
      <c r="AQ72" s="157" t="str">
        <f t="shared" ca="1" si="94"/>
        <v/>
      </c>
      <c r="AR72" s="157" t="str">
        <f t="shared" ca="1" si="95"/>
        <v/>
      </c>
      <c r="AS72" s="157" t="str">
        <f t="shared" ca="1" si="96"/>
        <v/>
      </c>
      <c r="AT72" s="157" t="str">
        <f t="shared" ca="1" si="97"/>
        <v/>
      </c>
      <c r="AU72" s="150" t="b">
        <f t="shared" si="98"/>
        <v>0</v>
      </c>
      <c r="AV72" s="150" t="str">
        <f t="shared" ca="1" si="53"/>
        <v/>
      </c>
      <c r="AW72" s="150" t="str">
        <f t="shared" ca="1" si="54"/>
        <v/>
      </c>
      <c r="AX72" s="150" t="str">
        <f t="shared" ca="1" si="55"/>
        <v/>
      </c>
      <c r="AY72" s="150" t="str">
        <f t="shared" ca="1" si="56"/>
        <v/>
      </c>
      <c r="AZ72" s="150" t="str">
        <f t="shared" ca="1" si="57"/>
        <v/>
      </c>
      <c r="BA72" s="150" t="str">
        <f t="shared" ca="1" si="58"/>
        <v/>
      </c>
      <c r="BB72" s="157" t="str">
        <f t="shared" ca="1" si="99"/>
        <v/>
      </c>
      <c r="BC72" s="157" t="str">
        <f t="shared" ca="1" si="100"/>
        <v/>
      </c>
      <c r="BD72" s="157" t="str">
        <f t="shared" ca="1" si="101"/>
        <v/>
      </c>
      <c r="BE72" s="157" t="str">
        <f t="shared" ca="1" si="102"/>
        <v/>
      </c>
      <c r="BF72" s="157" t="str">
        <f t="shared" ca="1" si="103"/>
        <v/>
      </c>
      <c r="BG72" s="157" t="str">
        <f t="shared" ca="1" si="104"/>
        <v/>
      </c>
      <c r="BH72" s="157" t="str">
        <f t="shared" ca="1" si="105"/>
        <v/>
      </c>
      <c r="BI72" s="157" t="str">
        <f t="shared" ca="1" si="106"/>
        <v/>
      </c>
      <c r="BJ72" s="150" t="b">
        <f t="shared" si="107"/>
        <v>0</v>
      </c>
      <c r="BK72" s="150" t="str">
        <f t="shared" ca="1" si="59"/>
        <v/>
      </c>
      <c r="BL72" s="150" t="str">
        <f t="shared" ca="1" si="60"/>
        <v/>
      </c>
      <c r="BM72" s="150" t="str">
        <f t="shared" ca="1" si="61"/>
        <v/>
      </c>
      <c r="BN72" s="150" t="str">
        <f t="shared" ca="1" si="62"/>
        <v/>
      </c>
      <c r="BO72" s="150" t="str">
        <f t="shared" ca="1" si="63"/>
        <v/>
      </c>
      <c r="BP72" s="150" t="str">
        <f t="shared" ca="1" si="64"/>
        <v/>
      </c>
      <c r="BQ72" s="157" t="str">
        <f t="shared" ca="1" si="108"/>
        <v/>
      </c>
      <c r="BR72" s="157" t="str">
        <f t="shared" ca="1" si="109"/>
        <v/>
      </c>
      <c r="BS72" s="157" t="str">
        <f t="shared" ca="1" si="110"/>
        <v/>
      </c>
      <c r="BT72" s="157" t="str">
        <f t="shared" ca="1" si="111"/>
        <v/>
      </c>
      <c r="BU72" s="157" t="str">
        <f t="shared" ca="1" si="112"/>
        <v/>
      </c>
      <c r="BV72" s="157" t="str">
        <f t="shared" ca="1" si="113"/>
        <v/>
      </c>
      <c r="BW72" s="157" t="str">
        <f t="shared" ca="1" si="114"/>
        <v/>
      </c>
      <c r="BX72" s="157" t="str">
        <f t="shared" ca="1" si="115"/>
        <v/>
      </c>
      <c r="BY72" s="150" t="b">
        <f t="shared" si="116"/>
        <v>0</v>
      </c>
      <c r="BZ72" s="150" t="str">
        <f t="shared" ca="1" si="65"/>
        <v/>
      </c>
      <c r="CA72" s="150" t="str">
        <f t="shared" ca="1" si="66"/>
        <v/>
      </c>
      <c r="CB72" s="150" t="str">
        <f t="shared" ca="1" si="67"/>
        <v/>
      </c>
      <c r="CC72" s="150" t="str">
        <f t="shared" ca="1" si="68"/>
        <v/>
      </c>
      <c r="CD72" s="150" t="str">
        <f t="shared" ca="1" si="69"/>
        <v/>
      </c>
      <c r="CE72" s="150" t="str">
        <f t="shared" ca="1" si="70"/>
        <v/>
      </c>
      <c r="CF72" s="157" t="str">
        <f t="shared" ca="1" si="117"/>
        <v/>
      </c>
      <c r="CG72" s="157" t="str">
        <f t="shared" ca="1" si="118"/>
        <v/>
      </c>
      <c r="CH72" s="157" t="str">
        <f t="shared" ca="1" si="119"/>
        <v/>
      </c>
      <c r="CI72" s="157" t="str">
        <f t="shared" ca="1" si="120"/>
        <v/>
      </c>
      <c r="CJ72" s="157" t="str">
        <f t="shared" ca="1" si="121"/>
        <v/>
      </c>
      <c r="CK72" s="157" t="str">
        <f t="shared" ca="1" si="122"/>
        <v/>
      </c>
      <c r="CL72" s="157" t="str">
        <f t="shared" ca="1" si="123"/>
        <v/>
      </c>
      <c r="CM72" s="157" t="str">
        <f t="shared" ca="1" si="124"/>
        <v/>
      </c>
      <c r="CN72" s="150" t="b">
        <f t="shared" si="125"/>
        <v>0</v>
      </c>
      <c r="CO72" s="150" t="str">
        <f t="shared" ca="1" si="71"/>
        <v/>
      </c>
      <c r="CP72" s="150" t="str">
        <f t="shared" ca="1" si="72"/>
        <v/>
      </c>
      <c r="CQ72" s="150" t="str">
        <f t="shared" ca="1" si="73"/>
        <v/>
      </c>
      <c r="CR72" s="150" t="str">
        <f t="shared" ca="1" si="74"/>
        <v/>
      </c>
      <c r="CS72" s="150" t="str">
        <f t="shared" ca="1" si="75"/>
        <v/>
      </c>
      <c r="CT72" s="150" t="str">
        <f t="shared" ca="1" si="76"/>
        <v/>
      </c>
      <c r="CU72" s="157" t="str">
        <f t="shared" ca="1" si="126"/>
        <v/>
      </c>
      <c r="CV72" s="157" t="str">
        <f t="shared" ca="1" si="127"/>
        <v/>
      </c>
      <c r="CW72" s="157" t="str">
        <f t="shared" ca="1" si="128"/>
        <v/>
      </c>
      <c r="CX72" s="157" t="str">
        <f t="shared" ca="1" si="129"/>
        <v/>
      </c>
      <c r="CY72" s="157" t="str">
        <f t="shared" ca="1" si="130"/>
        <v/>
      </c>
      <c r="CZ72" s="157" t="str">
        <f t="shared" ca="1" si="131"/>
        <v/>
      </c>
      <c r="DA72" s="157" t="str">
        <f t="shared" ca="1" si="132"/>
        <v/>
      </c>
      <c r="DB72" s="157" t="str">
        <f t="shared" ca="1" si="133"/>
        <v/>
      </c>
    </row>
    <row r="73" spans="1:106" ht="15" customHeight="1">
      <c r="A73" s="113"/>
      <c r="B73" s="150" t="e">
        <f t="shared" ca="1" si="36"/>
        <v>#N/A</v>
      </c>
      <c r="C73" s="150" t="e">
        <f t="shared" ca="1" si="37"/>
        <v>#N/A</v>
      </c>
      <c r="D73" s="150" t="e">
        <f t="shared" ca="1" si="77"/>
        <v>#N/A</v>
      </c>
      <c r="E73" s="150" t="e">
        <f ca="1">IF(Length_12!L10&lt;0,ROUNDUP(Length_12!L10,B73),ROUNDDOWN(Length_12!L10,B73))</f>
        <v>#N/A</v>
      </c>
      <c r="F73" s="150" t="e">
        <f ca="1">IF(Length_12!M10&lt;0,ROUNDDOWN(Length_12!M10,B73),ROUNDUP(Length_12!M10,B73))</f>
        <v>#N/A</v>
      </c>
      <c r="G73" s="150" t="e">
        <f t="shared" ca="1" si="38"/>
        <v>#N/A</v>
      </c>
      <c r="H73" s="150" t="e">
        <f t="shared" ca="1" si="39"/>
        <v>#N/A</v>
      </c>
      <c r="I73" s="150" t="e">
        <f t="shared" ca="1" si="39"/>
        <v>#N/A</v>
      </c>
      <c r="J73" s="150" t="e">
        <f t="shared" ca="1" si="39"/>
        <v>#N/A</v>
      </c>
      <c r="K73" s="150" t="e">
        <f t="shared" ca="1" si="39"/>
        <v>#N/A</v>
      </c>
      <c r="L73" s="150" t="e">
        <f t="shared" ca="1" si="40"/>
        <v>#N/A</v>
      </c>
      <c r="M73" s="268" t="str">
        <f t="shared" si="78"/>
        <v/>
      </c>
      <c r="N73" s="268" t="str">
        <f t="shared" si="79"/>
        <v/>
      </c>
      <c r="O73" s="116"/>
      <c r="P73" s="194">
        <v>7</v>
      </c>
      <c r="Q73" s="150" t="b">
        <f t="shared" si="80"/>
        <v>0</v>
      </c>
      <c r="R73" s="150" t="str">
        <f t="shared" ca="1" si="41"/>
        <v/>
      </c>
      <c r="S73" s="150" t="str">
        <f t="shared" ca="1" si="42"/>
        <v/>
      </c>
      <c r="T73" s="150" t="str">
        <f t="shared" ca="1" si="43"/>
        <v/>
      </c>
      <c r="U73" s="150" t="str">
        <f t="shared" ca="1" si="44"/>
        <v/>
      </c>
      <c r="V73" s="150" t="str">
        <f t="shared" ca="1" si="45"/>
        <v/>
      </c>
      <c r="W73" s="150" t="str">
        <f t="shared" ca="1" si="46"/>
        <v/>
      </c>
      <c r="X73" s="157" t="str">
        <f t="shared" ca="1" si="81"/>
        <v/>
      </c>
      <c r="Y73" s="157" t="str">
        <f t="shared" ca="1" si="82"/>
        <v/>
      </c>
      <c r="Z73" s="157" t="str">
        <f t="shared" ca="1" si="83"/>
        <v/>
      </c>
      <c r="AA73" s="157" t="str">
        <f t="shared" ca="1" si="84"/>
        <v/>
      </c>
      <c r="AB73" s="157" t="str">
        <f t="shared" ca="1" si="85"/>
        <v/>
      </c>
      <c r="AC73" s="157" t="str">
        <f t="shared" ca="1" si="86"/>
        <v/>
      </c>
      <c r="AD73" s="157" t="str">
        <f t="shared" ca="1" si="87"/>
        <v/>
      </c>
      <c r="AE73" s="157" t="str">
        <f t="shared" ca="1" si="88"/>
        <v/>
      </c>
      <c r="AF73" s="150" t="b">
        <f t="shared" si="89"/>
        <v>0</v>
      </c>
      <c r="AG73" s="150" t="str">
        <f t="shared" ca="1" si="47"/>
        <v/>
      </c>
      <c r="AH73" s="150" t="str">
        <f t="shared" ca="1" si="48"/>
        <v/>
      </c>
      <c r="AI73" s="150" t="str">
        <f t="shared" ca="1" si="49"/>
        <v/>
      </c>
      <c r="AJ73" s="150" t="str">
        <f t="shared" ca="1" si="50"/>
        <v/>
      </c>
      <c r="AK73" s="150" t="str">
        <f t="shared" ca="1" si="51"/>
        <v/>
      </c>
      <c r="AL73" s="150" t="str">
        <f t="shared" ca="1" si="52"/>
        <v/>
      </c>
      <c r="AM73" s="157" t="str">
        <f t="shared" ca="1" si="90"/>
        <v/>
      </c>
      <c r="AN73" s="157" t="str">
        <f t="shared" ca="1" si="91"/>
        <v/>
      </c>
      <c r="AO73" s="157" t="str">
        <f t="shared" ca="1" si="92"/>
        <v/>
      </c>
      <c r="AP73" s="157" t="str">
        <f t="shared" ca="1" si="93"/>
        <v/>
      </c>
      <c r="AQ73" s="157" t="str">
        <f t="shared" ca="1" si="94"/>
        <v/>
      </c>
      <c r="AR73" s="157" t="str">
        <f t="shared" ca="1" si="95"/>
        <v/>
      </c>
      <c r="AS73" s="157" t="str">
        <f t="shared" ca="1" si="96"/>
        <v/>
      </c>
      <c r="AT73" s="157" t="str">
        <f t="shared" ca="1" si="97"/>
        <v/>
      </c>
      <c r="AU73" s="150" t="b">
        <f t="shared" si="98"/>
        <v>0</v>
      </c>
      <c r="AV73" s="150" t="str">
        <f t="shared" ca="1" si="53"/>
        <v/>
      </c>
      <c r="AW73" s="150" t="str">
        <f t="shared" ca="1" si="54"/>
        <v/>
      </c>
      <c r="AX73" s="150" t="str">
        <f t="shared" ca="1" si="55"/>
        <v/>
      </c>
      <c r="AY73" s="150" t="str">
        <f t="shared" ca="1" si="56"/>
        <v/>
      </c>
      <c r="AZ73" s="150" t="str">
        <f t="shared" ca="1" si="57"/>
        <v/>
      </c>
      <c r="BA73" s="150" t="str">
        <f t="shared" ca="1" si="58"/>
        <v/>
      </c>
      <c r="BB73" s="157" t="str">
        <f t="shared" ca="1" si="99"/>
        <v/>
      </c>
      <c r="BC73" s="157" t="str">
        <f t="shared" ca="1" si="100"/>
        <v/>
      </c>
      <c r="BD73" s="157" t="str">
        <f t="shared" ca="1" si="101"/>
        <v/>
      </c>
      <c r="BE73" s="157" t="str">
        <f t="shared" ca="1" si="102"/>
        <v/>
      </c>
      <c r="BF73" s="157" t="str">
        <f t="shared" ca="1" si="103"/>
        <v/>
      </c>
      <c r="BG73" s="157" t="str">
        <f t="shared" ca="1" si="104"/>
        <v/>
      </c>
      <c r="BH73" s="157" t="str">
        <f t="shared" ca="1" si="105"/>
        <v/>
      </c>
      <c r="BI73" s="157" t="str">
        <f t="shared" ca="1" si="106"/>
        <v/>
      </c>
      <c r="BJ73" s="150" t="b">
        <f t="shared" si="107"/>
        <v>0</v>
      </c>
      <c r="BK73" s="150" t="str">
        <f t="shared" ca="1" si="59"/>
        <v/>
      </c>
      <c r="BL73" s="150" t="str">
        <f t="shared" ca="1" si="60"/>
        <v/>
      </c>
      <c r="BM73" s="150" t="str">
        <f t="shared" ca="1" si="61"/>
        <v/>
      </c>
      <c r="BN73" s="150" t="str">
        <f t="shared" ca="1" si="62"/>
        <v/>
      </c>
      <c r="BO73" s="150" t="str">
        <f t="shared" ca="1" si="63"/>
        <v/>
      </c>
      <c r="BP73" s="150" t="str">
        <f t="shared" ca="1" si="64"/>
        <v/>
      </c>
      <c r="BQ73" s="157" t="str">
        <f t="shared" ca="1" si="108"/>
        <v/>
      </c>
      <c r="BR73" s="157" t="str">
        <f t="shared" ca="1" si="109"/>
        <v/>
      </c>
      <c r="BS73" s="157" t="str">
        <f t="shared" ca="1" si="110"/>
        <v/>
      </c>
      <c r="BT73" s="157" t="str">
        <f t="shared" ca="1" si="111"/>
        <v/>
      </c>
      <c r="BU73" s="157" t="str">
        <f t="shared" ca="1" si="112"/>
        <v/>
      </c>
      <c r="BV73" s="157" t="str">
        <f t="shared" ca="1" si="113"/>
        <v/>
      </c>
      <c r="BW73" s="157" t="str">
        <f t="shared" ca="1" si="114"/>
        <v/>
      </c>
      <c r="BX73" s="157" t="str">
        <f t="shared" ca="1" si="115"/>
        <v/>
      </c>
      <c r="BY73" s="150" t="b">
        <f t="shared" si="116"/>
        <v>0</v>
      </c>
      <c r="BZ73" s="150" t="str">
        <f t="shared" ca="1" si="65"/>
        <v/>
      </c>
      <c r="CA73" s="150" t="str">
        <f t="shared" ca="1" si="66"/>
        <v/>
      </c>
      <c r="CB73" s="150" t="str">
        <f t="shared" ca="1" si="67"/>
        <v/>
      </c>
      <c r="CC73" s="150" t="str">
        <f t="shared" ca="1" si="68"/>
        <v/>
      </c>
      <c r="CD73" s="150" t="str">
        <f t="shared" ca="1" si="69"/>
        <v/>
      </c>
      <c r="CE73" s="150" t="str">
        <f t="shared" ca="1" si="70"/>
        <v/>
      </c>
      <c r="CF73" s="157" t="str">
        <f t="shared" ca="1" si="117"/>
        <v/>
      </c>
      <c r="CG73" s="157" t="str">
        <f t="shared" ca="1" si="118"/>
        <v/>
      </c>
      <c r="CH73" s="157" t="str">
        <f t="shared" ca="1" si="119"/>
        <v/>
      </c>
      <c r="CI73" s="157" t="str">
        <f t="shared" ca="1" si="120"/>
        <v/>
      </c>
      <c r="CJ73" s="157" t="str">
        <f t="shared" ca="1" si="121"/>
        <v/>
      </c>
      <c r="CK73" s="157" t="str">
        <f t="shared" ca="1" si="122"/>
        <v/>
      </c>
      <c r="CL73" s="157" t="str">
        <f t="shared" ca="1" si="123"/>
        <v/>
      </c>
      <c r="CM73" s="157" t="str">
        <f t="shared" ca="1" si="124"/>
        <v/>
      </c>
      <c r="CN73" s="150" t="b">
        <f t="shared" si="125"/>
        <v>0</v>
      </c>
      <c r="CO73" s="150" t="str">
        <f t="shared" ca="1" si="71"/>
        <v/>
      </c>
      <c r="CP73" s="150" t="str">
        <f t="shared" ca="1" si="72"/>
        <v/>
      </c>
      <c r="CQ73" s="150" t="str">
        <f t="shared" ca="1" si="73"/>
        <v/>
      </c>
      <c r="CR73" s="150" t="str">
        <f t="shared" ca="1" si="74"/>
        <v/>
      </c>
      <c r="CS73" s="150" t="str">
        <f t="shared" ca="1" si="75"/>
        <v/>
      </c>
      <c r="CT73" s="150" t="str">
        <f t="shared" ca="1" si="76"/>
        <v/>
      </c>
      <c r="CU73" s="157" t="str">
        <f t="shared" ca="1" si="126"/>
        <v/>
      </c>
      <c r="CV73" s="157" t="str">
        <f t="shared" ca="1" si="127"/>
        <v/>
      </c>
      <c r="CW73" s="157" t="str">
        <f t="shared" ca="1" si="128"/>
        <v/>
      </c>
      <c r="CX73" s="157" t="str">
        <f t="shared" ca="1" si="129"/>
        <v/>
      </c>
      <c r="CY73" s="157" t="str">
        <f t="shared" ca="1" si="130"/>
        <v/>
      </c>
      <c r="CZ73" s="157" t="str">
        <f t="shared" ca="1" si="131"/>
        <v/>
      </c>
      <c r="DA73" s="157" t="str">
        <f t="shared" ca="1" si="132"/>
        <v/>
      </c>
      <c r="DB73" s="157" t="str">
        <f t="shared" ca="1" si="133"/>
        <v/>
      </c>
    </row>
    <row r="74" spans="1:106" ht="15" customHeight="1">
      <c r="A74" s="113"/>
      <c r="B74" s="150" t="e">
        <f t="shared" ca="1" si="36"/>
        <v>#N/A</v>
      </c>
      <c r="C74" s="150" t="e">
        <f t="shared" ca="1" si="37"/>
        <v>#N/A</v>
      </c>
      <c r="D74" s="150" t="e">
        <f t="shared" ca="1" si="77"/>
        <v>#N/A</v>
      </c>
      <c r="E74" s="150" t="e">
        <f ca="1">IF(Length_12!L11&lt;0,ROUNDUP(Length_12!L11,B74),ROUNDDOWN(Length_12!L11,B74))</f>
        <v>#N/A</v>
      </c>
      <c r="F74" s="150" t="e">
        <f ca="1">IF(Length_12!M11&lt;0,ROUNDDOWN(Length_12!M11,B74),ROUNDUP(Length_12!M11,B74))</f>
        <v>#N/A</v>
      </c>
      <c r="G74" s="150" t="e">
        <f t="shared" ca="1" si="38"/>
        <v>#N/A</v>
      </c>
      <c r="H74" s="150" t="e">
        <f t="shared" ca="1" si="39"/>
        <v>#N/A</v>
      </c>
      <c r="I74" s="150" t="e">
        <f t="shared" ca="1" si="39"/>
        <v>#N/A</v>
      </c>
      <c r="J74" s="150" t="e">
        <f t="shared" ca="1" si="39"/>
        <v>#N/A</v>
      </c>
      <c r="K74" s="150" t="e">
        <f t="shared" ca="1" si="39"/>
        <v>#N/A</v>
      </c>
      <c r="L74" s="150" t="e">
        <f t="shared" ca="1" si="40"/>
        <v>#N/A</v>
      </c>
      <c r="M74" s="268" t="str">
        <f t="shared" si="78"/>
        <v/>
      </c>
      <c r="N74" s="268" t="str">
        <f t="shared" si="79"/>
        <v/>
      </c>
      <c r="O74" s="116"/>
      <c r="P74" s="194">
        <v>8</v>
      </c>
      <c r="Q74" s="150" t="b">
        <f t="shared" si="80"/>
        <v>0</v>
      </c>
      <c r="R74" s="150" t="str">
        <f t="shared" ca="1" si="41"/>
        <v/>
      </c>
      <c r="S74" s="150" t="str">
        <f t="shared" ca="1" si="42"/>
        <v/>
      </c>
      <c r="T74" s="150" t="str">
        <f t="shared" ca="1" si="43"/>
        <v/>
      </c>
      <c r="U74" s="150" t="str">
        <f t="shared" ca="1" si="44"/>
        <v/>
      </c>
      <c r="V74" s="150" t="str">
        <f t="shared" ca="1" si="45"/>
        <v/>
      </c>
      <c r="W74" s="150" t="str">
        <f t="shared" ca="1" si="46"/>
        <v/>
      </c>
      <c r="X74" s="157" t="str">
        <f t="shared" ca="1" si="81"/>
        <v/>
      </c>
      <c r="Y74" s="157" t="str">
        <f t="shared" ca="1" si="82"/>
        <v/>
      </c>
      <c r="Z74" s="157" t="str">
        <f t="shared" ca="1" si="83"/>
        <v/>
      </c>
      <c r="AA74" s="157" t="str">
        <f t="shared" ca="1" si="84"/>
        <v/>
      </c>
      <c r="AB74" s="157" t="str">
        <f t="shared" ca="1" si="85"/>
        <v/>
      </c>
      <c r="AC74" s="157" t="str">
        <f t="shared" ca="1" si="86"/>
        <v/>
      </c>
      <c r="AD74" s="157" t="str">
        <f t="shared" ca="1" si="87"/>
        <v/>
      </c>
      <c r="AE74" s="157" t="str">
        <f t="shared" ca="1" si="88"/>
        <v/>
      </c>
      <c r="AF74" s="150" t="b">
        <f t="shared" si="89"/>
        <v>0</v>
      </c>
      <c r="AG74" s="150" t="str">
        <f t="shared" ca="1" si="47"/>
        <v/>
      </c>
      <c r="AH74" s="150" t="str">
        <f t="shared" ca="1" si="48"/>
        <v/>
      </c>
      <c r="AI74" s="150" t="str">
        <f t="shared" ca="1" si="49"/>
        <v/>
      </c>
      <c r="AJ74" s="150" t="str">
        <f t="shared" ca="1" si="50"/>
        <v/>
      </c>
      <c r="AK74" s="150" t="str">
        <f t="shared" ca="1" si="51"/>
        <v/>
      </c>
      <c r="AL74" s="150" t="str">
        <f t="shared" ca="1" si="52"/>
        <v/>
      </c>
      <c r="AM74" s="157" t="str">
        <f t="shared" ca="1" si="90"/>
        <v/>
      </c>
      <c r="AN74" s="157" t="str">
        <f t="shared" ca="1" si="91"/>
        <v/>
      </c>
      <c r="AO74" s="157" t="str">
        <f t="shared" ca="1" si="92"/>
        <v/>
      </c>
      <c r="AP74" s="157" t="str">
        <f t="shared" ca="1" si="93"/>
        <v/>
      </c>
      <c r="AQ74" s="157" t="str">
        <f t="shared" ca="1" si="94"/>
        <v/>
      </c>
      <c r="AR74" s="157" t="str">
        <f t="shared" ca="1" si="95"/>
        <v/>
      </c>
      <c r="AS74" s="157" t="str">
        <f t="shared" ca="1" si="96"/>
        <v/>
      </c>
      <c r="AT74" s="157" t="str">
        <f t="shared" ca="1" si="97"/>
        <v/>
      </c>
      <c r="AU74" s="150" t="b">
        <f t="shared" si="98"/>
        <v>0</v>
      </c>
      <c r="AV74" s="150" t="str">
        <f t="shared" ca="1" si="53"/>
        <v/>
      </c>
      <c r="AW74" s="150" t="str">
        <f t="shared" ca="1" si="54"/>
        <v/>
      </c>
      <c r="AX74" s="150" t="str">
        <f t="shared" ca="1" si="55"/>
        <v/>
      </c>
      <c r="AY74" s="150" t="str">
        <f t="shared" ca="1" si="56"/>
        <v/>
      </c>
      <c r="AZ74" s="150" t="str">
        <f t="shared" ca="1" si="57"/>
        <v/>
      </c>
      <c r="BA74" s="150" t="str">
        <f t="shared" ca="1" si="58"/>
        <v/>
      </c>
      <c r="BB74" s="157" t="str">
        <f t="shared" ca="1" si="99"/>
        <v/>
      </c>
      <c r="BC74" s="157" t="str">
        <f t="shared" ca="1" si="100"/>
        <v/>
      </c>
      <c r="BD74" s="157" t="str">
        <f t="shared" ca="1" si="101"/>
        <v/>
      </c>
      <c r="BE74" s="157" t="str">
        <f t="shared" ca="1" si="102"/>
        <v/>
      </c>
      <c r="BF74" s="157" t="str">
        <f t="shared" ca="1" si="103"/>
        <v/>
      </c>
      <c r="BG74" s="157" t="str">
        <f t="shared" ca="1" si="104"/>
        <v/>
      </c>
      <c r="BH74" s="157" t="str">
        <f t="shared" ca="1" si="105"/>
        <v/>
      </c>
      <c r="BI74" s="157" t="str">
        <f t="shared" ca="1" si="106"/>
        <v/>
      </c>
      <c r="BJ74" s="150" t="b">
        <f t="shared" si="107"/>
        <v>0</v>
      </c>
      <c r="BK74" s="150" t="str">
        <f t="shared" ca="1" si="59"/>
        <v/>
      </c>
      <c r="BL74" s="150" t="str">
        <f t="shared" ca="1" si="60"/>
        <v/>
      </c>
      <c r="BM74" s="150" t="str">
        <f t="shared" ca="1" si="61"/>
        <v/>
      </c>
      <c r="BN74" s="150" t="str">
        <f t="shared" ca="1" si="62"/>
        <v/>
      </c>
      <c r="BO74" s="150" t="str">
        <f t="shared" ca="1" si="63"/>
        <v/>
      </c>
      <c r="BP74" s="150" t="str">
        <f t="shared" ca="1" si="64"/>
        <v/>
      </c>
      <c r="BQ74" s="157" t="str">
        <f t="shared" ca="1" si="108"/>
        <v/>
      </c>
      <c r="BR74" s="157" t="str">
        <f t="shared" ca="1" si="109"/>
        <v/>
      </c>
      <c r="BS74" s="157" t="str">
        <f t="shared" ca="1" si="110"/>
        <v/>
      </c>
      <c r="BT74" s="157" t="str">
        <f t="shared" ca="1" si="111"/>
        <v/>
      </c>
      <c r="BU74" s="157" t="str">
        <f t="shared" ca="1" si="112"/>
        <v/>
      </c>
      <c r="BV74" s="157" t="str">
        <f t="shared" ca="1" si="113"/>
        <v/>
      </c>
      <c r="BW74" s="157" t="str">
        <f t="shared" ca="1" si="114"/>
        <v/>
      </c>
      <c r="BX74" s="157" t="str">
        <f t="shared" ca="1" si="115"/>
        <v/>
      </c>
      <c r="BY74" s="150" t="b">
        <f t="shared" si="116"/>
        <v>0</v>
      </c>
      <c r="BZ74" s="150" t="str">
        <f t="shared" ca="1" si="65"/>
        <v/>
      </c>
      <c r="CA74" s="150" t="str">
        <f t="shared" ca="1" si="66"/>
        <v/>
      </c>
      <c r="CB74" s="150" t="str">
        <f t="shared" ca="1" si="67"/>
        <v/>
      </c>
      <c r="CC74" s="150" t="str">
        <f t="shared" ca="1" si="68"/>
        <v/>
      </c>
      <c r="CD74" s="150" t="str">
        <f t="shared" ca="1" si="69"/>
        <v/>
      </c>
      <c r="CE74" s="150" t="str">
        <f t="shared" ca="1" si="70"/>
        <v/>
      </c>
      <c r="CF74" s="157" t="str">
        <f t="shared" ca="1" si="117"/>
        <v/>
      </c>
      <c r="CG74" s="157" t="str">
        <f t="shared" ca="1" si="118"/>
        <v/>
      </c>
      <c r="CH74" s="157" t="str">
        <f t="shared" ca="1" si="119"/>
        <v/>
      </c>
      <c r="CI74" s="157" t="str">
        <f t="shared" ca="1" si="120"/>
        <v/>
      </c>
      <c r="CJ74" s="157" t="str">
        <f t="shared" ca="1" si="121"/>
        <v/>
      </c>
      <c r="CK74" s="157" t="str">
        <f t="shared" ca="1" si="122"/>
        <v/>
      </c>
      <c r="CL74" s="157" t="str">
        <f t="shared" ca="1" si="123"/>
        <v/>
      </c>
      <c r="CM74" s="157" t="str">
        <f t="shared" ca="1" si="124"/>
        <v/>
      </c>
      <c r="CN74" s="150" t="b">
        <f t="shared" si="125"/>
        <v>0</v>
      </c>
      <c r="CO74" s="150" t="str">
        <f t="shared" ca="1" si="71"/>
        <v/>
      </c>
      <c r="CP74" s="150" t="str">
        <f t="shared" ca="1" si="72"/>
        <v/>
      </c>
      <c r="CQ74" s="150" t="str">
        <f t="shared" ca="1" si="73"/>
        <v/>
      </c>
      <c r="CR74" s="150" t="str">
        <f t="shared" ca="1" si="74"/>
        <v/>
      </c>
      <c r="CS74" s="150" t="str">
        <f t="shared" ca="1" si="75"/>
        <v/>
      </c>
      <c r="CT74" s="150" t="str">
        <f t="shared" ca="1" si="76"/>
        <v/>
      </c>
      <c r="CU74" s="157" t="str">
        <f t="shared" ca="1" si="126"/>
        <v/>
      </c>
      <c r="CV74" s="157" t="str">
        <f t="shared" ca="1" si="127"/>
        <v/>
      </c>
      <c r="CW74" s="157" t="str">
        <f t="shared" ca="1" si="128"/>
        <v/>
      </c>
      <c r="CX74" s="157" t="str">
        <f t="shared" ca="1" si="129"/>
        <v/>
      </c>
      <c r="CY74" s="157" t="str">
        <f t="shared" ca="1" si="130"/>
        <v/>
      </c>
      <c r="CZ74" s="157" t="str">
        <f t="shared" ca="1" si="131"/>
        <v/>
      </c>
      <c r="DA74" s="157" t="str">
        <f t="shared" ca="1" si="132"/>
        <v/>
      </c>
      <c r="DB74" s="157" t="str">
        <f t="shared" ca="1" si="133"/>
        <v/>
      </c>
    </row>
    <row r="75" spans="1:106" ht="15" customHeight="1">
      <c r="A75" s="113"/>
      <c r="B75" s="150" t="e">
        <f t="shared" ca="1" si="36"/>
        <v>#N/A</v>
      </c>
      <c r="C75" s="150" t="e">
        <f t="shared" ca="1" si="37"/>
        <v>#N/A</v>
      </c>
      <c r="D75" s="150" t="e">
        <f t="shared" ca="1" si="77"/>
        <v>#N/A</v>
      </c>
      <c r="E75" s="150" t="e">
        <f ca="1">IF(Length_12!L12&lt;0,ROUNDUP(Length_12!L12,B75),ROUNDDOWN(Length_12!L12,B75))</f>
        <v>#N/A</v>
      </c>
      <c r="F75" s="150" t="e">
        <f ca="1">IF(Length_12!M12&lt;0,ROUNDDOWN(Length_12!M12,B75),ROUNDUP(Length_12!M12,B75))</f>
        <v>#N/A</v>
      </c>
      <c r="G75" s="150" t="e">
        <f t="shared" ca="1" si="38"/>
        <v>#N/A</v>
      </c>
      <c r="H75" s="150" t="e">
        <f t="shared" ca="1" si="39"/>
        <v>#N/A</v>
      </c>
      <c r="I75" s="150" t="e">
        <f t="shared" ca="1" si="39"/>
        <v>#N/A</v>
      </c>
      <c r="J75" s="150" t="e">
        <f t="shared" ca="1" si="39"/>
        <v>#N/A</v>
      </c>
      <c r="K75" s="150" t="e">
        <f t="shared" ca="1" si="39"/>
        <v>#N/A</v>
      </c>
      <c r="L75" s="150" t="e">
        <f t="shared" ca="1" si="40"/>
        <v>#N/A</v>
      </c>
      <c r="M75" s="268" t="str">
        <f t="shared" si="78"/>
        <v/>
      </c>
      <c r="N75" s="268" t="str">
        <f t="shared" si="79"/>
        <v/>
      </c>
      <c r="O75" s="116"/>
      <c r="P75" s="194">
        <v>9</v>
      </c>
      <c r="Q75" s="150" t="b">
        <f t="shared" si="80"/>
        <v>0</v>
      </c>
      <c r="R75" s="150" t="str">
        <f t="shared" ca="1" si="41"/>
        <v/>
      </c>
      <c r="S75" s="150" t="str">
        <f t="shared" ca="1" si="42"/>
        <v/>
      </c>
      <c r="T75" s="150" t="str">
        <f t="shared" ca="1" si="43"/>
        <v/>
      </c>
      <c r="U75" s="150" t="str">
        <f t="shared" ca="1" si="44"/>
        <v/>
      </c>
      <c r="V75" s="150" t="str">
        <f t="shared" ca="1" si="45"/>
        <v/>
      </c>
      <c r="W75" s="150" t="str">
        <f t="shared" ca="1" si="46"/>
        <v/>
      </c>
      <c r="X75" s="157" t="str">
        <f t="shared" ca="1" si="81"/>
        <v/>
      </c>
      <c r="Y75" s="157" t="str">
        <f t="shared" ca="1" si="82"/>
        <v/>
      </c>
      <c r="Z75" s="157" t="str">
        <f t="shared" ca="1" si="83"/>
        <v/>
      </c>
      <c r="AA75" s="157" t="str">
        <f t="shared" ca="1" si="84"/>
        <v/>
      </c>
      <c r="AB75" s="157" t="str">
        <f t="shared" ca="1" si="85"/>
        <v/>
      </c>
      <c r="AC75" s="157" t="str">
        <f t="shared" ca="1" si="86"/>
        <v/>
      </c>
      <c r="AD75" s="157" t="str">
        <f t="shared" ca="1" si="87"/>
        <v/>
      </c>
      <c r="AE75" s="157" t="str">
        <f t="shared" ca="1" si="88"/>
        <v/>
      </c>
      <c r="AF75" s="150" t="b">
        <f t="shared" si="89"/>
        <v>0</v>
      </c>
      <c r="AG75" s="150" t="str">
        <f t="shared" ca="1" si="47"/>
        <v/>
      </c>
      <c r="AH75" s="150" t="str">
        <f t="shared" ca="1" si="48"/>
        <v/>
      </c>
      <c r="AI75" s="150" t="str">
        <f t="shared" ca="1" si="49"/>
        <v/>
      </c>
      <c r="AJ75" s="150" t="str">
        <f t="shared" ca="1" si="50"/>
        <v/>
      </c>
      <c r="AK75" s="150" t="str">
        <f t="shared" ca="1" si="51"/>
        <v/>
      </c>
      <c r="AL75" s="150" t="str">
        <f t="shared" ca="1" si="52"/>
        <v/>
      </c>
      <c r="AM75" s="157" t="str">
        <f t="shared" ca="1" si="90"/>
        <v/>
      </c>
      <c r="AN75" s="157" t="str">
        <f t="shared" ca="1" si="91"/>
        <v/>
      </c>
      <c r="AO75" s="157" t="str">
        <f t="shared" ca="1" si="92"/>
        <v/>
      </c>
      <c r="AP75" s="157" t="str">
        <f t="shared" ca="1" si="93"/>
        <v/>
      </c>
      <c r="AQ75" s="157" t="str">
        <f t="shared" ca="1" si="94"/>
        <v/>
      </c>
      <c r="AR75" s="157" t="str">
        <f t="shared" ca="1" si="95"/>
        <v/>
      </c>
      <c r="AS75" s="157" t="str">
        <f t="shared" ca="1" si="96"/>
        <v/>
      </c>
      <c r="AT75" s="157" t="str">
        <f t="shared" ca="1" si="97"/>
        <v/>
      </c>
      <c r="AU75" s="150" t="b">
        <f t="shared" si="98"/>
        <v>0</v>
      </c>
      <c r="AV75" s="150" t="str">
        <f t="shared" ca="1" si="53"/>
        <v/>
      </c>
      <c r="AW75" s="150" t="str">
        <f t="shared" ca="1" si="54"/>
        <v/>
      </c>
      <c r="AX75" s="150" t="str">
        <f t="shared" ca="1" si="55"/>
        <v/>
      </c>
      <c r="AY75" s="150" t="str">
        <f t="shared" ca="1" si="56"/>
        <v/>
      </c>
      <c r="AZ75" s="150" t="str">
        <f t="shared" ca="1" si="57"/>
        <v/>
      </c>
      <c r="BA75" s="150" t="str">
        <f t="shared" ca="1" si="58"/>
        <v/>
      </c>
      <c r="BB75" s="157" t="str">
        <f t="shared" ca="1" si="99"/>
        <v/>
      </c>
      <c r="BC75" s="157" t="str">
        <f t="shared" ca="1" si="100"/>
        <v/>
      </c>
      <c r="BD75" s="157" t="str">
        <f t="shared" ca="1" si="101"/>
        <v/>
      </c>
      <c r="BE75" s="157" t="str">
        <f t="shared" ca="1" si="102"/>
        <v/>
      </c>
      <c r="BF75" s="157" t="str">
        <f t="shared" ca="1" si="103"/>
        <v/>
      </c>
      <c r="BG75" s="157" t="str">
        <f t="shared" ca="1" si="104"/>
        <v/>
      </c>
      <c r="BH75" s="157" t="str">
        <f t="shared" ca="1" si="105"/>
        <v/>
      </c>
      <c r="BI75" s="157" t="str">
        <f t="shared" ca="1" si="106"/>
        <v/>
      </c>
      <c r="BJ75" s="150" t="b">
        <f t="shared" si="107"/>
        <v>0</v>
      </c>
      <c r="BK75" s="150" t="str">
        <f t="shared" ca="1" si="59"/>
        <v/>
      </c>
      <c r="BL75" s="150" t="str">
        <f t="shared" ca="1" si="60"/>
        <v/>
      </c>
      <c r="BM75" s="150" t="str">
        <f t="shared" ca="1" si="61"/>
        <v/>
      </c>
      <c r="BN75" s="150" t="str">
        <f t="shared" ca="1" si="62"/>
        <v/>
      </c>
      <c r="BO75" s="150" t="str">
        <f t="shared" ca="1" si="63"/>
        <v/>
      </c>
      <c r="BP75" s="150" t="str">
        <f t="shared" ca="1" si="64"/>
        <v/>
      </c>
      <c r="BQ75" s="157" t="str">
        <f t="shared" ca="1" si="108"/>
        <v/>
      </c>
      <c r="BR75" s="157" t="str">
        <f t="shared" ca="1" si="109"/>
        <v/>
      </c>
      <c r="BS75" s="157" t="str">
        <f t="shared" ca="1" si="110"/>
        <v/>
      </c>
      <c r="BT75" s="157" t="str">
        <f t="shared" ca="1" si="111"/>
        <v/>
      </c>
      <c r="BU75" s="157" t="str">
        <f t="shared" ca="1" si="112"/>
        <v/>
      </c>
      <c r="BV75" s="157" t="str">
        <f t="shared" ca="1" si="113"/>
        <v/>
      </c>
      <c r="BW75" s="157" t="str">
        <f t="shared" ca="1" si="114"/>
        <v/>
      </c>
      <c r="BX75" s="157" t="str">
        <f t="shared" ca="1" si="115"/>
        <v/>
      </c>
      <c r="BY75" s="150" t="b">
        <f t="shared" si="116"/>
        <v>0</v>
      </c>
      <c r="BZ75" s="150" t="str">
        <f t="shared" ca="1" si="65"/>
        <v/>
      </c>
      <c r="CA75" s="150" t="str">
        <f t="shared" ca="1" si="66"/>
        <v/>
      </c>
      <c r="CB75" s="150" t="str">
        <f t="shared" ca="1" si="67"/>
        <v/>
      </c>
      <c r="CC75" s="150" t="str">
        <f t="shared" ca="1" si="68"/>
        <v/>
      </c>
      <c r="CD75" s="150" t="str">
        <f t="shared" ca="1" si="69"/>
        <v/>
      </c>
      <c r="CE75" s="150" t="str">
        <f t="shared" ca="1" si="70"/>
        <v/>
      </c>
      <c r="CF75" s="157" t="str">
        <f t="shared" ca="1" si="117"/>
        <v/>
      </c>
      <c r="CG75" s="157" t="str">
        <f t="shared" ca="1" si="118"/>
        <v/>
      </c>
      <c r="CH75" s="157" t="str">
        <f t="shared" ca="1" si="119"/>
        <v/>
      </c>
      <c r="CI75" s="157" t="str">
        <f t="shared" ca="1" si="120"/>
        <v/>
      </c>
      <c r="CJ75" s="157" t="str">
        <f t="shared" ca="1" si="121"/>
        <v/>
      </c>
      <c r="CK75" s="157" t="str">
        <f t="shared" ca="1" si="122"/>
        <v/>
      </c>
      <c r="CL75" s="157" t="str">
        <f t="shared" ca="1" si="123"/>
        <v/>
      </c>
      <c r="CM75" s="157" t="str">
        <f t="shared" ca="1" si="124"/>
        <v/>
      </c>
      <c r="CN75" s="150" t="b">
        <f t="shared" si="125"/>
        <v>0</v>
      </c>
      <c r="CO75" s="150" t="str">
        <f t="shared" ca="1" si="71"/>
        <v/>
      </c>
      <c r="CP75" s="150" t="str">
        <f t="shared" ca="1" si="72"/>
        <v/>
      </c>
      <c r="CQ75" s="150" t="str">
        <f t="shared" ca="1" si="73"/>
        <v/>
      </c>
      <c r="CR75" s="150" t="str">
        <f t="shared" ca="1" si="74"/>
        <v/>
      </c>
      <c r="CS75" s="150" t="str">
        <f t="shared" ca="1" si="75"/>
        <v/>
      </c>
      <c r="CT75" s="150" t="str">
        <f t="shared" ca="1" si="76"/>
        <v/>
      </c>
      <c r="CU75" s="157" t="str">
        <f t="shared" ca="1" si="126"/>
        <v/>
      </c>
      <c r="CV75" s="157" t="str">
        <f t="shared" ca="1" si="127"/>
        <v/>
      </c>
      <c r="CW75" s="157" t="str">
        <f t="shared" ca="1" si="128"/>
        <v/>
      </c>
      <c r="CX75" s="157" t="str">
        <f t="shared" ca="1" si="129"/>
        <v/>
      </c>
      <c r="CY75" s="157" t="str">
        <f t="shared" ca="1" si="130"/>
        <v/>
      </c>
      <c r="CZ75" s="157" t="str">
        <f t="shared" ca="1" si="131"/>
        <v/>
      </c>
      <c r="DA75" s="157" t="str">
        <f t="shared" ca="1" si="132"/>
        <v/>
      </c>
      <c r="DB75" s="157" t="str">
        <f t="shared" ca="1" si="133"/>
        <v/>
      </c>
    </row>
    <row r="76" spans="1:106" ht="15" customHeight="1">
      <c r="A76" s="113"/>
      <c r="B76" s="150" t="e">
        <f t="shared" ca="1" si="36"/>
        <v>#N/A</v>
      </c>
      <c r="C76" s="150" t="e">
        <f t="shared" ca="1" si="37"/>
        <v>#N/A</v>
      </c>
      <c r="D76" s="150" t="e">
        <f t="shared" ca="1" si="77"/>
        <v>#N/A</v>
      </c>
      <c r="E76" s="150" t="e">
        <f ca="1">IF(Length_12!L13&lt;0,ROUNDUP(Length_12!L13,B76),ROUNDDOWN(Length_12!L13,B76))</f>
        <v>#N/A</v>
      </c>
      <c r="F76" s="150" t="e">
        <f ca="1">IF(Length_12!M13&lt;0,ROUNDDOWN(Length_12!M13,B76),ROUNDUP(Length_12!M13,B76))</f>
        <v>#N/A</v>
      </c>
      <c r="G76" s="150" t="e">
        <f t="shared" ca="1" si="38"/>
        <v>#N/A</v>
      </c>
      <c r="H76" s="150" t="e">
        <f t="shared" ca="1" si="39"/>
        <v>#N/A</v>
      </c>
      <c r="I76" s="150" t="e">
        <f t="shared" ca="1" si="39"/>
        <v>#N/A</v>
      </c>
      <c r="J76" s="150" t="e">
        <f t="shared" ca="1" si="39"/>
        <v>#N/A</v>
      </c>
      <c r="K76" s="150" t="e">
        <f t="shared" ca="1" si="39"/>
        <v>#N/A</v>
      </c>
      <c r="L76" s="150" t="e">
        <f t="shared" ca="1" si="40"/>
        <v>#N/A</v>
      </c>
      <c r="M76" s="268" t="str">
        <f t="shared" si="78"/>
        <v/>
      </c>
      <c r="N76" s="268" t="str">
        <f t="shared" si="79"/>
        <v/>
      </c>
      <c r="O76" s="116"/>
      <c r="P76" s="194">
        <v>10</v>
      </c>
      <c r="Q76" s="150" t="b">
        <f t="shared" si="80"/>
        <v>0</v>
      </c>
      <c r="R76" s="150" t="str">
        <f t="shared" ca="1" si="41"/>
        <v/>
      </c>
      <c r="S76" s="150" t="str">
        <f t="shared" ca="1" si="42"/>
        <v/>
      </c>
      <c r="T76" s="150" t="str">
        <f t="shared" ca="1" si="43"/>
        <v/>
      </c>
      <c r="U76" s="150" t="str">
        <f t="shared" ca="1" si="44"/>
        <v/>
      </c>
      <c r="V76" s="150" t="str">
        <f t="shared" ca="1" si="45"/>
        <v/>
      </c>
      <c r="W76" s="150" t="str">
        <f t="shared" ca="1" si="46"/>
        <v/>
      </c>
      <c r="X76" s="157" t="str">
        <f t="shared" ca="1" si="81"/>
        <v/>
      </c>
      <c r="Y76" s="157" t="str">
        <f t="shared" ca="1" si="82"/>
        <v/>
      </c>
      <c r="Z76" s="157" t="str">
        <f t="shared" ca="1" si="83"/>
        <v/>
      </c>
      <c r="AA76" s="157" t="str">
        <f t="shared" ca="1" si="84"/>
        <v/>
      </c>
      <c r="AB76" s="157" t="str">
        <f t="shared" ca="1" si="85"/>
        <v/>
      </c>
      <c r="AC76" s="157" t="str">
        <f t="shared" ca="1" si="86"/>
        <v/>
      </c>
      <c r="AD76" s="157" t="str">
        <f t="shared" ca="1" si="87"/>
        <v/>
      </c>
      <c r="AE76" s="157" t="str">
        <f t="shared" ca="1" si="88"/>
        <v/>
      </c>
      <c r="AF76" s="150" t="b">
        <f t="shared" si="89"/>
        <v>0</v>
      </c>
      <c r="AG76" s="150" t="str">
        <f t="shared" ca="1" si="47"/>
        <v/>
      </c>
      <c r="AH76" s="150" t="str">
        <f t="shared" ca="1" si="48"/>
        <v/>
      </c>
      <c r="AI76" s="150" t="str">
        <f t="shared" ca="1" si="49"/>
        <v/>
      </c>
      <c r="AJ76" s="150" t="str">
        <f t="shared" ca="1" si="50"/>
        <v/>
      </c>
      <c r="AK76" s="150" t="str">
        <f t="shared" ca="1" si="51"/>
        <v/>
      </c>
      <c r="AL76" s="150" t="str">
        <f t="shared" ca="1" si="52"/>
        <v/>
      </c>
      <c r="AM76" s="157" t="str">
        <f t="shared" ca="1" si="90"/>
        <v/>
      </c>
      <c r="AN76" s="157" t="str">
        <f t="shared" ca="1" si="91"/>
        <v/>
      </c>
      <c r="AO76" s="157" t="str">
        <f t="shared" ca="1" si="92"/>
        <v/>
      </c>
      <c r="AP76" s="157" t="str">
        <f t="shared" ca="1" si="93"/>
        <v/>
      </c>
      <c r="AQ76" s="157" t="str">
        <f t="shared" ca="1" si="94"/>
        <v/>
      </c>
      <c r="AR76" s="157" t="str">
        <f t="shared" ca="1" si="95"/>
        <v/>
      </c>
      <c r="AS76" s="157" t="str">
        <f t="shared" ca="1" si="96"/>
        <v/>
      </c>
      <c r="AT76" s="157" t="str">
        <f t="shared" ca="1" si="97"/>
        <v/>
      </c>
      <c r="AU76" s="150" t="b">
        <f t="shared" si="98"/>
        <v>0</v>
      </c>
      <c r="AV76" s="150" t="str">
        <f t="shared" ca="1" si="53"/>
        <v/>
      </c>
      <c r="AW76" s="150" t="str">
        <f t="shared" ca="1" si="54"/>
        <v/>
      </c>
      <c r="AX76" s="150" t="str">
        <f t="shared" ca="1" si="55"/>
        <v/>
      </c>
      <c r="AY76" s="150" t="str">
        <f t="shared" ca="1" si="56"/>
        <v/>
      </c>
      <c r="AZ76" s="150" t="str">
        <f t="shared" ca="1" si="57"/>
        <v/>
      </c>
      <c r="BA76" s="150" t="str">
        <f t="shared" ca="1" si="58"/>
        <v/>
      </c>
      <c r="BB76" s="157" t="str">
        <f t="shared" ca="1" si="99"/>
        <v/>
      </c>
      <c r="BC76" s="157" t="str">
        <f t="shared" ca="1" si="100"/>
        <v/>
      </c>
      <c r="BD76" s="157" t="str">
        <f t="shared" ca="1" si="101"/>
        <v/>
      </c>
      <c r="BE76" s="157" t="str">
        <f t="shared" ca="1" si="102"/>
        <v/>
      </c>
      <c r="BF76" s="157" t="str">
        <f t="shared" ca="1" si="103"/>
        <v/>
      </c>
      <c r="BG76" s="157" t="str">
        <f t="shared" ca="1" si="104"/>
        <v/>
      </c>
      <c r="BH76" s="157" t="str">
        <f t="shared" ca="1" si="105"/>
        <v/>
      </c>
      <c r="BI76" s="157" t="str">
        <f t="shared" ca="1" si="106"/>
        <v/>
      </c>
      <c r="BJ76" s="150" t="b">
        <f t="shared" si="107"/>
        <v>0</v>
      </c>
      <c r="BK76" s="150" t="str">
        <f t="shared" ca="1" si="59"/>
        <v/>
      </c>
      <c r="BL76" s="150" t="str">
        <f t="shared" ca="1" si="60"/>
        <v/>
      </c>
      <c r="BM76" s="150" t="str">
        <f t="shared" ca="1" si="61"/>
        <v/>
      </c>
      <c r="BN76" s="150" t="str">
        <f t="shared" ca="1" si="62"/>
        <v/>
      </c>
      <c r="BO76" s="150" t="str">
        <f t="shared" ca="1" si="63"/>
        <v/>
      </c>
      <c r="BP76" s="150" t="str">
        <f t="shared" ca="1" si="64"/>
        <v/>
      </c>
      <c r="BQ76" s="157" t="str">
        <f t="shared" ca="1" si="108"/>
        <v/>
      </c>
      <c r="BR76" s="157" t="str">
        <f t="shared" ca="1" si="109"/>
        <v/>
      </c>
      <c r="BS76" s="157" t="str">
        <f t="shared" ca="1" si="110"/>
        <v/>
      </c>
      <c r="BT76" s="157" t="str">
        <f t="shared" ca="1" si="111"/>
        <v/>
      </c>
      <c r="BU76" s="157" t="str">
        <f t="shared" ca="1" si="112"/>
        <v/>
      </c>
      <c r="BV76" s="157" t="str">
        <f t="shared" ca="1" si="113"/>
        <v/>
      </c>
      <c r="BW76" s="157" t="str">
        <f t="shared" ca="1" si="114"/>
        <v/>
      </c>
      <c r="BX76" s="157" t="str">
        <f t="shared" ca="1" si="115"/>
        <v/>
      </c>
      <c r="BY76" s="150" t="b">
        <f t="shared" si="116"/>
        <v>0</v>
      </c>
      <c r="BZ76" s="150" t="str">
        <f t="shared" ca="1" si="65"/>
        <v/>
      </c>
      <c r="CA76" s="150" t="str">
        <f t="shared" ca="1" si="66"/>
        <v/>
      </c>
      <c r="CB76" s="150" t="str">
        <f t="shared" ca="1" si="67"/>
        <v/>
      </c>
      <c r="CC76" s="150" t="str">
        <f t="shared" ca="1" si="68"/>
        <v/>
      </c>
      <c r="CD76" s="150" t="str">
        <f t="shared" ca="1" si="69"/>
        <v/>
      </c>
      <c r="CE76" s="150" t="str">
        <f t="shared" ca="1" si="70"/>
        <v/>
      </c>
      <c r="CF76" s="157" t="str">
        <f t="shared" ca="1" si="117"/>
        <v/>
      </c>
      <c r="CG76" s="157" t="str">
        <f t="shared" ca="1" si="118"/>
        <v/>
      </c>
      <c r="CH76" s="157" t="str">
        <f t="shared" ca="1" si="119"/>
        <v/>
      </c>
      <c r="CI76" s="157" t="str">
        <f t="shared" ca="1" si="120"/>
        <v/>
      </c>
      <c r="CJ76" s="157" t="str">
        <f t="shared" ca="1" si="121"/>
        <v/>
      </c>
      <c r="CK76" s="157" t="str">
        <f t="shared" ca="1" si="122"/>
        <v/>
      </c>
      <c r="CL76" s="157" t="str">
        <f t="shared" ca="1" si="123"/>
        <v/>
      </c>
      <c r="CM76" s="157" t="str">
        <f t="shared" ca="1" si="124"/>
        <v/>
      </c>
      <c r="CN76" s="150" t="b">
        <f t="shared" si="125"/>
        <v>0</v>
      </c>
      <c r="CO76" s="150" t="str">
        <f t="shared" ca="1" si="71"/>
        <v/>
      </c>
      <c r="CP76" s="150" t="str">
        <f t="shared" ca="1" si="72"/>
        <v/>
      </c>
      <c r="CQ76" s="150" t="str">
        <f t="shared" ca="1" si="73"/>
        <v/>
      </c>
      <c r="CR76" s="150" t="str">
        <f t="shared" ca="1" si="74"/>
        <v/>
      </c>
      <c r="CS76" s="150" t="str">
        <f t="shared" ca="1" si="75"/>
        <v/>
      </c>
      <c r="CT76" s="150" t="str">
        <f t="shared" ca="1" si="76"/>
        <v/>
      </c>
      <c r="CU76" s="157" t="str">
        <f t="shared" ca="1" si="126"/>
        <v/>
      </c>
      <c r="CV76" s="157" t="str">
        <f t="shared" ca="1" si="127"/>
        <v/>
      </c>
      <c r="CW76" s="157" t="str">
        <f t="shared" ca="1" si="128"/>
        <v/>
      </c>
      <c r="CX76" s="157" t="str">
        <f t="shared" ca="1" si="129"/>
        <v/>
      </c>
      <c r="CY76" s="157" t="str">
        <f t="shared" ca="1" si="130"/>
        <v/>
      </c>
      <c r="CZ76" s="157" t="str">
        <f t="shared" ca="1" si="131"/>
        <v/>
      </c>
      <c r="DA76" s="157" t="str">
        <f t="shared" ca="1" si="132"/>
        <v/>
      </c>
      <c r="DB76" s="157" t="str">
        <f t="shared" ca="1" si="133"/>
        <v/>
      </c>
    </row>
    <row r="77" spans="1:106" ht="15" customHeight="1">
      <c r="A77" s="113"/>
      <c r="B77" s="150" t="e">
        <f t="shared" ca="1" si="36"/>
        <v>#N/A</v>
      </c>
      <c r="C77" s="150" t="e">
        <f t="shared" ca="1" si="37"/>
        <v>#N/A</v>
      </c>
      <c r="D77" s="150" t="e">
        <f t="shared" ca="1" si="77"/>
        <v>#N/A</v>
      </c>
      <c r="E77" s="150" t="e">
        <f ca="1">IF(Length_12!L14&lt;0,ROUNDUP(Length_12!L14,B77),ROUNDDOWN(Length_12!L14,B77))</f>
        <v>#N/A</v>
      </c>
      <c r="F77" s="150" t="e">
        <f ca="1">IF(Length_12!M14&lt;0,ROUNDDOWN(Length_12!M14,B77),ROUNDUP(Length_12!M14,B77))</f>
        <v>#N/A</v>
      </c>
      <c r="G77" s="150" t="e">
        <f t="shared" ca="1" si="38"/>
        <v>#N/A</v>
      </c>
      <c r="H77" s="150" t="e">
        <f t="shared" ca="1" si="39"/>
        <v>#N/A</v>
      </c>
      <c r="I77" s="150" t="e">
        <f t="shared" ca="1" si="39"/>
        <v>#N/A</v>
      </c>
      <c r="J77" s="150" t="e">
        <f t="shared" ca="1" si="39"/>
        <v>#N/A</v>
      </c>
      <c r="K77" s="150" t="e">
        <f t="shared" ca="1" si="39"/>
        <v>#N/A</v>
      </c>
      <c r="L77" s="150" t="e">
        <f t="shared" ca="1" si="40"/>
        <v>#N/A</v>
      </c>
      <c r="M77" s="268" t="str">
        <f t="shared" si="78"/>
        <v/>
      </c>
      <c r="N77" s="268" t="str">
        <f t="shared" si="79"/>
        <v/>
      </c>
      <c r="O77" s="116"/>
      <c r="P77" s="194">
        <v>11</v>
      </c>
      <c r="Q77" s="150" t="b">
        <f t="shared" si="80"/>
        <v>0</v>
      </c>
      <c r="R77" s="150" t="str">
        <f t="shared" ca="1" si="41"/>
        <v/>
      </c>
      <c r="S77" s="150" t="str">
        <f t="shared" ca="1" si="42"/>
        <v/>
      </c>
      <c r="T77" s="150" t="str">
        <f t="shared" ca="1" si="43"/>
        <v/>
      </c>
      <c r="U77" s="150" t="str">
        <f t="shared" ca="1" si="44"/>
        <v/>
      </c>
      <c r="V77" s="150" t="str">
        <f t="shared" ca="1" si="45"/>
        <v/>
      </c>
      <c r="W77" s="150" t="str">
        <f t="shared" ca="1" si="46"/>
        <v/>
      </c>
      <c r="X77" s="157" t="str">
        <f t="shared" ca="1" si="81"/>
        <v/>
      </c>
      <c r="Y77" s="157" t="str">
        <f t="shared" ca="1" si="82"/>
        <v/>
      </c>
      <c r="Z77" s="157" t="str">
        <f t="shared" ca="1" si="83"/>
        <v/>
      </c>
      <c r="AA77" s="157" t="str">
        <f t="shared" ca="1" si="84"/>
        <v/>
      </c>
      <c r="AB77" s="157" t="str">
        <f t="shared" ca="1" si="85"/>
        <v/>
      </c>
      <c r="AC77" s="157" t="str">
        <f t="shared" ca="1" si="86"/>
        <v/>
      </c>
      <c r="AD77" s="157" t="str">
        <f t="shared" ca="1" si="87"/>
        <v/>
      </c>
      <c r="AE77" s="157" t="str">
        <f t="shared" ca="1" si="88"/>
        <v/>
      </c>
      <c r="AF77" s="150" t="b">
        <f t="shared" si="89"/>
        <v>0</v>
      </c>
      <c r="AG77" s="150" t="str">
        <f t="shared" ca="1" si="47"/>
        <v/>
      </c>
      <c r="AH77" s="150" t="str">
        <f t="shared" ca="1" si="48"/>
        <v/>
      </c>
      <c r="AI77" s="150" t="str">
        <f t="shared" ca="1" si="49"/>
        <v/>
      </c>
      <c r="AJ77" s="150" t="str">
        <f t="shared" ca="1" si="50"/>
        <v/>
      </c>
      <c r="AK77" s="150" t="str">
        <f t="shared" ca="1" si="51"/>
        <v/>
      </c>
      <c r="AL77" s="150" t="str">
        <f t="shared" ca="1" si="52"/>
        <v/>
      </c>
      <c r="AM77" s="157" t="str">
        <f t="shared" ca="1" si="90"/>
        <v/>
      </c>
      <c r="AN77" s="157" t="str">
        <f t="shared" ca="1" si="91"/>
        <v/>
      </c>
      <c r="AO77" s="157" t="str">
        <f t="shared" ca="1" si="92"/>
        <v/>
      </c>
      <c r="AP77" s="157" t="str">
        <f t="shared" ca="1" si="93"/>
        <v/>
      </c>
      <c r="AQ77" s="157" t="str">
        <f t="shared" ca="1" si="94"/>
        <v/>
      </c>
      <c r="AR77" s="157" t="str">
        <f t="shared" ca="1" si="95"/>
        <v/>
      </c>
      <c r="AS77" s="157" t="str">
        <f t="shared" ca="1" si="96"/>
        <v/>
      </c>
      <c r="AT77" s="157" t="str">
        <f t="shared" ca="1" si="97"/>
        <v/>
      </c>
      <c r="AU77" s="150" t="b">
        <f t="shared" si="98"/>
        <v>0</v>
      </c>
      <c r="AV77" s="150" t="str">
        <f t="shared" ca="1" si="53"/>
        <v/>
      </c>
      <c r="AW77" s="150" t="str">
        <f t="shared" ca="1" si="54"/>
        <v/>
      </c>
      <c r="AX77" s="150" t="str">
        <f t="shared" ca="1" si="55"/>
        <v/>
      </c>
      <c r="AY77" s="150" t="str">
        <f t="shared" ca="1" si="56"/>
        <v/>
      </c>
      <c r="AZ77" s="150" t="str">
        <f t="shared" ca="1" si="57"/>
        <v/>
      </c>
      <c r="BA77" s="150" t="str">
        <f t="shared" ca="1" si="58"/>
        <v/>
      </c>
      <c r="BB77" s="157" t="str">
        <f t="shared" ca="1" si="99"/>
        <v/>
      </c>
      <c r="BC77" s="157" t="str">
        <f t="shared" ca="1" si="100"/>
        <v/>
      </c>
      <c r="BD77" s="157" t="str">
        <f t="shared" ca="1" si="101"/>
        <v/>
      </c>
      <c r="BE77" s="157" t="str">
        <f t="shared" ca="1" si="102"/>
        <v/>
      </c>
      <c r="BF77" s="157" t="str">
        <f t="shared" ca="1" si="103"/>
        <v/>
      </c>
      <c r="BG77" s="157" t="str">
        <f t="shared" ca="1" si="104"/>
        <v/>
      </c>
      <c r="BH77" s="157" t="str">
        <f t="shared" ca="1" si="105"/>
        <v/>
      </c>
      <c r="BI77" s="157" t="str">
        <f t="shared" ca="1" si="106"/>
        <v/>
      </c>
      <c r="BJ77" s="150" t="b">
        <f t="shared" si="107"/>
        <v>0</v>
      </c>
      <c r="BK77" s="150" t="str">
        <f t="shared" ca="1" si="59"/>
        <v/>
      </c>
      <c r="BL77" s="150" t="str">
        <f t="shared" ca="1" si="60"/>
        <v/>
      </c>
      <c r="BM77" s="150" t="str">
        <f t="shared" ca="1" si="61"/>
        <v/>
      </c>
      <c r="BN77" s="150" t="str">
        <f t="shared" ca="1" si="62"/>
        <v/>
      </c>
      <c r="BO77" s="150" t="str">
        <f t="shared" ca="1" si="63"/>
        <v/>
      </c>
      <c r="BP77" s="150" t="str">
        <f t="shared" ca="1" si="64"/>
        <v/>
      </c>
      <c r="BQ77" s="157" t="str">
        <f t="shared" ca="1" si="108"/>
        <v/>
      </c>
      <c r="BR77" s="157" t="str">
        <f t="shared" ca="1" si="109"/>
        <v/>
      </c>
      <c r="BS77" s="157" t="str">
        <f t="shared" ca="1" si="110"/>
        <v/>
      </c>
      <c r="BT77" s="157" t="str">
        <f t="shared" ca="1" si="111"/>
        <v/>
      </c>
      <c r="BU77" s="157" t="str">
        <f t="shared" ca="1" si="112"/>
        <v/>
      </c>
      <c r="BV77" s="157" t="str">
        <f t="shared" ca="1" si="113"/>
        <v/>
      </c>
      <c r="BW77" s="157" t="str">
        <f t="shared" ca="1" si="114"/>
        <v/>
      </c>
      <c r="BX77" s="157" t="str">
        <f t="shared" ca="1" si="115"/>
        <v/>
      </c>
      <c r="BY77" s="150" t="b">
        <f t="shared" si="116"/>
        <v>0</v>
      </c>
      <c r="BZ77" s="150" t="str">
        <f t="shared" ca="1" si="65"/>
        <v/>
      </c>
      <c r="CA77" s="150" t="str">
        <f t="shared" ca="1" si="66"/>
        <v/>
      </c>
      <c r="CB77" s="150" t="str">
        <f t="shared" ca="1" si="67"/>
        <v/>
      </c>
      <c r="CC77" s="150" t="str">
        <f t="shared" ca="1" si="68"/>
        <v/>
      </c>
      <c r="CD77" s="150" t="str">
        <f t="shared" ca="1" si="69"/>
        <v/>
      </c>
      <c r="CE77" s="150" t="str">
        <f t="shared" ca="1" si="70"/>
        <v/>
      </c>
      <c r="CF77" s="157" t="str">
        <f t="shared" ca="1" si="117"/>
        <v/>
      </c>
      <c r="CG77" s="157" t="str">
        <f t="shared" ca="1" si="118"/>
        <v/>
      </c>
      <c r="CH77" s="157" t="str">
        <f t="shared" ca="1" si="119"/>
        <v/>
      </c>
      <c r="CI77" s="157" t="str">
        <f t="shared" ca="1" si="120"/>
        <v/>
      </c>
      <c r="CJ77" s="157" t="str">
        <f t="shared" ca="1" si="121"/>
        <v/>
      </c>
      <c r="CK77" s="157" t="str">
        <f t="shared" ca="1" si="122"/>
        <v/>
      </c>
      <c r="CL77" s="157" t="str">
        <f t="shared" ca="1" si="123"/>
        <v/>
      </c>
      <c r="CM77" s="157" t="str">
        <f t="shared" ca="1" si="124"/>
        <v/>
      </c>
      <c r="CN77" s="150" t="b">
        <f t="shared" si="125"/>
        <v>0</v>
      </c>
      <c r="CO77" s="150" t="str">
        <f t="shared" ca="1" si="71"/>
        <v/>
      </c>
      <c r="CP77" s="150" t="str">
        <f t="shared" ca="1" si="72"/>
        <v/>
      </c>
      <c r="CQ77" s="150" t="str">
        <f t="shared" ca="1" si="73"/>
        <v/>
      </c>
      <c r="CR77" s="150" t="str">
        <f t="shared" ca="1" si="74"/>
        <v/>
      </c>
      <c r="CS77" s="150" t="str">
        <f t="shared" ca="1" si="75"/>
        <v/>
      </c>
      <c r="CT77" s="150" t="str">
        <f t="shared" ca="1" si="76"/>
        <v/>
      </c>
      <c r="CU77" s="157" t="str">
        <f t="shared" ca="1" si="126"/>
        <v/>
      </c>
      <c r="CV77" s="157" t="str">
        <f t="shared" ca="1" si="127"/>
        <v/>
      </c>
      <c r="CW77" s="157" t="str">
        <f t="shared" ca="1" si="128"/>
        <v/>
      </c>
      <c r="CX77" s="157" t="str">
        <f t="shared" ca="1" si="129"/>
        <v/>
      </c>
      <c r="CY77" s="157" t="str">
        <f t="shared" ca="1" si="130"/>
        <v/>
      </c>
      <c r="CZ77" s="157" t="str">
        <f t="shared" ca="1" si="131"/>
        <v/>
      </c>
      <c r="DA77" s="157" t="str">
        <f t="shared" ca="1" si="132"/>
        <v/>
      </c>
      <c r="DB77" s="157" t="str">
        <f t="shared" ca="1" si="133"/>
        <v/>
      </c>
    </row>
    <row r="78" spans="1:106" ht="15" customHeight="1">
      <c r="A78" s="113"/>
      <c r="B78" s="150" t="e">
        <f t="shared" ca="1" si="36"/>
        <v>#N/A</v>
      </c>
      <c r="C78" s="150" t="e">
        <f t="shared" ca="1" si="37"/>
        <v>#N/A</v>
      </c>
      <c r="D78" s="150" t="e">
        <f t="shared" ca="1" si="77"/>
        <v>#N/A</v>
      </c>
      <c r="E78" s="150" t="e">
        <f ca="1">IF(Length_12!L15&lt;0,ROUNDUP(Length_12!L15,B78),ROUNDDOWN(Length_12!L15,B78))</f>
        <v>#N/A</v>
      </c>
      <c r="F78" s="150" t="e">
        <f ca="1">IF(Length_12!M15&lt;0,ROUNDDOWN(Length_12!M15,B78),ROUNDUP(Length_12!M15,B78))</f>
        <v>#N/A</v>
      </c>
      <c r="G78" s="150" t="e">
        <f t="shared" ca="1" si="38"/>
        <v>#N/A</v>
      </c>
      <c r="H78" s="150" t="e">
        <f t="shared" ca="1" si="39"/>
        <v>#N/A</v>
      </c>
      <c r="I78" s="150" t="e">
        <f t="shared" ca="1" si="39"/>
        <v>#N/A</v>
      </c>
      <c r="J78" s="150" t="e">
        <f t="shared" ca="1" si="39"/>
        <v>#N/A</v>
      </c>
      <c r="K78" s="150" t="e">
        <f t="shared" ca="1" si="39"/>
        <v>#N/A</v>
      </c>
      <c r="L78" s="150" t="e">
        <f t="shared" ca="1" si="40"/>
        <v>#N/A</v>
      </c>
      <c r="M78" s="268" t="str">
        <f t="shared" si="78"/>
        <v/>
      </c>
      <c r="N78" s="268" t="str">
        <f t="shared" si="79"/>
        <v/>
      </c>
      <c r="O78" s="116"/>
      <c r="P78" s="194">
        <v>12</v>
      </c>
      <c r="Q78" s="150" t="b">
        <f t="shared" si="80"/>
        <v>0</v>
      </c>
      <c r="R78" s="150" t="str">
        <f t="shared" ca="1" si="41"/>
        <v/>
      </c>
      <c r="S78" s="150" t="str">
        <f t="shared" ca="1" si="42"/>
        <v/>
      </c>
      <c r="T78" s="150" t="str">
        <f t="shared" ca="1" si="43"/>
        <v/>
      </c>
      <c r="U78" s="150" t="str">
        <f t="shared" ca="1" si="44"/>
        <v/>
      </c>
      <c r="V78" s="150" t="str">
        <f t="shared" ca="1" si="45"/>
        <v/>
      </c>
      <c r="W78" s="150" t="str">
        <f t="shared" ca="1" si="46"/>
        <v/>
      </c>
      <c r="X78" s="157" t="str">
        <f t="shared" ca="1" si="81"/>
        <v/>
      </c>
      <c r="Y78" s="157" t="str">
        <f t="shared" ca="1" si="82"/>
        <v/>
      </c>
      <c r="Z78" s="157" t="str">
        <f t="shared" ca="1" si="83"/>
        <v/>
      </c>
      <c r="AA78" s="157" t="str">
        <f t="shared" ca="1" si="84"/>
        <v/>
      </c>
      <c r="AB78" s="157" t="str">
        <f t="shared" ca="1" si="85"/>
        <v/>
      </c>
      <c r="AC78" s="157" t="str">
        <f t="shared" ca="1" si="86"/>
        <v/>
      </c>
      <c r="AD78" s="157" t="str">
        <f t="shared" ca="1" si="87"/>
        <v/>
      </c>
      <c r="AE78" s="157" t="str">
        <f t="shared" ca="1" si="88"/>
        <v/>
      </c>
      <c r="AF78" s="150" t="b">
        <f t="shared" si="89"/>
        <v>0</v>
      </c>
      <c r="AG78" s="150" t="str">
        <f t="shared" ca="1" si="47"/>
        <v/>
      </c>
      <c r="AH78" s="150" t="str">
        <f t="shared" ca="1" si="48"/>
        <v/>
      </c>
      <c r="AI78" s="150" t="str">
        <f t="shared" ca="1" si="49"/>
        <v/>
      </c>
      <c r="AJ78" s="150" t="str">
        <f t="shared" ca="1" si="50"/>
        <v/>
      </c>
      <c r="AK78" s="150" t="str">
        <f t="shared" ca="1" si="51"/>
        <v/>
      </c>
      <c r="AL78" s="150" t="str">
        <f t="shared" ca="1" si="52"/>
        <v/>
      </c>
      <c r="AM78" s="157" t="str">
        <f t="shared" ca="1" si="90"/>
        <v/>
      </c>
      <c r="AN78" s="157" t="str">
        <f t="shared" ca="1" si="91"/>
        <v/>
      </c>
      <c r="AO78" s="157" t="str">
        <f t="shared" ca="1" si="92"/>
        <v/>
      </c>
      <c r="AP78" s="157" t="str">
        <f t="shared" ca="1" si="93"/>
        <v/>
      </c>
      <c r="AQ78" s="157" t="str">
        <f t="shared" ca="1" si="94"/>
        <v/>
      </c>
      <c r="AR78" s="157" t="str">
        <f t="shared" ca="1" si="95"/>
        <v/>
      </c>
      <c r="AS78" s="157" t="str">
        <f t="shared" ca="1" si="96"/>
        <v/>
      </c>
      <c r="AT78" s="157" t="str">
        <f t="shared" ca="1" si="97"/>
        <v/>
      </c>
      <c r="AU78" s="150" t="b">
        <f t="shared" si="98"/>
        <v>0</v>
      </c>
      <c r="AV78" s="150" t="str">
        <f t="shared" ca="1" si="53"/>
        <v/>
      </c>
      <c r="AW78" s="150" t="str">
        <f t="shared" ca="1" si="54"/>
        <v/>
      </c>
      <c r="AX78" s="150" t="str">
        <f t="shared" ca="1" si="55"/>
        <v/>
      </c>
      <c r="AY78" s="150" t="str">
        <f t="shared" ca="1" si="56"/>
        <v/>
      </c>
      <c r="AZ78" s="150" t="str">
        <f t="shared" ca="1" si="57"/>
        <v/>
      </c>
      <c r="BA78" s="150" t="str">
        <f t="shared" ca="1" si="58"/>
        <v/>
      </c>
      <c r="BB78" s="157" t="str">
        <f t="shared" ca="1" si="99"/>
        <v/>
      </c>
      <c r="BC78" s="157" t="str">
        <f t="shared" ca="1" si="100"/>
        <v/>
      </c>
      <c r="BD78" s="157" t="str">
        <f t="shared" ca="1" si="101"/>
        <v/>
      </c>
      <c r="BE78" s="157" t="str">
        <f t="shared" ca="1" si="102"/>
        <v/>
      </c>
      <c r="BF78" s="157" t="str">
        <f t="shared" ca="1" si="103"/>
        <v/>
      </c>
      <c r="BG78" s="157" t="str">
        <f t="shared" ca="1" si="104"/>
        <v/>
      </c>
      <c r="BH78" s="157" t="str">
        <f t="shared" ca="1" si="105"/>
        <v/>
      </c>
      <c r="BI78" s="157" t="str">
        <f t="shared" ca="1" si="106"/>
        <v/>
      </c>
      <c r="BJ78" s="150" t="b">
        <f t="shared" si="107"/>
        <v>0</v>
      </c>
      <c r="BK78" s="150" t="str">
        <f t="shared" ca="1" si="59"/>
        <v/>
      </c>
      <c r="BL78" s="150" t="str">
        <f t="shared" ca="1" si="60"/>
        <v/>
      </c>
      <c r="BM78" s="150" t="str">
        <f t="shared" ca="1" si="61"/>
        <v/>
      </c>
      <c r="BN78" s="150" t="str">
        <f t="shared" ca="1" si="62"/>
        <v/>
      </c>
      <c r="BO78" s="150" t="str">
        <f t="shared" ca="1" si="63"/>
        <v/>
      </c>
      <c r="BP78" s="150" t="str">
        <f t="shared" ca="1" si="64"/>
        <v/>
      </c>
      <c r="BQ78" s="157" t="str">
        <f t="shared" ca="1" si="108"/>
        <v/>
      </c>
      <c r="BR78" s="157" t="str">
        <f t="shared" ca="1" si="109"/>
        <v/>
      </c>
      <c r="BS78" s="157" t="str">
        <f t="shared" ca="1" si="110"/>
        <v/>
      </c>
      <c r="BT78" s="157" t="str">
        <f t="shared" ca="1" si="111"/>
        <v/>
      </c>
      <c r="BU78" s="157" t="str">
        <f t="shared" ca="1" si="112"/>
        <v/>
      </c>
      <c r="BV78" s="157" t="str">
        <f t="shared" ca="1" si="113"/>
        <v/>
      </c>
      <c r="BW78" s="157" t="str">
        <f t="shared" ca="1" si="114"/>
        <v/>
      </c>
      <c r="BX78" s="157" t="str">
        <f t="shared" ca="1" si="115"/>
        <v/>
      </c>
      <c r="BY78" s="150" t="b">
        <f t="shared" si="116"/>
        <v>0</v>
      </c>
      <c r="BZ78" s="150" t="str">
        <f t="shared" ca="1" si="65"/>
        <v/>
      </c>
      <c r="CA78" s="150" t="str">
        <f t="shared" ca="1" si="66"/>
        <v/>
      </c>
      <c r="CB78" s="150" t="str">
        <f t="shared" ca="1" si="67"/>
        <v/>
      </c>
      <c r="CC78" s="150" t="str">
        <f t="shared" ca="1" si="68"/>
        <v/>
      </c>
      <c r="CD78" s="150" t="str">
        <f t="shared" ca="1" si="69"/>
        <v/>
      </c>
      <c r="CE78" s="150" t="str">
        <f t="shared" ca="1" si="70"/>
        <v/>
      </c>
      <c r="CF78" s="157" t="str">
        <f t="shared" ca="1" si="117"/>
        <v/>
      </c>
      <c r="CG78" s="157" t="str">
        <f t="shared" ca="1" si="118"/>
        <v/>
      </c>
      <c r="CH78" s="157" t="str">
        <f t="shared" ca="1" si="119"/>
        <v/>
      </c>
      <c r="CI78" s="157" t="str">
        <f t="shared" ca="1" si="120"/>
        <v/>
      </c>
      <c r="CJ78" s="157" t="str">
        <f t="shared" ca="1" si="121"/>
        <v/>
      </c>
      <c r="CK78" s="157" t="str">
        <f t="shared" ca="1" si="122"/>
        <v/>
      </c>
      <c r="CL78" s="157" t="str">
        <f t="shared" ca="1" si="123"/>
        <v/>
      </c>
      <c r="CM78" s="157" t="str">
        <f t="shared" ca="1" si="124"/>
        <v/>
      </c>
      <c r="CN78" s="150" t="b">
        <f t="shared" si="125"/>
        <v>0</v>
      </c>
      <c r="CO78" s="150" t="str">
        <f t="shared" ca="1" si="71"/>
        <v/>
      </c>
      <c r="CP78" s="150" t="str">
        <f t="shared" ca="1" si="72"/>
        <v/>
      </c>
      <c r="CQ78" s="150" t="str">
        <f t="shared" ca="1" si="73"/>
        <v/>
      </c>
      <c r="CR78" s="150" t="str">
        <f t="shared" ca="1" si="74"/>
        <v/>
      </c>
      <c r="CS78" s="150" t="str">
        <f t="shared" ca="1" si="75"/>
        <v/>
      </c>
      <c r="CT78" s="150" t="str">
        <f t="shared" ca="1" si="76"/>
        <v/>
      </c>
      <c r="CU78" s="157" t="str">
        <f t="shared" ca="1" si="126"/>
        <v/>
      </c>
      <c r="CV78" s="157" t="str">
        <f t="shared" ca="1" si="127"/>
        <v/>
      </c>
      <c r="CW78" s="157" t="str">
        <f t="shared" ca="1" si="128"/>
        <v/>
      </c>
      <c r="CX78" s="157" t="str">
        <f t="shared" ca="1" si="129"/>
        <v/>
      </c>
      <c r="CY78" s="157" t="str">
        <f t="shared" ca="1" si="130"/>
        <v/>
      </c>
      <c r="CZ78" s="157" t="str">
        <f t="shared" ca="1" si="131"/>
        <v/>
      </c>
      <c r="DA78" s="157" t="str">
        <f t="shared" ca="1" si="132"/>
        <v/>
      </c>
      <c r="DB78" s="157" t="str">
        <f t="shared" ca="1" si="133"/>
        <v/>
      </c>
    </row>
    <row r="79" spans="1:106" ht="15" customHeight="1">
      <c r="A79" s="113"/>
      <c r="B79" s="150" t="e">
        <f t="shared" ca="1" si="36"/>
        <v>#N/A</v>
      </c>
      <c r="C79" s="150" t="e">
        <f t="shared" ca="1" si="37"/>
        <v>#N/A</v>
      </c>
      <c r="D79" s="150" t="e">
        <f t="shared" ca="1" si="77"/>
        <v>#N/A</v>
      </c>
      <c r="E79" s="150" t="e">
        <f ca="1">IF(Length_12!L16&lt;0,ROUNDUP(Length_12!L16,B79),ROUNDDOWN(Length_12!L16,B79))</f>
        <v>#N/A</v>
      </c>
      <c r="F79" s="150" t="e">
        <f ca="1">IF(Length_12!M16&lt;0,ROUNDDOWN(Length_12!M16,B79),ROUNDUP(Length_12!M16,B79))</f>
        <v>#N/A</v>
      </c>
      <c r="G79" s="150" t="e">
        <f t="shared" ca="1" si="38"/>
        <v>#N/A</v>
      </c>
      <c r="H79" s="150" t="e">
        <f t="shared" ca="1" si="39"/>
        <v>#N/A</v>
      </c>
      <c r="I79" s="150" t="e">
        <f t="shared" ca="1" si="39"/>
        <v>#N/A</v>
      </c>
      <c r="J79" s="150" t="e">
        <f t="shared" ca="1" si="39"/>
        <v>#N/A</v>
      </c>
      <c r="K79" s="150" t="e">
        <f t="shared" ca="1" si="39"/>
        <v>#N/A</v>
      </c>
      <c r="L79" s="150" t="e">
        <f t="shared" ca="1" si="40"/>
        <v>#N/A</v>
      </c>
      <c r="M79" s="268" t="str">
        <f t="shared" si="78"/>
        <v/>
      </c>
      <c r="N79" s="268" t="str">
        <f t="shared" si="79"/>
        <v/>
      </c>
      <c r="O79" s="116"/>
      <c r="P79" s="194">
        <v>13</v>
      </c>
      <c r="Q79" s="150" t="b">
        <f t="shared" si="80"/>
        <v>0</v>
      </c>
      <c r="R79" s="150" t="str">
        <f t="shared" ca="1" si="41"/>
        <v/>
      </c>
      <c r="S79" s="150" t="str">
        <f t="shared" ca="1" si="42"/>
        <v/>
      </c>
      <c r="T79" s="150" t="str">
        <f t="shared" ca="1" si="43"/>
        <v/>
      </c>
      <c r="U79" s="150" t="str">
        <f t="shared" ca="1" si="44"/>
        <v/>
      </c>
      <c r="V79" s="150" t="str">
        <f t="shared" ca="1" si="45"/>
        <v/>
      </c>
      <c r="W79" s="150" t="str">
        <f t="shared" ca="1" si="46"/>
        <v/>
      </c>
      <c r="X79" s="157" t="str">
        <f t="shared" ca="1" si="81"/>
        <v/>
      </c>
      <c r="Y79" s="157" t="str">
        <f t="shared" ca="1" si="82"/>
        <v/>
      </c>
      <c r="Z79" s="157" t="str">
        <f t="shared" ca="1" si="83"/>
        <v/>
      </c>
      <c r="AA79" s="157" t="str">
        <f t="shared" ca="1" si="84"/>
        <v/>
      </c>
      <c r="AB79" s="157" t="str">
        <f t="shared" ca="1" si="85"/>
        <v/>
      </c>
      <c r="AC79" s="157" t="str">
        <f t="shared" ca="1" si="86"/>
        <v/>
      </c>
      <c r="AD79" s="157" t="str">
        <f t="shared" ca="1" si="87"/>
        <v/>
      </c>
      <c r="AE79" s="157" t="str">
        <f t="shared" ca="1" si="88"/>
        <v/>
      </c>
      <c r="AF79" s="150" t="b">
        <f t="shared" si="89"/>
        <v>0</v>
      </c>
      <c r="AG79" s="150" t="str">
        <f t="shared" ca="1" si="47"/>
        <v/>
      </c>
      <c r="AH79" s="150" t="str">
        <f t="shared" ca="1" si="48"/>
        <v/>
      </c>
      <c r="AI79" s="150" t="str">
        <f t="shared" ca="1" si="49"/>
        <v/>
      </c>
      <c r="AJ79" s="150" t="str">
        <f t="shared" ca="1" si="50"/>
        <v/>
      </c>
      <c r="AK79" s="150" t="str">
        <f t="shared" ca="1" si="51"/>
        <v/>
      </c>
      <c r="AL79" s="150" t="str">
        <f t="shared" ca="1" si="52"/>
        <v/>
      </c>
      <c r="AM79" s="157" t="str">
        <f t="shared" ca="1" si="90"/>
        <v/>
      </c>
      <c r="AN79" s="157" t="str">
        <f t="shared" ca="1" si="91"/>
        <v/>
      </c>
      <c r="AO79" s="157" t="str">
        <f t="shared" ca="1" si="92"/>
        <v/>
      </c>
      <c r="AP79" s="157" t="str">
        <f t="shared" ca="1" si="93"/>
        <v/>
      </c>
      <c r="AQ79" s="157" t="str">
        <f t="shared" ca="1" si="94"/>
        <v/>
      </c>
      <c r="AR79" s="157" t="str">
        <f t="shared" ca="1" si="95"/>
        <v/>
      </c>
      <c r="AS79" s="157" t="str">
        <f t="shared" ca="1" si="96"/>
        <v/>
      </c>
      <c r="AT79" s="157" t="str">
        <f t="shared" ca="1" si="97"/>
        <v/>
      </c>
      <c r="AU79" s="150" t="b">
        <f t="shared" si="98"/>
        <v>0</v>
      </c>
      <c r="AV79" s="150" t="str">
        <f t="shared" ca="1" si="53"/>
        <v/>
      </c>
      <c r="AW79" s="150" t="str">
        <f t="shared" ca="1" si="54"/>
        <v/>
      </c>
      <c r="AX79" s="150" t="str">
        <f t="shared" ca="1" si="55"/>
        <v/>
      </c>
      <c r="AY79" s="150" t="str">
        <f t="shared" ca="1" si="56"/>
        <v/>
      </c>
      <c r="AZ79" s="150" t="str">
        <f t="shared" ca="1" si="57"/>
        <v/>
      </c>
      <c r="BA79" s="150" t="str">
        <f t="shared" ca="1" si="58"/>
        <v/>
      </c>
      <c r="BB79" s="157" t="str">
        <f t="shared" ca="1" si="99"/>
        <v/>
      </c>
      <c r="BC79" s="157" t="str">
        <f t="shared" ca="1" si="100"/>
        <v/>
      </c>
      <c r="BD79" s="157" t="str">
        <f t="shared" ca="1" si="101"/>
        <v/>
      </c>
      <c r="BE79" s="157" t="str">
        <f t="shared" ca="1" si="102"/>
        <v/>
      </c>
      <c r="BF79" s="157" t="str">
        <f t="shared" ca="1" si="103"/>
        <v/>
      </c>
      <c r="BG79" s="157" t="str">
        <f t="shared" ca="1" si="104"/>
        <v/>
      </c>
      <c r="BH79" s="157" t="str">
        <f t="shared" ca="1" si="105"/>
        <v/>
      </c>
      <c r="BI79" s="157" t="str">
        <f t="shared" ca="1" si="106"/>
        <v/>
      </c>
      <c r="BJ79" s="150" t="b">
        <f t="shared" si="107"/>
        <v>0</v>
      </c>
      <c r="BK79" s="150" t="str">
        <f t="shared" ca="1" si="59"/>
        <v/>
      </c>
      <c r="BL79" s="150" t="str">
        <f t="shared" ca="1" si="60"/>
        <v/>
      </c>
      <c r="BM79" s="150" t="str">
        <f t="shared" ca="1" si="61"/>
        <v/>
      </c>
      <c r="BN79" s="150" t="str">
        <f t="shared" ca="1" si="62"/>
        <v/>
      </c>
      <c r="BO79" s="150" t="str">
        <f t="shared" ca="1" si="63"/>
        <v/>
      </c>
      <c r="BP79" s="150" t="str">
        <f t="shared" ca="1" si="64"/>
        <v/>
      </c>
      <c r="BQ79" s="157" t="str">
        <f t="shared" ca="1" si="108"/>
        <v/>
      </c>
      <c r="BR79" s="157" t="str">
        <f t="shared" ca="1" si="109"/>
        <v/>
      </c>
      <c r="BS79" s="157" t="str">
        <f t="shared" ca="1" si="110"/>
        <v/>
      </c>
      <c r="BT79" s="157" t="str">
        <f t="shared" ca="1" si="111"/>
        <v/>
      </c>
      <c r="BU79" s="157" t="str">
        <f t="shared" ca="1" si="112"/>
        <v/>
      </c>
      <c r="BV79" s="157" t="str">
        <f t="shared" ca="1" si="113"/>
        <v/>
      </c>
      <c r="BW79" s="157" t="str">
        <f t="shared" ca="1" si="114"/>
        <v/>
      </c>
      <c r="BX79" s="157" t="str">
        <f t="shared" ca="1" si="115"/>
        <v/>
      </c>
      <c r="BY79" s="150" t="b">
        <f t="shared" si="116"/>
        <v>0</v>
      </c>
      <c r="BZ79" s="150" t="str">
        <f t="shared" ca="1" si="65"/>
        <v/>
      </c>
      <c r="CA79" s="150" t="str">
        <f t="shared" ca="1" si="66"/>
        <v/>
      </c>
      <c r="CB79" s="150" t="str">
        <f t="shared" ca="1" si="67"/>
        <v/>
      </c>
      <c r="CC79" s="150" t="str">
        <f t="shared" ca="1" si="68"/>
        <v/>
      </c>
      <c r="CD79" s="150" t="str">
        <f t="shared" ca="1" si="69"/>
        <v/>
      </c>
      <c r="CE79" s="150" t="str">
        <f t="shared" ca="1" si="70"/>
        <v/>
      </c>
      <c r="CF79" s="157" t="str">
        <f t="shared" ca="1" si="117"/>
        <v/>
      </c>
      <c r="CG79" s="157" t="str">
        <f t="shared" ca="1" si="118"/>
        <v/>
      </c>
      <c r="CH79" s="157" t="str">
        <f t="shared" ca="1" si="119"/>
        <v/>
      </c>
      <c r="CI79" s="157" t="str">
        <f t="shared" ca="1" si="120"/>
        <v/>
      </c>
      <c r="CJ79" s="157" t="str">
        <f t="shared" ca="1" si="121"/>
        <v/>
      </c>
      <c r="CK79" s="157" t="str">
        <f t="shared" ca="1" si="122"/>
        <v/>
      </c>
      <c r="CL79" s="157" t="str">
        <f t="shared" ca="1" si="123"/>
        <v/>
      </c>
      <c r="CM79" s="157" t="str">
        <f t="shared" ca="1" si="124"/>
        <v/>
      </c>
      <c r="CN79" s="150" t="b">
        <f t="shared" si="125"/>
        <v>0</v>
      </c>
      <c r="CO79" s="150" t="str">
        <f t="shared" ca="1" si="71"/>
        <v/>
      </c>
      <c r="CP79" s="150" t="str">
        <f t="shared" ca="1" si="72"/>
        <v/>
      </c>
      <c r="CQ79" s="150" t="str">
        <f t="shared" ca="1" si="73"/>
        <v/>
      </c>
      <c r="CR79" s="150" t="str">
        <f t="shared" ca="1" si="74"/>
        <v/>
      </c>
      <c r="CS79" s="150" t="str">
        <f t="shared" ca="1" si="75"/>
        <v/>
      </c>
      <c r="CT79" s="150" t="str">
        <f t="shared" ca="1" si="76"/>
        <v/>
      </c>
      <c r="CU79" s="157" t="str">
        <f t="shared" ca="1" si="126"/>
        <v/>
      </c>
      <c r="CV79" s="157" t="str">
        <f t="shared" ca="1" si="127"/>
        <v/>
      </c>
      <c r="CW79" s="157" t="str">
        <f t="shared" ca="1" si="128"/>
        <v/>
      </c>
      <c r="CX79" s="157" t="str">
        <f t="shared" ca="1" si="129"/>
        <v/>
      </c>
      <c r="CY79" s="157" t="str">
        <f t="shared" ca="1" si="130"/>
        <v/>
      </c>
      <c r="CZ79" s="157" t="str">
        <f t="shared" ca="1" si="131"/>
        <v/>
      </c>
      <c r="DA79" s="157" t="str">
        <f t="shared" ca="1" si="132"/>
        <v/>
      </c>
      <c r="DB79" s="157" t="str">
        <f t="shared" ca="1" si="133"/>
        <v/>
      </c>
    </row>
    <row r="80" spans="1:106" ht="15" customHeight="1">
      <c r="A80" s="113"/>
      <c r="B80" s="150" t="e">
        <f t="shared" ca="1" si="36"/>
        <v>#N/A</v>
      </c>
      <c r="C80" s="150" t="e">
        <f t="shared" ca="1" si="37"/>
        <v>#N/A</v>
      </c>
      <c r="D80" s="150" t="e">
        <f t="shared" ca="1" si="77"/>
        <v>#N/A</v>
      </c>
      <c r="E80" s="150" t="e">
        <f ca="1">IF(Length_12!L17&lt;0,ROUNDUP(Length_12!L17,B80),ROUNDDOWN(Length_12!L17,B80))</f>
        <v>#N/A</v>
      </c>
      <c r="F80" s="150" t="e">
        <f ca="1">IF(Length_12!M17&lt;0,ROUNDDOWN(Length_12!M17,B80),ROUNDUP(Length_12!M17,B80))</f>
        <v>#N/A</v>
      </c>
      <c r="G80" s="150" t="e">
        <f t="shared" ca="1" si="38"/>
        <v>#N/A</v>
      </c>
      <c r="H80" s="150" t="e">
        <f t="shared" ca="1" si="39"/>
        <v>#N/A</v>
      </c>
      <c r="I80" s="150" t="e">
        <f t="shared" ca="1" si="39"/>
        <v>#N/A</v>
      </c>
      <c r="J80" s="150" t="e">
        <f t="shared" ca="1" si="39"/>
        <v>#N/A</v>
      </c>
      <c r="K80" s="150" t="e">
        <f t="shared" ca="1" si="39"/>
        <v>#N/A</v>
      </c>
      <c r="L80" s="150" t="e">
        <f t="shared" ca="1" si="40"/>
        <v>#N/A</v>
      </c>
      <c r="M80" s="268" t="str">
        <f t="shared" si="78"/>
        <v/>
      </c>
      <c r="N80" s="268" t="str">
        <f t="shared" si="79"/>
        <v/>
      </c>
      <c r="O80" s="116"/>
      <c r="P80" s="194">
        <v>14</v>
      </c>
      <c r="Q80" s="150" t="b">
        <f t="shared" si="80"/>
        <v>0</v>
      </c>
      <c r="R80" s="150" t="str">
        <f t="shared" ca="1" si="41"/>
        <v/>
      </c>
      <c r="S80" s="150" t="str">
        <f t="shared" ca="1" si="42"/>
        <v/>
      </c>
      <c r="T80" s="150" t="str">
        <f t="shared" ca="1" si="43"/>
        <v/>
      </c>
      <c r="U80" s="150" t="str">
        <f t="shared" ca="1" si="44"/>
        <v/>
      </c>
      <c r="V80" s="150" t="str">
        <f t="shared" ca="1" si="45"/>
        <v/>
      </c>
      <c r="W80" s="150" t="str">
        <f t="shared" ca="1" si="46"/>
        <v/>
      </c>
      <c r="X80" s="157" t="str">
        <f t="shared" ca="1" si="81"/>
        <v/>
      </c>
      <c r="Y80" s="157" t="str">
        <f t="shared" ca="1" si="82"/>
        <v/>
      </c>
      <c r="Z80" s="157" t="str">
        <f t="shared" ca="1" si="83"/>
        <v/>
      </c>
      <c r="AA80" s="157" t="str">
        <f t="shared" ca="1" si="84"/>
        <v/>
      </c>
      <c r="AB80" s="157" t="str">
        <f t="shared" ca="1" si="85"/>
        <v/>
      </c>
      <c r="AC80" s="157" t="str">
        <f t="shared" ca="1" si="86"/>
        <v/>
      </c>
      <c r="AD80" s="157" t="str">
        <f t="shared" ca="1" si="87"/>
        <v/>
      </c>
      <c r="AE80" s="157" t="str">
        <f t="shared" ca="1" si="88"/>
        <v/>
      </c>
      <c r="AF80" s="150" t="b">
        <f t="shared" si="89"/>
        <v>0</v>
      </c>
      <c r="AG80" s="150" t="str">
        <f t="shared" ca="1" si="47"/>
        <v/>
      </c>
      <c r="AH80" s="150" t="str">
        <f t="shared" ca="1" si="48"/>
        <v/>
      </c>
      <c r="AI80" s="150" t="str">
        <f t="shared" ca="1" si="49"/>
        <v/>
      </c>
      <c r="AJ80" s="150" t="str">
        <f t="shared" ca="1" si="50"/>
        <v/>
      </c>
      <c r="AK80" s="150" t="str">
        <f t="shared" ca="1" si="51"/>
        <v/>
      </c>
      <c r="AL80" s="150" t="str">
        <f t="shared" ca="1" si="52"/>
        <v/>
      </c>
      <c r="AM80" s="157" t="str">
        <f t="shared" ca="1" si="90"/>
        <v/>
      </c>
      <c r="AN80" s="157" t="str">
        <f t="shared" ca="1" si="91"/>
        <v/>
      </c>
      <c r="AO80" s="157" t="str">
        <f t="shared" ca="1" si="92"/>
        <v/>
      </c>
      <c r="AP80" s="157" t="str">
        <f t="shared" ca="1" si="93"/>
        <v/>
      </c>
      <c r="AQ80" s="157" t="str">
        <f t="shared" ca="1" si="94"/>
        <v/>
      </c>
      <c r="AR80" s="157" t="str">
        <f t="shared" ca="1" si="95"/>
        <v/>
      </c>
      <c r="AS80" s="157" t="str">
        <f t="shared" ca="1" si="96"/>
        <v/>
      </c>
      <c r="AT80" s="157" t="str">
        <f t="shared" ca="1" si="97"/>
        <v/>
      </c>
      <c r="AU80" s="150" t="b">
        <f t="shared" si="98"/>
        <v>0</v>
      </c>
      <c r="AV80" s="150" t="str">
        <f t="shared" ca="1" si="53"/>
        <v/>
      </c>
      <c r="AW80" s="150" t="str">
        <f t="shared" ca="1" si="54"/>
        <v/>
      </c>
      <c r="AX80" s="150" t="str">
        <f t="shared" ca="1" si="55"/>
        <v/>
      </c>
      <c r="AY80" s="150" t="str">
        <f t="shared" ca="1" si="56"/>
        <v/>
      </c>
      <c r="AZ80" s="150" t="str">
        <f t="shared" ca="1" si="57"/>
        <v/>
      </c>
      <c r="BA80" s="150" t="str">
        <f t="shared" ca="1" si="58"/>
        <v/>
      </c>
      <c r="BB80" s="157" t="str">
        <f t="shared" ca="1" si="99"/>
        <v/>
      </c>
      <c r="BC80" s="157" t="str">
        <f t="shared" ca="1" si="100"/>
        <v/>
      </c>
      <c r="BD80" s="157" t="str">
        <f t="shared" ca="1" si="101"/>
        <v/>
      </c>
      <c r="BE80" s="157" t="str">
        <f t="shared" ca="1" si="102"/>
        <v/>
      </c>
      <c r="BF80" s="157" t="str">
        <f t="shared" ca="1" si="103"/>
        <v/>
      </c>
      <c r="BG80" s="157" t="str">
        <f t="shared" ca="1" si="104"/>
        <v/>
      </c>
      <c r="BH80" s="157" t="str">
        <f t="shared" ca="1" si="105"/>
        <v/>
      </c>
      <c r="BI80" s="157" t="str">
        <f t="shared" ca="1" si="106"/>
        <v/>
      </c>
      <c r="BJ80" s="150" t="b">
        <f t="shared" si="107"/>
        <v>0</v>
      </c>
      <c r="BK80" s="150" t="str">
        <f t="shared" ca="1" si="59"/>
        <v/>
      </c>
      <c r="BL80" s="150" t="str">
        <f t="shared" ca="1" si="60"/>
        <v/>
      </c>
      <c r="BM80" s="150" t="str">
        <f t="shared" ca="1" si="61"/>
        <v/>
      </c>
      <c r="BN80" s="150" t="str">
        <f t="shared" ca="1" si="62"/>
        <v/>
      </c>
      <c r="BO80" s="150" t="str">
        <f t="shared" ca="1" si="63"/>
        <v/>
      </c>
      <c r="BP80" s="150" t="str">
        <f t="shared" ca="1" si="64"/>
        <v/>
      </c>
      <c r="BQ80" s="157" t="str">
        <f t="shared" ca="1" si="108"/>
        <v/>
      </c>
      <c r="BR80" s="157" t="str">
        <f t="shared" ca="1" si="109"/>
        <v/>
      </c>
      <c r="BS80" s="157" t="str">
        <f t="shared" ca="1" si="110"/>
        <v/>
      </c>
      <c r="BT80" s="157" t="str">
        <f t="shared" ca="1" si="111"/>
        <v/>
      </c>
      <c r="BU80" s="157" t="str">
        <f t="shared" ca="1" si="112"/>
        <v/>
      </c>
      <c r="BV80" s="157" t="str">
        <f t="shared" ca="1" si="113"/>
        <v/>
      </c>
      <c r="BW80" s="157" t="str">
        <f t="shared" ca="1" si="114"/>
        <v/>
      </c>
      <c r="BX80" s="157" t="str">
        <f t="shared" ca="1" si="115"/>
        <v/>
      </c>
      <c r="BY80" s="150" t="b">
        <f t="shared" si="116"/>
        <v>0</v>
      </c>
      <c r="BZ80" s="150" t="str">
        <f t="shared" ca="1" si="65"/>
        <v/>
      </c>
      <c r="CA80" s="150" t="str">
        <f t="shared" ca="1" si="66"/>
        <v/>
      </c>
      <c r="CB80" s="150" t="str">
        <f t="shared" ca="1" si="67"/>
        <v/>
      </c>
      <c r="CC80" s="150" t="str">
        <f t="shared" ca="1" si="68"/>
        <v/>
      </c>
      <c r="CD80" s="150" t="str">
        <f t="shared" ca="1" si="69"/>
        <v/>
      </c>
      <c r="CE80" s="150" t="str">
        <f t="shared" ca="1" si="70"/>
        <v/>
      </c>
      <c r="CF80" s="157" t="str">
        <f t="shared" ca="1" si="117"/>
        <v/>
      </c>
      <c r="CG80" s="157" t="str">
        <f t="shared" ca="1" si="118"/>
        <v/>
      </c>
      <c r="CH80" s="157" t="str">
        <f t="shared" ca="1" si="119"/>
        <v/>
      </c>
      <c r="CI80" s="157" t="str">
        <f t="shared" ca="1" si="120"/>
        <v/>
      </c>
      <c r="CJ80" s="157" t="str">
        <f t="shared" ca="1" si="121"/>
        <v/>
      </c>
      <c r="CK80" s="157" t="str">
        <f t="shared" ca="1" si="122"/>
        <v/>
      </c>
      <c r="CL80" s="157" t="str">
        <f t="shared" ca="1" si="123"/>
        <v/>
      </c>
      <c r="CM80" s="157" t="str">
        <f t="shared" ca="1" si="124"/>
        <v/>
      </c>
      <c r="CN80" s="150" t="b">
        <f t="shared" si="125"/>
        <v>0</v>
      </c>
      <c r="CO80" s="150" t="str">
        <f t="shared" ca="1" si="71"/>
        <v/>
      </c>
      <c r="CP80" s="150" t="str">
        <f t="shared" ca="1" si="72"/>
        <v/>
      </c>
      <c r="CQ80" s="150" t="str">
        <f t="shared" ca="1" si="73"/>
        <v/>
      </c>
      <c r="CR80" s="150" t="str">
        <f t="shared" ca="1" si="74"/>
        <v/>
      </c>
      <c r="CS80" s="150" t="str">
        <f t="shared" ca="1" si="75"/>
        <v/>
      </c>
      <c r="CT80" s="150" t="str">
        <f t="shared" ca="1" si="76"/>
        <v/>
      </c>
      <c r="CU80" s="157" t="str">
        <f t="shared" ca="1" si="126"/>
        <v/>
      </c>
      <c r="CV80" s="157" t="str">
        <f t="shared" ca="1" si="127"/>
        <v/>
      </c>
      <c r="CW80" s="157" t="str">
        <f t="shared" ca="1" si="128"/>
        <v/>
      </c>
      <c r="CX80" s="157" t="str">
        <f t="shared" ca="1" si="129"/>
        <v/>
      </c>
      <c r="CY80" s="157" t="str">
        <f t="shared" ca="1" si="130"/>
        <v/>
      </c>
      <c r="CZ80" s="157" t="str">
        <f t="shared" ca="1" si="131"/>
        <v/>
      </c>
      <c r="DA80" s="157" t="str">
        <f t="shared" ca="1" si="132"/>
        <v/>
      </c>
      <c r="DB80" s="157" t="str">
        <f t="shared" ca="1" si="133"/>
        <v/>
      </c>
    </row>
    <row r="81" spans="1:106" ht="15" customHeight="1">
      <c r="A81" s="113"/>
      <c r="B81" s="150" t="e">
        <f t="shared" ca="1" si="36"/>
        <v>#N/A</v>
      </c>
      <c r="C81" s="150" t="e">
        <f t="shared" ca="1" si="37"/>
        <v>#N/A</v>
      </c>
      <c r="D81" s="150" t="e">
        <f t="shared" ca="1" si="77"/>
        <v>#N/A</v>
      </c>
      <c r="E81" s="150" t="e">
        <f ca="1">IF(Length_12!L18&lt;0,ROUNDUP(Length_12!L18,B81),ROUNDDOWN(Length_12!L18,B81))</f>
        <v>#N/A</v>
      </c>
      <c r="F81" s="150" t="e">
        <f ca="1">IF(Length_12!M18&lt;0,ROUNDDOWN(Length_12!M18,B81),ROUNDUP(Length_12!M18,B81))</f>
        <v>#N/A</v>
      </c>
      <c r="G81" s="150" t="e">
        <f t="shared" ca="1" si="38"/>
        <v>#N/A</v>
      </c>
      <c r="H81" s="150" t="e">
        <f t="shared" ca="1" si="39"/>
        <v>#N/A</v>
      </c>
      <c r="I81" s="150" t="e">
        <f t="shared" ca="1" si="39"/>
        <v>#N/A</v>
      </c>
      <c r="J81" s="150" t="e">
        <f t="shared" ca="1" si="39"/>
        <v>#N/A</v>
      </c>
      <c r="K81" s="150" t="e">
        <f t="shared" ca="1" si="39"/>
        <v>#N/A</v>
      </c>
      <c r="L81" s="150" t="e">
        <f t="shared" ca="1" si="40"/>
        <v>#N/A</v>
      </c>
      <c r="M81" s="268" t="str">
        <f t="shared" si="78"/>
        <v/>
      </c>
      <c r="N81" s="268" t="str">
        <f t="shared" si="79"/>
        <v/>
      </c>
      <c r="O81" s="116"/>
      <c r="P81" s="194">
        <v>15</v>
      </c>
      <c r="Q81" s="150" t="b">
        <f t="shared" si="80"/>
        <v>0</v>
      </c>
      <c r="R81" s="150" t="str">
        <f t="shared" ca="1" si="41"/>
        <v/>
      </c>
      <c r="S81" s="150" t="str">
        <f t="shared" ca="1" si="42"/>
        <v/>
      </c>
      <c r="T81" s="150" t="str">
        <f t="shared" ca="1" si="43"/>
        <v/>
      </c>
      <c r="U81" s="150" t="str">
        <f t="shared" ca="1" si="44"/>
        <v/>
      </c>
      <c r="V81" s="150" t="str">
        <f t="shared" ca="1" si="45"/>
        <v/>
      </c>
      <c r="W81" s="150" t="str">
        <f t="shared" ca="1" si="46"/>
        <v/>
      </c>
      <c r="X81" s="157" t="str">
        <f t="shared" ca="1" si="81"/>
        <v/>
      </c>
      <c r="Y81" s="157" t="str">
        <f t="shared" ca="1" si="82"/>
        <v/>
      </c>
      <c r="Z81" s="157" t="str">
        <f t="shared" ca="1" si="83"/>
        <v/>
      </c>
      <c r="AA81" s="157" t="str">
        <f t="shared" ca="1" si="84"/>
        <v/>
      </c>
      <c r="AB81" s="157" t="str">
        <f t="shared" ca="1" si="85"/>
        <v/>
      </c>
      <c r="AC81" s="157" t="str">
        <f t="shared" ca="1" si="86"/>
        <v/>
      </c>
      <c r="AD81" s="157" t="str">
        <f t="shared" ca="1" si="87"/>
        <v/>
      </c>
      <c r="AE81" s="157" t="str">
        <f t="shared" ca="1" si="88"/>
        <v/>
      </c>
      <c r="AF81" s="150" t="b">
        <f t="shared" si="89"/>
        <v>0</v>
      </c>
      <c r="AG81" s="150" t="str">
        <f t="shared" ca="1" si="47"/>
        <v/>
      </c>
      <c r="AH81" s="150" t="str">
        <f t="shared" ca="1" si="48"/>
        <v/>
      </c>
      <c r="AI81" s="150" t="str">
        <f t="shared" ca="1" si="49"/>
        <v/>
      </c>
      <c r="AJ81" s="150" t="str">
        <f t="shared" ca="1" si="50"/>
        <v/>
      </c>
      <c r="AK81" s="150" t="str">
        <f t="shared" ca="1" si="51"/>
        <v/>
      </c>
      <c r="AL81" s="150" t="str">
        <f t="shared" ca="1" si="52"/>
        <v/>
      </c>
      <c r="AM81" s="157" t="str">
        <f t="shared" ca="1" si="90"/>
        <v/>
      </c>
      <c r="AN81" s="157" t="str">
        <f t="shared" ca="1" si="91"/>
        <v/>
      </c>
      <c r="AO81" s="157" t="str">
        <f t="shared" ca="1" si="92"/>
        <v/>
      </c>
      <c r="AP81" s="157" t="str">
        <f t="shared" ca="1" si="93"/>
        <v/>
      </c>
      <c r="AQ81" s="157" t="str">
        <f t="shared" ca="1" si="94"/>
        <v/>
      </c>
      <c r="AR81" s="157" t="str">
        <f t="shared" ca="1" si="95"/>
        <v/>
      </c>
      <c r="AS81" s="157" t="str">
        <f t="shared" ca="1" si="96"/>
        <v/>
      </c>
      <c r="AT81" s="157" t="str">
        <f t="shared" ca="1" si="97"/>
        <v/>
      </c>
      <c r="AU81" s="150" t="b">
        <f t="shared" si="98"/>
        <v>0</v>
      </c>
      <c r="AV81" s="150" t="str">
        <f t="shared" ca="1" si="53"/>
        <v/>
      </c>
      <c r="AW81" s="150" t="str">
        <f t="shared" ca="1" si="54"/>
        <v/>
      </c>
      <c r="AX81" s="150" t="str">
        <f t="shared" ca="1" si="55"/>
        <v/>
      </c>
      <c r="AY81" s="150" t="str">
        <f t="shared" ca="1" si="56"/>
        <v/>
      </c>
      <c r="AZ81" s="150" t="str">
        <f t="shared" ca="1" si="57"/>
        <v/>
      </c>
      <c r="BA81" s="150" t="str">
        <f t="shared" ca="1" si="58"/>
        <v/>
      </c>
      <c r="BB81" s="157" t="str">
        <f t="shared" ca="1" si="99"/>
        <v/>
      </c>
      <c r="BC81" s="157" t="str">
        <f t="shared" ca="1" si="100"/>
        <v/>
      </c>
      <c r="BD81" s="157" t="str">
        <f t="shared" ca="1" si="101"/>
        <v/>
      </c>
      <c r="BE81" s="157" t="str">
        <f t="shared" ca="1" si="102"/>
        <v/>
      </c>
      <c r="BF81" s="157" t="str">
        <f t="shared" ca="1" si="103"/>
        <v/>
      </c>
      <c r="BG81" s="157" t="str">
        <f t="shared" ca="1" si="104"/>
        <v/>
      </c>
      <c r="BH81" s="157" t="str">
        <f t="shared" ca="1" si="105"/>
        <v/>
      </c>
      <c r="BI81" s="157" t="str">
        <f t="shared" ca="1" si="106"/>
        <v/>
      </c>
      <c r="BJ81" s="150" t="b">
        <f t="shared" si="107"/>
        <v>0</v>
      </c>
      <c r="BK81" s="150" t="str">
        <f t="shared" ca="1" si="59"/>
        <v/>
      </c>
      <c r="BL81" s="150" t="str">
        <f t="shared" ca="1" si="60"/>
        <v/>
      </c>
      <c r="BM81" s="150" t="str">
        <f t="shared" ca="1" si="61"/>
        <v/>
      </c>
      <c r="BN81" s="150" t="str">
        <f t="shared" ca="1" si="62"/>
        <v/>
      </c>
      <c r="BO81" s="150" t="str">
        <f t="shared" ca="1" si="63"/>
        <v/>
      </c>
      <c r="BP81" s="150" t="str">
        <f t="shared" ca="1" si="64"/>
        <v/>
      </c>
      <c r="BQ81" s="157" t="str">
        <f t="shared" ca="1" si="108"/>
        <v/>
      </c>
      <c r="BR81" s="157" t="str">
        <f t="shared" ca="1" si="109"/>
        <v/>
      </c>
      <c r="BS81" s="157" t="str">
        <f t="shared" ca="1" si="110"/>
        <v/>
      </c>
      <c r="BT81" s="157" t="str">
        <f t="shared" ca="1" si="111"/>
        <v/>
      </c>
      <c r="BU81" s="157" t="str">
        <f t="shared" ca="1" si="112"/>
        <v/>
      </c>
      <c r="BV81" s="157" t="str">
        <f t="shared" ca="1" si="113"/>
        <v/>
      </c>
      <c r="BW81" s="157" t="str">
        <f t="shared" ca="1" si="114"/>
        <v/>
      </c>
      <c r="BX81" s="157" t="str">
        <f t="shared" ca="1" si="115"/>
        <v/>
      </c>
      <c r="BY81" s="150" t="b">
        <f t="shared" si="116"/>
        <v>0</v>
      </c>
      <c r="BZ81" s="150" t="str">
        <f t="shared" ca="1" si="65"/>
        <v/>
      </c>
      <c r="CA81" s="150" t="str">
        <f t="shared" ca="1" si="66"/>
        <v/>
      </c>
      <c r="CB81" s="150" t="str">
        <f t="shared" ca="1" si="67"/>
        <v/>
      </c>
      <c r="CC81" s="150" t="str">
        <f t="shared" ca="1" si="68"/>
        <v/>
      </c>
      <c r="CD81" s="150" t="str">
        <f t="shared" ca="1" si="69"/>
        <v/>
      </c>
      <c r="CE81" s="150" t="str">
        <f t="shared" ca="1" si="70"/>
        <v/>
      </c>
      <c r="CF81" s="157" t="str">
        <f t="shared" ca="1" si="117"/>
        <v/>
      </c>
      <c r="CG81" s="157" t="str">
        <f t="shared" ca="1" si="118"/>
        <v/>
      </c>
      <c r="CH81" s="157" t="str">
        <f t="shared" ca="1" si="119"/>
        <v/>
      </c>
      <c r="CI81" s="157" t="str">
        <f t="shared" ca="1" si="120"/>
        <v/>
      </c>
      <c r="CJ81" s="157" t="str">
        <f t="shared" ca="1" si="121"/>
        <v/>
      </c>
      <c r="CK81" s="157" t="str">
        <f t="shared" ca="1" si="122"/>
        <v/>
      </c>
      <c r="CL81" s="157" t="str">
        <f t="shared" ca="1" si="123"/>
        <v/>
      </c>
      <c r="CM81" s="157" t="str">
        <f t="shared" ca="1" si="124"/>
        <v/>
      </c>
      <c r="CN81" s="150" t="b">
        <f t="shared" si="125"/>
        <v>0</v>
      </c>
      <c r="CO81" s="150" t="str">
        <f t="shared" ca="1" si="71"/>
        <v/>
      </c>
      <c r="CP81" s="150" t="str">
        <f t="shared" ca="1" si="72"/>
        <v/>
      </c>
      <c r="CQ81" s="150" t="str">
        <f t="shared" ca="1" si="73"/>
        <v/>
      </c>
      <c r="CR81" s="150" t="str">
        <f t="shared" ca="1" si="74"/>
        <v/>
      </c>
      <c r="CS81" s="150" t="str">
        <f t="shared" ca="1" si="75"/>
        <v/>
      </c>
      <c r="CT81" s="150" t="str">
        <f t="shared" ca="1" si="76"/>
        <v/>
      </c>
      <c r="CU81" s="157" t="str">
        <f t="shared" ca="1" si="126"/>
        <v/>
      </c>
      <c r="CV81" s="157" t="str">
        <f t="shared" ca="1" si="127"/>
        <v/>
      </c>
      <c r="CW81" s="157" t="str">
        <f t="shared" ca="1" si="128"/>
        <v/>
      </c>
      <c r="CX81" s="157" t="str">
        <f t="shared" ca="1" si="129"/>
        <v/>
      </c>
      <c r="CY81" s="157" t="str">
        <f t="shared" ca="1" si="130"/>
        <v/>
      </c>
      <c r="CZ81" s="157" t="str">
        <f t="shared" ca="1" si="131"/>
        <v/>
      </c>
      <c r="DA81" s="157" t="str">
        <f t="shared" ca="1" si="132"/>
        <v/>
      </c>
      <c r="DB81" s="157" t="str">
        <f t="shared" ca="1" si="133"/>
        <v/>
      </c>
    </row>
    <row r="82" spans="1:106" ht="15" customHeight="1">
      <c r="A82" s="113"/>
      <c r="B82" s="150" t="e">
        <f t="shared" ca="1" si="36"/>
        <v>#N/A</v>
      </c>
      <c r="C82" s="150" t="e">
        <f t="shared" ca="1" si="37"/>
        <v>#N/A</v>
      </c>
      <c r="D82" s="150" t="e">
        <f t="shared" ca="1" si="77"/>
        <v>#N/A</v>
      </c>
      <c r="E82" s="150" t="e">
        <f ca="1">IF(Length_12!L19&lt;0,ROUNDUP(Length_12!L19,B82),ROUNDDOWN(Length_12!L19,B82))</f>
        <v>#N/A</v>
      </c>
      <c r="F82" s="150" t="e">
        <f ca="1">IF(Length_12!M19&lt;0,ROUNDDOWN(Length_12!M19,B82),ROUNDUP(Length_12!M19,B82))</f>
        <v>#N/A</v>
      </c>
      <c r="G82" s="150" t="e">
        <f t="shared" ca="1" si="38"/>
        <v>#N/A</v>
      </c>
      <c r="H82" s="150" t="e">
        <f t="shared" ca="1" si="39"/>
        <v>#N/A</v>
      </c>
      <c r="I82" s="150" t="e">
        <f t="shared" ca="1" si="39"/>
        <v>#N/A</v>
      </c>
      <c r="J82" s="150" t="e">
        <f t="shared" ca="1" si="39"/>
        <v>#N/A</v>
      </c>
      <c r="K82" s="150" t="e">
        <f t="shared" ca="1" si="39"/>
        <v>#N/A</v>
      </c>
      <c r="L82" s="150" t="e">
        <f t="shared" ca="1" si="40"/>
        <v>#N/A</v>
      </c>
      <c r="M82" s="268" t="str">
        <f t="shared" si="78"/>
        <v/>
      </c>
      <c r="N82" s="268" t="str">
        <f t="shared" si="79"/>
        <v/>
      </c>
      <c r="O82" s="116"/>
      <c r="P82" s="194">
        <v>16</v>
      </c>
      <c r="Q82" s="150" t="b">
        <f t="shared" si="80"/>
        <v>0</v>
      </c>
      <c r="R82" s="150" t="str">
        <f t="shared" ca="1" si="41"/>
        <v/>
      </c>
      <c r="S82" s="150" t="str">
        <f t="shared" ca="1" si="42"/>
        <v/>
      </c>
      <c r="T82" s="150" t="str">
        <f t="shared" ca="1" si="43"/>
        <v/>
      </c>
      <c r="U82" s="150" t="str">
        <f t="shared" ca="1" si="44"/>
        <v/>
      </c>
      <c r="V82" s="150" t="str">
        <f t="shared" ca="1" si="45"/>
        <v/>
      </c>
      <c r="W82" s="150" t="str">
        <f t="shared" ca="1" si="46"/>
        <v/>
      </c>
      <c r="X82" s="157" t="str">
        <f t="shared" ca="1" si="81"/>
        <v/>
      </c>
      <c r="Y82" s="157" t="str">
        <f t="shared" ca="1" si="82"/>
        <v/>
      </c>
      <c r="Z82" s="157" t="str">
        <f t="shared" ca="1" si="83"/>
        <v/>
      </c>
      <c r="AA82" s="157" t="str">
        <f t="shared" ca="1" si="84"/>
        <v/>
      </c>
      <c r="AB82" s="157" t="str">
        <f t="shared" ca="1" si="85"/>
        <v/>
      </c>
      <c r="AC82" s="157" t="str">
        <f t="shared" ca="1" si="86"/>
        <v/>
      </c>
      <c r="AD82" s="157" t="str">
        <f t="shared" ca="1" si="87"/>
        <v/>
      </c>
      <c r="AE82" s="157" t="str">
        <f t="shared" ca="1" si="88"/>
        <v/>
      </c>
      <c r="AF82" s="150" t="b">
        <f t="shared" si="89"/>
        <v>0</v>
      </c>
      <c r="AG82" s="150" t="str">
        <f t="shared" ca="1" si="47"/>
        <v/>
      </c>
      <c r="AH82" s="150" t="str">
        <f t="shared" ca="1" si="48"/>
        <v/>
      </c>
      <c r="AI82" s="150" t="str">
        <f t="shared" ca="1" si="49"/>
        <v/>
      </c>
      <c r="AJ82" s="150" t="str">
        <f t="shared" ca="1" si="50"/>
        <v/>
      </c>
      <c r="AK82" s="150" t="str">
        <f t="shared" ca="1" si="51"/>
        <v/>
      </c>
      <c r="AL82" s="150" t="str">
        <f t="shared" ca="1" si="52"/>
        <v/>
      </c>
      <c r="AM82" s="157" t="str">
        <f t="shared" ca="1" si="90"/>
        <v/>
      </c>
      <c r="AN82" s="157" t="str">
        <f t="shared" ca="1" si="91"/>
        <v/>
      </c>
      <c r="AO82" s="157" t="str">
        <f t="shared" ca="1" si="92"/>
        <v/>
      </c>
      <c r="AP82" s="157" t="str">
        <f t="shared" ca="1" si="93"/>
        <v/>
      </c>
      <c r="AQ82" s="157" t="str">
        <f t="shared" ca="1" si="94"/>
        <v/>
      </c>
      <c r="AR82" s="157" t="str">
        <f t="shared" ca="1" si="95"/>
        <v/>
      </c>
      <c r="AS82" s="157" t="str">
        <f t="shared" ca="1" si="96"/>
        <v/>
      </c>
      <c r="AT82" s="157" t="str">
        <f t="shared" ca="1" si="97"/>
        <v/>
      </c>
      <c r="AU82" s="150" t="b">
        <f t="shared" si="98"/>
        <v>0</v>
      </c>
      <c r="AV82" s="150" t="str">
        <f t="shared" ca="1" si="53"/>
        <v/>
      </c>
      <c r="AW82" s="150" t="str">
        <f t="shared" ca="1" si="54"/>
        <v/>
      </c>
      <c r="AX82" s="150" t="str">
        <f t="shared" ca="1" si="55"/>
        <v/>
      </c>
      <c r="AY82" s="150" t="str">
        <f t="shared" ca="1" si="56"/>
        <v/>
      </c>
      <c r="AZ82" s="150" t="str">
        <f t="shared" ca="1" si="57"/>
        <v/>
      </c>
      <c r="BA82" s="150" t="str">
        <f t="shared" ca="1" si="58"/>
        <v/>
      </c>
      <c r="BB82" s="157" t="str">
        <f t="shared" ca="1" si="99"/>
        <v/>
      </c>
      <c r="BC82" s="157" t="str">
        <f t="shared" ca="1" si="100"/>
        <v/>
      </c>
      <c r="BD82" s="157" t="str">
        <f t="shared" ca="1" si="101"/>
        <v/>
      </c>
      <c r="BE82" s="157" t="str">
        <f t="shared" ca="1" si="102"/>
        <v/>
      </c>
      <c r="BF82" s="157" t="str">
        <f t="shared" ca="1" si="103"/>
        <v/>
      </c>
      <c r="BG82" s="157" t="str">
        <f t="shared" ca="1" si="104"/>
        <v/>
      </c>
      <c r="BH82" s="157" t="str">
        <f t="shared" ca="1" si="105"/>
        <v/>
      </c>
      <c r="BI82" s="157" t="str">
        <f t="shared" ca="1" si="106"/>
        <v/>
      </c>
      <c r="BJ82" s="150" t="b">
        <f t="shared" si="107"/>
        <v>0</v>
      </c>
      <c r="BK82" s="150" t="str">
        <f t="shared" ca="1" si="59"/>
        <v/>
      </c>
      <c r="BL82" s="150" t="str">
        <f t="shared" ca="1" si="60"/>
        <v/>
      </c>
      <c r="BM82" s="150" t="str">
        <f t="shared" ca="1" si="61"/>
        <v/>
      </c>
      <c r="BN82" s="150" t="str">
        <f t="shared" ca="1" si="62"/>
        <v/>
      </c>
      <c r="BO82" s="150" t="str">
        <f t="shared" ca="1" si="63"/>
        <v/>
      </c>
      <c r="BP82" s="150" t="str">
        <f t="shared" ca="1" si="64"/>
        <v/>
      </c>
      <c r="BQ82" s="157" t="str">
        <f t="shared" ca="1" si="108"/>
        <v/>
      </c>
      <c r="BR82" s="157" t="str">
        <f t="shared" ca="1" si="109"/>
        <v/>
      </c>
      <c r="BS82" s="157" t="str">
        <f t="shared" ca="1" si="110"/>
        <v/>
      </c>
      <c r="BT82" s="157" t="str">
        <f t="shared" ca="1" si="111"/>
        <v/>
      </c>
      <c r="BU82" s="157" t="str">
        <f t="shared" ca="1" si="112"/>
        <v/>
      </c>
      <c r="BV82" s="157" t="str">
        <f t="shared" ca="1" si="113"/>
        <v/>
      </c>
      <c r="BW82" s="157" t="str">
        <f t="shared" ca="1" si="114"/>
        <v/>
      </c>
      <c r="BX82" s="157" t="str">
        <f t="shared" ca="1" si="115"/>
        <v/>
      </c>
      <c r="BY82" s="150" t="b">
        <f t="shared" si="116"/>
        <v>0</v>
      </c>
      <c r="BZ82" s="150" t="str">
        <f t="shared" ca="1" si="65"/>
        <v/>
      </c>
      <c r="CA82" s="150" t="str">
        <f t="shared" ca="1" si="66"/>
        <v/>
      </c>
      <c r="CB82" s="150" t="str">
        <f t="shared" ca="1" si="67"/>
        <v/>
      </c>
      <c r="CC82" s="150" t="str">
        <f t="shared" ca="1" si="68"/>
        <v/>
      </c>
      <c r="CD82" s="150" t="str">
        <f t="shared" ca="1" si="69"/>
        <v/>
      </c>
      <c r="CE82" s="150" t="str">
        <f t="shared" ca="1" si="70"/>
        <v/>
      </c>
      <c r="CF82" s="157" t="str">
        <f t="shared" ca="1" si="117"/>
        <v/>
      </c>
      <c r="CG82" s="157" t="str">
        <f t="shared" ca="1" si="118"/>
        <v/>
      </c>
      <c r="CH82" s="157" t="str">
        <f t="shared" ca="1" si="119"/>
        <v/>
      </c>
      <c r="CI82" s="157" t="str">
        <f t="shared" ca="1" si="120"/>
        <v/>
      </c>
      <c r="CJ82" s="157" t="str">
        <f t="shared" ca="1" si="121"/>
        <v/>
      </c>
      <c r="CK82" s="157" t="str">
        <f t="shared" ca="1" si="122"/>
        <v/>
      </c>
      <c r="CL82" s="157" t="str">
        <f t="shared" ca="1" si="123"/>
        <v/>
      </c>
      <c r="CM82" s="157" t="str">
        <f t="shared" ca="1" si="124"/>
        <v/>
      </c>
      <c r="CN82" s="150" t="b">
        <f t="shared" si="125"/>
        <v>0</v>
      </c>
      <c r="CO82" s="150" t="str">
        <f t="shared" ca="1" si="71"/>
        <v/>
      </c>
      <c r="CP82" s="150" t="str">
        <f t="shared" ca="1" si="72"/>
        <v/>
      </c>
      <c r="CQ82" s="150" t="str">
        <f t="shared" ca="1" si="73"/>
        <v/>
      </c>
      <c r="CR82" s="150" t="str">
        <f t="shared" ca="1" si="74"/>
        <v/>
      </c>
      <c r="CS82" s="150" t="str">
        <f t="shared" ca="1" si="75"/>
        <v/>
      </c>
      <c r="CT82" s="150" t="str">
        <f t="shared" ca="1" si="76"/>
        <v/>
      </c>
      <c r="CU82" s="157" t="str">
        <f t="shared" ca="1" si="126"/>
        <v/>
      </c>
      <c r="CV82" s="157" t="str">
        <f t="shared" ca="1" si="127"/>
        <v/>
      </c>
      <c r="CW82" s="157" t="str">
        <f t="shared" ca="1" si="128"/>
        <v/>
      </c>
      <c r="CX82" s="157" t="str">
        <f t="shared" ca="1" si="129"/>
        <v/>
      </c>
      <c r="CY82" s="157" t="str">
        <f t="shared" ca="1" si="130"/>
        <v/>
      </c>
      <c r="CZ82" s="157" t="str">
        <f t="shared" ca="1" si="131"/>
        <v/>
      </c>
      <c r="DA82" s="157" t="str">
        <f t="shared" ca="1" si="132"/>
        <v/>
      </c>
      <c r="DB82" s="157" t="str">
        <f t="shared" ca="1" si="133"/>
        <v/>
      </c>
    </row>
    <row r="83" spans="1:106" ht="15" customHeight="1">
      <c r="A83" s="113"/>
      <c r="B83" s="150" t="e">
        <f t="shared" ca="1" si="36"/>
        <v>#N/A</v>
      </c>
      <c r="C83" s="150" t="e">
        <f t="shared" ca="1" si="37"/>
        <v>#N/A</v>
      </c>
      <c r="D83" s="150" t="e">
        <f t="shared" ca="1" si="77"/>
        <v>#N/A</v>
      </c>
      <c r="E83" s="150" t="e">
        <f ca="1">IF(Length_12!L20&lt;0,ROUNDUP(Length_12!L20,B83),ROUNDDOWN(Length_12!L20,B83))</f>
        <v>#N/A</v>
      </c>
      <c r="F83" s="150" t="e">
        <f ca="1">IF(Length_12!M20&lt;0,ROUNDDOWN(Length_12!M20,B83),ROUNDUP(Length_12!M20,B83))</f>
        <v>#N/A</v>
      </c>
      <c r="G83" s="150" t="e">
        <f t="shared" ca="1" si="38"/>
        <v>#N/A</v>
      </c>
      <c r="H83" s="150" t="e">
        <f t="shared" ca="1" si="39"/>
        <v>#N/A</v>
      </c>
      <c r="I83" s="150" t="e">
        <f t="shared" ca="1" si="39"/>
        <v>#N/A</v>
      </c>
      <c r="J83" s="150" t="e">
        <f t="shared" ca="1" si="39"/>
        <v>#N/A</v>
      </c>
      <c r="K83" s="150" t="e">
        <f t="shared" ca="1" si="39"/>
        <v>#N/A</v>
      </c>
      <c r="L83" s="150" t="e">
        <f t="shared" ca="1" si="40"/>
        <v>#N/A</v>
      </c>
      <c r="M83" s="268" t="str">
        <f t="shared" si="78"/>
        <v/>
      </c>
      <c r="N83" s="268" t="str">
        <f t="shared" si="79"/>
        <v/>
      </c>
      <c r="O83" s="116"/>
      <c r="P83" s="194">
        <v>17</v>
      </c>
      <c r="Q83" s="150" t="b">
        <f t="shared" si="80"/>
        <v>0</v>
      </c>
      <c r="R83" s="150" t="str">
        <f t="shared" ca="1" si="41"/>
        <v/>
      </c>
      <c r="S83" s="150" t="str">
        <f t="shared" ca="1" si="42"/>
        <v/>
      </c>
      <c r="T83" s="150" t="str">
        <f t="shared" ca="1" si="43"/>
        <v/>
      </c>
      <c r="U83" s="150" t="str">
        <f t="shared" ca="1" si="44"/>
        <v/>
      </c>
      <c r="V83" s="150" t="str">
        <f t="shared" ca="1" si="45"/>
        <v/>
      </c>
      <c r="W83" s="150" t="str">
        <f t="shared" ca="1" si="46"/>
        <v/>
      </c>
      <c r="X83" s="157" t="str">
        <f t="shared" ca="1" si="81"/>
        <v/>
      </c>
      <c r="Y83" s="157" t="str">
        <f t="shared" ca="1" si="82"/>
        <v/>
      </c>
      <c r="Z83" s="157" t="str">
        <f t="shared" ca="1" si="83"/>
        <v/>
      </c>
      <c r="AA83" s="157" t="str">
        <f t="shared" ca="1" si="84"/>
        <v/>
      </c>
      <c r="AB83" s="157" t="str">
        <f t="shared" ca="1" si="85"/>
        <v/>
      </c>
      <c r="AC83" s="157" t="str">
        <f t="shared" ca="1" si="86"/>
        <v/>
      </c>
      <c r="AD83" s="157" t="str">
        <f t="shared" ca="1" si="87"/>
        <v/>
      </c>
      <c r="AE83" s="157" t="str">
        <f t="shared" ca="1" si="88"/>
        <v/>
      </c>
      <c r="AF83" s="150" t="b">
        <f t="shared" si="89"/>
        <v>0</v>
      </c>
      <c r="AG83" s="150" t="str">
        <f t="shared" ca="1" si="47"/>
        <v/>
      </c>
      <c r="AH83" s="150" t="str">
        <f t="shared" ca="1" si="48"/>
        <v/>
      </c>
      <c r="AI83" s="150" t="str">
        <f t="shared" ca="1" si="49"/>
        <v/>
      </c>
      <c r="AJ83" s="150" t="str">
        <f t="shared" ca="1" si="50"/>
        <v/>
      </c>
      <c r="AK83" s="150" t="str">
        <f t="shared" ca="1" si="51"/>
        <v/>
      </c>
      <c r="AL83" s="150" t="str">
        <f t="shared" ca="1" si="52"/>
        <v/>
      </c>
      <c r="AM83" s="157" t="str">
        <f t="shared" ca="1" si="90"/>
        <v/>
      </c>
      <c r="AN83" s="157" t="str">
        <f t="shared" ca="1" si="91"/>
        <v/>
      </c>
      <c r="AO83" s="157" t="str">
        <f t="shared" ca="1" si="92"/>
        <v/>
      </c>
      <c r="AP83" s="157" t="str">
        <f t="shared" ca="1" si="93"/>
        <v/>
      </c>
      <c r="AQ83" s="157" t="str">
        <f t="shared" ca="1" si="94"/>
        <v/>
      </c>
      <c r="AR83" s="157" t="str">
        <f t="shared" ca="1" si="95"/>
        <v/>
      </c>
      <c r="AS83" s="157" t="str">
        <f t="shared" ca="1" si="96"/>
        <v/>
      </c>
      <c r="AT83" s="157" t="str">
        <f t="shared" ca="1" si="97"/>
        <v/>
      </c>
      <c r="AU83" s="150" t="b">
        <f t="shared" si="98"/>
        <v>0</v>
      </c>
      <c r="AV83" s="150" t="str">
        <f t="shared" ca="1" si="53"/>
        <v/>
      </c>
      <c r="AW83" s="150" t="str">
        <f t="shared" ca="1" si="54"/>
        <v/>
      </c>
      <c r="AX83" s="150" t="str">
        <f t="shared" ca="1" si="55"/>
        <v/>
      </c>
      <c r="AY83" s="150" t="str">
        <f t="shared" ca="1" si="56"/>
        <v/>
      </c>
      <c r="AZ83" s="150" t="str">
        <f t="shared" ca="1" si="57"/>
        <v/>
      </c>
      <c r="BA83" s="150" t="str">
        <f t="shared" ca="1" si="58"/>
        <v/>
      </c>
      <c r="BB83" s="157" t="str">
        <f t="shared" ca="1" si="99"/>
        <v/>
      </c>
      <c r="BC83" s="157" t="str">
        <f t="shared" ca="1" si="100"/>
        <v/>
      </c>
      <c r="BD83" s="157" t="str">
        <f t="shared" ca="1" si="101"/>
        <v/>
      </c>
      <c r="BE83" s="157" t="str">
        <f t="shared" ca="1" si="102"/>
        <v/>
      </c>
      <c r="BF83" s="157" t="str">
        <f t="shared" ca="1" si="103"/>
        <v/>
      </c>
      <c r="BG83" s="157" t="str">
        <f t="shared" ca="1" si="104"/>
        <v/>
      </c>
      <c r="BH83" s="157" t="str">
        <f t="shared" ca="1" si="105"/>
        <v/>
      </c>
      <c r="BI83" s="157" t="str">
        <f t="shared" ca="1" si="106"/>
        <v/>
      </c>
      <c r="BJ83" s="150" t="b">
        <f t="shared" si="107"/>
        <v>0</v>
      </c>
      <c r="BK83" s="150" t="str">
        <f t="shared" ca="1" si="59"/>
        <v/>
      </c>
      <c r="BL83" s="150" t="str">
        <f t="shared" ca="1" si="60"/>
        <v/>
      </c>
      <c r="BM83" s="150" t="str">
        <f t="shared" ca="1" si="61"/>
        <v/>
      </c>
      <c r="BN83" s="150" t="str">
        <f t="shared" ca="1" si="62"/>
        <v/>
      </c>
      <c r="BO83" s="150" t="str">
        <f t="shared" ca="1" si="63"/>
        <v/>
      </c>
      <c r="BP83" s="150" t="str">
        <f t="shared" ca="1" si="64"/>
        <v/>
      </c>
      <c r="BQ83" s="157" t="str">
        <f t="shared" ca="1" si="108"/>
        <v/>
      </c>
      <c r="BR83" s="157" t="str">
        <f t="shared" ca="1" si="109"/>
        <v/>
      </c>
      <c r="BS83" s="157" t="str">
        <f t="shared" ca="1" si="110"/>
        <v/>
      </c>
      <c r="BT83" s="157" t="str">
        <f t="shared" ca="1" si="111"/>
        <v/>
      </c>
      <c r="BU83" s="157" t="str">
        <f t="shared" ca="1" si="112"/>
        <v/>
      </c>
      <c r="BV83" s="157" t="str">
        <f t="shared" ca="1" si="113"/>
        <v/>
      </c>
      <c r="BW83" s="157" t="str">
        <f t="shared" ca="1" si="114"/>
        <v/>
      </c>
      <c r="BX83" s="157" t="str">
        <f t="shared" ca="1" si="115"/>
        <v/>
      </c>
      <c r="BY83" s="150" t="b">
        <f t="shared" si="116"/>
        <v>0</v>
      </c>
      <c r="BZ83" s="150" t="str">
        <f t="shared" ca="1" si="65"/>
        <v/>
      </c>
      <c r="CA83" s="150" t="str">
        <f t="shared" ca="1" si="66"/>
        <v/>
      </c>
      <c r="CB83" s="150" t="str">
        <f t="shared" ca="1" si="67"/>
        <v/>
      </c>
      <c r="CC83" s="150" t="str">
        <f t="shared" ca="1" si="68"/>
        <v/>
      </c>
      <c r="CD83" s="150" t="str">
        <f t="shared" ca="1" si="69"/>
        <v/>
      </c>
      <c r="CE83" s="150" t="str">
        <f t="shared" ca="1" si="70"/>
        <v/>
      </c>
      <c r="CF83" s="157" t="str">
        <f t="shared" ca="1" si="117"/>
        <v/>
      </c>
      <c r="CG83" s="157" t="str">
        <f t="shared" ca="1" si="118"/>
        <v/>
      </c>
      <c r="CH83" s="157" t="str">
        <f t="shared" ca="1" si="119"/>
        <v/>
      </c>
      <c r="CI83" s="157" t="str">
        <f t="shared" ca="1" si="120"/>
        <v/>
      </c>
      <c r="CJ83" s="157" t="str">
        <f t="shared" ca="1" si="121"/>
        <v/>
      </c>
      <c r="CK83" s="157" t="str">
        <f t="shared" ca="1" si="122"/>
        <v/>
      </c>
      <c r="CL83" s="157" t="str">
        <f t="shared" ca="1" si="123"/>
        <v/>
      </c>
      <c r="CM83" s="157" t="str">
        <f t="shared" ca="1" si="124"/>
        <v/>
      </c>
      <c r="CN83" s="150" t="b">
        <f t="shared" si="125"/>
        <v>0</v>
      </c>
      <c r="CO83" s="150" t="str">
        <f t="shared" ca="1" si="71"/>
        <v/>
      </c>
      <c r="CP83" s="150" t="str">
        <f t="shared" ca="1" si="72"/>
        <v/>
      </c>
      <c r="CQ83" s="150" t="str">
        <f t="shared" ca="1" si="73"/>
        <v/>
      </c>
      <c r="CR83" s="150" t="str">
        <f t="shared" ca="1" si="74"/>
        <v/>
      </c>
      <c r="CS83" s="150" t="str">
        <f t="shared" ca="1" si="75"/>
        <v/>
      </c>
      <c r="CT83" s="150" t="str">
        <f t="shared" ca="1" si="76"/>
        <v/>
      </c>
      <c r="CU83" s="157" t="str">
        <f t="shared" ca="1" si="126"/>
        <v/>
      </c>
      <c r="CV83" s="157" t="str">
        <f t="shared" ca="1" si="127"/>
        <v/>
      </c>
      <c r="CW83" s="157" t="str">
        <f t="shared" ca="1" si="128"/>
        <v/>
      </c>
      <c r="CX83" s="157" t="str">
        <f t="shared" ca="1" si="129"/>
        <v/>
      </c>
      <c r="CY83" s="157" t="str">
        <f t="shared" ca="1" si="130"/>
        <v/>
      </c>
      <c r="CZ83" s="157" t="str">
        <f t="shared" ca="1" si="131"/>
        <v/>
      </c>
      <c r="DA83" s="157" t="str">
        <f t="shared" ca="1" si="132"/>
        <v/>
      </c>
      <c r="DB83" s="157" t="str">
        <f t="shared" ca="1" si="133"/>
        <v/>
      </c>
    </row>
    <row r="84" spans="1:106" ht="15" customHeight="1">
      <c r="A84" s="113"/>
      <c r="B84" s="150" t="e">
        <f t="shared" ca="1" si="36"/>
        <v>#N/A</v>
      </c>
      <c r="C84" s="150" t="e">
        <f t="shared" ca="1" si="37"/>
        <v>#N/A</v>
      </c>
      <c r="D84" s="150" t="e">
        <f t="shared" ca="1" si="77"/>
        <v>#N/A</v>
      </c>
      <c r="E84" s="150" t="e">
        <f ca="1">IF(Length_12!L21&lt;0,ROUNDUP(Length_12!L21,B84),ROUNDDOWN(Length_12!L21,B84))</f>
        <v>#N/A</v>
      </c>
      <c r="F84" s="150" t="e">
        <f ca="1">IF(Length_12!M21&lt;0,ROUNDDOWN(Length_12!M21,B84),ROUNDUP(Length_12!M21,B84))</f>
        <v>#N/A</v>
      </c>
      <c r="G84" s="150" t="e">
        <f t="shared" ca="1" si="38"/>
        <v>#N/A</v>
      </c>
      <c r="H84" s="150" t="e">
        <f t="shared" ca="1" si="39"/>
        <v>#N/A</v>
      </c>
      <c r="I84" s="150" t="e">
        <f t="shared" ca="1" si="39"/>
        <v>#N/A</v>
      </c>
      <c r="J84" s="150" t="e">
        <f t="shared" ca="1" si="39"/>
        <v>#N/A</v>
      </c>
      <c r="K84" s="150" t="e">
        <f t="shared" ca="1" si="39"/>
        <v>#N/A</v>
      </c>
      <c r="L84" s="150" t="e">
        <f t="shared" ca="1" si="40"/>
        <v>#N/A</v>
      </c>
      <c r="M84" s="268" t="str">
        <f t="shared" si="78"/>
        <v/>
      </c>
      <c r="N84" s="268" t="str">
        <f t="shared" si="79"/>
        <v/>
      </c>
      <c r="O84" s="116"/>
      <c r="P84" s="194">
        <v>18</v>
      </c>
      <c r="Q84" s="150" t="b">
        <f t="shared" si="80"/>
        <v>0</v>
      </c>
      <c r="R84" s="150" t="str">
        <f t="shared" ca="1" si="41"/>
        <v/>
      </c>
      <c r="S84" s="150" t="str">
        <f t="shared" ca="1" si="42"/>
        <v/>
      </c>
      <c r="T84" s="150" t="str">
        <f t="shared" ca="1" si="43"/>
        <v/>
      </c>
      <c r="U84" s="150" t="str">
        <f t="shared" ca="1" si="44"/>
        <v/>
      </c>
      <c r="V84" s="150" t="str">
        <f t="shared" ca="1" si="45"/>
        <v/>
      </c>
      <c r="W84" s="150" t="str">
        <f t="shared" ca="1" si="46"/>
        <v/>
      </c>
      <c r="X84" s="157" t="str">
        <f t="shared" ca="1" si="81"/>
        <v/>
      </c>
      <c r="Y84" s="157" t="str">
        <f t="shared" ca="1" si="82"/>
        <v/>
      </c>
      <c r="Z84" s="157" t="str">
        <f t="shared" ca="1" si="83"/>
        <v/>
      </c>
      <c r="AA84" s="157" t="str">
        <f t="shared" ca="1" si="84"/>
        <v/>
      </c>
      <c r="AB84" s="157" t="str">
        <f t="shared" ca="1" si="85"/>
        <v/>
      </c>
      <c r="AC84" s="157" t="str">
        <f t="shared" ca="1" si="86"/>
        <v/>
      </c>
      <c r="AD84" s="157" t="str">
        <f t="shared" ca="1" si="87"/>
        <v/>
      </c>
      <c r="AE84" s="157" t="str">
        <f t="shared" ca="1" si="88"/>
        <v/>
      </c>
      <c r="AF84" s="150" t="b">
        <f t="shared" si="89"/>
        <v>0</v>
      </c>
      <c r="AG84" s="150" t="str">
        <f t="shared" ca="1" si="47"/>
        <v/>
      </c>
      <c r="AH84" s="150" t="str">
        <f t="shared" ca="1" si="48"/>
        <v/>
      </c>
      <c r="AI84" s="150" t="str">
        <f t="shared" ca="1" si="49"/>
        <v/>
      </c>
      <c r="AJ84" s="150" t="str">
        <f t="shared" ca="1" si="50"/>
        <v/>
      </c>
      <c r="AK84" s="150" t="str">
        <f t="shared" ca="1" si="51"/>
        <v/>
      </c>
      <c r="AL84" s="150" t="str">
        <f t="shared" ca="1" si="52"/>
        <v/>
      </c>
      <c r="AM84" s="157" t="str">
        <f t="shared" ca="1" si="90"/>
        <v/>
      </c>
      <c r="AN84" s="157" t="str">
        <f t="shared" ca="1" si="91"/>
        <v/>
      </c>
      <c r="AO84" s="157" t="str">
        <f t="shared" ca="1" si="92"/>
        <v/>
      </c>
      <c r="AP84" s="157" t="str">
        <f t="shared" ca="1" si="93"/>
        <v/>
      </c>
      <c r="AQ84" s="157" t="str">
        <f t="shared" ca="1" si="94"/>
        <v/>
      </c>
      <c r="AR84" s="157" t="str">
        <f t="shared" ca="1" si="95"/>
        <v/>
      </c>
      <c r="AS84" s="157" t="str">
        <f t="shared" ca="1" si="96"/>
        <v/>
      </c>
      <c r="AT84" s="157" t="str">
        <f t="shared" ca="1" si="97"/>
        <v/>
      </c>
      <c r="AU84" s="150" t="b">
        <f t="shared" si="98"/>
        <v>0</v>
      </c>
      <c r="AV84" s="150" t="str">
        <f t="shared" ca="1" si="53"/>
        <v/>
      </c>
      <c r="AW84" s="150" t="str">
        <f t="shared" ca="1" si="54"/>
        <v/>
      </c>
      <c r="AX84" s="150" t="str">
        <f t="shared" ca="1" si="55"/>
        <v/>
      </c>
      <c r="AY84" s="150" t="str">
        <f t="shared" ca="1" si="56"/>
        <v/>
      </c>
      <c r="AZ84" s="150" t="str">
        <f t="shared" ca="1" si="57"/>
        <v/>
      </c>
      <c r="BA84" s="150" t="str">
        <f t="shared" ca="1" si="58"/>
        <v/>
      </c>
      <c r="BB84" s="157" t="str">
        <f t="shared" ca="1" si="99"/>
        <v/>
      </c>
      <c r="BC84" s="157" t="str">
        <f t="shared" ca="1" si="100"/>
        <v/>
      </c>
      <c r="BD84" s="157" t="str">
        <f t="shared" ca="1" si="101"/>
        <v/>
      </c>
      <c r="BE84" s="157" t="str">
        <f t="shared" ca="1" si="102"/>
        <v/>
      </c>
      <c r="BF84" s="157" t="str">
        <f t="shared" ca="1" si="103"/>
        <v/>
      </c>
      <c r="BG84" s="157" t="str">
        <f t="shared" ca="1" si="104"/>
        <v/>
      </c>
      <c r="BH84" s="157" t="str">
        <f t="shared" ca="1" si="105"/>
        <v/>
      </c>
      <c r="BI84" s="157" t="str">
        <f t="shared" ca="1" si="106"/>
        <v/>
      </c>
      <c r="BJ84" s="150" t="b">
        <f t="shared" si="107"/>
        <v>0</v>
      </c>
      <c r="BK84" s="150" t="str">
        <f t="shared" ca="1" si="59"/>
        <v/>
      </c>
      <c r="BL84" s="150" t="str">
        <f t="shared" ca="1" si="60"/>
        <v/>
      </c>
      <c r="BM84" s="150" t="str">
        <f t="shared" ca="1" si="61"/>
        <v/>
      </c>
      <c r="BN84" s="150" t="str">
        <f t="shared" ca="1" si="62"/>
        <v/>
      </c>
      <c r="BO84" s="150" t="str">
        <f t="shared" ca="1" si="63"/>
        <v/>
      </c>
      <c r="BP84" s="150" t="str">
        <f t="shared" ca="1" si="64"/>
        <v/>
      </c>
      <c r="BQ84" s="157" t="str">
        <f t="shared" ca="1" si="108"/>
        <v/>
      </c>
      <c r="BR84" s="157" t="str">
        <f t="shared" ca="1" si="109"/>
        <v/>
      </c>
      <c r="BS84" s="157" t="str">
        <f t="shared" ca="1" si="110"/>
        <v/>
      </c>
      <c r="BT84" s="157" t="str">
        <f t="shared" ca="1" si="111"/>
        <v/>
      </c>
      <c r="BU84" s="157" t="str">
        <f t="shared" ca="1" si="112"/>
        <v/>
      </c>
      <c r="BV84" s="157" t="str">
        <f t="shared" ca="1" si="113"/>
        <v/>
      </c>
      <c r="BW84" s="157" t="str">
        <f t="shared" ca="1" si="114"/>
        <v/>
      </c>
      <c r="BX84" s="157" t="str">
        <f t="shared" ca="1" si="115"/>
        <v/>
      </c>
      <c r="BY84" s="150" t="b">
        <f t="shared" si="116"/>
        <v>0</v>
      </c>
      <c r="BZ84" s="150" t="str">
        <f t="shared" ca="1" si="65"/>
        <v/>
      </c>
      <c r="CA84" s="150" t="str">
        <f t="shared" ca="1" si="66"/>
        <v/>
      </c>
      <c r="CB84" s="150" t="str">
        <f t="shared" ca="1" si="67"/>
        <v/>
      </c>
      <c r="CC84" s="150" t="str">
        <f t="shared" ca="1" si="68"/>
        <v/>
      </c>
      <c r="CD84" s="150" t="str">
        <f t="shared" ca="1" si="69"/>
        <v/>
      </c>
      <c r="CE84" s="150" t="str">
        <f t="shared" ca="1" si="70"/>
        <v/>
      </c>
      <c r="CF84" s="157" t="str">
        <f t="shared" ca="1" si="117"/>
        <v/>
      </c>
      <c r="CG84" s="157" t="str">
        <f t="shared" ca="1" si="118"/>
        <v/>
      </c>
      <c r="CH84" s="157" t="str">
        <f t="shared" ca="1" si="119"/>
        <v/>
      </c>
      <c r="CI84" s="157" t="str">
        <f t="shared" ca="1" si="120"/>
        <v/>
      </c>
      <c r="CJ84" s="157" t="str">
        <f t="shared" ca="1" si="121"/>
        <v/>
      </c>
      <c r="CK84" s="157" t="str">
        <f t="shared" ca="1" si="122"/>
        <v/>
      </c>
      <c r="CL84" s="157" t="str">
        <f t="shared" ca="1" si="123"/>
        <v/>
      </c>
      <c r="CM84" s="157" t="str">
        <f t="shared" ca="1" si="124"/>
        <v/>
      </c>
      <c r="CN84" s="150" t="b">
        <f t="shared" si="125"/>
        <v>0</v>
      </c>
      <c r="CO84" s="150" t="str">
        <f t="shared" ca="1" si="71"/>
        <v/>
      </c>
      <c r="CP84" s="150" t="str">
        <f t="shared" ca="1" si="72"/>
        <v/>
      </c>
      <c r="CQ84" s="150" t="str">
        <f t="shared" ca="1" si="73"/>
        <v/>
      </c>
      <c r="CR84" s="150" t="str">
        <f t="shared" ca="1" si="74"/>
        <v/>
      </c>
      <c r="CS84" s="150" t="str">
        <f t="shared" ca="1" si="75"/>
        <v/>
      </c>
      <c r="CT84" s="150" t="str">
        <f t="shared" ca="1" si="76"/>
        <v/>
      </c>
      <c r="CU84" s="157" t="str">
        <f t="shared" ca="1" si="126"/>
        <v/>
      </c>
      <c r="CV84" s="157" t="str">
        <f t="shared" ca="1" si="127"/>
        <v/>
      </c>
      <c r="CW84" s="157" t="str">
        <f t="shared" ca="1" si="128"/>
        <v/>
      </c>
      <c r="CX84" s="157" t="str">
        <f t="shared" ca="1" si="129"/>
        <v/>
      </c>
      <c r="CY84" s="157" t="str">
        <f t="shared" ca="1" si="130"/>
        <v/>
      </c>
      <c r="CZ84" s="157" t="str">
        <f t="shared" ca="1" si="131"/>
        <v/>
      </c>
      <c r="DA84" s="157" t="str">
        <f t="shared" ca="1" si="132"/>
        <v/>
      </c>
      <c r="DB84" s="157" t="str">
        <f t="shared" ca="1" si="133"/>
        <v/>
      </c>
    </row>
    <row r="85" spans="1:106" ht="15" customHeight="1">
      <c r="A85" s="113"/>
      <c r="B85" s="150" t="e">
        <f t="shared" ca="1" si="36"/>
        <v>#N/A</v>
      </c>
      <c r="C85" s="150" t="e">
        <f t="shared" ca="1" si="37"/>
        <v>#N/A</v>
      </c>
      <c r="D85" s="150" t="e">
        <f t="shared" ca="1" si="77"/>
        <v>#N/A</v>
      </c>
      <c r="E85" s="150" t="e">
        <f ca="1">IF(Length_12!L22&lt;0,ROUNDUP(Length_12!L22,B85),ROUNDDOWN(Length_12!L22,B85))</f>
        <v>#N/A</v>
      </c>
      <c r="F85" s="150" t="e">
        <f ca="1">IF(Length_12!M22&lt;0,ROUNDDOWN(Length_12!M22,B85),ROUNDUP(Length_12!M22,B85))</f>
        <v>#N/A</v>
      </c>
      <c r="G85" s="150" t="e">
        <f t="shared" ca="1" si="38"/>
        <v>#N/A</v>
      </c>
      <c r="H85" s="150" t="e">
        <f t="shared" ca="1" si="39"/>
        <v>#N/A</v>
      </c>
      <c r="I85" s="150" t="e">
        <f t="shared" ca="1" si="39"/>
        <v>#N/A</v>
      </c>
      <c r="J85" s="150" t="e">
        <f t="shared" ca="1" si="39"/>
        <v>#N/A</v>
      </c>
      <c r="K85" s="150" t="e">
        <f t="shared" ca="1" si="39"/>
        <v>#N/A</v>
      </c>
      <c r="L85" s="150" t="e">
        <f t="shared" ca="1" si="40"/>
        <v>#N/A</v>
      </c>
      <c r="M85" s="268" t="str">
        <f t="shared" si="78"/>
        <v/>
      </c>
      <c r="N85" s="268" t="str">
        <f t="shared" si="79"/>
        <v/>
      </c>
      <c r="O85" s="116"/>
      <c r="P85" s="194">
        <v>19</v>
      </c>
      <c r="Q85" s="150" t="b">
        <f t="shared" si="80"/>
        <v>0</v>
      </c>
      <c r="R85" s="150" t="str">
        <f t="shared" ca="1" si="41"/>
        <v/>
      </c>
      <c r="S85" s="150" t="str">
        <f t="shared" ca="1" si="42"/>
        <v/>
      </c>
      <c r="T85" s="150" t="str">
        <f t="shared" ca="1" si="43"/>
        <v/>
      </c>
      <c r="U85" s="150" t="str">
        <f t="shared" ca="1" si="44"/>
        <v/>
      </c>
      <c r="V85" s="150" t="str">
        <f t="shared" ca="1" si="45"/>
        <v/>
      </c>
      <c r="W85" s="150" t="str">
        <f t="shared" ca="1" si="46"/>
        <v/>
      </c>
      <c r="X85" s="157" t="str">
        <f t="shared" ca="1" si="81"/>
        <v/>
      </c>
      <c r="Y85" s="157" t="str">
        <f t="shared" ca="1" si="82"/>
        <v/>
      </c>
      <c r="Z85" s="157" t="str">
        <f t="shared" ca="1" si="83"/>
        <v/>
      </c>
      <c r="AA85" s="157" t="str">
        <f t="shared" ca="1" si="84"/>
        <v/>
      </c>
      <c r="AB85" s="157" t="str">
        <f t="shared" ca="1" si="85"/>
        <v/>
      </c>
      <c r="AC85" s="157" t="str">
        <f t="shared" ca="1" si="86"/>
        <v/>
      </c>
      <c r="AD85" s="157" t="str">
        <f t="shared" ca="1" si="87"/>
        <v/>
      </c>
      <c r="AE85" s="157" t="str">
        <f t="shared" ca="1" si="88"/>
        <v/>
      </c>
      <c r="AF85" s="150" t="b">
        <f t="shared" si="89"/>
        <v>0</v>
      </c>
      <c r="AG85" s="150" t="str">
        <f t="shared" ca="1" si="47"/>
        <v/>
      </c>
      <c r="AH85" s="150" t="str">
        <f t="shared" ca="1" si="48"/>
        <v/>
      </c>
      <c r="AI85" s="150" t="str">
        <f t="shared" ca="1" si="49"/>
        <v/>
      </c>
      <c r="AJ85" s="150" t="str">
        <f t="shared" ca="1" si="50"/>
        <v/>
      </c>
      <c r="AK85" s="150" t="str">
        <f t="shared" ca="1" si="51"/>
        <v/>
      </c>
      <c r="AL85" s="150" t="str">
        <f t="shared" ca="1" si="52"/>
        <v/>
      </c>
      <c r="AM85" s="157" t="str">
        <f t="shared" ca="1" si="90"/>
        <v/>
      </c>
      <c r="AN85" s="157" t="str">
        <f t="shared" ca="1" si="91"/>
        <v/>
      </c>
      <c r="AO85" s="157" t="str">
        <f t="shared" ca="1" si="92"/>
        <v/>
      </c>
      <c r="AP85" s="157" t="str">
        <f t="shared" ca="1" si="93"/>
        <v/>
      </c>
      <c r="AQ85" s="157" t="str">
        <f t="shared" ca="1" si="94"/>
        <v/>
      </c>
      <c r="AR85" s="157" t="str">
        <f t="shared" ca="1" si="95"/>
        <v/>
      </c>
      <c r="AS85" s="157" t="str">
        <f t="shared" ca="1" si="96"/>
        <v/>
      </c>
      <c r="AT85" s="157" t="str">
        <f t="shared" ca="1" si="97"/>
        <v/>
      </c>
      <c r="AU85" s="150" t="b">
        <f t="shared" si="98"/>
        <v>0</v>
      </c>
      <c r="AV85" s="150" t="str">
        <f t="shared" ca="1" si="53"/>
        <v/>
      </c>
      <c r="AW85" s="150" t="str">
        <f t="shared" ca="1" si="54"/>
        <v/>
      </c>
      <c r="AX85" s="150" t="str">
        <f t="shared" ca="1" si="55"/>
        <v/>
      </c>
      <c r="AY85" s="150" t="str">
        <f t="shared" ca="1" si="56"/>
        <v/>
      </c>
      <c r="AZ85" s="150" t="str">
        <f t="shared" ca="1" si="57"/>
        <v/>
      </c>
      <c r="BA85" s="150" t="str">
        <f t="shared" ca="1" si="58"/>
        <v/>
      </c>
      <c r="BB85" s="157" t="str">
        <f t="shared" ca="1" si="99"/>
        <v/>
      </c>
      <c r="BC85" s="157" t="str">
        <f t="shared" ca="1" si="100"/>
        <v/>
      </c>
      <c r="BD85" s="157" t="str">
        <f t="shared" ca="1" si="101"/>
        <v/>
      </c>
      <c r="BE85" s="157" t="str">
        <f t="shared" ca="1" si="102"/>
        <v/>
      </c>
      <c r="BF85" s="157" t="str">
        <f t="shared" ca="1" si="103"/>
        <v/>
      </c>
      <c r="BG85" s="157" t="str">
        <f t="shared" ca="1" si="104"/>
        <v/>
      </c>
      <c r="BH85" s="157" t="str">
        <f t="shared" ca="1" si="105"/>
        <v/>
      </c>
      <c r="BI85" s="157" t="str">
        <f t="shared" ca="1" si="106"/>
        <v/>
      </c>
      <c r="BJ85" s="150" t="b">
        <f t="shared" si="107"/>
        <v>0</v>
      </c>
      <c r="BK85" s="150" t="str">
        <f t="shared" ca="1" si="59"/>
        <v/>
      </c>
      <c r="BL85" s="150" t="str">
        <f t="shared" ca="1" si="60"/>
        <v/>
      </c>
      <c r="BM85" s="150" t="str">
        <f t="shared" ca="1" si="61"/>
        <v/>
      </c>
      <c r="BN85" s="150" t="str">
        <f t="shared" ca="1" si="62"/>
        <v/>
      </c>
      <c r="BO85" s="150" t="str">
        <f t="shared" ca="1" si="63"/>
        <v/>
      </c>
      <c r="BP85" s="150" t="str">
        <f t="shared" ca="1" si="64"/>
        <v/>
      </c>
      <c r="BQ85" s="157" t="str">
        <f t="shared" ca="1" si="108"/>
        <v/>
      </c>
      <c r="BR85" s="157" t="str">
        <f t="shared" ca="1" si="109"/>
        <v/>
      </c>
      <c r="BS85" s="157" t="str">
        <f t="shared" ca="1" si="110"/>
        <v/>
      </c>
      <c r="BT85" s="157" t="str">
        <f t="shared" ca="1" si="111"/>
        <v/>
      </c>
      <c r="BU85" s="157" t="str">
        <f t="shared" ca="1" si="112"/>
        <v/>
      </c>
      <c r="BV85" s="157" t="str">
        <f t="shared" ca="1" si="113"/>
        <v/>
      </c>
      <c r="BW85" s="157" t="str">
        <f t="shared" ca="1" si="114"/>
        <v/>
      </c>
      <c r="BX85" s="157" t="str">
        <f t="shared" ca="1" si="115"/>
        <v/>
      </c>
      <c r="BY85" s="150" t="b">
        <f t="shared" si="116"/>
        <v>0</v>
      </c>
      <c r="BZ85" s="150" t="str">
        <f t="shared" ca="1" si="65"/>
        <v/>
      </c>
      <c r="CA85" s="150" t="str">
        <f t="shared" ca="1" si="66"/>
        <v/>
      </c>
      <c r="CB85" s="150" t="str">
        <f t="shared" ca="1" si="67"/>
        <v/>
      </c>
      <c r="CC85" s="150" t="str">
        <f t="shared" ca="1" si="68"/>
        <v/>
      </c>
      <c r="CD85" s="150" t="str">
        <f t="shared" ca="1" si="69"/>
        <v/>
      </c>
      <c r="CE85" s="150" t="str">
        <f t="shared" ca="1" si="70"/>
        <v/>
      </c>
      <c r="CF85" s="157" t="str">
        <f t="shared" ca="1" si="117"/>
        <v/>
      </c>
      <c r="CG85" s="157" t="str">
        <f t="shared" ca="1" si="118"/>
        <v/>
      </c>
      <c r="CH85" s="157" t="str">
        <f t="shared" ca="1" si="119"/>
        <v/>
      </c>
      <c r="CI85" s="157" t="str">
        <f t="shared" ca="1" si="120"/>
        <v/>
      </c>
      <c r="CJ85" s="157" t="str">
        <f t="shared" ca="1" si="121"/>
        <v/>
      </c>
      <c r="CK85" s="157" t="str">
        <f t="shared" ca="1" si="122"/>
        <v/>
      </c>
      <c r="CL85" s="157" t="str">
        <f t="shared" ca="1" si="123"/>
        <v/>
      </c>
      <c r="CM85" s="157" t="str">
        <f t="shared" ca="1" si="124"/>
        <v/>
      </c>
      <c r="CN85" s="150" t="b">
        <f t="shared" si="125"/>
        <v>0</v>
      </c>
      <c r="CO85" s="150" t="str">
        <f t="shared" ca="1" si="71"/>
        <v/>
      </c>
      <c r="CP85" s="150" t="str">
        <f t="shared" ca="1" si="72"/>
        <v/>
      </c>
      <c r="CQ85" s="150" t="str">
        <f t="shared" ca="1" si="73"/>
        <v/>
      </c>
      <c r="CR85" s="150" t="str">
        <f t="shared" ca="1" si="74"/>
        <v/>
      </c>
      <c r="CS85" s="150" t="str">
        <f t="shared" ca="1" si="75"/>
        <v/>
      </c>
      <c r="CT85" s="150" t="str">
        <f t="shared" ca="1" si="76"/>
        <v/>
      </c>
      <c r="CU85" s="157" t="str">
        <f t="shared" ca="1" si="126"/>
        <v/>
      </c>
      <c r="CV85" s="157" t="str">
        <f t="shared" ca="1" si="127"/>
        <v/>
      </c>
      <c r="CW85" s="157" t="str">
        <f t="shared" ca="1" si="128"/>
        <v/>
      </c>
      <c r="CX85" s="157" t="str">
        <f t="shared" ca="1" si="129"/>
        <v/>
      </c>
      <c r="CY85" s="157" t="str">
        <f t="shared" ca="1" si="130"/>
        <v/>
      </c>
      <c r="CZ85" s="157" t="str">
        <f t="shared" ca="1" si="131"/>
        <v/>
      </c>
      <c r="DA85" s="157" t="str">
        <f t="shared" ca="1" si="132"/>
        <v/>
      </c>
      <c r="DB85" s="157" t="str">
        <f t="shared" ca="1" si="133"/>
        <v/>
      </c>
    </row>
    <row r="86" spans="1:106" ht="15" customHeight="1">
      <c r="A86" s="113"/>
      <c r="B86" s="150" t="e">
        <f t="shared" ca="1" si="36"/>
        <v>#N/A</v>
      </c>
      <c r="C86" s="150" t="e">
        <f t="shared" ca="1" si="37"/>
        <v>#N/A</v>
      </c>
      <c r="D86" s="150" t="e">
        <f t="shared" ca="1" si="77"/>
        <v>#N/A</v>
      </c>
      <c r="E86" s="150" t="e">
        <f ca="1">IF(Length_12!L23&lt;0,ROUNDUP(Length_12!L23,B86),ROUNDDOWN(Length_12!L23,B86))</f>
        <v>#N/A</v>
      </c>
      <c r="F86" s="150" t="e">
        <f ca="1">IF(Length_12!M23&lt;0,ROUNDDOWN(Length_12!M23,B86),ROUNDUP(Length_12!M23,B86))</f>
        <v>#N/A</v>
      </c>
      <c r="G86" s="150" t="e">
        <f t="shared" ca="1" si="38"/>
        <v>#N/A</v>
      </c>
      <c r="H86" s="150" t="e">
        <f t="shared" ca="1" si="39"/>
        <v>#N/A</v>
      </c>
      <c r="I86" s="150" t="e">
        <f t="shared" ca="1" si="39"/>
        <v>#N/A</v>
      </c>
      <c r="J86" s="150" t="e">
        <f t="shared" ca="1" si="39"/>
        <v>#N/A</v>
      </c>
      <c r="K86" s="150" t="e">
        <f t="shared" ca="1" si="39"/>
        <v>#N/A</v>
      </c>
      <c r="L86" s="150" t="e">
        <f t="shared" ca="1" si="40"/>
        <v>#N/A</v>
      </c>
      <c r="M86" s="268" t="str">
        <f t="shared" si="78"/>
        <v/>
      </c>
      <c r="N86" s="268" t="str">
        <f t="shared" si="79"/>
        <v/>
      </c>
      <c r="O86" s="116"/>
      <c r="P86" s="194">
        <v>20</v>
      </c>
      <c r="Q86" s="150" t="b">
        <f t="shared" si="80"/>
        <v>0</v>
      </c>
      <c r="R86" s="150" t="str">
        <f t="shared" ca="1" si="41"/>
        <v/>
      </c>
      <c r="S86" s="150" t="str">
        <f t="shared" ca="1" si="42"/>
        <v/>
      </c>
      <c r="T86" s="150" t="str">
        <f t="shared" ca="1" si="43"/>
        <v/>
      </c>
      <c r="U86" s="150" t="str">
        <f t="shared" ca="1" si="44"/>
        <v/>
      </c>
      <c r="V86" s="150" t="str">
        <f t="shared" ca="1" si="45"/>
        <v/>
      </c>
      <c r="W86" s="150" t="str">
        <f t="shared" ca="1" si="46"/>
        <v/>
      </c>
      <c r="X86" s="157" t="str">
        <f t="shared" ca="1" si="81"/>
        <v/>
      </c>
      <c r="Y86" s="157" t="str">
        <f t="shared" ca="1" si="82"/>
        <v/>
      </c>
      <c r="Z86" s="157" t="str">
        <f t="shared" ca="1" si="83"/>
        <v/>
      </c>
      <c r="AA86" s="157" t="str">
        <f t="shared" ca="1" si="84"/>
        <v/>
      </c>
      <c r="AB86" s="157" t="str">
        <f t="shared" ca="1" si="85"/>
        <v/>
      </c>
      <c r="AC86" s="157" t="str">
        <f t="shared" ca="1" si="86"/>
        <v/>
      </c>
      <c r="AD86" s="157" t="str">
        <f t="shared" ca="1" si="87"/>
        <v/>
      </c>
      <c r="AE86" s="157" t="str">
        <f t="shared" ca="1" si="88"/>
        <v/>
      </c>
      <c r="AF86" s="150" t="b">
        <f t="shared" si="89"/>
        <v>0</v>
      </c>
      <c r="AG86" s="150" t="str">
        <f t="shared" ca="1" si="47"/>
        <v/>
      </c>
      <c r="AH86" s="150" t="str">
        <f t="shared" ca="1" si="48"/>
        <v/>
      </c>
      <c r="AI86" s="150" t="str">
        <f t="shared" ca="1" si="49"/>
        <v/>
      </c>
      <c r="AJ86" s="150" t="str">
        <f t="shared" ca="1" si="50"/>
        <v/>
      </c>
      <c r="AK86" s="150" t="str">
        <f t="shared" ca="1" si="51"/>
        <v/>
      </c>
      <c r="AL86" s="150" t="str">
        <f t="shared" ca="1" si="52"/>
        <v/>
      </c>
      <c r="AM86" s="157" t="str">
        <f t="shared" ca="1" si="90"/>
        <v/>
      </c>
      <c r="AN86" s="157" t="str">
        <f t="shared" ca="1" si="91"/>
        <v/>
      </c>
      <c r="AO86" s="157" t="str">
        <f t="shared" ca="1" si="92"/>
        <v/>
      </c>
      <c r="AP86" s="157" t="str">
        <f t="shared" ca="1" si="93"/>
        <v/>
      </c>
      <c r="AQ86" s="157" t="str">
        <f t="shared" ca="1" si="94"/>
        <v/>
      </c>
      <c r="AR86" s="157" t="str">
        <f t="shared" ca="1" si="95"/>
        <v/>
      </c>
      <c r="AS86" s="157" t="str">
        <f t="shared" ca="1" si="96"/>
        <v/>
      </c>
      <c r="AT86" s="157" t="str">
        <f t="shared" ca="1" si="97"/>
        <v/>
      </c>
      <c r="AU86" s="150" t="b">
        <f t="shared" si="98"/>
        <v>0</v>
      </c>
      <c r="AV86" s="150" t="str">
        <f t="shared" ca="1" si="53"/>
        <v/>
      </c>
      <c r="AW86" s="150" t="str">
        <f t="shared" ca="1" si="54"/>
        <v/>
      </c>
      <c r="AX86" s="150" t="str">
        <f t="shared" ca="1" si="55"/>
        <v/>
      </c>
      <c r="AY86" s="150" t="str">
        <f t="shared" ca="1" si="56"/>
        <v/>
      </c>
      <c r="AZ86" s="150" t="str">
        <f t="shared" ca="1" si="57"/>
        <v/>
      </c>
      <c r="BA86" s="150" t="str">
        <f t="shared" ca="1" si="58"/>
        <v/>
      </c>
      <c r="BB86" s="157" t="str">
        <f t="shared" ca="1" si="99"/>
        <v/>
      </c>
      <c r="BC86" s="157" t="str">
        <f t="shared" ca="1" si="100"/>
        <v/>
      </c>
      <c r="BD86" s="157" t="str">
        <f t="shared" ca="1" si="101"/>
        <v/>
      </c>
      <c r="BE86" s="157" t="str">
        <f t="shared" ca="1" si="102"/>
        <v/>
      </c>
      <c r="BF86" s="157" t="str">
        <f t="shared" ca="1" si="103"/>
        <v/>
      </c>
      <c r="BG86" s="157" t="str">
        <f t="shared" ca="1" si="104"/>
        <v/>
      </c>
      <c r="BH86" s="157" t="str">
        <f t="shared" ca="1" si="105"/>
        <v/>
      </c>
      <c r="BI86" s="157" t="str">
        <f t="shared" ca="1" si="106"/>
        <v/>
      </c>
      <c r="BJ86" s="150" t="b">
        <f t="shared" si="107"/>
        <v>0</v>
      </c>
      <c r="BK86" s="150" t="str">
        <f t="shared" ca="1" si="59"/>
        <v/>
      </c>
      <c r="BL86" s="150" t="str">
        <f t="shared" ca="1" si="60"/>
        <v/>
      </c>
      <c r="BM86" s="150" t="str">
        <f t="shared" ca="1" si="61"/>
        <v/>
      </c>
      <c r="BN86" s="150" t="str">
        <f t="shared" ca="1" si="62"/>
        <v/>
      </c>
      <c r="BO86" s="150" t="str">
        <f t="shared" ca="1" si="63"/>
        <v/>
      </c>
      <c r="BP86" s="150" t="str">
        <f t="shared" ca="1" si="64"/>
        <v/>
      </c>
      <c r="BQ86" s="157" t="str">
        <f t="shared" ca="1" si="108"/>
        <v/>
      </c>
      <c r="BR86" s="157" t="str">
        <f t="shared" ca="1" si="109"/>
        <v/>
      </c>
      <c r="BS86" s="157" t="str">
        <f t="shared" ca="1" si="110"/>
        <v/>
      </c>
      <c r="BT86" s="157" t="str">
        <f t="shared" ca="1" si="111"/>
        <v/>
      </c>
      <c r="BU86" s="157" t="str">
        <f t="shared" ca="1" si="112"/>
        <v/>
      </c>
      <c r="BV86" s="157" t="str">
        <f t="shared" ca="1" si="113"/>
        <v/>
      </c>
      <c r="BW86" s="157" t="str">
        <f t="shared" ca="1" si="114"/>
        <v/>
      </c>
      <c r="BX86" s="157" t="str">
        <f t="shared" ca="1" si="115"/>
        <v/>
      </c>
      <c r="BY86" s="150" t="b">
        <f t="shared" si="116"/>
        <v>0</v>
      </c>
      <c r="BZ86" s="150" t="str">
        <f t="shared" ca="1" si="65"/>
        <v/>
      </c>
      <c r="CA86" s="150" t="str">
        <f t="shared" ca="1" si="66"/>
        <v/>
      </c>
      <c r="CB86" s="150" t="str">
        <f t="shared" ca="1" si="67"/>
        <v/>
      </c>
      <c r="CC86" s="150" t="str">
        <f t="shared" ca="1" si="68"/>
        <v/>
      </c>
      <c r="CD86" s="150" t="str">
        <f t="shared" ca="1" si="69"/>
        <v/>
      </c>
      <c r="CE86" s="150" t="str">
        <f t="shared" ca="1" si="70"/>
        <v/>
      </c>
      <c r="CF86" s="157" t="str">
        <f t="shared" ca="1" si="117"/>
        <v/>
      </c>
      <c r="CG86" s="157" t="str">
        <f t="shared" ca="1" si="118"/>
        <v/>
      </c>
      <c r="CH86" s="157" t="str">
        <f t="shared" ca="1" si="119"/>
        <v/>
      </c>
      <c r="CI86" s="157" t="str">
        <f t="shared" ca="1" si="120"/>
        <v/>
      </c>
      <c r="CJ86" s="157" t="str">
        <f t="shared" ca="1" si="121"/>
        <v/>
      </c>
      <c r="CK86" s="157" t="str">
        <f t="shared" ca="1" si="122"/>
        <v/>
      </c>
      <c r="CL86" s="157" t="str">
        <f t="shared" ca="1" si="123"/>
        <v/>
      </c>
      <c r="CM86" s="157" t="str">
        <f t="shared" ca="1" si="124"/>
        <v/>
      </c>
      <c r="CN86" s="150" t="b">
        <f t="shared" si="125"/>
        <v>0</v>
      </c>
      <c r="CO86" s="150" t="str">
        <f t="shared" ca="1" si="71"/>
        <v/>
      </c>
      <c r="CP86" s="150" t="str">
        <f t="shared" ca="1" si="72"/>
        <v/>
      </c>
      <c r="CQ86" s="150" t="str">
        <f t="shared" ca="1" si="73"/>
        <v/>
      </c>
      <c r="CR86" s="150" t="str">
        <f t="shared" ca="1" si="74"/>
        <v/>
      </c>
      <c r="CS86" s="150" t="str">
        <f t="shared" ca="1" si="75"/>
        <v/>
      </c>
      <c r="CT86" s="150" t="str">
        <f t="shared" ca="1" si="76"/>
        <v/>
      </c>
      <c r="CU86" s="157" t="str">
        <f t="shared" ca="1" si="126"/>
        <v/>
      </c>
      <c r="CV86" s="157" t="str">
        <f t="shared" ca="1" si="127"/>
        <v/>
      </c>
      <c r="CW86" s="157" t="str">
        <f t="shared" ca="1" si="128"/>
        <v/>
      </c>
      <c r="CX86" s="157" t="str">
        <f t="shared" ca="1" si="129"/>
        <v/>
      </c>
      <c r="CY86" s="157" t="str">
        <f t="shared" ca="1" si="130"/>
        <v/>
      </c>
      <c r="CZ86" s="157" t="str">
        <f t="shared" ca="1" si="131"/>
        <v/>
      </c>
      <c r="DA86" s="157" t="str">
        <f t="shared" ca="1" si="132"/>
        <v/>
      </c>
      <c r="DB86" s="157" t="str">
        <f t="shared" ca="1" si="133"/>
        <v/>
      </c>
    </row>
    <row r="87" spans="1:106" ht="15" customHeight="1">
      <c r="A87" s="113"/>
      <c r="B87" s="150" t="e">
        <f t="shared" ca="1" si="36"/>
        <v>#N/A</v>
      </c>
      <c r="C87" s="150" t="e">
        <f t="shared" ca="1" si="37"/>
        <v>#N/A</v>
      </c>
      <c r="D87" s="150" t="e">
        <f t="shared" ca="1" si="77"/>
        <v>#N/A</v>
      </c>
      <c r="E87" s="150" t="e">
        <f ca="1">IF(Length_12!L24&lt;0,ROUNDUP(Length_12!L24,B87),ROUNDDOWN(Length_12!L24,B87))</f>
        <v>#N/A</v>
      </c>
      <c r="F87" s="150" t="e">
        <f ca="1">IF(Length_12!M24&lt;0,ROUNDDOWN(Length_12!M24,B87),ROUNDUP(Length_12!M24,B87))</f>
        <v>#N/A</v>
      </c>
      <c r="G87" s="150" t="e">
        <f t="shared" ca="1" si="38"/>
        <v>#N/A</v>
      </c>
      <c r="H87" s="150" t="e">
        <f t="shared" ca="1" si="39"/>
        <v>#N/A</v>
      </c>
      <c r="I87" s="150" t="e">
        <f t="shared" ca="1" si="39"/>
        <v>#N/A</v>
      </c>
      <c r="J87" s="150" t="e">
        <f t="shared" ca="1" si="39"/>
        <v>#N/A</v>
      </c>
      <c r="K87" s="150" t="e">
        <f t="shared" ca="1" si="39"/>
        <v>#N/A</v>
      </c>
      <c r="L87" s="150" t="e">
        <f t="shared" ca="1" si="40"/>
        <v>#N/A</v>
      </c>
      <c r="M87" s="268" t="str">
        <f t="shared" si="78"/>
        <v/>
      </c>
      <c r="N87" s="268" t="str">
        <f t="shared" si="79"/>
        <v/>
      </c>
      <c r="O87" s="116"/>
      <c r="P87" s="194">
        <v>21</v>
      </c>
      <c r="Q87" s="150" t="b">
        <f t="shared" si="80"/>
        <v>0</v>
      </c>
      <c r="R87" s="150" t="str">
        <f t="shared" ca="1" si="41"/>
        <v/>
      </c>
      <c r="S87" s="150" t="str">
        <f t="shared" ca="1" si="42"/>
        <v/>
      </c>
      <c r="T87" s="150" t="str">
        <f t="shared" ca="1" si="43"/>
        <v/>
      </c>
      <c r="U87" s="150" t="str">
        <f t="shared" ca="1" si="44"/>
        <v/>
      </c>
      <c r="V87" s="150" t="str">
        <f t="shared" ca="1" si="45"/>
        <v/>
      </c>
      <c r="W87" s="150" t="str">
        <f t="shared" ca="1" si="46"/>
        <v/>
      </c>
      <c r="X87" s="157" t="str">
        <f t="shared" ca="1" si="81"/>
        <v/>
      </c>
      <c r="Y87" s="157" t="str">
        <f t="shared" ca="1" si="82"/>
        <v/>
      </c>
      <c r="Z87" s="157" t="str">
        <f t="shared" ca="1" si="83"/>
        <v/>
      </c>
      <c r="AA87" s="157" t="str">
        <f t="shared" ca="1" si="84"/>
        <v/>
      </c>
      <c r="AB87" s="157" t="str">
        <f t="shared" ca="1" si="85"/>
        <v/>
      </c>
      <c r="AC87" s="157" t="str">
        <f t="shared" ca="1" si="86"/>
        <v/>
      </c>
      <c r="AD87" s="157" t="str">
        <f t="shared" ca="1" si="87"/>
        <v/>
      </c>
      <c r="AE87" s="157" t="str">
        <f t="shared" ca="1" si="88"/>
        <v/>
      </c>
      <c r="AF87" s="150" t="b">
        <f t="shared" si="89"/>
        <v>0</v>
      </c>
      <c r="AG87" s="150" t="str">
        <f t="shared" ca="1" si="47"/>
        <v/>
      </c>
      <c r="AH87" s="150" t="str">
        <f t="shared" ca="1" si="48"/>
        <v/>
      </c>
      <c r="AI87" s="150" t="str">
        <f t="shared" ca="1" si="49"/>
        <v/>
      </c>
      <c r="AJ87" s="150" t="str">
        <f t="shared" ca="1" si="50"/>
        <v/>
      </c>
      <c r="AK87" s="150" t="str">
        <f t="shared" ca="1" si="51"/>
        <v/>
      </c>
      <c r="AL87" s="150" t="str">
        <f t="shared" ca="1" si="52"/>
        <v/>
      </c>
      <c r="AM87" s="157" t="str">
        <f t="shared" ca="1" si="90"/>
        <v/>
      </c>
      <c r="AN87" s="157" t="str">
        <f t="shared" ca="1" si="91"/>
        <v/>
      </c>
      <c r="AO87" s="157" t="str">
        <f t="shared" ca="1" si="92"/>
        <v/>
      </c>
      <c r="AP87" s="157" t="str">
        <f t="shared" ca="1" si="93"/>
        <v/>
      </c>
      <c r="AQ87" s="157" t="str">
        <f t="shared" ca="1" si="94"/>
        <v/>
      </c>
      <c r="AR87" s="157" t="str">
        <f t="shared" ca="1" si="95"/>
        <v/>
      </c>
      <c r="AS87" s="157" t="str">
        <f t="shared" ca="1" si="96"/>
        <v/>
      </c>
      <c r="AT87" s="157" t="str">
        <f t="shared" ca="1" si="97"/>
        <v/>
      </c>
      <c r="AU87" s="150" t="b">
        <f t="shared" si="98"/>
        <v>0</v>
      </c>
      <c r="AV87" s="150" t="str">
        <f t="shared" ca="1" si="53"/>
        <v/>
      </c>
      <c r="AW87" s="150" t="str">
        <f t="shared" ca="1" si="54"/>
        <v/>
      </c>
      <c r="AX87" s="150" t="str">
        <f t="shared" ca="1" si="55"/>
        <v/>
      </c>
      <c r="AY87" s="150" t="str">
        <f t="shared" ca="1" si="56"/>
        <v/>
      </c>
      <c r="AZ87" s="150" t="str">
        <f t="shared" ca="1" si="57"/>
        <v/>
      </c>
      <c r="BA87" s="150" t="str">
        <f t="shared" ca="1" si="58"/>
        <v/>
      </c>
      <c r="BB87" s="157" t="str">
        <f t="shared" ca="1" si="99"/>
        <v/>
      </c>
      <c r="BC87" s="157" t="str">
        <f t="shared" ca="1" si="100"/>
        <v/>
      </c>
      <c r="BD87" s="157" t="str">
        <f t="shared" ca="1" si="101"/>
        <v/>
      </c>
      <c r="BE87" s="157" t="str">
        <f t="shared" ca="1" si="102"/>
        <v/>
      </c>
      <c r="BF87" s="157" t="str">
        <f t="shared" ca="1" si="103"/>
        <v/>
      </c>
      <c r="BG87" s="157" t="str">
        <f t="shared" ca="1" si="104"/>
        <v/>
      </c>
      <c r="BH87" s="157" t="str">
        <f t="shared" ca="1" si="105"/>
        <v/>
      </c>
      <c r="BI87" s="157" t="str">
        <f t="shared" ca="1" si="106"/>
        <v/>
      </c>
      <c r="BJ87" s="150" t="b">
        <f t="shared" si="107"/>
        <v>0</v>
      </c>
      <c r="BK87" s="150" t="str">
        <f t="shared" ca="1" si="59"/>
        <v/>
      </c>
      <c r="BL87" s="150" t="str">
        <f t="shared" ca="1" si="60"/>
        <v/>
      </c>
      <c r="BM87" s="150" t="str">
        <f t="shared" ca="1" si="61"/>
        <v/>
      </c>
      <c r="BN87" s="150" t="str">
        <f t="shared" ca="1" si="62"/>
        <v/>
      </c>
      <c r="BO87" s="150" t="str">
        <f t="shared" ca="1" si="63"/>
        <v/>
      </c>
      <c r="BP87" s="150" t="str">
        <f t="shared" ca="1" si="64"/>
        <v/>
      </c>
      <c r="BQ87" s="157" t="str">
        <f t="shared" ca="1" si="108"/>
        <v/>
      </c>
      <c r="BR87" s="157" t="str">
        <f t="shared" ca="1" si="109"/>
        <v/>
      </c>
      <c r="BS87" s="157" t="str">
        <f t="shared" ca="1" si="110"/>
        <v/>
      </c>
      <c r="BT87" s="157" t="str">
        <f t="shared" ca="1" si="111"/>
        <v/>
      </c>
      <c r="BU87" s="157" t="str">
        <f t="shared" ca="1" si="112"/>
        <v/>
      </c>
      <c r="BV87" s="157" t="str">
        <f t="shared" ca="1" si="113"/>
        <v/>
      </c>
      <c r="BW87" s="157" t="str">
        <f t="shared" ca="1" si="114"/>
        <v/>
      </c>
      <c r="BX87" s="157" t="str">
        <f t="shared" ca="1" si="115"/>
        <v/>
      </c>
      <c r="BY87" s="150" t="b">
        <f t="shared" si="116"/>
        <v>0</v>
      </c>
      <c r="BZ87" s="150" t="str">
        <f t="shared" ca="1" si="65"/>
        <v/>
      </c>
      <c r="CA87" s="150" t="str">
        <f t="shared" ca="1" si="66"/>
        <v/>
      </c>
      <c r="CB87" s="150" t="str">
        <f t="shared" ca="1" si="67"/>
        <v/>
      </c>
      <c r="CC87" s="150" t="str">
        <f t="shared" ca="1" si="68"/>
        <v/>
      </c>
      <c r="CD87" s="150" t="str">
        <f t="shared" ca="1" si="69"/>
        <v/>
      </c>
      <c r="CE87" s="150" t="str">
        <f t="shared" ca="1" si="70"/>
        <v/>
      </c>
      <c r="CF87" s="157" t="str">
        <f t="shared" ca="1" si="117"/>
        <v/>
      </c>
      <c r="CG87" s="157" t="str">
        <f t="shared" ca="1" si="118"/>
        <v/>
      </c>
      <c r="CH87" s="157" t="str">
        <f t="shared" ca="1" si="119"/>
        <v/>
      </c>
      <c r="CI87" s="157" t="str">
        <f t="shared" ca="1" si="120"/>
        <v/>
      </c>
      <c r="CJ87" s="157" t="str">
        <f t="shared" ca="1" si="121"/>
        <v/>
      </c>
      <c r="CK87" s="157" t="str">
        <f t="shared" ca="1" si="122"/>
        <v/>
      </c>
      <c r="CL87" s="157" t="str">
        <f t="shared" ca="1" si="123"/>
        <v/>
      </c>
      <c r="CM87" s="157" t="str">
        <f t="shared" ca="1" si="124"/>
        <v/>
      </c>
      <c r="CN87" s="150" t="b">
        <f t="shared" si="125"/>
        <v>0</v>
      </c>
      <c r="CO87" s="150" t="str">
        <f t="shared" ca="1" si="71"/>
        <v/>
      </c>
      <c r="CP87" s="150" t="str">
        <f t="shared" ca="1" si="72"/>
        <v/>
      </c>
      <c r="CQ87" s="150" t="str">
        <f t="shared" ca="1" si="73"/>
        <v/>
      </c>
      <c r="CR87" s="150" t="str">
        <f t="shared" ca="1" si="74"/>
        <v/>
      </c>
      <c r="CS87" s="150" t="str">
        <f t="shared" ca="1" si="75"/>
        <v/>
      </c>
      <c r="CT87" s="150" t="str">
        <f t="shared" ca="1" si="76"/>
        <v/>
      </c>
      <c r="CU87" s="157" t="str">
        <f t="shared" ca="1" si="126"/>
        <v/>
      </c>
      <c r="CV87" s="157" t="str">
        <f t="shared" ca="1" si="127"/>
        <v/>
      </c>
      <c r="CW87" s="157" t="str">
        <f t="shared" ca="1" si="128"/>
        <v/>
      </c>
      <c r="CX87" s="157" t="str">
        <f t="shared" ca="1" si="129"/>
        <v/>
      </c>
      <c r="CY87" s="157" t="str">
        <f t="shared" ca="1" si="130"/>
        <v/>
      </c>
      <c r="CZ87" s="157" t="str">
        <f t="shared" ca="1" si="131"/>
        <v/>
      </c>
      <c r="DA87" s="157" t="str">
        <f t="shared" ca="1" si="132"/>
        <v/>
      </c>
      <c r="DB87" s="157" t="str">
        <f t="shared" ca="1" si="133"/>
        <v/>
      </c>
    </row>
    <row r="88" spans="1:106" ht="15" customHeight="1">
      <c r="A88" s="113"/>
      <c r="B88" s="150" t="e">
        <f t="shared" ca="1" si="36"/>
        <v>#N/A</v>
      </c>
      <c r="C88" s="150" t="e">
        <f t="shared" ca="1" si="37"/>
        <v>#N/A</v>
      </c>
      <c r="D88" s="150" t="e">
        <f t="shared" ca="1" si="77"/>
        <v>#N/A</v>
      </c>
      <c r="E88" s="150" t="e">
        <f ca="1">IF(Length_12!L25&lt;0,ROUNDUP(Length_12!L25,B88),ROUNDDOWN(Length_12!L25,B88))</f>
        <v>#N/A</v>
      </c>
      <c r="F88" s="150" t="e">
        <f ca="1">IF(Length_12!M25&lt;0,ROUNDDOWN(Length_12!M25,B88),ROUNDUP(Length_12!M25,B88))</f>
        <v>#N/A</v>
      </c>
      <c r="G88" s="150" t="e">
        <f t="shared" ca="1" si="38"/>
        <v>#N/A</v>
      </c>
      <c r="H88" s="150" t="e">
        <f t="shared" ca="1" si="39"/>
        <v>#N/A</v>
      </c>
      <c r="I88" s="150" t="e">
        <f t="shared" ca="1" si="39"/>
        <v>#N/A</v>
      </c>
      <c r="J88" s="150" t="e">
        <f t="shared" ca="1" si="39"/>
        <v>#N/A</v>
      </c>
      <c r="K88" s="150" t="e">
        <f t="shared" ca="1" si="39"/>
        <v>#N/A</v>
      </c>
      <c r="L88" s="150" t="e">
        <f t="shared" ca="1" si="40"/>
        <v>#N/A</v>
      </c>
      <c r="M88" s="268" t="str">
        <f t="shared" si="78"/>
        <v/>
      </c>
      <c r="N88" s="268" t="str">
        <f t="shared" si="79"/>
        <v/>
      </c>
      <c r="O88" s="116"/>
      <c r="P88" s="194">
        <v>22</v>
      </c>
      <c r="Q88" s="150" t="b">
        <f t="shared" si="80"/>
        <v>0</v>
      </c>
      <c r="R88" s="150" t="str">
        <f t="shared" ca="1" si="41"/>
        <v/>
      </c>
      <c r="S88" s="150" t="str">
        <f t="shared" ca="1" si="42"/>
        <v/>
      </c>
      <c r="T88" s="150" t="str">
        <f t="shared" ca="1" si="43"/>
        <v/>
      </c>
      <c r="U88" s="150" t="str">
        <f t="shared" ca="1" si="44"/>
        <v/>
      </c>
      <c r="V88" s="150" t="str">
        <f t="shared" ca="1" si="45"/>
        <v/>
      </c>
      <c r="W88" s="150" t="str">
        <f t="shared" ca="1" si="46"/>
        <v/>
      </c>
      <c r="X88" s="157" t="str">
        <f t="shared" ca="1" si="81"/>
        <v/>
      </c>
      <c r="Y88" s="157" t="str">
        <f t="shared" ca="1" si="82"/>
        <v/>
      </c>
      <c r="Z88" s="157" t="str">
        <f t="shared" ca="1" si="83"/>
        <v/>
      </c>
      <c r="AA88" s="157" t="str">
        <f t="shared" ca="1" si="84"/>
        <v/>
      </c>
      <c r="AB88" s="157" t="str">
        <f t="shared" ca="1" si="85"/>
        <v/>
      </c>
      <c r="AC88" s="157" t="str">
        <f t="shared" ca="1" si="86"/>
        <v/>
      </c>
      <c r="AD88" s="157" t="str">
        <f t="shared" ca="1" si="87"/>
        <v/>
      </c>
      <c r="AE88" s="157" t="str">
        <f t="shared" ca="1" si="88"/>
        <v/>
      </c>
      <c r="AF88" s="150" t="b">
        <f t="shared" si="89"/>
        <v>0</v>
      </c>
      <c r="AG88" s="150" t="str">
        <f t="shared" ca="1" si="47"/>
        <v/>
      </c>
      <c r="AH88" s="150" t="str">
        <f t="shared" ca="1" si="48"/>
        <v/>
      </c>
      <c r="AI88" s="150" t="str">
        <f t="shared" ca="1" si="49"/>
        <v/>
      </c>
      <c r="AJ88" s="150" t="str">
        <f t="shared" ca="1" si="50"/>
        <v/>
      </c>
      <c r="AK88" s="150" t="str">
        <f t="shared" ca="1" si="51"/>
        <v/>
      </c>
      <c r="AL88" s="150" t="str">
        <f t="shared" ca="1" si="52"/>
        <v/>
      </c>
      <c r="AM88" s="157" t="str">
        <f t="shared" ca="1" si="90"/>
        <v/>
      </c>
      <c r="AN88" s="157" t="str">
        <f t="shared" ca="1" si="91"/>
        <v/>
      </c>
      <c r="AO88" s="157" t="str">
        <f t="shared" ca="1" si="92"/>
        <v/>
      </c>
      <c r="AP88" s="157" t="str">
        <f t="shared" ca="1" si="93"/>
        <v/>
      </c>
      <c r="AQ88" s="157" t="str">
        <f t="shared" ca="1" si="94"/>
        <v/>
      </c>
      <c r="AR88" s="157" t="str">
        <f t="shared" ca="1" si="95"/>
        <v/>
      </c>
      <c r="AS88" s="157" t="str">
        <f t="shared" ca="1" si="96"/>
        <v/>
      </c>
      <c r="AT88" s="157" t="str">
        <f t="shared" ca="1" si="97"/>
        <v/>
      </c>
      <c r="AU88" s="150" t="b">
        <f t="shared" si="98"/>
        <v>0</v>
      </c>
      <c r="AV88" s="150" t="str">
        <f t="shared" ca="1" si="53"/>
        <v/>
      </c>
      <c r="AW88" s="150" t="str">
        <f t="shared" ca="1" si="54"/>
        <v/>
      </c>
      <c r="AX88" s="150" t="str">
        <f t="shared" ca="1" si="55"/>
        <v/>
      </c>
      <c r="AY88" s="150" t="str">
        <f t="shared" ca="1" si="56"/>
        <v/>
      </c>
      <c r="AZ88" s="150" t="str">
        <f t="shared" ca="1" si="57"/>
        <v/>
      </c>
      <c r="BA88" s="150" t="str">
        <f t="shared" ca="1" si="58"/>
        <v/>
      </c>
      <c r="BB88" s="157" t="str">
        <f t="shared" ca="1" si="99"/>
        <v/>
      </c>
      <c r="BC88" s="157" t="str">
        <f t="shared" ca="1" si="100"/>
        <v/>
      </c>
      <c r="BD88" s="157" t="str">
        <f t="shared" ca="1" si="101"/>
        <v/>
      </c>
      <c r="BE88" s="157" t="str">
        <f t="shared" ca="1" si="102"/>
        <v/>
      </c>
      <c r="BF88" s="157" t="str">
        <f t="shared" ca="1" si="103"/>
        <v/>
      </c>
      <c r="BG88" s="157" t="str">
        <f t="shared" ca="1" si="104"/>
        <v/>
      </c>
      <c r="BH88" s="157" t="str">
        <f t="shared" ca="1" si="105"/>
        <v/>
      </c>
      <c r="BI88" s="157" t="str">
        <f t="shared" ca="1" si="106"/>
        <v/>
      </c>
      <c r="BJ88" s="150" t="b">
        <f t="shared" si="107"/>
        <v>0</v>
      </c>
      <c r="BK88" s="150" t="str">
        <f t="shared" ca="1" si="59"/>
        <v/>
      </c>
      <c r="BL88" s="150" t="str">
        <f t="shared" ca="1" si="60"/>
        <v/>
      </c>
      <c r="BM88" s="150" t="str">
        <f t="shared" ca="1" si="61"/>
        <v/>
      </c>
      <c r="BN88" s="150" t="str">
        <f t="shared" ca="1" si="62"/>
        <v/>
      </c>
      <c r="BO88" s="150" t="str">
        <f t="shared" ca="1" si="63"/>
        <v/>
      </c>
      <c r="BP88" s="150" t="str">
        <f t="shared" ca="1" si="64"/>
        <v/>
      </c>
      <c r="BQ88" s="157" t="str">
        <f t="shared" ca="1" si="108"/>
        <v/>
      </c>
      <c r="BR88" s="157" t="str">
        <f t="shared" ca="1" si="109"/>
        <v/>
      </c>
      <c r="BS88" s="157" t="str">
        <f t="shared" ca="1" si="110"/>
        <v/>
      </c>
      <c r="BT88" s="157" t="str">
        <f t="shared" ca="1" si="111"/>
        <v/>
      </c>
      <c r="BU88" s="157" t="str">
        <f t="shared" ca="1" si="112"/>
        <v/>
      </c>
      <c r="BV88" s="157" t="str">
        <f t="shared" ca="1" si="113"/>
        <v/>
      </c>
      <c r="BW88" s="157" t="str">
        <f t="shared" ca="1" si="114"/>
        <v/>
      </c>
      <c r="BX88" s="157" t="str">
        <f t="shared" ca="1" si="115"/>
        <v/>
      </c>
      <c r="BY88" s="150" t="b">
        <f t="shared" si="116"/>
        <v>0</v>
      </c>
      <c r="BZ88" s="150" t="str">
        <f t="shared" ca="1" si="65"/>
        <v/>
      </c>
      <c r="CA88" s="150" t="str">
        <f t="shared" ca="1" si="66"/>
        <v/>
      </c>
      <c r="CB88" s="150" t="str">
        <f t="shared" ca="1" si="67"/>
        <v/>
      </c>
      <c r="CC88" s="150" t="str">
        <f t="shared" ca="1" si="68"/>
        <v/>
      </c>
      <c r="CD88" s="150" t="str">
        <f t="shared" ca="1" si="69"/>
        <v/>
      </c>
      <c r="CE88" s="150" t="str">
        <f t="shared" ca="1" si="70"/>
        <v/>
      </c>
      <c r="CF88" s="157" t="str">
        <f t="shared" ca="1" si="117"/>
        <v/>
      </c>
      <c r="CG88" s="157" t="str">
        <f t="shared" ca="1" si="118"/>
        <v/>
      </c>
      <c r="CH88" s="157" t="str">
        <f t="shared" ca="1" si="119"/>
        <v/>
      </c>
      <c r="CI88" s="157" t="str">
        <f t="shared" ca="1" si="120"/>
        <v/>
      </c>
      <c r="CJ88" s="157" t="str">
        <f t="shared" ca="1" si="121"/>
        <v/>
      </c>
      <c r="CK88" s="157" t="str">
        <f t="shared" ca="1" si="122"/>
        <v/>
      </c>
      <c r="CL88" s="157" t="str">
        <f t="shared" ca="1" si="123"/>
        <v/>
      </c>
      <c r="CM88" s="157" t="str">
        <f t="shared" ca="1" si="124"/>
        <v/>
      </c>
      <c r="CN88" s="150" t="b">
        <f t="shared" si="125"/>
        <v>0</v>
      </c>
      <c r="CO88" s="150" t="str">
        <f t="shared" ca="1" si="71"/>
        <v/>
      </c>
      <c r="CP88" s="150" t="str">
        <f t="shared" ca="1" si="72"/>
        <v/>
      </c>
      <c r="CQ88" s="150" t="str">
        <f t="shared" ca="1" si="73"/>
        <v/>
      </c>
      <c r="CR88" s="150" t="str">
        <f t="shared" ca="1" si="74"/>
        <v/>
      </c>
      <c r="CS88" s="150" t="str">
        <f t="shared" ca="1" si="75"/>
        <v/>
      </c>
      <c r="CT88" s="150" t="str">
        <f t="shared" ca="1" si="76"/>
        <v/>
      </c>
      <c r="CU88" s="157" t="str">
        <f t="shared" ca="1" si="126"/>
        <v/>
      </c>
      <c r="CV88" s="157" t="str">
        <f t="shared" ca="1" si="127"/>
        <v/>
      </c>
      <c r="CW88" s="157" t="str">
        <f t="shared" ca="1" si="128"/>
        <v/>
      </c>
      <c r="CX88" s="157" t="str">
        <f t="shared" ca="1" si="129"/>
        <v/>
      </c>
      <c r="CY88" s="157" t="str">
        <f t="shared" ca="1" si="130"/>
        <v/>
      </c>
      <c r="CZ88" s="157" t="str">
        <f t="shared" ca="1" si="131"/>
        <v/>
      </c>
      <c r="DA88" s="157" t="str">
        <f t="shared" ca="1" si="132"/>
        <v/>
      </c>
      <c r="DB88" s="157" t="str">
        <f t="shared" ca="1" si="133"/>
        <v/>
      </c>
    </row>
    <row r="89" spans="1:106" ht="15" customHeight="1">
      <c r="A89" s="113"/>
      <c r="B89" s="150" t="e">
        <f t="shared" ca="1" si="36"/>
        <v>#N/A</v>
      </c>
      <c r="C89" s="150" t="e">
        <f t="shared" ca="1" si="37"/>
        <v>#N/A</v>
      </c>
      <c r="D89" s="150" t="e">
        <f t="shared" ca="1" si="77"/>
        <v>#N/A</v>
      </c>
      <c r="E89" s="150" t="e">
        <f ca="1">IF(Length_12!L26&lt;0,ROUNDUP(Length_12!L26,B89),ROUNDDOWN(Length_12!L26,B89))</f>
        <v>#N/A</v>
      </c>
      <c r="F89" s="150" t="e">
        <f ca="1">IF(Length_12!M26&lt;0,ROUNDDOWN(Length_12!M26,B89),ROUNDUP(Length_12!M26,B89))</f>
        <v>#N/A</v>
      </c>
      <c r="G89" s="150" t="e">
        <f t="shared" ca="1" si="38"/>
        <v>#N/A</v>
      </c>
      <c r="H89" s="150" t="e">
        <f t="shared" ca="1" si="39"/>
        <v>#N/A</v>
      </c>
      <c r="I89" s="150" t="e">
        <f t="shared" ca="1" si="39"/>
        <v>#N/A</v>
      </c>
      <c r="J89" s="150" t="e">
        <f t="shared" ca="1" si="39"/>
        <v>#N/A</v>
      </c>
      <c r="K89" s="150" t="e">
        <f t="shared" ca="1" si="39"/>
        <v>#N/A</v>
      </c>
      <c r="L89" s="150" t="e">
        <f t="shared" ca="1" si="40"/>
        <v>#N/A</v>
      </c>
      <c r="M89" s="268" t="str">
        <f t="shared" si="78"/>
        <v/>
      </c>
      <c r="N89" s="268" t="str">
        <f t="shared" si="79"/>
        <v/>
      </c>
      <c r="O89" s="116"/>
      <c r="P89" s="194">
        <v>23</v>
      </c>
      <c r="Q89" s="150" t="b">
        <f t="shared" si="80"/>
        <v>0</v>
      </c>
      <c r="R89" s="150" t="str">
        <f t="shared" ca="1" si="41"/>
        <v/>
      </c>
      <c r="S89" s="150" t="str">
        <f t="shared" ca="1" si="42"/>
        <v/>
      </c>
      <c r="T89" s="150" t="str">
        <f t="shared" ca="1" si="43"/>
        <v/>
      </c>
      <c r="U89" s="150" t="str">
        <f t="shared" ca="1" si="44"/>
        <v/>
      </c>
      <c r="V89" s="150" t="str">
        <f t="shared" ca="1" si="45"/>
        <v/>
      </c>
      <c r="W89" s="150" t="str">
        <f t="shared" ca="1" si="46"/>
        <v/>
      </c>
      <c r="X89" s="157" t="str">
        <f t="shared" ca="1" si="81"/>
        <v/>
      </c>
      <c r="Y89" s="157" t="str">
        <f t="shared" ca="1" si="82"/>
        <v/>
      </c>
      <c r="Z89" s="157" t="str">
        <f t="shared" ca="1" si="83"/>
        <v/>
      </c>
      <c r="AA89" s="157" t="str">
        <f t="shared" ca="1" si="84"/>
        <v/>
      </c>
      <c r="AB89" s="157" t="str">
        <f t="shared" ca="1" si="85"/>
        <v/>
      </c>
      <c r="AC89" s="157" t="str">
        <f t="shared" ca="1" si="86"/>
        <v/>
      </c>
      <c r="AD89" s="157" t="str">
        <f t="shared" ca="1" si="87"/>
        <v/>
      </c>
      <c r="AE89" s="157" t="str">
        <f t="shared" ca="1" si="88"/>
        <v/>
      </c>
      <c r="AF89" s="150" t="b">
        <f t="shared" si="89"/>
        <v>0</v>
      </c>
      <c r="AG89" s="150" t="str">
        <f t="shared" ca="1" si="47"/>
        <v/>
      </c>
      <c r="AH89" s="150" t="str">
        <f t="shared" ca="1" si="48"/>
        <v/>
      </c>
      <c r="AI89" s="150" t="str">
        <f t="shared" ca="1" si="49"/>
        <v/>
      </c>
      <c r="AJ89" s="150" t="str">
        <f t="shared" ca="1" si="50"/>
        <v/>
      </c>
      <c r="AK89" s="150" t="str">
        <f t="shared" ca="1" si="51"/>
        <v/>
      </c>
      <c r="AL89" s="150" t="str">
        <f t="shared" ca="1" si="52"/>
        <v/>
      </c>
      <c r="AM89" s="157" t="str">
        <f t="shared" ca="1" si="90"/>
        <v/>
      </c>
      <c r="AN89" s="157" t="str">
        <f t="shared" ca="1" si="91"/>
        <v/>
      </c>
      <c r="AO89" s="157" t="str">
        <f t="shared" ca="1" si="92"/>
        <v/>
      </c>
      <c r="AP89" s="157" t="str">
        <f t="shared" ca="1" si="93"/>
        <v/>
      </c>
      <c r="AQ89" s="157" t="str">
        <f t="shared" ca="1" si="94"/>
        <v/>
      </c>
      <c r="AR89" s="157" t="str">
        <f t="shared" ca="1" si="95"/>
        <v/>
      </c>
      <c r="AS89" s="157" t="str">
        <f t="shared" ca="1" si="96"/>
        <v/>
      </c>
      <c r="AT89" s="157" t="str">
        <f t="shared" ca="1" si="97"/>
        <v/>
      </c>
      <c r="AU89" s="150" t="b">
        <f t="shared" si="98"/>
        <v>0</v>
      </c>
      <c r="AV89" s="150" t="str">
        <f t="shared" ca="1" si="53"/>
        <v/>
      </c>
      <c r="AW89" s="150" t="str">
        <f t="shared" ca="1" si="54"/>
        <v/>
      </c>
      <c r="AX89" s="150" t="str">
        <f t="shared" ca="1" si="55"/>
        <v/>
      </c>
      <c r="AY89" s="150" t="str">
        <f t="shared" ca="1" si="56"/>
        <v/>
      </c>
      <c r="AZ89" s="150" t="str">
        <f t="shared" ca="1" si="57"/>
        <v/>
      </c>
      <c r="BA89" s="150" t="str">
        <f t="shared" ca="1" si="58"/>
        <v/>
      </c>
      <c r="BB89" s="157" t="str">
        <f t="shared" ca="1" si="99"/>
        <v/>
      </c>
      <c r="BC89" s="157" t="str">
        <f t="shared" ca="1" si="100"/>
        <v/>
      </c>
      <c r="BD89" s="157" t="str">
        <f t="shared" ca="1" si="101"/>
        <v/>
      </c>
      <c r="BE89" s="157" t="str">
        <f t="shared" ca="1" si="102"/>
        <v/>
      </c>
      <c r="BF89" s="157" t="str">
        <f t="shared" ca="1" si="103"/>
        <v/>
      </c>
      <c r="BG89" s="157" t="str">
        <f t="shared" ca="1" si="104"/>
        <v/>
      </c>
      <c r="BH89" s="157" t="str">
        <f t="shared" ca="1" si="105"/>
        <v/>
      </c>
      <c r="BI89" s="157" t="str">
        <f t="shared" ca="1" si="106"/>
        <v/>
      </c>
      <c r="BJ89" s="150" t="b">
        <f t="shared" si="107"/>
        <v>0</v>
      </c>
      <c r="BK89" s="150" t="str">
        <f t="shared" ca="1" si="59"/>
        <v/>
      </c>
      <c r="BL89" s="150" t="str">
        <f t="shared" ca="1" si="60"/>
        <v/>
      </c>
      <c r="BM89" s="150" t="str">
        <f t="shared" ca="1" si="61"/>
        <v/>
      </c>
      <c r="BN89" s="150" t="str">
        <f t="shared" ca="1" si="62"/>
        <v/>
      </c>
      <c r="BO89" s="150" t="str">
        <f t="shared" ca="1" si="63"/>
        <v/>
      </c>
      <c r="BP89" s="150" t="str">
        <f t="shared" ca="1" si="64"/>
        <v/>
      </c>
      <c r="BQ89" s="157" t="str">
        <f t="shared" ca="1" si="108"/>
        <v/>
      </c>
      <c r="BR89" s="157" t="str">
        <f t="shared" ca="1" si="109"/>
        <v/>
      </c>
      <c r="BS89" s="157" t="str">
        <f t="shared" ca="1" si="110"/>
        <v/>
      </c>
      <c r="BT89" s="157" t="str">
        <f t="shared" ca="1" si="111"/>
        <v/>
      </c>
      <c r="BU89" s="157" t="str">
        <f t="shared" ca="1" si="112"/>
        <v/>
      </c>
      <c r="BV89" s="157" t="str">
        <f t="shared" ca="1" si="113"/>
        <v/>
      </c>
      <c r="BW89" s="157" t="str">
        <f t="shared" ca="1" si="114"/>
        <v/>
      </c>
      <c r="BX89" s="157" t="str">
        <f t="shared" ca="1" si="115"/>
        <v/>
      </c>
      <c r="BY89" s="150" t="b">
        <f t="shared" si="116"/>
        <v>0</v>
      </c>
      <c r="BZ89" s="150" t="str">
        <f t="shared" ca="1" si="65"/>
        <v/>
      </c>
      <c r="CA89" s="150" t="str">
        <f t="shared" ca="1" si="66"/>
        <v/>
      </c>
      <c r="CB89" s="150" t="str">
        <f t="shared" ca="1" si="67"/>
        <v/>
      </c>
      <c r="CC89" s="150" t="str">
        <f t="shared" ca="1" si="68"/>
        <v/>
      </c>
      <c r="CD89" s="150" t="str">
        <f t="shared" ca="1" si="69"/>
        <v/>
      </c>
      <c r="CE89" s="150" t="str">
        <f t="shared" ca="1" si="70"/>
        <v/>
      </c>
      <c r="CF89" s="157" t="str">
        <f t="shared" ca="1" si="117"/>
        <v/>
      </c>
      <c r="CG89" s="157" t="str">
        <f t="shared" ca="1" si="118"/>
        <v/>
      </c>
      <c r="CH89" s="157" t="str">
        <f t="shared" ca="1" si="119"/>
        <v/>
      </c>
      <c r="CI89" s="157" t="str">
        <f t="shared" ca="1" si="120"/>
        <v/>
      </c>
      <c r="CJ89" s="157" t="str">
        <f t="shared" ca="1" si="121"/>
        <v/>
      </c>
      <c r="CK89" s="157" t="str">
        <f t="shared" ca="1" si="122"/>
        <v/>
      </c>
      <c r="CL89" s="157" t="str">
        <f t="shared" ca="1" si="123"/>
        <v/>
      </c>
      <c r="CM89" s="157" t="str">
        <f t="shared" ca="1" si="124"/>
        <v/>
      </c>
      <c r="CN89" s="150" t="b">
        <f t="shared" si="125"/>
        <v>0</v>
      </c>
      <c r="CO89" s="150" t="str">
        <f t="shared" ca="1" si="71"/>
        <v/>
      </c>
      <c r="CP89" s="150" t="str">
        <f t="shared" ca="1" si="72"/>
        <v/>
      </c>
      <c r="CQ89" s="150" t="str">
        <f t="shared" ca="1" si="73"/>
        <v/>
      </c>
      <c r="CR89" s="150" t="str">
        <f t="shared" ca="1" si="74"/>
        <v/>
      </c>
      <c r="CS89" s="150" t="str">
        <f t="shared" ca="1" si="75"/>
        <v/>
      </c>
      <c r="CT89" s="150" t="str">
        <f t="shared" ca="1" si="76"/>
        <v/>
      </c>
      <c r="CU89" s="157" t="str">
        <f t="shared" ca="1" si="126"/>
        <v/>
      </c>
      <c r="CV89" s="157" t="str">
        <f t="shared" ca="1" si="127"/>
        <v/>
      </c>
      <c r="CW89" s="157" t="str">
        <f t="shared" ca="1" si="128"/>
        <v/>
      </c>
      <c r="CX89" s="157" t="str">
        <f t="shared" ca="1" si="129"/>
        <v/>
      </c>
      <c r="CY89" s="157" t="str">
        <f t="shared" ca="1" si="130"/>
        <v/>
      </c>
      <c r="CZ89" s="157" t="str">
        <f t="shared" ca="1" si="131"/>
        <v/>
      </c>
      <c r="DA89" s="157" t="str">
        <f t="shared" ca="1" si="132"/>
        <v/>
      </c>
      <c r="DB89" s="157" t="str">
        <f t="shared" ca="1" si="133"/>
        <v/>
      </c>
    </row>
    <row r="90" spans="1:106" ht="15" customHeight="1">
      <c r="A90" s="113"/>
      <c r="B90" s="150" t="e">
        <f t="shared" ca="1" si="36"/>
        <v>#N/A</v>
      </c>
      <c r="C90" s="150" t="e">
        <f t="shared" ca="1" si="37"/>
        <v>#N/A</v>
      </c>
      <c r="D90" s="150" t="e">
        <f t="shared" ca="1" si="77"/>
        <v>#N/A</v>
      </c>
      <c r="E90" s="150" t="e">
        <f ca="1">IF(Length_12!L27&lt;0,ROUNDUP(Length_12!L27,B90),ROUNDDOWN(Length_12!L27,B90))</f>
        <v>#N/A</v>
      </c>
      <c r="F90" s="150" t="e">
        <f ca="1">IF(Length_12!M27&lt;0,ROUNDDOWN(Length_12!M27,B90),ROUNDUP(Length_12!M27,B90))</f>
        <v>#N/A</v>
      </c>
      <c r="G90" s="150" t="e">
        <f t="shared" ca="1" si="38"/>
        <v>#N/A</v>
      </c>
      <c r="H90" s="150" t="e">
        <f t="shared" ca="1" si="39"/>
        <v>#N/A</v>
      </c>
      <c r="I90" s="150" t="e">
        <f t="shared" ca="1" si="39"/>
        <v>#N/A</v>
      </c>
      <c r="J90" s="150" t="e">
        <f t="shared" ca="1" si="39"/>
        <v>#N/A</v>
      </c>
      <c r="K90" s="150" t="e">
        <f t="shared" ca="1" si="39"/>
        <v>#N/A</v>
      </c>
      <c r="L90" s="150" t="e">
        <f t="shared" ca="1" si="40"/>
        <v>#N/A</v>
      </c>
      <c r="M90" s="268" t="str">
        <f t="shared" si="78"/>
        <v/>
      </c>
      <c r="N90" s="268" t="str">
        <f t="shared" si="79"/>
        <v/>
      </c>
      <c r="O90" s="116"/>
      <c r="P90" s="194">
        <v>24</v>
      </c>
      <c r="Q90" s="150" t="b">
        <f t="shared" si="80"/>
        <v>0</v>
      </c>
      <c r="R90" s="150" t="str">
        <f t="shared" ca="1" si="41"/>
        <v/>
      </c>
      <c r="S90" s="150" t="str">
        <f t="shared" ca="1" si="42"/>
        <v/>
      </c>
      <c r="T90" s="150" t="str">
        <f t="shared" ca="1" si="43"/>
        <v/>
      </c>
      <c r="U90" s="150" t="str">
        <f t="shared" ca="1" si="44"/>
        <v/>
      </c>
      <c r="V90" s="150" t="str">
        <f t="shared" ca="1" si="45"/>
        <v/>
      </c>
      <c r="W90" s="150" t="str">
        <f t="shared" ca="1" si="46"/>
        <v/>
      </c>
      <c r="X90" s="157" t="str">
        <f t="shared" ca="1" si="81"/>
        <v/>
      </c>
      <c r="Y90" s="157" t="str">
        <f t="shared" ca="1" si="82"/>
        <v/>
      </c>
      <c r="Z90" s="157" t="str">
        <f t="shared" ca="1" si="83"/>
        <v/>
      </c>
      <c r="AA90" s="157" t="str">
        <f t="shared" ca="1" si="84"/>
        <v/>
      </c>
      <c r="AB90" s="157" t="str">
        <f t="shared" ca="1" si="85"/>
        <v/>
      </c>
      <c r="AC90" s="157" t="str">
        <f t="shared" ca="1" si="86"/>
        <v/>
      </c>
      <c r="AD90" s="157" t="str">
        <f t="shared" ca="1" si="87"/>
        <v/>
      </c>
      <c r="AE90" s="157" t="str">
        <f t="shared" ca="1" si="88"/>
        <v/>
      </c>
      <c r="AF90" s="150" t="b">
        <f t="shared" si="89"/>
        <v>0</v>
      </c>
      <c r="AG90" s="150" t="str">
        <f t="shared" ca="1" si="47"/>
        <v/>
      </c>
      <c r="AH90" s="150" t="str">
        <f t="shared" ca="1" si="48"/>
        <v/>
      </c>
      <c r="AI90" s="150" t="str">
        <f t="shared" ca="1" si="49"/>
        <v/>
      </c>
      <c r="AJ90" s="150" t="str">
        <f t="shared" ca="1" si="50"/>
        <v/>
      </c>
      <c r="AK90" s="150" t="str">
        <f t="shared" ca="1" si="51"/>
        <v/>
      </c>
      <c r="AL90" s="150" t="str">
        <f t="shared" ca="1" si="52"/>
        <v/>
      </c>
      <c r="AM90" s="157" t="str">
        <f t="shared" ca="1" si="90"/>
        <v/>
      </c>
      <c r="AN90" s="157" t="str">
        <f t="shared" ca="1" si="91"/>
        <v/>
      </c>
      <c r="AO90" s="157" t="str">
        <f t="shared" ca="1" si="92"/>
        <v/>
      </c>
      <c r="AP90" s="157" t="str">
        <f t="shared" ca="1" si="93"/>
        <v/>
      </c>
      <c r="AQ90" s="157" t="str">
        <f t="shared" ca="1" si="94"/>
        <v/>
      </c>
      <c r="AR90" s="157" t="str">
        <f t="shared" ca="1" si="95"/>
        <v/>
      </c>
      <c r="AS90" s="157" t="str">
        <f t="shared" ca="1" si="96"/>
        <v/>
      </c>
      <c r="AT90" s="157" t="str">
        <f t="shared" ca="1" si="97"/>
        <v/>
      </c>
      <c r="AU90" s="150" t="b">
        <f t="shared" si="98"/>
        <v>0</v>
      </c>
      <c r="AV90" s="150" t="str">
        <f t="shared" ca="1" si="53"/>
        <v/>
      </c>
      <c r="AW90" s="150" t="str">
        <f t="shared" ca="1" si="54"/>
        <v/>
      </c>
      <c r="AX90" s="150" t="str">
        <f t="shared" ca="1" si="55"/>
        <v/>
      </c>
      <c r="AY90" s="150" t="str">
        <f t="shared" ca="1" si="56"/>
        <v/>
      </c>
      <c r="AZ90" s="150" t="str">
        <f t="shared" ca="1" si="57"/>
        <v/>
      </c>
      <c r="BA90" s="150" t="str">
        <f t="shared" ca="1" si="58"/>
        <v/>
      </c>
      <c r="BB90" s="157" t="str">
        <f t="shared" ca="1" si="99"/>
        <v/>
      </c>
      <c r="BC90" s="157" t="str">
        <f t="shared" ca="1" si="100"/>
        <v/>
      </c>
      <c r="BD90" s="157" t="str">
        <f t="shared" ca="1" si="101"/>
        <v/>
      </c>
      <c r="BE90" s="157" t="str">
        <f t="shared" ca="1" si="102"/>
        <v/>
      </c>
      <c r="BF90" s="157" t="str">
        <f t="shared" ca="1" si="103"/>
        <v/>
      </c>
      <c r="BG90" s="157" t="str">
        <f t="shared" ca="1" si="104"/>
        <v/>
      </c>
      <c r="BH90" s="157" t="str">
        <f t="shared" ca="1" si="105"/>
        <v/>
      </c>
      <c r="BI90" s="157" t="str">
        <f t="shared" ca="1" si="106"/>
        <v/>
      </c>
      <c r="BJ90" s="150" t="b">
        <f t="shared" si="107"/>
        <v>0</v>
      </c>
      <c r="BK90" s="150" t="str">
        <f t="shared" ca="1" si="59"/>
        <v/>
      </c>
      <c r="BL90" s="150" t="str">
        <f t="shared" ca="1" si="60"/>
        <v/>
      </c>
      <c r="BM90" s="150" t="str">
        <f t="shared" ca="1" si="61"/>
        <v/>
      </c>
      <c r="BN90" s="150" t="str">
        <f t="shared" ca="1" si="62"/>
        <v/>
      </c>
      <c r="BO90" s="150" t="str">
        <f t="shared" ca="1" si="63"/>
        <v/>
      </c>
      <c r="BP90" s="150" t="str">
        <f t="shared" ca="1" si="64"/>
        <v/>
      </c>
      <c r="BQ90" s="157" t="str">
        <f t="shared" ca="1" si="108"/>
        <v/>
      </c>
      <c r="BR90" s="157" t="str">
        <f t="shared" ca="1" si="109"/>
        <v/>
      </c>
      <c r="BS90" s="157" t="str">
        <f t="shared" ca="1" si="110"/>
        <v/>
      </c>
      <c r="BT90" s="157" t="str">
        <f t="shared" ca="1" si="111"/>
        <v/>
      </c>
      <c r="BU90" s="157" t="str">
        <f t="shared" ca="1" si="112"/>
        <v/>
      </c>
      <c r="BV90" s="157" t="str">
        <f t="shared" ca="1" si="113"/>
        <v/>
      </c>
      <c r="BW90" s="157" t="str">
        <f t="shared" ca="1" si="114"/>
        <v/>
      </c>
      <c r="BX90" s="157" t="str">
        <f t="shared" ca="1" si="115"/>
        <v/>
      </c>
      <c r="BY90" s="150" t="b">
        <f t="shared" si="116"/>
        <v>0</v>
      </c>
      <c r="BZ90" s="150" t="str">
        <f t="shared" ca="1" si="65"/>
        <v/>
      </c>
      <c r="CA90" s="150" t="str">
        <f t="shared" ca="1" si="66"/>
        <v/>
      </c>
      <c r="CB90" s="150" t="str">
        <f t="shared" ca="1" si="67"/>
        <v/>
      </c>
      <c r="CC90" s="150" t="str">
        <f t="shared" ca="1" si="68"/>
        <v/>
      </c>
      <c r="CD90" s="150" t="str">
        <f t="shared" ca="1" si="69"/>
        <v/>
      </c>
      <c r="CE90" s="150" t="str">
        <f t="shared" ca="1" si="70"/>
        <v/>
      </c>
      <c r="CF90" s="157" t="str">
        <f t="shared" ca="1" si="117"/>
        <v/>
      </c>
      <c r="CG90" s="157" t="str">
        <f t="shared" ca="1" si="118"/>
        <v/>
      </c>
      <c r="CH90" s="157" t="str">
        <f t="shared" ca="1" si="119"/>
        <v/>
      </c>
      <c r="CI90" s="157" t="str">
        <f t="shared" ca="1" si="120"/>
        <v/>
      </c>
      <c r="CJ90" s="157" t="str">
        <f t="shared" ca="1" si="121"/>
        <v/>
      </c>
      <c r="CK90" s="157" t="str">
        <f t="shared" ca="1" si="122"/>
        <v/>
      </c>
      <c r="CL90" s="157" t="str">
        <f t="shared" ca="1" si="123"/>
        <v/>
      </c>
      <c r="CM90" s="157" t="str">
        <f t="shared" ca="1" si="124"/>
        <v/>
      </c>
      <c r="CN90" s="150" t="b">
        <f t="shared" si="125"/>
        <v>0</v>
      </c>
      <c r="CO90" s="150" t="str">
        <f t="shared" ca="1" si="71"/>
        <v/>
      </c>
      <c r="CP90" s="150" t="str">
        <f t="shared" ca="1" si="72"/>
        <v/>
      </c>
      <c r="CQ90" s="150" t="str">
        <f t="shared" ca="1" si="73"/>
        <v/>
      </c>
      <c r="CR90" s="150" t="str">
        <f t="shared" ca="1" si="74"/>
        <v/>
      </c>
      <c r="CS90" s="150" t="str">
        <f t="shared" ca="1" si="75"/>
        <v/>
      </c>
      <c r="CT90" s="150" t="str">
        <f t="shared" ca="1" si="76"/>
        <v/>
      </c>
      <c r="CU90" s="157" t="str">
        <f t="shared" ca="1" si="126"/>
        <v/>
      </c>
      <c r="CV90" s="157" t="str">
        <f t="shared" ca="1" si="127"/>
        <v/>
      </c>
      <c r="CW90" s="157" t="str">
        <f t="shared" ca="1" si="128"/>
        <v/>
      </c>
      <c r="CX90" s="157" t="str">
        <f t="shared" ca="1" si="129"/>
        <v/>
      </c>
      <c r="CY90" s="157" t="str">
        <f t="shared" ca="1" si="130"/>
        <v/>
      </c>
      <c r="CZ90" s="157" t="str">
        <f t="shared" ca="1" si="131"/>
        <v/>
      </c>
      <c r="DA90" s="157" t="str">
        <f t="shared" ca="1" si="132"/>
        <v/>
      </c>
      <c r="DB90" s="157" t="str">
        <f t="shared" ca="1" si="133"/>
        <v/>
      </c>
    </row>
    <row r="91" spans="1:106" ht="15" customHeight="1">
      <c r="A91" s="113"/>
      <c r="B91" s="150" t="e">
        <f t="shared" ca="1" si="36"/>
        <v>#N/A</v>
      </c>
      <c r="C91" s="150" t="e">
        <f t="shared" ca="1" si="37"/>
        <v>#N/A</v>
      </c>
      <c r="D91" s="150" t="e">
        <f t="shared" ca="1" si="77"/>
        <v>#N/A</v>
      </c>
      <c r="E91" s="150" t="e">
        <f ca="1">IF(Length_12!L28&lt;0,ROUNDUP(Length_12!L28,B91),ROUNDDOWN(Length_12!L28,B91))</f>
        <v>#N/A</v>
      </c>
      <c r="F91" s="150" t="e">
        <f ca="1">IF(Length_12!M28&lt;0,ROUNDDOWN(Length_12!M28,B91),ROUNDUP(Length_12!M28,B91))</f>
        <v>#N/A</v>
      </c>
      <c r="G91" s="150" t="e">
        <f t="shared" ca="1" si="38"/>
        <v>#N/A</v>
      </c>
      <c r="H91" s="150" t="e">
        <f t="shared" ca="1" si="39"/>
        <v>#N/A</v>
      </c>
      <c r="I91" s="150" t="e">
        <f t="shared" ca="1" si="39"/>
        <v>#N/A</v>
      </c>
      <c r="J91" s="150" t="e">
        <f t="shared" ca="1" si="39"/>
        <v>#N/A</v>
      </c>
      <c r="K91" s="150" t="e">
        <f t="shared" ca="1" si="39"/>
        <v>#N/A</v>
      </c>
      <c r="L91" s="150" t="e">
        <f t="shared" ca="1" si="40"/>
        <v>#N/A</v>
      </c>
      <c r="M91" s="268" t="str">
        <f t="shared" si="78"/>
        <v/>
      </c>
      <c r="N91" s="268" t="str">
        <f t="shared" si="79"/>
        <v/>
      </c>
      <c r="O91" s="116"/>
      <c r="P91" s="194">
        <v>25</v>
      </c>
      <c r="Q91" s="150" t="b">
        <f t="shared" si="80"/>
        <v>0</v>
      </c>
      <c r="R91" s="150" t="str">
        <f t="shared" ca="1" si="41"/>
        <v/>
      </c>
      <c r="S91" s="150" t="str">
        <f t="shared" ca="1" si="42"/>
        <v/>
      </c>
      <c r="T91" s="150" t="str">
        <f t="shared" ca="1" si="43"/>
        <v/>
      </c>
      <c r="U91" s="150" t="str">
        <f t="shared" ca="1" si="44"/>
        <v/>
      </c>
      <c r="V91" s="150" t="str">
        <f t="shared" ca="1" si="45"/>
        <v/>
      </c>
      <c r="W91" s="150" t="str">
        <f t="shared" ca="1" si="46"/>
        <v/>
      </c>
      <c r="X91" s="157" t="str">
        <f t="shared" ca="1" si="81"/>
        <v/>
      </c>
      <c r="Y91" s="157" t="str">
        <f t="shared" ca="1" si="82"/>
        <v/>
      </c>
      <c r="Z91" s="157" t="str">
        <f t="shared" ca="1" si="83"/>
        <v/>
      </c>
      <c r="AA91" s="157" t="str">
        <f t="shared" ca="1" si="84"/>
        <v/>
      </c>
      <c r="AB91" s="157" t="str">
        <f t="shared" ca="1" si="85"/>
        <v/>
      </c>
      <c r="AC91" s="157" t="str">
        <f t="shared" ca="1" si="86"/>
        <v/>
      </c>
      <c r="AD91" s="157" t="str">
        <f t="shared" ca="1" si="87"/>
        <v/>
      </c>
      <c r="AE91" s="157" t="str">
        <f t="shared" ca="1" si="88"/>
        <v/>
      </c>
      <c r="AF91" s="150" t="b">
        <f t="shared" si="89"/>
        <v>0</v>
      </c>
      <c r="AG91" s="150" t="str">
        <f t="shared" ca="1" si="47"/>
        <v/>
      </c>
      <c r="AH91" s="150" t="str">
        <f t="shared" ca="1" si="48"/>
        <v/>
      </c>
      <c r="AI91" s="150" t="str">
        <f t="shared" ca="1" si="49"/>
        <v/>
      </c>
      <c r="AJ91" s="150" t="str">
        <f t="shared" ca="1" si="50"/>
        <v/>
      </c>
      <c r="AK91" s="150" t="str">
        <f t="shared" ca="1" si="51"/>
        <v/>
      </c>
      <c r="AL91" s="150" t="str">
        <f t="shared" ca="1" si="52"/>
        <v/>
      </c>
      <c r="AM91" s="157" t="str">
        <f t="shared" ca="1" si="90"/>
        <v/>
      </c>
      <c r="AN91" s="157" t="str">
        <f t="shared" ca="1" si="91"/>
        <v/>
      </c>
      <c r="AO91" s="157" t="str">
        <f t="shared" ca="1" si="92"/>
        <v/>
      </c>
      <c r="AP91" s="157" t="str">
        <f t="shared" ca="1" si="93"/>
        <v/>
      </c>
      <c r="AQ91" s="157" t="str">
        <f t="shared" ca="1" si="94"/>
        <v/>
      </c>
      <c r="AR91" s="157" t="str">
        <f t="shared" ca="1" si="95"/>
        <v/>
      </c>
      <c r="AS91" s="157" t="str">
        <f t="shared" ca="1" si="96"/>
        <v/>
      </c>
      <c r="AT91" s="157" t="str">
        <f t="shared" ca="1" si="97"/>
        <v/>
      </c>
      <c r="AU91" s="150" t="b">
        <f t="shared" si="98"/>
        <v>0</v>
      </c>
      <c r="AV91" s="150" t="str">
        <f t="shared" ca="1" si="53"/>
        <v/>
      </c>
      <c r="AW91" s="150" t="str">
        <f t="shared" ca="1" si="54"/>
        <v/>
      </c>
      <c r="AX91" s="150" t="str">
        <f t="shared" ca="1" si="55"/>
        <v/>
      </c>
      <c r="AY91" s="150" t="str">
        <f t="shared" ca="1" si="56"/>
        <v/>
      </c>
      <c r="AZ91" s="150" t="str">
        <f t="shared" ca="1" si="57"/>
        <v/>
      </c>
      <c r="BA91" s="150" t="str">
        <f t="shared" ca="1" si="58"/>
        <v/>
      </c>
      <c r="BB91" s="157" t="str">
        <f t="shared" ca="1" si="99"/>
        <v/>
      </c>
      <c r="BC91" s="157" t="str">
        <f t="shared" ca="1" si="100"/>
        <v/>
      </c>
      <c r="BD91" s="157" t="str">
        <f t="shared" ca="1" si="101"/>
        <v/>
      </c>
      <c r="BE91" s="157" t="str">
        <f t="shared" ca="1" si="102"/>
        <v/>
      </c>
      <c r="BF91" s="157" t="str">
        <f t="shared" ca="1" si="103"/>
        <v/>
      </c>
      <c r="BG91" s="157" t="str">
        <f t="shared" ca="1" si="104"/>
        <v/>
      </c>
      <c r="BH91" s="157" t="str">
        <f t="shared" ca="1" si="105"/>
        <v/>
      </c>
      <c r="BI91" s="157" t="str">
        <f t="shared" ca="1" si="106"/>
        <v/>
      </c>
      <c r="BJ91" s="150" t="b">
        <f t="shared" si="107"/>
        <v>0</v>
      </c>
      <c r="BK91" s="150" t="str">
        <f t="shared" ca="1" si="59"/>
        <v/>
      </c>
      <c r="BL91" s="150" t="str">
        <f t="shared" ca="1" si="60"/>
        <v/>
      </c>
      <c r="BM91" s="150" t="str">
        <f t="shared" ca="1" si="61"/>
        <v/>
      </c>
      <c r="BN91" s="150" t="str">
        <f t="shared" ca="1" si="62"/>
        <v/>
      </c>
      <c r="BO91" s="150" t="str">
        <f t="shared" ca="1" si="63"/>
        <v/>
      </c>
      <c r="BP91" s="150" t="str">
        <f t="shared" ca="1" si="64"/>
        <v/>
      </c>
      <c r="BQ91" s="157" t="str">
        <f t="shared" ca="1" si="108"/>
        <v/>
      </c>
      <c r="BR91" s="157" t="str">
        <f t="shared" ca="1" si="109"/>
        <v/>
      </c>
      <c r="BS91" s="157" t="str">
        <f t="shared" ca="1" si="110"/>
        <v/>
      </c>
      <c r="BT91" s="157" t="str">
        <f t="shared" ca="1" si="111"/>
        <v/>
      </c>
      <c r="BU91" s="157" t="str">
        <f t="shared" ca="1" si="112"/>
        <v/>
      </c>
      <c r="BV91" s="157" t="str">
        <f t="shared" ca="1" si="113"/>
        <v/>
      </c>
      <c r="BW91" s="157" t="str">
        <f t="shared" ca="1" si="114"/>
        <v/>
      </c>
      <c r="BX91" s="157" t="str">
        <f t="shared" ca="1" si="115"/>
        <v/>
      </c>
      <c r="BY91" s="150" t="b">
        <f t="shared" si="116"/>
        <v>0</v>
      </c>
      <c r="BZ91" s="150" t="str">
        <f t="shared" ca="1" si="65"/>
        <v/>
      </c>
      <c r="CA91" s="150" t="str">
        <f t="shared" ca="1" si="66"/>
        <v/>
      </c>
      <c r="CB91" s="150" t="str">
        <f t="shared" ca="1" si="67"/>
        <v/>
      </c>
      <c r="CC91" s="150" t="str">
        <f t="shared" ca="1" si="68"/>
        <v/>
      </c>
      <c r="CD91" s="150" t="str">
        <f t="shared" ca="1" si="69"/>
        <v/>
      </c>
      <c r="CE91" s="150" t="str">
        <f t="shared" ca="1" si="70"/>
        <v/>
      </c>
      <c r="CF91" s="157" t="str">
        <f t="shared" ca="1" si="117"/>
        <v/>
      </c>
      <c r="CG91" s="157" t="str">
        <f t="shared" ca="1" si="118"/>
        <v/>
      </c>
      <c r="CH91" s="157" t="str">
        <f t="shared" ca="1" si="119"/>
        <v/>
      </c>
      <c r="CI91" s="157" t="str">
        <f t="shared" ca="1" si="120"/>
        <v/>
      </c>
      <c r="CJ91" s="157" t="str">
        <f t="shared" ca="1" si="121"/>
        <v/>
      </c>
      <c r="CK91" s="157" t="str">
        <f t="shared" ca="1" si="122"/>
        <v/>
      </c>
      <c r="CL91" s="157" t="str">
        <f t="shared" ca="1" si="123"/>
        <v/>
      </c>
      <c r="CM91" s="157" t="str">
        <f t="shared" ca="1" si="124"/>
        <v/>
      </c>
      <c r="CN91" s="150" t="b">
        <f t="shared" si="125"/>
        <v>0</v>
      </c>
      <c r="CO91" s="150" t="str">
        <f t="shared" ca="1" si="71"/>
        <v/>
      </c>
      <c r="CP91" s="150" t="str">
        <f t="shared" ca="1" si="72"/>
        <v/>
      </c>
      <c r="CQ91" s="150" t="str">
        <f t="shared" ca="1" si="73"/>
        <v/>
      </c>
      <c r="CR91" s="150" t="str">
        <f t="shared" ca="1" si="74"/>
        <v/>
      </c>
      <c r="CS91" s="150" t="str">
        <f t="shared" ca="1" si="75"/>
        <v/>
      </c>
      <c r="CT91" s="150" t="str">
        <f t="shared" ca="1" si="76"/>
        <v/>
      </c>
      <c r="CU91" s="157" t="str">
        <f t="shared" ca="1" si="126"/>
        <v/>
      </c>
      <c r="CV91" s="157" t="str">
        <f t="shared" ca="1" si="127"/>
        <v/>
      </c>
      <c r="CW91" s="157" t="str">
        <f t="shared" ca="1" si="128"/>
        <v/>
      </c>
      <c r="CX91" s="157" t="str">
        <f t="shared" ca="1" si="129"/>
        <v/>
      </c>
      <c r="CY91" s="157" t="str">
        <f t="shared" ca="1" si="130"/>
        <v/>
      </c>
      <c r="CZ91" s="157" t="str">
        <f t="shared" ca="1" si="131"/>
        <v/>
      </c>
      <c r="DA91" s="157" t="str">
        <f t="shared" ca="1" si="132"/>
        <v/>
      </c>
      <c r="DB91" s="157" t="str">
        <f t="shared" ca="1" si="133"/>
        <v/>
      </c>
    </row>
    <row r="92" spans="1:106" ht="15" customHeight="1">
      <c r="A92" s="113"/>
      <c r="B92" s="150" t="e">
        <f t="shared" ca="1" si="36"/>
        <v>#N/A</v>
      </c>
      <c r="C92" s="150" t="e">
        <f t="shared" ca="1" si="37"/>
        <v>#N/A</v>
      </c>
      <c r="D92" s="150" t="e">
        <f t="shared" ca="1" si="77"/>
        <v>#N/A</v>
      </c>
      <c r="E92" s="150" t="e">
        <f ca="1">IF(Length_12!L29&lt;0,ROUNDUP(Length_12!L29,B92),ROUNDDOWN(Length_12!L29,B92))</f>
        <v>#N/A</v>
      </c>
      <c r="F92" s="150" t="e">
        <f ca="1">IF(Length_12!M29&lt;0,ROUNDDOWN(Length_12!M29,B92),ROUNDUP(Length_12!M29,B92))</f>
        <v>#N/A</v>
      </c>
      <c r="G92" s="150" t="e">
        <f t="shared" ca="1" si="38"/>
        <v>#N/A</v>
      </c>
      <c r="H92" s="150" t="e">
        <f t="shared" ca="1" si="39"/>
        <v>#N/A</v>
      </c>
      <c r="I92" s="150" t="e">
        <f t="shared" ca="1" si="39"/>
        <v>#N/A</v>
      </c>
      <c r="J92" s="150" t="e">
        <f t="shared" ca="1" si="39"/>
        <v>#N/A</v>
      </c>
      <c r="K92" s="150" t="e">
        <f t="shared" ca="1" si="39"/>
        <v>#N/A</v>
      </c>
      <c r="L92" s="150" t="e">
        <f t="shared" ca="1" si="40"/>
        <v>#N/A</v>
      </c>
      <c r="M92" s="268" t="str">
        <f t="shared" si="78"/>
        <v/>
      </c>
      <c r="N92" s="268" t="str">
        <f t="shared" si="79"/>
        <v/>
      </c>
      <c r="O92" s="116"/>
      <c r="P92" s="194">
        <v>26</v>
      </c>
      <c r="Q92" s="150" t="b">
        <f t="shared" si="80"/>
        <v>0</v>
      </c>
      <c r="R92" s="150" t="str">
        <f t="shared" ca="1" si="41"/>
        <v/>
      </c>
      <c r="S92" s="150" t="str">
        <f t="shared" ca="1" si="42"/>
        <v/>
      </c>
      <c r="T92" s="150" t="str">
        <f t="shared" ca="1" si="43"/>
        <v/>
      </c>
      <c r="U92" s="150" t="str">
        <f t="shared" ca="1" si="44"/>
        <v/>
      </c>
      <c r="V92" s="150" t="str">
        <f t="shared" ca="1" si="45"/>
        <v/>
      </c>
      <c r="W92" s="150" t="str">
        <f t="shared" ca="1" si="46"/>
        <v/>
      </c>
      <c r="X92" s="157" t="str">
        <f t="shared" ca="1" si="81"/>
        <v/>
      </c>
      <c r="Y92" s="157" t="str">
        <f t="shared" ca="1" si="82"/>
        <v/>
      </c>
      <c r="Z92" s="157" t="str">
        <f t="shared" ca="1" si="83"/>
        <v/>
      </c>
      <c r="AA92" s="157" t="str">
        <f t="shared" ca="1" si="84"/>
        <v/>
      </c>
      <c r="AB92" s="157" t="str">
        <f t="shared" ca="1" si="85"/>
        <v/>
      </c>
      <c r="AC92" s="157" t="str">
        <f t="shared" ca="1" si="86"/>
        <v/>
      </c>
      <c r="AD92" s="157" t="str">
        <f t="shared" ca="1" si="87"/>
        <v/>
      </c>
      <c r="AE92" s="157" t="str">
        <f t="shared" ca="1" si="88"/>
        <v/>
      </c>
      <c r="AF92" s="150" t="b">
        <f t="shared" si="89"/>
        <v>0</v>
      </c>
      <c r="AG92" s="150" t="str">
        <f t="shared" ca="1" si="47"/>
        <v/>
      </c>
      <c r="AH92" s="150" t="str">
        <f t="shared" ca="1" si="48"/>
        <v/>
      </c>
      <c r="AI92" s="150" t="str">
        <f t="shared" ca="1" si="49"/>
        <v/>
      </c>
      <c r="AJ92" s="150" t="str">
        <f t="shared" ca="1" si="50"/>
        <v/>
      </c>
      <c r="AK92" s="150" t="str">
        <f t="shared" ca="1" si="51"/>
        <v/>
      </c>
      <c r="AL92" s="150" t="str">
        <f t="shared" ca="1" si="52"/>
        <v/>
      </c>
      <c r="AM92" s="157" t="str">
        <f t="shared" ca="1" si="90"/>
        <v/>
      </c>
      <c r="AN92" s="157" t="str">
        <f t="shared" ca="1" si="91"/>
        <v/>
      </c>
      <c r="AO92" s="157" t="str">
        <f t="shared" ca="1" si="92"/>
        <v/>
      </c>
      <c r="AP92" s="157" t="str">
        <f t="shared" ca="1" si="93"/>
        <v/>
      </c>
      <c r="AQ92" s="157" t="str">
        <f t="shared" ca="1" si="94"/>
        <v/>
      </c>
      <c r="AR92" s="157" t="str">
        <f t="shared" ca="1" si="95"/>
        <v/>
      </c>
      <c r="AS92" s="157" t="str">
        <f t="shared" ca="1" si="96"/>
        <v/>
      </c>
      <c r="AT92" s="157" t="str">
        <f t="shared" ca="1" si="97"/>
        <v/>
      </c>
      <c r="AU92" s="150" t="b">
        <f t="shared" si="98"/>
        <v>0</v>
      </c>
      <c r="AV92" s="150" t="str">
        <f t="shared" ca="1" si="53"/>
        <v/>
      </c>
      <c r="AW92" s="150" t="str">
        <f t="shared" ca="1" si="54"/>
        <v/>
      </c>
      <c r="AX92" s="150" t="str">
        <f t="shared" ca="1" si="55"/>
        <v/>
      </c>
      <c r="AY92" s="150" t="str">
        <f t="shared" ca="1" si="56"/>
        <v/>
      </c>
      <c r="AZ92" s="150" t="str">
        <f t="shared" ca="1" si="57"/>
        <v/>
      </c>
      <c r="BA92" s="150" t="str">
        <f t="shared" ca="1" si="58"/>
        <v/>
      </c>
      <c r="BB92" s="157" t="str">
        <f t="shared" ca="1" si="99"/>
        <v/>
      </c>
      <c r="BC92" s="157" t="str">
        <f t="shared" ca="1" si="100"/>
        <v/>
      </c>
      <c r="BD92" s="157" t="str">
        <f t="shared" ca="1" si="101"/>
        <v/>
      </c>
      <c r="BE92" s="157" t="str">
        <f t="shared" ca="1" si="102"/>
        <v/>
      </c>
      <c r="BF92" s="157" t="str">
        <f t="shared" ca="1" si="103"/>
        <v/>
      </c>
      <c r="BG92" s="157" t="str">
        <f t="shared" ca="1" si="104"/>
        <v/>
      </c>
      <c r="BH92" s="157" t="str">
        <f t="shared" ca="1" si="105"/>
        <v/>
      </c>
      <c r="BI92" s="157" t="str">
        <f t="shared" ca="1" si="106"/>
        <v/>
      </c>
      <c r="BJ92" s="150" t="b">
        <f t="shared" si="107"/>
        <v>0</v>
      </c>
      <c r="BK92" s="150" t="str">
        <f t="shared" ca="1" si="59"/>
        <v/>
      </c>
      <c r="BL92" s="150" t="str">
        <f t="shared" ca="1" si="60"/>
        <v/>
      </c>
      <c r="BM92" s="150" t="str">
        <f t="shared" ca="1" si="61"/>
        <v/>
      </c>
      <c r="BN92" s="150" t="str">
        <f t="shared" ca="1" si="62"/>
        <v/>
      </c>
      <c r="BO92" s="150" t="str">
        <f t="shared" ca="1" si="63"/>
        <v/>
      </c>
      <c r="BP92" s="150" t="str">
        <f t="shared" ca="1" si="64"/>
        <v/>
      </c>
      <c r="BQ92" s="157" t="str">
        <f t="shared" ca="1" si="108"/>
        <v/>
      </c>
      <c r="BR92" s="157" t="str">
        <f t="shared" ca="1" si="109"/>
        <v/>
      </c>
      <c r="BS92" s="157" t="str">
        <f t="shared" ca="1" si="110"/>
        <v/>
      </c>
      <c r="BT92" s="157" t="str">
        <f t="shared" ca="1" si="111"/>
        <v/>
      </c>
      <c r="BU92" s="157" t="str">
        <f t="shared" ca="1" si="112"/>
        <v/>
      </c>
      <c r="BV92" s="157" t="str">
        <f t="shared" ca="1" si="113"/>
        <v/>
      </c>
      <c r="BW92" s="157" t="str">
        <f t="shared" ca="1" si="114"/>
        <v/>
      </c>
      <c r="BX92" s="157" t="str">
        <f t="shared" ca="1" si="115"/>
        <v/>
      </c>
      <c r="BY92" s="150" t="b">
        <f t="shared" si="116"/>
        <v>0</v>
      </c>
      <c r="BZ92" s="150" t="str">
        <f t="shared" ca="1" si="65"/>
        <v/>
      </c>
      <c r="CA92" s="150" t="str">
        <f t="shared" ca="1" si="66"/>
        <v/>
      </c>
      <c r="CB92" s="150" t="str">
        <f t="shared" ca="1" si="67"/>
        <v/>
      </c>
      <c r="CC92" s="150" t="str">
        <f t="shared" ca="1" si="68"/>
        <v/>
      </c>
      <c r="CD92" s="150" t="str">
        <f t="shared" ca="1" si="69"/>
        <v/>
      </c>
      <c r="CE92" s="150" t="str">
        <f t="shared" ca="1" si="70"/>
        <v/>
      </c>
      <c r="CF92" s="157" t="str">
        <f t="shared" ca="1" si="117"/>
        <v/>
      </c>
      <c r="CG92" s="157" t="str">
        <f t="shared" ca="1" si="118"/>
        <v/>
      </c>
      <c r="CH92" s="157" t="str">
        <f t="shared" ca="1" si="119"/>
        <v/>
      </c>
      <c r="CI92" s="157" t="str">
        <f t="shared" ca="1" si="120"/>
        <v/>
      </c>
      <c r="CJ92" s="157" t="str">
        <f t="shared" ca="1" si="121"/>
        <v/>
      </c>
      <c r="CK92" s="157" t="str">
        <f t="shared" ca="1" si="122"/>
        <v/>
      </c>
      <c r="CL92" s="157" t="str">
        <f t="shared" ca="1" si="123"/>
        <v/>
      </c>
      <c r="CM92" s="157" t="str">
        <f t="shared" ca="1" si="124"/>
        <v/>
      </c>
      <c r="CN92" s="150" t="b">
        <f t="shared" si="125"/>
        <v>0</v>
      </c>
      <c r="CO92" s="150" t="str">
        <f t="shared" ca="1" si="71"/>
        <v/>
      </c>
      <c r="CP92" s="150" t="str">
        <f t="shared" ca="1" si="72"/>
        <v/>
      </c>
      <c r="CQ92" s="150" t="str">
        <f t="shared" ca="1" si="73"/>
        <v/>
      </c>
      <c r="CR92" s="150" t="str">
        <f t="shared" ca="1" si="74"/>
        <v/>
      </c>
      <c r="CS92" s="150" t="str">
        <f t="shared" ca="1" si="75"/>
        <v/>
      </c>
      <c r="CT92" s="150" t="str">
        <f t="shared" ca="1" si="76"/>
        <v/>
      </c>
      <c r="CU92" s="157" t="str">
        <f t="shared" ca="1" si="126"/>
        <v/>
      </c>
      <c r="CV92" s="157" t="str">
        <f t="shared" ca="1" si="127"/>
        <v/>
      </c>
      <c r="CW92" s="157" t="str">
        <f t="shared" ca="1" si="128"/>
        <v/>
      </c>
      <c r="CX92" s="157" t="str">
        <f t="shared" ca="1" si="129"/>
        <v/>
      </c>
      <c r="CY92" s="157" t="str">
        <f t="shared" ca="1" si="130"/>
        <v/>
      </c>
      <c r="CZ92" s="157" t="str">
        <f t="shared" ca="1" si="131"/>
        <v/>
      </c>
      <c r="DA92" s="157" t="str">
        <f t="shared" ca="1" si="132"/>
        <v/>
      </c>
      <c r="DB92" s="157" t="str">
        <f t="shared" ca="1" si="133"/>
        <v/>
      </c>
    </row>
    <row r="93" spans="1:106" ht="15" customHeight="1">
      <c r="A93" s="113"/>
      <c r="B93" s="150" t="e">
        <f t="shared" ca="1" si="36"/>
        <v>#N/A</v>
      </c>
      <c r="C93" s="150" t="e">
        <f t="shared" ca="1" si="37"/>
        <v>#N/A</v>
      </c>
      <c r="D93" s="150" t="e">
        <f t="shared" ca="1" si="77"/>
        <v>#N/A</v>
      </c>
      <c r="E93" s="150" t="e">
        <f ca="1">IF(Length_12!L30&lt;0,ROUNDUP(Length_12!L30,B93),ROUNDDOWN(Length_12!L30,B93))</f>
        <v>#N/A</v>
      </c>
      <c r="F93" s="150" t="e">
        <f ca="1">IF(Length_12!M30&lt;0,ROUNDDOWN(Length_12!M30,B93),ROUNDUP(Length_12!M30,B93))</f>
        <v>#N/A</v>
      </c>
      <c r="G93" s="150" t="e">
        <f t="shared" ca="1" si="38"/>
        <v>#N/A</v>
      </c>
      <c r="H93" s="150" t="e">
        <f t="shared" ca="1" si="39"/>
        <v>#N/A</v>
      </c>
      <c r="I93" s="150" t="e">
        <f t="shared" ca="1" si="39"/>
        <v>#N/A</v>
      </c>
      <c r="J93" s="150" t="e">
        <f t="shared" ca="1" si="39"/>
        <v>#N/A</v>
      </c>
      <c r="K93" s="150" t="e">
        <f t="shared" ca="1" si="39"/>
        <v>#N/A</v>
      </c>
      <c r="L93" s="150" t="e">
        <f t="shared" ca="1" si="40"/>
        <v>#N/A</v>
      </c>
      <c r="M93" s="268" t="str">
        <f t="shared" si="78"/>
        <v/>
      </c>
      <c r="N93" s="268" t="str">
        <f t="shared" si="79"/>
        <v/>
      </c>
      <c r="O93" s="116"/>
      <c r="P93" s="194">
        <v>27</v>
      </c>
      <c r="Q93" s="150" t="b">
        <f t="shared" si="80"/>
        <v>0</v>
      </c>
      <c r="R93" s="150" t="str">
        <f t="shared" ca="1" si="41"/>
        <v/>
      </c>
      <c r="S93" s="150" t="str">
        <f t="shared" ca="1" si="42"/>
        <v/>
      </c>
      <c r="T93" s="150" t="str">
        <f t="shared" ca="1" si="43"/>
        <v/>
      </c>
      <c r="U93" s="150" t="str">
        <f t="shared" ca="1" si="44"/>
        <v/>
      </c>
      <c r="V93" s="150" t="str">
        <f t="shared" ca="1" si="45"/>
        <v/>
      </c>
      <c r="W93" s="150" t="str">
        <f t="shared" ca="1" si="46"/>
        <v/>
      </c>
      <c r="X93" s="157" t="str">
        <f t="shared" ca="1" si="81"/>
        <v/>
      </c>
      <c r="Y93" s="157" t="str">
        <f t="shared" ca="1" si="82"/>
        <v/>
      </c>
      <c r="Z93" s="157" t="str">
        <f t="shared" ca="1" si="83"/>
        <v/>
      </c>
      <c r="AA93" s="157" t="str">
        <f t="shared" ca="1" si="84"/>
        <v/>
      </c>
      <c r="AB93" s="157" t="str">
        <f t="shared" ca="1" si="85"/>
        <v/>
      </c>
      <c r="AC93" s="157" t="str">
        <f t="shared" ca="1" si="86"/>
        <v/>
      </c>
      <c r="AD93" s="157" t="str">
        <f t="shared" ca="1" si="87"/>
        <v/>
      </c>
      <c r="AE93" s="157" t="str">
        <f t="shared" ca="1" si="88"/>
        <v/>
      </c>
      <c r="AF93" s="150" t="b">
        <f t="shared" si="89"/>
        <v>0</v>
      </c>
      <c r="AG93" s="150" t="str">
        <f t="shared" ca="1" si="47"/>
        <v/>
      </c>
      <c r="AH93" s="150" t="str">
        <f t="shared" ca="1" si="48"/>
        <v/>
      </c>
      <c r="AI93" s="150" t="str">
        <f t="shared" ca="1" si="49"/>
        <v/>
      </c>
      <c r="AJ93" s="150" t="str">
        <f t="shared" ca="1" si="50"/>
        <v/>
      </c>
      <c r="AK93" s="150" t="str">
        <f t="shared" ca="1" si="51"/>
        <v/>
      </c>
      <c r="AL93" s="150" t="str">
        <f t="shared" ca="1" si="52"/>
        <v/>
      </c>
      <c r="AM93" s="157" t="str">
        <f t="shared" ca="1" si="90"/>
        <v/>
      </c>
      <c r="AN93" s="157" t="str">
        <f t="shared" ca="1" si="91"/>
        <v/>
      </c>
      <c r="AO93" s="157" t="str">
        <f t="shared" ca="1" si="92"/>
        <v/>
      </c>
      <c r="AP93" s="157" t="str">
        <f t="shared" ca="1" si="93"/>
        <v/>
      </c>
      <c r="AQ93" s="157" t="str">
        <f t="shared" ca="1" si="94"/>
        <v/>
      </c>
      <c r="AR93" s="157" t="str">
        <f t="shared" ca="1" si="95"/>
        <v/>
      </c>
      <c r="AS93" s="157" t="str">
        <f t="shared" ca="1" si="96"/>
        <v/>
      </c>
      <c r="AT93" s="157" t="str">
        <f t="shared" ca="1" si="97"/>
        <v/>
      </c>
      <c r="AU93" s="150" t="b">
        <f t="shared" si="98"/>
        <v>0</v>
      </c>
      <c r="AV93" s="150" t="str">
        <f t="shared" ca="1" si="53"/>
        <v/>
      </c>
      <c r="AW93" s="150" t="str">
        <f t="shared" ca="1" si="54"/>
        <v/>
      </c>
      <c r="AX93" s="150" t="str">
        <f t="shared" ca="1" si="55"/>
        <v/>
      </c>
      <c r="AY93" s="150" t="str">
        <f t="shared" ca="1" si="56"/>
        <v/>
      </c>
      <c r="AZ93" s="150" t="str">
        <f t="shared" ca="1" si="57"/>
        <v/>
      </c>
      <c r="BA93" s="150" t="str">
        <f t="shared" ca="1" si="58"/>
        <v/>
      </c>
      <c r="BB93" s="157" t="str">
        <f t="shared" ca="1" si="99"/>
        <v/>
      </c>
      <c r="BC93" s="157" t="str">
        <f t="shared" ca="1" si="100"/>
        <v/>
      </c>
      <c r="BD93" s="157" t="str">
        <f t="shared" ca="1" si="101"/>
        <v/>
      </c>
      <c r="BE93" s="157" t="str">
        <f t="shared" ca="1" si="102"/>
        <v/>
      </c>
      <c r="BF93" s="157" t="str">
        <f t="shared" ca="1" si="103"/>
        <v/>
      </c>
      <c r="BG93" s="157" t="str">
        <f t="shared" ca="1" si="104"/>
        <v/>
      </c>
      <c r="BH93" s="157" t="str">
        <f t="shared" ca="1" si="105"/>
        <v/>
      </c>
      <c r="BI93" s="157" t="str">
        <f t="shared" ca="1" si="106"/>
        <v/>
      </c>
      <c r="BJ93" s="150" t="b">
        <f t="shared" si="107"/>
        <v>0</v>
      </c>
      <c r="BK93" s="150" t="str">
        <f t="shared" ca="1" si="59"/>
        <v/>
      </c>
      <c r="BL93" s="150" t="str">
        <f t="shared" ca="1" si="60"/>
        <v/>
      </c>
      <c r="BM93" s="150" t="str">
        <f t="shared" ca="1" si="61"/>
        <v/>
      </c>
      <c r="BN93" s="150" t="str">
        <f t="shared" ca="1" si="62"/>
        <v/>
      </c>
      <c r="BO93" s="150" t="str">
        <f t="shared" ca="1" si="63"/>
        <v/>
      </c>
      <c r="BP93" s="150" t="str">
        <f t="shared" ca="1" si="64"/>
        <v/>
      </c>
      <c r="BQ93" s="157" t="str">
        <f t="shared" ca="1" si="108"/>
        <v/>
      </c>
      <c r="BR93" s="157" t="str">
        <f t="shared" ca="1" si="109"/>
        <v/>
      </c>
      <c r="BS93" s="157" t="str">
        <f t="shared" ca="1" si="110"/>
        <v/>
      </c>
      <c r="BT93" s="157" t="str">
        <f t="shared" ca="1" si="111"/>
        <v/>
      </c>
      <c r="BU93" s="157" t="str">
        <f t="shared" ca="1" si="112"/>
        <v/>
      </c>
      <c r="BV93" s="157" t="str">
        <f t="shared" ca="1" si="113"/>
        <v/>
      </c>
      <c r="BW93" s="157" t="str">
        <f t="shared" ca="1" si="114"/>
        <v/>
      </c>
      <c r="BX93" s="157" t="str">
        <f t="shared" ca="1" si="115"/>
        <v/>
      </c>
      <c r="BY93" s="150" t="b">
        <f t="shared" si="116"/>
        <v>0</v>
      </c>
      <c r="BZ93" s="150" t="str">
        <f t="shared" ca="1" si="65"/>
        <v/>
      </c>
      <c r="CA93" s="150" t="str">
        <f t="shared" ca="1" si="66"/>
        <v/>
      </c>
      <c r="CB93" s="150" t="str">
        <f t="shared" ca="1" si="67"/>
        <v/>
      </c>
      <c r="CC93" s="150" t="str">
        <f t="shared" ca="1" si="68"/>
        <v/>
      </c>
      <c r="CD93" s="150" t="str">
        <f t="shared" ca="1" si="69"/>
        <v/>
      </c>
      <c r="CE93" s="150" t="str">
        <f t="shared" ca="1" si="70"/>
        <v/>
      </c>
      <c r="CF93" s="157" t="str">
        <f t="shared" ca="1" si="117"/>
        <v/>
      </c>
      <c r="CG93" s="157" t="str">
        <f t="shared" ca="1" si="118"/>
        <v/>
      </c>
      <c r="CH93" s="157" t="str">
        <f t="shared" ca="1" si="119"/>
        <v/>
      </c>
      <c r="CI93" s="157" t="str">
        <f t="shared" ca="1" si="120"/>
        <v/>
      </c>
      <c r="CJ93" s="157" t="str">
        <f t="shared" ca="1" si="121"/>
        <v/>
      </c>
      <c r="CK93" s="157" t="str">
        <f t="shared" ca="1" si="122"/>
        <v/>
      </c>
      <c r="CL93" s="157" t="str">
        <f t="shared" ca="1" si="123"/>
        <v/>
      </c>
      <c r="CM93" s="157" t="str">
        <f t="shared" ca="1" si="124"/>
        <v/>
      </c>
      <c r="CN93" s="150" t="b">
        <f t="shared" si="125"/>
        <v>0</v>
      </c>
      <c r="CO93" s="150" t="str">
        <f t="shared" ca="1" si="71"/>
        <v/>
      </c>
      <c r="CP93" s="150" t="str">
        <f t="shared" ca="1" si="72"/>
        <v/>
      </c>
      <c r="CQ93" s="150" t="str">
        <f t="shared" ca="1" si="73"/>
        <v/>
      </c>
      <c r="CR93" s="150" t="str">
        <f t="shared" ca="1" si="74"/>
        <v/>
      </c>
      <c r="CS93" s="150" t="str">
        <f t="shared" ca="1" si="75"/>
        <v/>
      </c>
      <c r="CT93" s="150" t="str">
        <f t="shared" ca="1" si="76"/>
        <v/>
      </c>
      <c r="CU93" s="157" t="str">
        <f t="shared" ca="1" si="126"/>
        <v/>
      </c>
      <c r="CV93" s="157" t="str">
        <f t="shared" ca="1" si="127"/>
        <v/>
      </c>
      <c r="CW93" s="157" t="str">
        <f t="shared" ca="1" si="128"/>
        <v/>
      </c>
      <c r="CX93" s="157" t="str">
        <f t="shared" ca="1" si="129"/>
        <v/>
      </c>
      <c r="CY93" s="157" t="str">
        <f t="shared" ca="1" si="130"/>
        <v/>
      </c>
      <c r="CZ93" s="157" t="str">
        <f t="shared" ca="1" si="131"/>
        <v/>
      </c>
      <c r="DA93" s="157" t="str">
        <f t="shared" ca="1" si="132"/>
        <v/>
      </c>
      <c r="DB93" s="157" t="str">
        <f t="shared" ca="1" si="133"/>
        <v/>
      </c>
    </row>
    <row r="94" spans="1:106" ht="15" customHeight="1">
      <c r="A94" s="113"/>
      <c r="B94" s="150" t="e">
        <f t="shared" ca="1" si="36"/>
        <v>#N/A</v>
      </c>
      <c r="C94" s="150" t="e">
        <f t="shared" ca="1" si="37"/>
        <v>#N/A</v>
      </c>
      <c r="D94" s="150" t="e">
        <f t="shared" ca="1" si="77"/>
        <v>#N/A</v>
      </c>
      <c r="E94" s="150" t="e">
        <f ca="1">IF(Length_12!L31&lt;0,ROUNDUP(Length_12!L31,B94),ROUNDDOWN(Length_12!L31,B94))</f>
        <v>#N/A</v>
      </c>
      <c r="F94" s="150" t="e">
        <f ca="1">IF(Length_12!M31&lt;0,ROUNDDOWN(Length_12!M31,B94),ROUNDUP(Length_12!M31,B94))</f>
        <v>#N/A</v>
      </c>
      <c r="G94" s="150" t="e">
        <f t="shared" ca="1" si="38"/>
        <v>#N/A</v>
      </c>
      <c r="H94" s="150" t="e">
        <f t="shared" ca="1" si="39"/>
        <v>#N/A</v>
      </c>
      <c r="I94" s="150" t="e">
        <f t="shared" ca="1" si="39"/>
        <v>#N/A</v>
      </c>
      <c r="J94" s="150" t="e">
        <f t="shared" ca="1" si="39"/>
        <v>#N/A</v>
      </c>
      <c r="K94" s="150" t="e">
        <f t="shared" ca="1" si="39"/>
        <v>#N/A</v>
      </c>
      <c r="L94" s="150" t="e">
        <f t="shared" ca="1" si="40"/>
        <v>#N/A</v>
      </c>
      <c r="M94" s="268" t="str">
        <f t="shared" si="78"/>
        <v/>
      </c>
      <c r="N94" s="268" t="str">
        <f t="shared" si="79"/>
        <v/>
      </c>
      <c r="O94" s="116"/>
      <c r="P94" s="194">
        <v>28</v>
      </c>
      <c r="Q94" s="150" t="b">
        <f t="shared" si="80"/>
        <v>0</v>
      </c>
      <c r="R94" s="150" t="str">
        <f t="shared" ca="1" si="41"/>
        <v/>
      </c>
      <c r="S94" s="150" t="str">
        <f t="shared" ca="1" si="42"/>
        <v/>
      </c>
      <c r="T94" s="150" t="str">
        <f t="shared" ca="1" si="43"/>
        <v/>
      </c>
      <c r="U94" s="150" t="str">
        <f t="shared" ca="1" si="44"/>
        <v/>
      </c>
      <c r="V94" s="150" t="str">
        <f t="shared" ca="1" si="45"/>
        <v/>
      </c>
      <c r="W94" s="150" t="str">
        <f t="shared" ca="1" si="46"/>
        <v/>
      </c>
      <c r="X94" s="157" t="str">
        <f t="shared" ca="1" si="81"/>
        <v/>
      </c>
      <c r="Y94" s="157" t="str">
        <f t="shared" ca="1" si="82"/>
        <v/>
      </c>
      <c r="Z94" s="157" t="str">
        <f t="shared" ca="1" si="83"/>
        <v/>
      </c>
      <c r="AA94" s="157" t="str">
        <f t="shared" ca="1" si="84"/>
        <v/>
      </c>
      <c r="AB94" s="157" t="str">
        <f t="shared" ca="1" si="85"/>
        <v/>
      </c>
      <c r="AC94" s="157" t="str">
        <f t="shared" ca="1" si="86"/>
        <v/>
      </c>
      <c r="AD94" s="157" t="str">
        <f t="shared" ca="1" si="87"/>
        <v/>
      </c>
      <c r="AE94" s="157" t="str">
        <f t="shared" ca="1" si="88"/>
        <v/>
      </c>
      <c r="AF94" s="150" t="b">
        <f t="shared" si="89"/>
        <v>0</v>
      </c>
      <c r="AG94" s="150" t="str">
        <f t="shared" ca="1" si="47"/>
        <v/>
      </c>
      <c r="AH94" s="150" t="str">
        <f t="shared" ca="1" si="48"/>
        <v/>
      </c>
      <c r="AI94" s="150" t="str">
        <f t="shared" ca="1" si="49"/>
        <v/>
      </c>
      <c r="AJ94" s="150" t="str">
        <f t="shared" ca="1" si="50"/>
        <v/>
      </c>
      <c r="AK94" s="150" t="str">
        <f t="shared" ca="1" si="51"/>
        <v/>
      </c>
      <c r="AL94" s="150" t="str">
        <f t="shared" ca="1" si="52"/>
        <v/>
      </c>
      <c r="AM94" s="157" t="str">
        <f t="shared" ca="1" si="90"/>
        <v/>
      </c>
      <c r="AN94" s="157" t="str">
        <f t="shared" ca="1" si="91"/>
        <v/>
      </c>
      <c r="AO94" s="157" t="str">
        <f t="shared" ca="1" si="92"/>
        <v/>
      </c>
      <c r="AP94" s="157" t="str">
        <f t="shared" ca="1" si="93"/>
        <v/>
      </c>
      <c r="AQ94" s="157" t="str">
        <f t="shared" ca="1" si="94"/>
        <v/>
      </c>
      <c r="AR94" s="157" t="str">
        <f t="shared" ca="1" si="95"/>
        <v/>
      </c>
      <c r="AS94" s="157" t="str">
        <f t="shared" ca="1" si="96"/>
        <v/>
      </c>
      <c r="AT94" s="157" t="str">
        <f t="shared" ca="1" si="97"/>
        <v/>
      </c>
      <c r="AU94" s="150" t="b">
        <f t="shared" si="98"/>
        <v>0</v>
      </c>
      <c r="AV94" s="150" t="str">
        <f t="shared" ca="1" si="53"/>
        <v/>
      </c>
      <c r="AW94" s="150" t="str">
        <f t="shared" ca="1" si="54"/>
        <v/>
      </c>
      <c r="AX94" s="150" t="str">
        <f t="shared" ca="1" si="55"/>
        <v/>
      </c>
      <c r="AY94" s="150" t="str">
        <f t="shared" ca="1" si="56"/>
        <v/>
      </c>
      <c r="AZ94" s="150" t="str">
        <f t="shared" ca="1" si="57"/>
        <v/>
      </c>
      <c r="BA94" s="150" t="str">
        <f t="shared" ca="1" si="58"/>
        <v/>
      </c>
      <c r="BB94" s="157" t="str">
        <f t="shared" ca="1" si="99"/>
        <v/>
      </c>
      <c r="BC94" s="157" t="str">
        <f t="shared" ca="1" si="100"/>
        <v/>
      </c>
      <c r="BD94" s="157" t="str">
        <f t="shared" ca="1" si="101"/>
        <v/>
      </c>
      <c r="BE94" s="157" t="str">
        <f t="shared" ca="1" si="102"/>
        <v/>
      </c>
      <c r="BF94" s="157" t="str">
        <f t="shared" ca="1" si="103"/>
        <v/>
      </c>
      <c r="BG94" s="157" t="str">
        <f t="shared" ca="1" si="104"/>
        <v/>
      </c>
      <c r="BH94" s="157" t="str">
        <f t="shared" ca="1" si="105"/>
        <v/>
      </c>
      <c r="BI94" s="157" t="str">
        <f t="shared" ca="1" si="106"/>
        <v/>
      </c>
      <c r="BJ94" s="150" t="b">
        <f t="shared" si="107"/>
        <v>0</v>
      </c>
      <c r="BK94" s="150" t="str">
        <f t="shared" ca="1" si="59"/>
        <v/>
      </c>
      <c r="BL94" s="150" t="str">
        <f t="shared" ca="1" si="60"/>
        <v/>
      </c>
      <c r="BM94" s="150" t="str">
        <f t="shared" ca="1" si="61"/>
        <v/>
      </c>
      <c r="BN94" s="150" t="str">
        <f t="shared" ca="1" si="62"/>
        <v/>
      </c>
      <c r="BO94" s="150" t="str">
        <f t="shared" ca="1" si="63"/>
        <v/>
      </c>
      <c r="BP94" s="150" t="str">
        <f t="shared" ca="1" si="64"/>
        <v/>
      </c>
      <c r="BQ94" s="157" t="str">
        <f t="shared" ca="1" si="108"/>
        <v/>
      </c>
      <c r="BR94" s="157" t="str">
        <f t="shared" ca="1" si="109"/>
        <v/>
      </c>
      <c r="BS94" s="157" t="str">
        <f t="shared" ca="1" si="110"/>
        <v/>
      </c>
      <c r="BT94" s="157" t="str">
        <f t="shared" ca="1" si="111"/>
        <v/>
      </c>
      <c r="BU94" s="157" t="str">
        <f t="shared" ca="1" si="112"/>
        <v/>
      </c>
      <c r="BV94" s="157" t="str">
        <f t="shared" ca="1" si="113"/>
        <v/>
      </c>
      <c r="BW94" s="157" t="str">
        <f t="shared" ca="1" si="114"/>
        <v/>
      </c>
      <c r="BX94" s="157" t="str">
        <f t="shared" ca="1" si="115"/>
        <v/>
      </c>
      <c r="BY94" s="150" t="b">
        <f t="shared" si="116"/>
        <v>0</v>
      </c>
      <c r="BZ94" s="150" t="str">
        <f t="shared" ca="1" si="65"/>
        <v/>
      </c>
      <c r="CA94" s="150" t="str">
        <f t="shared" ca="1" si="66"/>
        <v/>
      </c>
      <c r="CB94" s="150" t="str">
        <f t="shared" ca="1" si="67"/>
        <v/>
      </c>
      <c r="CC94" s="150" t="str">
        <f t="shared" ca="1" si="68"/>
        <v/>
      </c>
      <c r="CD94" s="150" t="str">
        <f t="shared" ca="1" si="69"/>
        <v/>
      </c>
      <c r="CE94" s="150" t="str">
        <f t="shared" ca="1" si="70"/>
        <v/>
      </c>
      <c r="CF94" s="157" t="str">
        <f t="shared" ca="1" si="117"/>
        <v/>
      </c>
      <c r="CG94" s="157" t="str">
        <f t="shared" ca="1" si="118"/>
        <v/>
      </c>
      <c r="CH94" s="157" t="str">
        <f t="shared" ca="1" si="119"/>
        <v/>
      </c>
      <c r="CI94" s="157" t="str">
        <f t="shared" ca="1" si="120"/>
        <v/>
      </c>
      <c r="CJ94" s="157" t="str">
        <f t="shared" ca="1" si="121"/>
        <v/>
      </c>
      <c r="CK94" s="157" t="str">
        <f t="shared" ca="1" si="122"/>
        <v/>
      </c>
      <c r="CL94" s="157" t="str">
        <f t="shared" ca="1" si="123"/>
        <v/>
      </c>
      <c r="CM94" s="157" t="str">
        <f t="shared" ca="1" si="124"/>
        <v/>
      </c>
      <c r="CN94" s="150" t="b">
        <f t="shared" si="125"/>
        <v>0</v>
      </c>
      <c r="CO94" s="150" t="str">
        <f t="shared" ca="1" si="71"/>
        <v/>
      </c>
      <c r="CP94" s="150" t="str">
        <f t="shared" ca="1" si="72"/>
        <v/>
      </c>
      <c r="CQ94" s="150" t="str">
        <f t="shared" ca="1" si="73"/>
        <v/>
      </c>
      <c r="CR94" s="150" t="str">
        <f t="shared" ca="1" si="74"/>
        <v/>
      </c>
      <c r="CS94" s="150" t="str">
        <f t="shared" ca="1" si="75"/>
        <v/>
      </c>
      <c r="CT94" s="150" t="str">
        <f t="shared" ca="1" si="76"/>
        <v/>
      </c>
      <c r="CU94" s="157" t="str">
        <f t="shared" ca="1" si="126"/>
        <v/>
      </c>
      <c r="CV94" s="157" t="str">
        <f t="shared" ca="1" si="127"/>
        <v/>
      </c>
      <c r="CW94" s="157" t="str">
        <f t="shared" ca="1" si="128"/>
        <v/>
      </c>
      <c r="CX94" s="157" t="str">
        <f t="shared" ca="1" si="129"/>
        <v/>
      </c>
      <c r="CY94" s="157" t="str">
        <f t="shared" ca="1" si="130"/>
        <v/>
      </c>
      <c r="CZ94" s="157" t="str">
        <f t="shared" ca="1" si="131"/>
        <v/>
      </c>
      <c r="DA94" s="157" t="str">
        <f t="shared" ca="1" si="132"/>
        <v/>
      </c>
      <c r="DB94" s="157" t="str">
        <f t="shared" ca="1" si="133"/>
        <v/>
      </c>
    </row>
    <row r="95" spans="1:106" ht="15" customHeight="1">
      <c r="A95" s="113"/>
      <c r="B95" s="150" t="e">
        <f t="shared" ca="1" si="36"/>
        <v>#N/A</v>
      </c>
      <c r="C95" s="150" t="e">
        <f t="shared" ca="1" si="37"/>
        <v>#N/A</v>
      </c>
      <c r="D95" s="150" t="e">
        <f t="shared" ca="1" si="77"/>
        <v>#N/A</v>
      </c>
      <c r="E95" s="150" t="e">
        <f ca="1">IF(Length_12!L32&lt;0,ROUNDUP(Length_12!L32,B95),ROUNDDOWN(Length_12!L32,B95))</f>
        <v>#N/A</v>
      </c>
      <c r="F95" s="150" t="e">
        <f ca="1">IF(Length_12!M32&lt;0,ROUNDDOWN(Length_12!M32,B95),ROUNDUP(Length_12!M32,B95))</f>
        <v>#N/A</v>
      </c>
      <c r="G95" s="150" t="e">
        <f t="shared" ca="1" si="38"/>
        <v>#N/A</v>
      </c>
      <c r="H95" s="150" t="e">
        <f t="shared" ca="1" si="39"/>
        <v>#N/A</v>
      </c>
      <c r="I95" s="150" t="e">
        <f t="shared" ca="1" si="39"/>
        <v>#N/A</v>
      </c>
      <c r="J95" s="150" t="e">
        <f t="shared" ca="1" si="39"/>
        <v>#N/A</v>
      </c>
      <c r="K95" s="150" t="e">
        <f t="shared" ca="1" si="39"/>
        <v>#N/A</v>
      </c>
      <c r="L95" s="150" t="e">
        <f t="shared" ca="1" si="40"/>
        <v>#N/A</v>
      </c>
      <c r="M95" s="268" t="str">
        <f t="shared" si="78"/>
        <v/>
      </c>
      <c r="N95" s="268" t="str">
        <f t="shared" si="79"/>
        <v/>
      </c>
      <c r="O95" s="116"/>
      <c r="P95" s="194">
        <v>29</v>
      </c>
      <c r="Q95" s="150" t="b">
        <f t="shared" si="80"/>
        <v>0</v>
      </c>
      <c r="R95" s="150" t="str">
        <f t="shared" ca="1" si="41"/>
        <v/>
      </c>
      <c r="S95" s="150" t="str">
        <f t="shared" ca="1" si="42"/>
        <v/>
      </c>
      <c r="T95" s="150" t="str">
        <f t="shared" ca="1" si="43"/>
        <v/>
      </c>
      <c r="U95" s="150" t="str">
        <f t="shared" ca="1" si="44"/>
        <v/>
      </c>
      <c r="V95" s="150" t="str">
        <f t="shared" ca="1" si="45"/>
        <v/>
      </c>
      <c r="W95" s="150" t="str">
        <f t="shared" ca="1" si="46"/>
        <v/>
      </c>
      <c r="X95" s="157" t="str">
        <f t="shared" ca="1" si="81"/>
        <v/>
      </c>
      <c r="Y95" s="157" t="str">
        <f t="shared" ca="1" si="82"/>
        <v/>
      </c>
      <c r="Z95" s="157" t="str">
        <f t="shared" ca="1" si="83"/>
        <v/>
      </c>
      <c r="AA95" s="157" t="str">
        <f t="shared" ca="1" si="84"/>
        <v/>
      </c>
      <c r="AB95" s="157" t="str">
        <f t="shared" ca="1" si="85"/>
        <v/>
      </c>
      <c r="AC95" s="157" t="str">
        <f t="shared" ca="1" si="86"/>
        <v/>
      </c>
      <c r="AD95" s="157" t="str">
        <f t="shared" ca="1" si="87"/>
        <v/>
      </c>
      <c r="AE95" s="157" t="str">
        <f t="shared" ca="1" si="88"/>
        <v/>
      </c>
      <c r="AF95" s="150" t="b">
        <f t="shared" si="89"/>
        <v>0</v>
      </c>
      <c r="AG95" s="150" t="str">
        <f t="shared" ca="1" si="47"/>
        <v/>
      </c>
      <c r="AH95" s="150" t="str">
        <f t="shared" ca="1" si="48"/>
        <v/>
      </c>
      <c r="AI95" s="150" t="str">
        <f t="shared" ca="1" si="49"/>
        <v/>
      </c>
      <c r="AJ95" s="150" t="str">
        <f t="shared" ca="1" si="50"/>
        <v/>
      </c>
      <c r="AK95" s="150" t="str">
        <f t="shared" ca="1" si="51"/>
        <v/>
      </c>
      <c r="AL95" s="150" t="str">
        <f t="shared" ca="1" si="52"/>
        <v/>
      </c>
      <c r="AM95" s="157" t="str">
        <f t="shared" ca="1" si="90"/>
        <v/>
      </c>
      <c r="AN95" s="157" t="str">
        <f t="shared" ca="1" si="91"/>
        <v/>
      </c>
      <c r="AO95" s="157" t="str">
        <f t="shared" ca="1" si="92"/>
        <v/>
      </c>
      <c r="AP95" s="157" t="str">
        <f t="shared" ca="1" si="93"/>
        <v/>
      </c>
      <c r="AQ95" s="157" t="str">
        <f t="shared" ca="1" si="94"/>
        <v/>
      </c>
      <c r="AR95" s="157" t="str">
        <f t="shared" ca="1" si="95"/>
        <v/>
      </c>
      <c r="AS95" s="157" t="str">
        <f t="shared" ca="1" si="96"/>
        <v/>
      </c>
      <c r="AT95" s="157" t="str">
        <f t="shared" ca="1" si="97"/>
        <v/>
      </c>
      <c r="AU95" s="150" t="b">
        <f t="shared" si="98"/>
        <v>0</v>
      </c>
      <c r="AV95" s="150" t="str">
        <f t="shared" ca="1" si="53"/>
        <v/>
      </c>
      <c r="AW95" s="150" t="str">
        <f t="shared" ca="1" si="54"/>
        <v/>
      </c>
      <c r="AX95" s="150" t="str">
        <f t="shared" ca="1" si="55"/>
        <v/>
      </c>
      <c r="AY95" s="150" t="str">
        <f t="shared" ca="1" si="56"/>
        <v/>
      </c>
      <c r="AZ95" s="150" t="str">
        <f t="shared" ca="1" si="57"/>
        <v/>
      </c>
      <c r="BA95" s="150" t="str">
        <f t="shared" ca="1" si="58"/>
        <v/>
      </c>
      <c r="BB95" s="157" t="str">
        <f t="shared" ca="1" si="99"/>
        <v/>
      </c>
      <c r="BC95" s="157" t="str">
        <f t="shared" ca="1" si="100"/>
        <v/>
      </c>
      <c r="BD95" s="157" t="str">
        <f t="shared" ca="1" si="101"/>
        <v/>
      </c>
      <c r="BE95" s="157" t="str">
        <f t="shared" ca="1" si="102"/>
        <v/>
      </c>
      <c r="BF95" s="157" t="str">
        <f t="shared" ca="1" si="103"/>
        <v/>
      </c>
      <c r="BG95" s="157" t="str">
        <f t="shared" ca="1" si="104"/>
        <v/>
      </c>
      <c r="BH95" s="157" t="str">
        <f t="shared" ca="1" si="105"/>
        <v/>
      </c>
      <c r="BI95" s="157" t="str">
        <f t="shared" ca="1" si="106"/>
        <v/>
      </c>
      <c r="BJ95" s="150" t="b">
        <f t="shared" si="107"/>
        <v>0</v>
      </c>
      <c r="BK95" s="150" t="str">
        <f t="shared" ca="1" si="59"/>
        <v/>
      </c>
      <c r="BL95" s="150" t="str">
        <f t="shared" ca="1" si="60"/>
        <v/>
      </c>
      <c r="BM95" s="150" t="str">
        <f t="shared" ca="1" si="61"/>
        <v/>
      </c>
      <c r="BN95" s="150" t="str">
        <f t="shared" ca="1" si="62"/>
        <v/>
      </c>
      <c r="BO95" s="150" t="str">
        <f t="shared" ca="1" si="63"/>
        <v/>
      </c>
      <c r="BP95" s="150" t="str">
        <f t="shared" ca="1" si="64"/>
        <v/>
      </c>
      <c r="BQ95" s="157" t="str">
        <f t="shared" ca="1" si="108"/>
        <v/>
      </c>
      <c r="BR95" s="157" t="str">
        <f t="shared" ca="1" si="109"/>
        <v/>
      </c>
      <c r="BS95" s="157" t="str">
        <f t="shared" ca="1" si="110"/>
        <v/>
      </c>
      <c r="BT95" s="157" t="str">
        <f t="shared" ca="1" si="111"/>
        <v/>
      </c>
      <c r="BU95" s="157" t="str">
        <f t="shared" ca="1" si="112"/>
        <v/>
      </c>
      <c r="BV95" s="157" t="str">
        <f t="shared" ca="1" si="113"/>
        <v/>
      </c>
      <c r="BW95" s="157" t="str">
        <f t="shared" ca="1" si="114"/>
        <v/>
      </c>
      <c r="BX95" s="157" t="str">
        <f t="shared" ca="1" si="115"/>
        <v/>
      </c>
      <c r="BY95" s="150" t="b">
        <f t="shared" si="116"/>
        <v>0</v>
      </c>
      <c r="BZ95" s="150" t="str">
        <f t="shared" ca="1" si="65"/>
        <v/>
      </c>
      <c r="CA95" s="150" t="str">
        <f t="shared" ca="1" si="66"/>
        <v/>
      </c>
      <c r="CB95" s="150" t="str">
        <f t="shared" ca="1" si="67"/>
        <v/>
      </c>
      <c r="CC95" s="150" t="str">
        <f t="shared" ca="1" si="68"/>
        <v/>
      </c>
      <c r="CD95" s="150" t="str">
        <f t="shared" ca="1" si="69"/>
        <v/>
      </c>
      <c r="CE95" s="150" t="str">
        <f t="shared" ca="1" si="70"/>
        <v/>
      </c>
      <c r="CF95" s="157" t="str">
        <f t="shared" ca="1" si="117"/>
        <v/>
      </c>
      <c r="CG95" s="157" t="str">
        <f t="shared" ca="1" si="118"/>
        <v/>
      </c>
      <c r="CH95" s="157" t="str">
        <f t="shared" ca="1" si="119"/>
        <v/>
      </c>
      <c r="CI95" s="157" t="str">
        <f t="shared" ca="1" si="120"/>
        <v/>
      </c>
      <c r="CJ95" s="157" t="str">
        <f t="shared" ca="1" si="121"/>
        <v/>
      </c>
      <c r="CK95" s="157" t="str">
        <f t="shared" ca="1" si="122"/>
        <v/>
      </c>
      <c r="CL95" s="157" t="str">
        <f t="shared" ca="1" si="123"/>
        <v/>
      </c>
      <c r="CM95" s="157" t="str">
        <f t="shared" ca="1" si="124"/>
        <v/>
      </c>
      <c r="CN95" s="150" t="b">
        <f t="shared" si="125"/>
        <v>0</v>
      </c>
      <c r="CO95" s="150" t="str">
        <f t="shared" ca="1" si="71"/>
        <v/>
      </c>
      <c r="CP95" s="150" t="str">
        <f t="shared" ca="1" si="72"/>
        <v/>
      </c>
      <c r="CQ95" s="150" t="str">
        <f t="shared" ca="1" si="73"/>
        <v/>
      </c>
      <c r="CR95" s="150" t="str">
        <f t="shared" ca="1" si="74"/>
        <v/>
      </c>
      <c r="CS95" s="150" t="str">
        <f t="shared" ca="1" si="75"/>
        <v/>
      </c>
      <c r="CT95" s="150" t="str">
        <f t="shared" ca="1" si="76"/>
        <v/>
      </c>
      <c r="CU95" s="157" t="str">
        <f t="shared" ca="1" si="126"/>
        <v/>
      </c>
      <c r="CV95" s="157" t="str">
        <f t="shared" ca="1" si="127"/>
        <v/>
      </c>
      <c r="CW95" s="157" t="str">
        <f t="shared" ca="1" si="128"/>
        <v/>
      </c>
      <c r="CX95" s="157" t="str">
        <f t="shared" ca="1" si="129"/>
        <v/>
      </c>
      <c r="CY95" s="157" t="str">
        <f t="shared" ca="1" si="130"/>
        <v/>
      </c>
      <c r="CZ95" s="157" t="str">
        <f t="shared" ca="1" si="131"/>
        <v/>
      </c>
      <c r="DA95" s="157" t="str">
        <f t="shared" ca="1" si="132"/>
        <v/>
      </c>
      <c r="DB95" s="157" t="str">
        <f t="shared" ca="1" si="133"/>
        <v/>
      </c>
    </row>
    <row r="96" spans="1:106" ht="15" customHeight="1">
      <c r="A96" s="113"/>
      <c r="B96" s="150" t="e">
        <f t="shared" ca="1" si="36"/>
        <v>#N/A</v>
      </c>
      <c r="C96" s="150" t="e">
        <f t="shared" ca="1" si="37"/>
        <v>#N/A</v>
      </c>
      <c r="D96" s="150" t="e">
        <f t="shared" ca="1" si="77"/>
        <v>#N/A</v>
      </c>
      <c r="E96" s="150" t="e">
        <f ca="1">IF(Length_12!L33&lt;0,ROUNDUP(Length_12!L33,B96),ROUNDDOWN(Length_12!L33,B96))</f>
        <v>#N/A</v>
      </c>
      <c r="F96" s="150" t="e">
        <f ca="1">IF(Length_12!M33&lt;0,ROUNDDOWN(Length_12!M33,B96),ROUNDUP(Length_12!M33,B96))</f>
        <v>#N/A</v>
      </c>
      <c r="G96" s="150" t="e">
        <f t="shared" ca="1" si="38"/>
        <v>#N/A</v>
      </c>
      <c r="H96" s="150" t="e">
        <f t="shared" ca="1" si="39"/>
        <v>#N/A</v>
      </c>
      <c r="I96" s="150" t="e">
        <f t="shared" ca="1" si="39"/>
        <v>#N/A</v>
      </c>
      <c r="J96" s="150" t="e">
        <f t="shared" ca="1" si="39"/>
        <v>#N/A</v>
      </c>
      <c r="K96" s="150" t="e">
        <f t="shared" ca="1" si="39"/>
        <v>#N/A</v>
      </c>
      <c r="L96" s="150" t="e">
        <f t="shared" ca="1" si="40"/>
        <v>#N/A</v>
      </c>
      <c r="M96" s="268" t="str">
        <f t="shared" si="78"/>
        <v/>
      </c>
      <c r="N96" s="268" t="str">
        <f t="shared" si="79"/>
        <v/>
      </c>
      <c r="O96" s="116"/>
      <c r="P96" s="194">
        <v>30</v>
      </c>
      <c r="Q96" s="150" t="b">
        <f t="shared" si="80"/>
        <v>0</v>
      </c>
      <c r="R96" s="150" t="str">
        <f t="shared" ca="1" si="41"/>
        <v/>
      </c>
      <c r="S96" s="150" t="str">
        <f t="shared" ca="1" si="42"/>
        <v/>
      </c>
      <c r="T96" s="150" t="str">
        <f t="shared" ca="1" si="43"/>
        <v/>
      </c>
      <c r="U96" s="150" t="str">
        <f t="shared" ca="1" si="44"/>
        <v/>
      </c>
      <c r="V96" s="150" t="str">
        <f t="shared" ca="1" si="45"/>
        <v/>
      </c>
      <c r="W96" s="150" t="str">
        <f t="shared" ca="1" si="46"/>
        <v/>
      </c>
      <c r="X96" s="157" t="str">
        <f t="shared" ca="1" si="81"/>
        <v/>
      </c>
      <c r="Y96" s="157" t="str">
        <f t="shared" ca="1" si="82"/>
        <v/>
      </c>
      <c r="Z96" s="157" t="str">
        <f t="shared" ca="1" si="83"/>
        <v/>
      </c>
      <c r="AA96" s="157" t="str">
        <f t="shared" ca="1" si="84"/>
        <v/>
      </c>
      <c r="AB96" s="157" t="str">
        <f t="shared" ca="1" si="85"/>
        <v/>
      </c>
      <c r="AC96" s="157" t="str">
        <f t="shared" ca="1" si="86"/>
        <v/>
      </c>
      <c r="AD96" s="157" t="str">
        <f t="shared" ca="1" si="87"/>
        <v/>
      </c>
      <c r="AE96" s="157" t="str">
        <f t="shared" ca="1" si="88"/>
        <v/>
      </c>
      <c r="AF96" s="150" t="b">
        <f t="shared" si="89"/>
        <v>0</v>
      </c>
      <c r="AG96" s="150" t="str">
        <f t="shared" ca="1" si="47"/>
        <v/>
      </c>
      <c r="AH96" s="150" t="str">
        <f t="shared" ca="1" si="48"/>
        <v/>
      </c>
      <c r="AI96" s="150" t="str">
        <f t="shared" ca="1" si="49"/>
        <v/>
      </c>
      <c r="AJ96" s="150" t="str">
        <f t="shared" ca="1" si="50"/>
        <v/>
      </c>
      <c r="AK96" s="150" t="str">
        <f t="shared" ca="1" si="51"/>
        <v/>
      </c>
      <c r="AL96" s="150" t="str">
        <f t="shared" ca="1" si="52"/>
        <v/>
      </c>
      <c r="AM96" s="157" t="str">
        <f t="shared" ca="1" si="90"/>
        <v/>
      </c>
      <c r="AN96" s="157" t="str">
        <f t="shared" ca="1" si="91"/>
        <v/>
      </c>
      <c r="AO96" s="157" t="str">
        <f t="shared" ca="1" si="92"/>
        <v/>
      </c>
      <c r="AP96" s="157" t="str">
        <f t="shared" ca="1" si="93"/>
        <v/>
      </c>
      <c r="AQ96" s="157" t="str">
        <f t="shared" ca="1" si="94"/>
        <v/>
      </c>
      <c r="AR96" s="157" t="str">
        <f t="shared" ca="1" si="95"/>
        <v/>
      </c>
      <c r="AS96" s="157" t="str">
        <f t="shared" ca="1" si="96"/>
        <v/>
      </c>
      <c r="AT96" s="157" t="str">
        <f t="shared" ca="1" si="97"/>
        <v/>
      </c>
      <c r="AU96" s="150" t="b">
        <f t="shared" si="98"/>
        <v>0</v>
      </c>
      <c r="AV96" s="150" t="str">
        <f t="shared" ca="1" si="53"/>
        <v/>
      </c>
      <c r="AW96" s="150" t="str">
        <f t="shared" ca="1" si="54"/>
        <v/>
      </c>
      <c r="AX96" s="150" t="str">
        <f t="shared" ca="1" si="55"/>
        <v/>
      </c>
      <c r="AY96" s="150" t="str">
        <f t="shared" ca="1" si="56"/>
        <v/>
      </c>
      <c r="AZ96" s="150" t="str">
        <f t="shared" ca="1" si="57"/>
        <v/>
      </c>
      <c r="BA96" s="150" t="str">
        <f t="shared" ca="1" si="58"/>
        <v/>
      </c>
      <c r="BB96" s="157" t="str">
        <f t="shared" ca="1" si="99"/>
        <v/>
      </c>
      <c r="BC96" s="157" t="str">
        <f t="shared" ca="1" si="100"/>
        <v/>
      </c>
      <c r="BD96" s="157" t="str">
        <f t="shared" ca="1" si="101"/>
        <v/>
      </c>
      <c r="BE96" s="157" t="str">
        <f t="shared" ca="1" si="102"/>
        <v/>
      </c>
      <c r="BF96" s="157" t="str">
        <f t="shared" ca="1" si="103"/>
        <v/>
      </c>
      <c r="BG96" s="157" t="str">
        <f t="shared" ca="1" si="104"/>
        <v/>
      </c>
      <c r="BH96" s="157" t="str">
        <f t="shared" ca="1" si="105"/>
        <v/>
      </c>
      <c r="BI96" s="157" t="str">
        <f t="shared" ca="1" si="106"/>
        <v/>
      </c>
      <c r="BJ96" s="150" t="b">
        <f t="shared" si="107"/>
        <v>0</v>
      </c>
      <c r="BK96" s="150" t="str">
        <f t="shared" ca="1" si="59"/>
        <v/>
      </c>
      <c r="BL96" s="150" t="str">
        <f t="shared" ca="1" si="60"/>
        <v/>
      </c>
      <c r="BM96" s="150" t="str">
        <f t="shared" ca="1" si="61"/>
        <v/>
      </c>
      <c r="BN96" s="150" t="str">
        <f t="shared" ca="1" si="62"/>
        <v/>
      </c>
      <c r="BO96" s="150" t="str">
        <f t="shared" ca="1" si="63"/>
        <v/>
      </c>
      <c r="BP96" s="150" t="str">
        <f t="shared" ca="1" si="64"/>
        <v/>
      </c>
      <c r="BQ96" s="157" t="str">
        <f t="shared" ca="1" si="108"/>
        <v/>
      </c>
      <c r="BR96" s="157" t="str">
        <f t="shared" ca="1" si="109"/>
        <v/>
      </c>
      <c r="BS96" s="157" t="str">
        <f t="shared" ca="1" si="110"/>
        <v/>
      </c>
      <c r="BT96" s="157" t="str">
        <f t="shared" ca="1" si="111"/>
        <v/>
      </c>
      <c r="BU96" s="157" t="str">
        <f t="shared" ca="1" si="112"/>
        <v/>
      </c>
      <c r="BV96" s="157" t="str">
        <f t="shared" ca="1" si="113"/>
        <v/>
      </c>
      <c r="BW96" s="157" t="str">
        <f t="shared" ca="1" si="114"/>
        <v/>
      </c>
      <c r="BX96" s="157" t="str">
        <f t="shared" ca="1" si="115"/>
        <v/>
      </c>
      <c r="BY96" s="150" t="b">
        <f t="shared" si="116"/>
        <v>0</v>
      </c>
      <c r="BZ96" s="150" t="str">
        <f t="shared" ca="1" si="65"/>
        <v/>
      </c>
      <c r="CA96" s="150" t="str">
        <f t="shared" ca="1" si="66"/>
        <v/>
      </c>
      <c r="CB96" s="150" t="str">
        <f t="shared" ca="1" si="67"/>
        <v/>
      </c>
      <c r="CC96" s="150" t="str">
        <f t="shared" ca="1" si="68"/>
        <v/>
      </c>
      <c r="CD96" s="150" t="str">
        <f t="shared" ca="1" si="69"/>
        <v/>
      </c>
      <c r="CE96" s="150" t="str">
        <f t="shared" ca="1" si="70"/>
        <v/>
      </c>
      <c r="CF96" s="157" t="str">
        <f t="shared" ca="1" si="117"/>
        <v/>
      </c>
      <c r="CG96" s="157" t="str">
        <f t="shared" ca="1" si="118"/>
        <v/>
      </c>
      <c r="CH96" s="157" t="str">
        <f t="shared" ca="1" si="119"/>
        <v/>
      </c>
      <c r="CI96" s="157" t="str">
        <f t="shared" ca="1" si="120"/>
        <v/>
      </c>
      <c r="CJ96" s="157" t="str">
        <f t="shared" ca="1" si="121"/>
        <v/>
      </c>
      <c r="CK96" s="157" t="str">
        <f t="shared" ca="1" si="122"/>
        <v/>
      </c>
      <c r="CL96" s="157" t="str">
        <f t="shared" ca="1" si="123"/>
        <v/>
      </c>
      <c r="CM96" s="157" t="str">
        <f t="shared" ca="1" si="124"/>
        <v/>
      </c>
      <c r="CN96" s="150" t="b">
        <f t="shared" si="125"/>
        <v>0</v>
      </c>
      <c r="CO96" s="150" t="str">
        <f t="shared" ca="1" si="71"/>
        <v/>
      </c>
      <c r="CP96" s="150" t="str">
        <f t="shared" ca="1" si="72"/>
        <v/>
      </c>
      <c r="CQ96" s="150" t="str">
        <f t="shared" ca="1" si="73"/>
        <v/>
      </c>
      <c r="CR96" s="150" t="str">
        <f t="shared" ca="1" si="74"/>
        <v/>
      </c>
      <c r="CS96" s="150" t="str">
        <f t="shared" ca="1" si="75"/>
        <v/>
      </c>
      <c r="CT96" s="150" t="str">
        <f t="shared" ca="1" si="76"/>
        <v/>
      </c>
      <c r="CU96" s="157" t="str">
        <f t="shared" ca="1" si="126"/>
        <v/>
      </c>
      <c r="CV96" s="157" t="str">
        <f t="shared" ca="1" si="127"/>
        <v/>
      </c>
      <c r="CW96" s="157" t="str">
        <f t="shared" ca="1" si="128"/>
        <v/>
      </c>
      <c r="CX96" s="157" t="str">
        <f t="shared" ca="1" si="129"/>
        <v/>
      </c>
      <c r="CY96" s="157" t="str">
        <f t="shared" ca="1" si="130"/>
        <v/>
      </c>
      <c r="CZ96" s="157" t="str">
        <f t="shared" ca="1" si="131"/>
        <v/>
      </c>
      <c r="DA96" s="157" t="str">
        <f t="shared" ca="1" si="132"/>
        <v/>
      </c>
      <c r="DB96" s="157" t="str">
        <f t="shared" ca="1" si="133"/>
        <v/>
      </c>
    </row>
    <row r="97" spans="1:106" ht="15" customHeight="1">
      <c r="A97" s="113"/>
      <c r="B97" s="150" t="e">
        <f t="shared" ca="1" si="36"/>
        <v>#N/A</v>
      </c>
      <c r="C97" s="150" t="e">
        <f t="shared" ca="1" si="37"/>
        <v>#N/A</v>
      </c>
      <c r="D97" s="150" t="e">
        <f t="shared" ca="1" si="77"/>
        <v>#N/A</v>
      </c>
      <c r="E97" s="150" t="e">
        <f ca="1">IF(Length_12!L34&lt;0,ROUNDUP(Length_12!L34,B97),ROUNDDOWN(Length_12!L34,B97))</f>
        <v>#N/A</v>
      </c>
      <c r="F97" s="150" t="e">
        <f ca="1">IF(Length_12!M34&lt;0,ROUNDDOWN(Length_12!M34,B97),ROUNDUP(Length_12!M34,B97))</f>
        <v>#N/A</v>
      </c>
      <c r="G97" s="150" t="e">
        <f t="shared" ca="1" si="38"/>
        <v>#N/A</v>
      </c>
      <c r="H97" s="150" t="e">
        <f t="shared" ca="1" si="39"/>
        <v>#N/A</v>
      </c>
      <c r="I97" s="150" t="e">
        <f t="shared" ca="1" si="39"/>
        <v>#N/A</v>
      </c>
      <c r="J97" s="150" t="e">
        <f t="shared" ca="1" si="39"/>
        <v>#N/A</v>
      </c>
      <c r="K97" s="150" t="e">
        <f t="shared" ca="1" si="39"/>
        <v>#N/A</v>
      </c>
      <c r="L97" s="150" t="e">
        <f t="shared" ca="1" si="40"/>
        <v>#N/A</v>
      </c>
      <c r="M97" s="268" t="str">
        <f t="shared" si="78"/>
        <v/>
      </c>
      <c r="N97" s="268" t="str">
        <f t="shared" si="79"/>
        <v/>
      </c>
      <c r="O97" s="116"/>
      <c r="P97" s="194">
        <v>31</v>
      </c>
      <c r="Q97" s="150" t="b">
        <f t="shared" si="80"/>
        <v>0</v>
      </c>
      <c r="R97" s="150" t="str">
        <f t="shared" ca="1" si="41"/>
        <v/>
      </c>
      <c r="S97" s="150" t="str">
        <f t="shared" ca="1" si="42"/>
        <v/>
      </c>
      <c r="T97" s="150" t="str">
        <f t="shared" ca="1" si="43"/>
        <v/>
      </c>
      <c r="U97" s="150" t="str">
        <f t="shared" ca="1" si="44"/>
        <v/>
      </c>
      <c r="V97" s="150" t="str">
        <f t="shared" ca="1" si="45"/>
        <v/>
      </c>
      <c r="W97" s="150" t="str">
        <f t="shared" ca="1" si="46"/>
        <v/>
      </c>
      <c r="X97" s="157" t="str">
        <f t="shared" ca="1" si="81"/>
        <v/>
      </c>
      <c r="Y97" s="157" t="str">
        <f t="shared" ca="1" si="82"/>
        <v/>
      </c>
      <c r="Z97" s="157" t="str">
        <f t="shared" ca="1" si="83"/>
        <v/>
      </c>
      <c r="AA97" s="157" t="str">
        <f t="shared" ca="1" si="84"/>
        <v/>
      </c>
      <c r="AB97" s="157" t="str">
        <f t="shared" ca="1" si="85"/>
        <v/>
      </c>
      <c r="AC97" s="157" t="str">
        <f t="shared" ca="1" si="86"/>
        <v/>
      </c>
      <c r="AD97" s="157" t="str">
        <f t="shared" ca="1" si="87"/>
        <v/>
      </c>
      <c r="AE97" s="157" t="str">
        <f t="shared" ca="1" si="88"/>
        <v/>
      </c>
      <c r="AF97" s="150" t="b">
        <f t="shared" si="89"/>
        <v>0</v>
      </c>
      <c r="AG97" s="150" t="str">
        <f t="shared" ca="1" si="47"/>
        <v/>
      </c>
      <c r="AH97" s="150" t="str">
        <f t="shared" ca="1" si="48"/>
        <v/>
      </c>
      <c r="AI97" s="150" t="str">
        <f t="shared" ca="1" si="49"/>
        <v/>
      </c>
      <c r="AJ97" s="150" t="str">
        <f t="shared" ca="1" si="50"/>
        <v/>
      </c>
      <c r="AK97" s="150" t="str">
        <f t="shared" ca="1" si="51"/>
        <v/>
      </c>
      <c r="AL97" s="150" t="str">
        <f t="shared" ca="1" si="52"/>
        <v/>
      </c>
      <c r="AM97" s="157" t="str">
        <f t="shared" ca="1" si="90"/>
        <v/>
      </c>
      <c r="AN97" s="157" t="str">
        <f t="shared" ca="1" si="91"/>
        <v/>
      </c>
      <c r="AO97" s="157" t="str">
        <f t="shared" ca="1" si="92"/>
        <v/>
      </c>
      <c r="AP97" s="157" t="str">
        <f t="shared" ca="1" si="93"/>
        <v/>
      </c>
      <c r="AQ97" s="157" t="str">
        <f t="shared" ca="1" si="94"/>
        <v/>
      </c>
      <c r="AR97" s="157" t="str">
        <f t="shared" ca="1" si="95"/>
        <v/>
      </c>
      <c r="AS97" s="157" t="str">
        <f t="shared" ca="1" si="96"/>
        <v/>
      </c>
      <c r="AT97" s="157" t="str">
        <f t="shared" ca="1" si="97"/>
        <v/>
      </c>
      <c r="AU97" s="150" t="b">
        <f t="shared" si="98"/>
        <v>0</v>
      </c>
      <c r="AV97" s="150" t="str">
        <f t="shared" ca="1" si="53"/>
        <v/>
      </c>
      <c r="AW97" s="150" t="str">
        <f t="shared" ca="1" si="54"/>
        <v/>
      </c>
      <c r="AX97" s="150" t="str">
        <f t="shared" ca="1" si="55"/>
        <v/>
      </c>
      <c r="AY97" s="150" t="str">
        <f t="shared" ca="1" si="56"/>
        <v/>
      </c>
      <c r="AZ97" s="150" t="str">
        <f t="shared" ca="1" si="57"/>
        <v/>
      </c>
      <c r="BA97" s="150" t="str">
        <f t="shared" ca="1" si="58"/>
        <v/>
      </c>
      <c r="BB97" s="157" t="str">
        <f t="shared" ca="1" si="99"/>
        <v/>
      </c>
      <c r="BC97" s="157" t="str">
        <f t="shared" ca="1" si="100"/>
        <v/>
      </c>
      <c r="BD97" s="157" t="str">
        <f t="shared" ca="1" si="101"/>
        <v/>
      </c>
      <c r="BE97" s="157" t="str">
        <f t="shared" ca="1" si="102"/>
        <v/>
      </c>
      <c r="BF97" s="157" t="str">
        <f t="shared" ca="1" si="103"/>
        <v/>
      </c>
      <c r="BG97" s="157" t="str">
        <f t="shared" ca="1" si="104"/>
        <v/>
      </c>
      <c r="BH97" s="157" t="str">
        <f t="shared" ca="1" si="105"/>
        <v/>
      </c>
      <c r="BI97" s="157" t="str">
        <f t="shared" ca="1" si="106"/>
        <v/>
      </c>
      <c r="BJ97" s="150" t="b">
        <f t="shared" si="107"/>
        <v>0</v>
      </c>
      <c r="BK97" s="150" t="str">
        <f t="shared" ca="1" si="59"/>
        <v/>
      </c>
      <c r="BL97" s="150" t="str">
        <f t="shared" ca="1" si="60"/>
        <v/>
      </c>
      <c r="BM97" s="150" t="str">
        <f t="shared" ca="1" si="61"/>
        <v/>
      </c>
      <c r="BN97" s="150" t="str">
        <f t="shared" ca="1" si="62"/>
        <v/>
      </c>
      <c r="BO97" s="150" t="str">
        <f t="shared" ca="1" si="63"/>
        <v/>
      </c>
      <c r="BP97" s="150" t="str">
        <f t="shared" ca="1" si="64"/>
        <v/>
      </c>
      <c r="BQ97" s="157" t="str">
        <f t="shared" ca="1" si="108"/>
        <v/>
      </c>
      <c r="BR97" s="157" t="str">
        <f t="shared" ca="1" si="109"/>
        <v/>
      </c>
      <c r="BS97" s="157" t="str">
        <f t="shared" ca="1" si="110"/>
        <v/>
      </c>
      <c r="BT97" s="157" t="str">
        <f t="shared" ca="1" si="111"/>
        <v/>
      </c>
      <c r="BU97" s="157" t="str">
        <f t="shared" ca="1" si="112"/>
        <v/>
      </c>
      <c r="BV97" s="157" t="str">
        <f t="shared" ca="1" si="113"/>
        <v/>
      </c>
      <c r="BW97" s="157" t="str">
        <f t="shared" ca="1" si="114"/>
        <v/>
      </c>
      <c r="BX97" s="157" t="str">
        <f t="shared" ca="1" si="115"/>
        <v/>
      </c>
      <c r="BY97" s="150" t="b">
        <f t="shared" si="116"/>
        <v>0</v>
      </c>
      <c r="BZ97" s="150" t="str">
        <f t="shared" ca="1" si="65"/>
        <v/>
      </c>
      <c r="CA97" s="150" t="str">
        <f t="shared" ca="1" si="66"/>
        <v/>
      </c>
      <c r="CB97" s="150" t="str">
        <f t="shared" ca="1" si="67"/>
        <v/>
      </c>
      <c r="CC97" s="150" t="str">
        <f t="shared" ca="1" si="68"/>
        <v/>
      </c>
      <c r="CD97" s="150" t="str">
        <f t="shared" ca="1" si="69"/>
        <v/>
      </c>
      <c r="CE97" s="150" t="str">
        <f t="shared" ca="1" si="70"/>
        <v/>
      </c>
      <c r="CF97" s="157" t="str">
        <f t="shared" ca="1" si="117"/>
        <v/>
      </c>
      <c r="CG97" s="157" t="str">
        <f t="shared" ca="1" si="118"/>
        <v/>
      </c>
      <c r="CH97" s="157" t="str">
        <f t="shared" ca="1" si="119"/>
        <v/>
      </c>
      <c r="CI97" s="157" t="str">
        <f t="shared" ca="1" si="120"/>
        <v/>
      </c>
      <c r="CJ97" s="157" t="str">
        <f t="shared" ca="1" si="121"/>
        <v/>
      </c>
      <c r="CK97" s="157" t="str">
        <f t="shared" ca="1" si="122"/>
        <v/>
      </c>
      <c r="CL97" s="157" t="str">
        <f t="shared" ca="1" si="123"/>
        <v/>
      </c>
      <c r="CM97" s="157" t="str">
        <f t="shared" ca="1" si="124"/>
        <v/>
      </c>
      <c r="CN97" s="150" t="b">
        <f t="shared" si="125"/>
        <v>0</v>
      </c>
      <c r="CO97" s="150" t="str">
        <f t="shared" ca="1" si="71"/>
        <v/>
      </c>
      <c r="CP97" s="150" t="str">
        <f t="shared" ca="1" si="72"/>
        <v/>
      </c>
      <c r="CQ97" s="150" t="str">
        <f t="shared" ca="1" si="73"/>
        <v/>
      </c>
      <c r="CR97" s="150" t="str">
        <f t="shared" ca="1" si="74"/>
        <v/>
      </c>
      <c r="CS97" s="150" t="str">
        <f t="shared" ca="1" si="75"/>
        <v/>
      </c>
      <c r="CT97" s="150" t="str">
        <f t="shared" ca="1" si="76"/>
        <v/>
      </c>
      <c r="CU97" s="157" t="str">
        <f t="shared" ca="1" si="126"/>
        <v/>
      </c>
      <c r="CV97" s="157" t="str">
        <f t="shared" ca="1" si="127"/>
        <v/>
      </c>
      <c r="CW97" s="157" t="str">
        <f t="shared" ca="1" si="128"/>
        <v/>
      </c>
      <c r="CX97" s="157" t="str">
        <f t="shared" ca="1" si="129"/>
        <v/>
      </c>
      <c r="CY97" s="157" t="str">
        <f t="shared" ca="1" si="130"/>
        <v/>
      </c>
      <c r="CZ97" s="157" t="str">
        <f t="shared" ca="1" si="131"/>
        <v/>
      </c>
      <c r="DA97" s="157" t="str">
        <f t="shared" ca="1" si="132"/>
        <v/>
      </c>
      <c r="DB97" s="157" t="str">
        <f t="shared" ca="1" si="133"/>
        <v/>
      </c>
    </row>
    <row r="98" spans="1:106" ht="15" customHeight="1">
      <c r="A98" s="113"/>
      <c r="B98" s="150" t="e">
        <f t="shared" ca="1" si="36"/>
        <v>#N/A</v>
      </c>
      <c r="C98" s="150" t="e">
        <f t="shared" ca="1" si="37"/>
        <v>#N/A</v>
      </c>
      <c r="D98" s="150" t="e">
        <f t="shared" ca="1" si="77"/>
        <v>#N/A</v>
      </c>
      <c r="E98" s="150" t="e">
        <f ca="1">IF(Length_12!L35&lt;0,ROUNDUP(Length_12!L35,B98),ROUNDDOWN(Length_12!L35,B98))</f>
        <v>#N/A</v>
      </c>
      <c r="F98" s="150" t="e">
        <f ca="1">IF(Length_12!M35&lt;0,ROUNDDOWN(Length_12!M35,B98),ROUNDUP(Length_12!M35,B98))</f>
        <v>#N/A</v>
      </c>
      <c r="G98" s="150" t="e">
        <f t="shared" ca="1" si="38"/>
        <v>#N/A</v>
      </c>
      <c r="H98" s="150" t="e">
        <f t="shared" ca="1" si="39"/>
        <v>#N/A</v>
      </c>
      <c r="I98" s="150" t="e">
        <f t="shared" ca="1" si="39"/>
        <v>#N/A</v>
      </c>
      <c r="J98" s="150" t="e">
        <f t="shared" ca="1" si="39"/>
        <v>#N/A</v>
      </c>
      <c r="K98" s="150" t="e">
        <f t="shared" ca="1" si="39"/>
        <v>#N/A</v>
      </c>
      <c r="L98" s="150" t="e">
        <f t="shared" ca="1" si="40"/>
        <v>#N/A</v>
      </c>
      <c r="M98" s="268" t="str">
        <f t="shared" si="78"/>
        <v/>
      </c>
      <c r="N98" s="268" t="str">
        <f t="shared" si="79"/>
        <v/>
      </c>
      <c r="O98" s="116"/>
      <c r="P98" s="194">
        <v>32</v>
      </c>
      <c r="Q98" s="150" t="b">
        <f t="shared" si="80"/>
        <v>0</v>
      </c>
      <c r="R98" s="150" t="str">
        <f t="shared" ca="1" si="41"/>
        <v/>
      </c>
      <c r="S98" s="150" t="str">
        <f t="shared" ca="1" si="42"/>
        <v/>
      </c>
      <c r="T98" s="150" t="str">
        <f t="shared" ca="1" si="43"/>
        <v/>
      </c>
      <c r="U98" s="150" t="str">
        <f t="shared" ca="1" si="44"/>
        <v/>
      </c>
      <c r="V98" s="150" t="str">
        <f t="shared" ca="1" si="45"/>
        <v/>
      </c>
      <c r="W98" s="150" t="str">
        <f t="shared" ca="1" si="46"/>
        <v/>
      </c>
      <c r="X98" s="157" t="str">
        <f t="shared" ca="1" si="81"/>
        <v/>
      </c>
      <c r="Y98" s="157" t="str">
        <f t="shared" ca="1" si="82"/>
        <v/>
      </c>
      <c r="Z98" s="157" t="str">
        <f t="shared" ca="1" si="83"/>
        <v/>
      </c>
      <c r="AA98" s="157" t="str">
        <f t="shared" ca="1" si="84"/>
        <v/>
      </c>
      <c r="AB98" s="157" t="str">
        <f t="shared" ca="1" si="85"/>
        <v/>
      </c>
      <c r="AC98" s="157" t="str">
        <f t="shared" ca="1" si="86"/>
        <v/>
      </c>
      <c r="AD98" s="157" t="str">
        <f t="shared" ca="1" si="87"/>
        <v/>
      </c>
      <c r="AE98" s="157" t="str">
        <f t="shared" ca="1" si="88"/>
        <v/>
      </c>
      <c r="AF98" s="150" t="b">
        <f t="shared" si="89"/>
        <v>0</v>
      </c>
      <c r="AG98" s="150" t="str">
        <f t="shared" ca="1" si="47"/>
        <v/>
      </c>
      <c r="AH98" s="150" t="str">
        <f t="shared" ca="1" si="48"/>
        <v/>
      </c>
      <c r="AI98" s="150" t="str">
        <f t="shared" ca="1" si="49"/>
        <v/>
      </c>
      <c r="AJ98" s="150" t="str">
        <f t="shared" ca="1" si="50"/>
        <v/>
      </c>
      <c r="AK98" s="150" t="str">
        <f t="shared" ca="1" si="51"/>
        <v/>
      </c>
      <c r="AL98" s="150" t="str">
        <f t="shared" ca="1" si="52"/>
        <v/>
      </c>
      <c r="AM98" s="157" t="str">
        <f t="shared" ca="1" si="90"/>
        <v/>
      </c>
      <c r="AN98" s="157" t="str">
        <f t="shared" ca="1" si="91"/>
        <v/>
      </c>
      <c r="AO98" s="157" t="str">
        <f t="shared" ca="1" si="92"/>
        <v/>
      </c>
      <c r="AP98" s="157" t="str">
        <f t="shared" ca="1" si="93"/>
        <v/>
      </c>
      <c r="AQ98" s="157" t="str">
        <f t="shared" ca="1" si="94"/>
        <v/>
      </c>
      <c r="AR98" s="157" t="str">
        <f t="shared" ca="1" si="95"/>
        <v/>
      </c>
      <c r="AS98" s="157" t="str">
        <f t="shared" ca="1" si="96"/>
        <v/>
      </c>
      <c r="AT98" s="157" t="str">
        <f t="shared" ca="1" si="97"/>
        <v/>
      </c>
      <c r="AU98" s="150" t="b">
        <f t="shared" si="98"/>
        <v>0</v>
      </c>
      <c r="AV98" s="150" t="str">
        <f t="shared" ca="1" si="53"/>
        <v/>
      </c>
      <c r="AW98" s="150" t="str">
        <f t="shared" ca="1" si="54"/>
        <v/>
      </c>
      <c r="AX98" s="150" t="str">
        <f t="shared" ca="1" si="55"/>
        <v/>
      </c>
      <c r="AY98" s="150" t="str">
        <f t="shared" ca="1" si="56"/>
        <v/>
      </c>
      <c r="AZ98" s="150" t="str">
        <f t="shared" ca="1" si="57"/>
        <v/>
      </c>
      <c r="BA98" s="150" t="str">
        <f t="shared" ca="1" si="58"/>
        <v/>
      </c>
      <c r="BB98" s="157" t="str">
        <f t="shared" ca="1" si="99"/>
        <v/>
      </c>
      <c r="BC98" s="157" t="str">
        <f t="shared" ca="1" si="100"/>
        <v/>
      </c>
      <c r="BD98" s="157" t="str">
        <f t="shared" ca="1" si="101"/>
        <v/>
      </c>
      <c r="BE98" s="157" t="str">
        <f t="shared" ca="1" si="102"/>
        <v/>
      </c>
      <c r="BF98" s="157" t="str">
        <f t="shared" ca="1" si="103"/>
        <v/>
      </c>
      <c r="BG98" s="157" t="str">
        <f t="shared" ca="1" si="104"/>
        <v/>
      </c>
      <c r="BH98" s="157" t="str">
        <f t="shared" ca="1" si="105"/>
        <v/>
      </c>
      <c r="BI98" s="157" t="str">
        <f t="shared" ca="1" si="106"/>
        <v/>
      </c>
      <c r="BJ98" s="150" t="b">
        <f t="shared" si="107"/>
        <v>0</v>
      </c>
      <c r="BK98" s="150" t="str">
        <f t="shared" ca="1" si="59"/>
        <v/>
      </c>
      <c r="BL98" s="150" t="str">
        <f t="shared" ca="1" si="60"/>
        <v/>
      </c>
      <c r="BM98" s="150" t="str">
        <f t="shared" ca="1" si="61"/>
        <v/>
      </c>
      <c r="BN98" s="150" t="str">
        <f t="shared" ca="1" si="62"/>
        <v/>
      </c>
      <c r="BO98" s="150" t="str">
        <f t="shared" ca="1" si="63"/>
        <v/>
      </c>
      <c r="BP98" s="150" t="str">
        <f t="shared" ca="1" si="64"/>
        <v/>
      </c>
      <c r="BQ98" s="157" t="str">
        <f t="shared" ca="1" si="108"/>
        <v/>
      </c>
      <c r="BR98" s="157" t="str">
        <f t="shared" ca="1" si="109"/>
        <v/>
      </c>
      <c r="BS98" s="157" t="str">
        <f t="shared" ca="1" si="110"/>
        <v/>
      </c>
      <c r="BT98" s="157" t="str">
        <f t="shared" ca="1" si="111"/>
        <v/>
      </c>
      <c r="BU98" s="157" t="str">
        <f t="shared" ca="1" si="112"/>
        <v/>
      </c>
      <c r="BV98" s="157" t="str">
        <f t="shared" ca="1" si="113"/>
        <v/>
      </c>
      <c r="BW98" s="157" t="str">
        <f t="shared" ca="1" si="114"/>
        <v/>
      </c>
      <c r="BX98" s="157" t="str">
        <f t="shared" ca="1" si="115"/>
        <v/>
      </c>
      <c r="BY98" s="150" t="b">
        <f t="shared" si="116"/>
        <v>0</v>
      </c>
      <c r="BZ98" s="150" t="str">
        <f t="shared" ca="1" si="65"/>
        <v/>
      </c>
      <c r="CA98" s="150" t="str">
        <f t="shared" ca="1" si="66"/>
        <v/>
      </c>
      <c r="CB98" s="150" t="str">
        <f t="shared" ca="1" si="67"/>
        <v/>
      </c>
      <c r="CC98" s="150" t="str">
        <f t="shared" ca="1" si="68"/>
        <v/>
      </c>
      <c r="CD98" s="150" t="str">
        <f t="shared" ca="1" si="69"/>
        <v/>
      </c>
      <c r="CE98" s="150" t="str">
        <f t="shared" ca="1" si="70"/>
        <v/>
      </c>
      <c r="CF98" s="157" t="str">
        <f t="shared" ca="1" si="117"/>
        <v/>
      </c>
      <c r="CG98" s="157" t="str">
        <f t="shared" ca="1" si="118"/>
        <v/>
      </c>
      <c r="CH98" s="157" t="str">
        <f t="shared" ca="1" si="119"/>
        <v/>
      </c>
      <c r="CI98" s="157" t="str">
        <f t="shared" ca="1" si="120"/>
        <v/>
      </c>
      <c r="CJ98" s="157" t="str">
        <f t="shared" ca="1" si="121"/>
        <v/>
      </c>
      <c r="CK98" s="157" t="str">
        <f t="shared" ca="1" si="122"/>
        <v/>
      </c>
      <c r="CL98" s="157" t="str">
        <f t="shared" ca="1" si="123"/>
        <v/>
      </c>
      <c r="CM98" s="157" t="str">
        <f t="shared" ca="1" si="124"/>
        <v/>
      </c>
      <c r="CN98" s="150" t="b">
        <f t="shared" si="125"/>
        <v>0</v>
      </c>
      <c r="CO98" s="150" t="str">
        <f t="shared" ca="1" si="71"/>
        <v/>
      </c>
      <c r="CP98" s="150" t="str">
        <f t="shared" ca="1" si="72"/>
        <v/>
      </c>
      <c r="CQ98" s="150" t="str">
        <f t="shared" ca="1" si="73"/>
        <v/>
      </c>
      <c r="CR98" s="150" t="str">
        <f t="shared" ca="1" si="74"/>
        <v/>
      </c>
      <c r="CS98" s="150" t="str">
        <f t="shared" ca="1" si="75"/>
        <v/>
      </c>
      <c r="CT98" s="150" t="str">
        <f t="shared" ca="1" si="76"/>
        <v/>
      </c>
      <c r="CU98" s="157" t="str">
        <f t="shared" ca="1" si="126"/>
        <v/>
      </c>
      <c r="CV98" s="157" t="str">
        <f t="shared" ca="1" si="127"/>
        <v/>
      </c>
      <c r="CW98" s="157" t="str">
        <f t="shared" ca="1" si="128"/>
        <v/>
      </c>
      <c r="CX98" s="157" t="str">
        <f t="shared" ca="1" si="129"/>
        <v/>
      </c>
      <c r="CY98" s="157" t="str">
        <f t="shared" ca="1" si="130"/>
        <v/>
      </c>
      <c r="CZ98" s="157" t="str">
        <f t="shared" ca="1" si="131"/>
        <v/>
      </c>
      <c r="DA98" s="157" t="str">
        <f t="shared" ca="1" si="132"/>
        <v/>
      </c>
      <c r="DB98" s="157" t="str">
        <f t="shared" ca="1" si="133"/>
        <v/>
      </c>
    </row>
    <row r="99" spans="1:106" ht="15" customHeight="1">
      <c r="A99" s="113"/>
      <c r="B99" s="150" t="e">
        <f t="shared" ca="1" si="36"/>
        <v>#N/A</v>
      </c>
      <c r="C99" s="150" t="e">
        <f t="shared" ca="1" si="37"/>
        <v>#N/A</v>
      </c>
      <c r="D99" s="150" t="e">
        <f t="shared" ca="1" si="77"/>
        <v>#N/A</v>
      </c>
      <c r="E99" s="150" t="e">
        <f ca="1">IF(Length_12!L36&lt;0,ROUNDUP(Length_12!L36,B99),ROUNDDOWN(Length_12!L36,B99))</f>
        <v>#N/A</v>
      </c>
      <c r="F99" s="150" t="e">
        <f ca="1">IF(Length_12!M36&lt;0,ROUNDDOWN(Length_12!M36,B99),ROUNDUP(Length_12!M36,B99))</f>
        <v>#N/A</v>
      </c>
      <c r="G99" s="150" t="e">
        <f t="shared" ca="1" si="38"/>
        <v>#N/A</v>
      </c>
      <c r="H99" s="150" t="e">
        <f t="shared" ca="1" si="39"/>
        <v>#N/A</v>
      </c>
      <c r="I99" s="150" t="e">
        <f t="shared" ca="1" si="39"/>
        <v>#N/A</v>
      </c>
      <c r="J99" s="150" t="e">
        <f t="shared" ca="1" si="39"/>
        <v>#N/A</v>
      </c>
      <c r="K99" s="150" t="e">
        <f t="shared" ca="1" si="39"/>
        <v>#N/A</v>
      </c>
      <c r="L99" s="150" t="e">
        <f t="shared" ca="1" si="40"/>
        <v>#N/A</v>
      </c>
      <c r="M99" s="268" t="str">
        <f t="shared" si="78"/>
        <v/>
      </c>
      <c r="N99" s="268" t="str">
        <f t="shared" si="79"/>
        <v/>
      </c>
      <c r="O99" s="116"/>
      <c r="P99" s="194">
        <v>33</v>
      </c>
      <c r="Q99" s="150" t="b">
        <f t="shared" si="80"/>
        <v>0</v>
      </c>
      <c r="R99" s="150" t="str">
        <f t="shared" ca="1" si="41"/>
        <v/>
      </c>
      <c r="S99" s="150" t="str">
        <f t="shared" ca="1" si="42"/>
        <v/>
      </c>
      <c r="T99" s="150" t="str">
        <f t="shared" ca="1" si="43"/>
        <v/>
      </c>
      <c r="U99" s="150" t="str">
        <f t="shared" ca="1" si="44"/>
        <v/>
      </c>
      <c r="V99" s="150" t="str">
        <f t="shared" ca="1" si="45"/>
        <v/>
      </c>
      <c r="W99" s="150" t="str">
        <f t="shared" ca="1" si="46"/>
        <v/>
      </c>
      <c r="X99" s="157" t="str">
        <f t="shared" ca="1" si="81"/>
        <v/>
      </c>
      <c r="Y99" s="157" t="str">
        <f t="shared" ca="1" si="82"/>
        <v/>
      </c>
      <c r="Z99" s="157" t="str">
        <f t="shared" ca="1" si="83"/>
        <v/>
      </c>
      <c r="AA99" s="157" t="str">
        <f t="shared" ca="1" si="84"/>
        <v/>
      </c>
      <c r="AB99" s="157" t="str">
        <f t="shared" ca="1" si="85"/>
        <v/>
      </c>
      <c r="AC99" s="157" t="str">
        <f t="shared" ca="1" si="86"/>
        <v/>
      </c>
      <c r="AD99" s="157" t="str">
        <f t="shared" ca="1" si="87"/>
        <v/>
      </c>
      <c r="AE99" s="157" t="str">
        <f t="shared" ca="1" si="88"/>
        <v/>
      </c>
      <c r="AF99" s="150" t="b">
        <f t="shared" si="89"/>
        <v>0</v>
      </c>
      <c r="AG99" s="150" t="str">
        <f t="shared" ca="1" si="47"/>
        <v/>
      </c>
      <c r="AH99" s="150" t="str">
        <f t="shared" ca="1" si="48"/>
        <v/>
      </c>
      <c r="AI99" s="150" t="str">
        <f t="shared" ca="1" si="49"/>
        <v/>
      </c>
      <c r="AJ99" s="150" t="str">
        <f t="shared" ca="1" si="50"/>
        <v/>
      </c>
      <c r="AK99" s="150" t="str">
        <f t="shared" ca="1" si="51"/>
        <v/>
      </c>
      <c r="AL99" s="150" t="str">
        <f t="shared" ca="1" si="52"/>
        <v/>
      </c>
      <c r="AM99" s="157" t="str">
        <f t="shared" ca="1" si="90"/>
        <v/>
      </c>
      <c r="AN99" s="157" t="str">
        <f t="shared" ca="1" si="91"/>
        <v/>
      </c>
      <c r="AO99" s="157" t="str">
        <f t="shared" ca="1" si="92"/>
        <v/>
      </c>
      <c r="AP99" s="157" t="str">
        <f t="shared" ca="1" si="93"/>
        <v/>
      </c>
      <c r="AQ99" s="157" t="str">
        <f t="shared" ca="1" si="94"/>
        <v/>
      </c>
      <c r="AR99" s="157" t="str">
        <f t="shared" ca="1" si="95"/>
        <v/>
      </c>
      <c r="AS99" s="157" t="str">
        <f t="shared" ca="1" si="96"/>
        <v/>
      </c>
      <c r="AT99" s="157" t="str">
        <f t="shared" ca="1" si="97"/>
        <v/>
      </c>
      <c r="AU99" s="150" t="b">
        <f t="shared" si="98"/>
        <v>0</v>
      </c>
      <c r="AV99" s="150" t="str">
        <f t="shared" ca="1" si="53"/>
        <v/>
      </c>
      <c r="AW99" s="150" t="str">
        <f t="shared" ca="1" si="54"/>
        <v/>
      </c>
      <c r="AX99" s="150" t="str">
        <f t="shared" ca="1" si="55"/>
        <v/>
      </c>
      <c r="AY99" s="150" t="str">
        <f t="shared" ca="1" si="56"/>
        <v/>
      </c>
      <c r="AZ99" s="150" t="str">
        <f t="shared" ca="1" si="57"/>
        <v/>
      </c>
      <c r="BA99" s="150" t="str">
        <f t="shared" ca="1" si="58"/>
        <v/>
      </c>
      <c r="BB99" s="157" t="str">
        <f t="shared" ca="1" si="99"/>
        <v/>
      </c>
      <c r="BC99" s="157" t="str">
        <f t="shared" ca="1" si="100"/>
        <v/>
      </c>
      <c r="BD99" s="157" t="str">
        <f t="shared" ca="1" si="101"/>
        <v/>
      </c>
      <c r="BE99" s="157" t="str">
        <f t="shared" ca="1" si="102"/>
        <v/>
      </c>
      <c r="BF99" s="157" t="str">
        <f t="shared" ca="1" si="103"/>
        <v/>
      </c>
      <c r="BG99" s="157" t="str">
        <f t="shared" ca="1" si="104"/>
        <v/>
      </c>
      <c r="BH99" s="157" t="str">
        <f t="shared" ca="1" si="105"/>
        <v/>
      </c>
      <c r="BI99" s="157" t="str">
        <f t="shared" ca="1" si="106"/>
        <v/>
      </c>
      <c r="BJ99" s="150" t="b">
        <f t="shared" si="107"/>
        <v>0</v>
      </c>
      <c r="BK99" s="150" t="str">
        <f t="shared" ca="1" si="59"/>
        <v/>
      </c>
      <c r="BL99" s="150" t="str">
        <f t="shared" ca="1" si="60"/>
        <v/>
      </c>
      <c r="BM99" s="150" t="str">
        <f t="shared" ca="1" si="61"/>
        <v/>
      </c>
      <c r="BN99" s="150" t="str">
        <f t="shared" ca="1" si="62"/>
        <v/>
      </c>
      <c r="BO99" s="150" t="str">
        <f t="shared" ca="1" si="63"/>
        <v/>
      </c>
      <c r="BP99" s="150" t="str">
        <f t="shared" ca="1" si="64"/>
        <v/>
      </c>
      <c r="BQ99" s="157" t="str">
        <f t="shared" ca="1" si="108"/>
        <v/>
      </c>
      <c r="BR99" s="157" t="str">
        <f t="shared" ca="1" si="109"/>
        <v/>
      </c>
      <c r="BS99" s="157" t="str">
        <f t="shared" ca="1" si="110"/>
        <v/>
      </c>
      <c r="BT99" s="157" t="str">
        <f t="shared" ca="1" si="111"/>
        <v/>
      </c>
      <c r="BU99" s="157" t="str">
        <f t="shared" ca="1" si="112"/>
        <v/>
      </c>
      <c r="BV99" s="157" t="str">
        <f t="shared" ca="1" si="113"/>
        <v/>
      </c>
      <c r="BW99" s="157" t="str">
        <f t="shared" ca="1" si="114"/>
        <v/>
      </c>
      <c r="BX99" s="157" t="str">
        <f t="shared" ca="1" si="115"/>
        <v/>
      </c>
      <c r="BY99" s="150" t="b">
        <f t="shared" si="116"/>
        <v>0</v>
      </c>
      <c r="BZ99" s="150" t="str">
        <f t="shared" ca="1" si="65"/>
        <v/>
      </c>
      <c r="CA99" s="150" t="str">
        <f t="shared" ca="1" si="66"/>
        <v/>
      </c>
      <c r="CB99" s="150" t="str">
        <f t="shared" ca="1" si="67"/>
        <v/>
      </c>
      <c r="CC99" s="150" t="str">
        <f t="shared" ca="1" si="68"/>
        <v/>
      </c>
      <c r="CD99" s="150" t="str">
        <f t="shared" ca="1" si="69"/>
        <v/>
      </c>
      <c r="CE99" s="150" t="str">
        <f t="shared" ca="1" si="70"/>
        <v/>
      </c>
      <c r="CF99" s="157" t="str">
        <f t="shared" ca="1" si="117"/>
        <v/>
      </c>
      <c r="CG99" s="157" t="str">
        <f t="shared" ca="1" si="118"/>
        <v/>
      </c>
      <c r="CH99" s="157" t="str">
        <f t="shared" ca="1" si="119"/>
        <v/>
      </c>
      <c r="CI99" s="157" t="str">
        <f t="shared" ca="1" si="120"/>
        <v/>
      </c>
      <c r="CJ99" s="157" t="str">
        <f t="shared" ca="1" si="121"/>
        <v/>
      </c>
      <c r="CK99" s="157" t="str">
        <f t="shared" ca="1" si="122"/>
        <v/>
      </c>
      <c r="CL99" s="157" t="str">
        <f t="shared" ca="1" si="123"/>
        <v/>
      </c>
      <c r="CM99" s="157" t="str">
        <f t="shared" ca="1" si="124"/>
        <v/>
      </c>
      <c r="CN99" s="150" t="b">
        <f t="shared" si="125"/>
        <v>0</v>
      </c>
      <c r="CO99" s="150" t="str">
        <f t="shared" ca="1" si="71"/>
        <v/>
      </c>
      <c r="CP99" s="150" t="str">
        <f t="shared" ca="1" si="72"/>
        <v/>
      </c>
      <c r="CQ99" s="150" t="str">
        <f t="shared" ca="1" si="73"/>
        <v/>
      </c>
      <c r="CR99" s="150" t="str">
        <f t="shared" ca="1" si="74"/>
        <v/>
      </c>
      <c r="CS99" s="150" t="str">
        <f t="shared" ca="1" si="75"/>
        <v/>
      </c>
      <c r="CT99" s="150" t="str">
        <f t="shared" ca="1" si="76"/>
        <v/>
      </c>
      <c r="CU99" s="157" t="str">
        <f t="shared" ca="1" si="126"/>
        <v/>
      </c>
      <c r="CV99" s="157" t="str">
        <f t="shared" ca="1" si="127"/>
        <v/>
      </c>
      <c r="CW99" s="157" t="str">
        <f t="shared" ca="1" si="128"/>
        <v/>
      </c>
      <c r="CX99" s="157" t="str">
        <f t="shared" ca="1" si="129"/>
        <v/>
      </c>
      <c r="CY99" s="157" t="str">
        <f t="shared" ca="1" si="130"/>
        <v/>
      </c>
      <c r="CZ99" s="157" t="str">
        <f t="shared" ca="1" si="131"/>
        <v/>
      </c>
      <c r="DA99" s="157" t="str">
        <f t="shared" ca="1" si="132"/>
        <v/>
      </c>
      <c r="DB99" s="157" t="str">
        <f t="shared" ca="1" si="133"/>
        <v/>
      </c>
    </row>
    <row r="100" spans="1:106" ht="15" customHeight="1">
      <c r="A100" s="113"/>
      <c r="B100" s="150" t="e">
        <f t="shared" ca="1" si="36"/>
        <v>#N/A</v>
      </c>
      <c r="C100" s="150" t="e">
        <f t="shared" ca="1" si="37"/>
        <v>#N/A</v>
      </c>
      <c r="D100" s="150" t="e">
        <f t="shared" ca="1" si="77"/>
        <v>#N/A</v>
      </c>
      <c r="E100" s="150" t="e">
        <f ca="1">IF(Length_12!L37&lt;0,ROUNDUP(Length_12!L37,B100),ROUNDDOWN(Length_12!L37,B100))</f>
        <v>#N/A</v>
      </c>
      <c r="F100" s="150" t="e">
        <f ca="1">IF(Length_12!M37&lt;0,ROUNDDOWN(Length_12!M37,B100),ROUNDUP(Length_12!M37,B100))</f>
        <v>#N/A</v>
      </c>
      <c r="G100" s="150" t="e">
        <f t="shared" ca="1" si="38"/>
        <v>#N/A</v>
      </c>
      <c r="H100" s="150" t="e">
        <f t="shared" ca="1" si="39"/>
        <v>#N/A</v>
      </c>
      <c r="I100" s="150" t="e">
        <f t="shared" ca="1" si="39"/>
        <v>#N/A</v>
      </c>
      <c r="J100" s="150" t="e">
        <f t="shared" ca="1" si="39"/>
        <v>#N/A</v>
      </c>
      <c r="K100" s="150" t="e">
        <f t="shared" ca="1" si="39"/>
        <v>#N/A</v>
      </c>
      <c r="L100" s="150" t="e">
        <f t="shared" ca="1" si="40"/>
        <v>#N/A</v>
      </c>
      <c r="M100" s="268" t="str">
        <f t="shared" si="78"/>
        <v/>
      </c>
      <c r="N100" s="268" t="str">
        <f t="shared" si="79"/>
        <v/>
      </c>
      <c r="O100" s="116"/>
      <c r="P100" s="194">
        <v>34</v>
      </c>
      <c r="Q100" s="150" t="b">
        <f t="shared" si="80"/>
        <v>0</v>
      </c>
      <c r="R100" s="150" t="str">
        <f t="shared" ca="1" si="41"/>
        <v/>
      </c>
      <c r="S100" s="150" t="str">
        <f t="shared" ca="1" si="42"/>
        <v/>
      </c>
      <c r="T100" s="150" t="str">
        <f t="shared" ca="1" si="43"/>
        <v/>
      </c>
      <c r="U100" s="150" t="str">
        <f t="shared" ca="1" si="44"/>
        <v/>
      </c>
      <c r="V100" s="150" t="str">
        <f t="shared" ca="1" si="45"/>
        <v/>
      </c>
      <c r="W100" s="150" t="str">
        <f t="shared" ca="1" si="46"/>
        <v/>
      </c>
      <c r="X100" s="157" t="str">
        <f t="shared" ca="1" si="81"/>
        <v/>
      </c>
      <c r="Y100" s="157" t="str">
        <f t="shared" ca="1" si="82"/>
        <v/>
      </c>
      <c r="Z100" s="157" t="str">
        <f t="shared" ca="1" si="83"/>
        <v/>
      </c>
      <c r="AA100" s="157" t="str">
        <f t="shared" ca="1" si="84"/>
        <v/>
      </c>
      <c r="AB100" s="157" t="str">
        <f t="shared" ca="1" si="85"/>
        <v/>
      </c>
      <c r="AC100" s="157" t="str">
        <f t="shared" ca="1" si="86"/>
        <v/>
      </c>
      <c r="AD100" s="157" t="str">
        <f t="shared" ca="1" si="87"/>
        <v/>
      </c>
      <c r="AE100" s="157" t="str">
        <f t="shared" ca="1" si="88"/>
        <v/>
      </c>
      <c r="AF100" s="150" t="b">
        <f t="shared" si="89"/>
        <v>0</v>
      </c>
      <c r="AG100" s="150" t="str">
        <f t="shared" ca="1" si="47"/>
        <v/>
      </c>
      <c r="AH100" s="150" t="str">
        <f t="shared" ca="1" si="48"/>
        <v/>
      </c>
      <c r="AI100" s="150" t="str">
        <f t="shared" ca="1" si="49"/>
        <v/>
      </c>
      <c r="AJ100" s="150" t="str">
        <f t="shared" ca="1" si="50"/>
        <v/>
      </c>
      <c r="AK100" s="150" t="str">
        <f t="shared" ca="1" si="51"/>
        <v/>
      </c>
      <c r="AL100" s="150" t="str">
        <f t="shared" ca="1" si="52"/>
        <v/>
      </c>
      <c r="AM100" s="157" t="str">
        <f t="shared" ca="1" si="90"/>
        <v/>
      </c>
      <c r="AN100" s="157" t="str">
        <f t="shared" ca="1" si="91"/>
        <v/>
      </c>
      <c r="AO100" s="157" t="str">
        <f t="shared" ca="1" si="92"/>
        <v/>
      </c>
      <c r="AP100" s="157" t="str">
        <f t="shared" ca="1" si="93"/>
        <v/>
      </c>
      <c r="AQ100" s="157" t="str">
        <f t="shared" ca="1" si="94"/>
        <v/>
      </c>
      <c r="AR100" s="157" t="str">
        <f t="shared" ca="1" si="95"/>
        <v/>
      </c>
      <c r="AS100" s="157" t="str">
        <f t="shared" ca="1" si="96"/>
        <v/>
      </c>
      <c r="AT100" s="157" t="str">
        <f t="shared" ca="1" si="97"/>
        <v/>
      </c>
      <c r="AU100" s="150" t="b">
        <f t="shared" si="98"/>
        <v>0</v>
      </c>
      <c r="AV100" s="150" t="str">
        <f t="shared" ca="1" si="53"/>
        <v/>
      </c>
      <c r="AW100" s="150" t="str">
        <f t="shared" ca="1" si="54"/>
        <v/>
      </c>
      <c r="AX100" s="150" t="str">
        <f t="shared" ca="1" si="55"/>
        <v/>
      </c>
      <c r="AY100" s="150" t="str">
        <f t="shared" ca="1" si="56"/>
        <v/>
      </c>
      <c r="AZ100" s="150" t="str">
        <f t="shared" ca="1" si="57"/>
        <v/>
      </c>
      <c r="BA100" s="150" t="str">
        <f t="shared" ca="1" si="58"/>
        <v/>
      </c>
      <c r="BB100" s="157" t="str">
        <f t="shared" ca="1" si="99"/>
        <v/>
      </c>
      <c r="BC100" s="157" t="str">
        <f t="shared" ca="1" si="100"/>
        <v/>
      </c>
      <c r="BD100" s="157" t="str">
        <f t="shared" ca="1" si="101"/>
        <v/>
      </c>
      <c r="BE100" s="157" t="str">
        <f t="shared" ca="1" si="102"/>
        <v/>
      </c>
      <c r="BF100" s="157" t="str">
        <f t="shared" ca="1" si="103"/>
        <v/>
      </c>
      <c r="BG100" s="157" t="str">
        <f t="shared" ca="1" si="104"/>
        <v/>
      </c>
      <c r="BH100" s="157" t="str">
        <f t="shared" ca="1" si="105"/>
        <v/>
      </c>
      <c r="BI100" s="157" t="str">
        <f t="shared" ca="1" si="106"/>
        <v/>
      </c>
      <c r="BJ100" s="150" t="b">
        <f t="shared" si="107"/>
        <v>0</v>
      </c>
      <c r="BK100" s="150" t="str">
        <f t="shared" ca="1" si="59"/>
        <v/>
      </c>
      <c r="BL100" s="150" t="str">
        <f t="shared" ca="1" si="60"/>
        <v/>
      </c>
      <c r="BM100" s="150" t="str">
        <f t="shared" ca="1" si="61"/>
        <v/>
      </c>
      <c r="BN100" s="150" t="str">
        <f t="shared" ca="1" si="62"/>
        <v/>
      </c>
      <c r="BO100" s="150" t="str">
        <f t="shared" ca="1" si="63"/>
        <v/>
      </c>
      <c r="BP100" s="150" t="str">
        <f t="shared" ca="1" si="64"/>
        <v/>
      </c>
      <c r="BQ100" s="157" t="str">
        <f t="shared" ca="1" si="108"/>
        <v/>
      </c>
      <c r="BR100" s="157" t="str">
        <f t="shared" ca="1" si="109"/>
        <v/>
      </c>
      <c r="BS100" s="157" t="str">
        <f t="shared" ca="1" si="110"/>
        <v/>
      </c>
      <c r="BT100" s="157" t="str">
        <f t="shared" ca="1" si="111"/>
        <v/>
      </c>
      <c r="BU100" s="157" t="str">
        <f t="shared" ca="1" si="112"/>
        <v/>
      </c>
      <c r="BV100" s="157" t="str">
        <f t="shared" ca="1" si="113"/>
        <v/>
      </c>
      <c r="BW100" s="157" t="str">
        <f t="shared" ca="1" si="114"/>
        <v/>
      </c>
      <c r="BX100" s="157" t="str">
        <f t="shared" ca="1" si="115"/>
        <v/>
      </c>
      <c r="BY100" s="150" t="b">
        <f t="shared" si="116"/>
        <v>0</v>
      </c>
      <c r="BZ100" s="150" t="str">
        <f t="shared" ca="1" si="65"/>
        <v/>
      </c>
      <c r="CA100" s="150" t="str">
        <f t="shared" ca="1" si="66"/>
        <v/>
      </c>
      <c r="CB100" s="150" t="str">
        <f t="shared" ca="1" si="67"/>
        <v/>
      </c>
      <c r="CC100" s="150" t="str">
        <f t="shared" ca="1" si="68"/>
        <v/>
      </c>
      <c r="CD100" s="150" t="str">
        <f t="shared" ca="1" si="69"/>
        <v/>
      </c>
      <c r="CE100" s="150" t="str">
        <f t="shared" ca="1" si="70"/>
        <v/>
      </c>
      <c r="CF100" s="157" t="str">
        <f t="shared" ca="1" si="117"/>
        <v/>
      </c>
      <c r="CG100" s="157" t="str">
        <f t="shared" ca="1" si="118"/>
        <v/>
      </c>
      <c r="CH100" s="157" t="str">
        <f t="shared" ca="1" si="119"/>
        <v/>
      </c>
      <c r="CI100" s="157" t="str">
        <f t="shared" ca="1" si="120"/>
        <v/>
      </c>
      <c r="CJ100" s="157" t="str">
        <f t="shared" ca="1" si="121"/>
        <v/>
      </c>
      <c r="CK100" s="157" t="str">
        <f t="shared" ca="1" si="122"/>
        <v/>
      </c>
      <c r="CL100" s="157" t="str">
        <f t="shared" ca="1" si="123"/>
        <v/>
      </c>
      <c r="CM100" s="157" t="str">
        <f t="shared" ca="1" si="124"/>
        <v/>
      </c>
      <c r="CN100" s="150" t="b">
        <f t="shared" si="125"/>
        <v>0</v>
      </c>
      <c r="CO100" s="150" t="str">
        <f t="shared" ca="1" si="71"/>
        <v/>
      </c>
      <c r="CP100" s="150" t="str">
        <f t="shared" ca="1" si="72"/>
        <v/>
      </c>
      <c r="CQ100" s="150" t="str">
        <f t="shared" ca="1" si="73"/>
        <v/>
      </c>
      <c r="CR100" s="150" t="str">
        <f t="shared" ca="1" si="74"/>
        <v/>
      </c>
      <c r="CS100" s="150" t="str">
        <f t="shared" ca="1" si="75"/>
        <v/>
      </c>
      <c r="CT100" s="150" t="str">
        <f t="shared" ca="1" si="76"/>
        <v/>
      </c>
      <c r="CU100" s="157" t="str">
        <f t="shared" ca="1" si="126"/>
        <v/>
      </c>
      <c r="CV100" s="157" t="str">
        <f t="shared" ca="1" si="127"/>
        <v/>
      </c>
      <c r="CW100" s="157" t="str">
        <f t="shared" ca="1" si="128"/>
        <v/>
      </c>
      <c r="CX100" s="157" t="str">
        <f t="shared" ca="1" si="129"/>
        <v/>
      </c>
      <c r="CY100" s="157" t="str">
        <f t="shared" ca="1" si="130"/>
        <v/>
      </c>
      <c r="CZ100" s="157" t="str">
        <f t="shared" ca="1" si="131"/>
        <v/>
      </c>
      <c r="DA100" s="157" t="str">
        <f t="shared" ca="1" si="132"/>
        <v/>
      </c>
      <c r="DB100" s="157" t="str">
        <f t="shared" ca="1" si="133"/>
        <v/>
      </c>
    </row>
    <row r="101" spans="1:106" ht="15" customHeight="1">
      <c r="A101" s="113"/>
      <c r="B101" s="150" t="e">
        <f t="shared" ca="1" si="36"/>
        <v>#N/A</v>
      </c>
      <c r="C101" s="150" t="e">
        <f t="shared" ca="1" si="37"/>
        <v>#N/A</v>
      </c>
      <c r="D101" s="150" t="e">
        <f t="shared" ca="1" si="77"/>
        <v>#N/A</v>
      </c>
      <c r="E101" s="150" t="e">
        <f ca="1">IF(Length_12!L38&lt;0,ROUNDUP(Length_12!L38,B101),ROUNDDOWN(Length_12!L38,B101))</f>
        <v>#N/A</v>
      </c>
      <c r="F101" s="150" t="e">
        <f ca="1">IF(Length_12!M38&lt;0,ROUNDDOWN(Length_12!M38,B101),ROUNDUP(Length_12!M38,B101))</f>
        <v>#N/A</v>
      </c>
      <c r="G101" s="150" t="e">
        <f t="shared" ca="1" si="38"/>
        <v>#N/A</v>
      </c>
      <c r="H101" s="150" t="e">
        <f t="shared" ca="1" si="39"/>
        <v>#N/A</v>
      </c>
      <c r="I101" s="150" t="e">
        <f t="shared" ca="1" si="39"/>
        <v>#N/A</v>
      </c>
      <c r="J101" s="150" t="e">
        <f t="shared" ca="1" si="39"/>
        <v>#N/A</v>
      </c>
      <c r="K101" s="150" t="e">
        <f t="shared" ca="1" si="39"/>
        <v>#N/A</v>
      </c>
      <c r="L101" s="150" t="e">
        <f t="shared" ca="1" si="40"/>
        <v>#N/A</v>
      </c>
      <c r="M101" s="268" t="str">
        <f t="shared" si="78"/>
        <v/>
      </c>
      <c r="N101" s="268" t="str">
        <f t="shared" si="79"/>
        <v/>
      </c>
      <c r="O101" s="116"/>
      <c r="P101" s="194">
        <v>35</v>
      </c>
      <c r="Q101" s="150" t="b">
        <f t="shared" si="80"/>
        <v>0</v>
      </c>
      <c r="R101" s="150" t="str">
        <f t="shared" ca="1" si="41"/>
        <v/>
      </c>
      <c r="S101" s="150" t="str">
        <f t="shared" ca="1" si="42"/>
        <v/>
      </c>
      <c r="T101" s="150" t="str">
        <f t="shared" ca="1" si="43"/>
        <v/>
      </c>
      <c r="U101" s="150" t="str">
        <f t="shared" ca="1" si="44"/>
        <v/>
      </c>
      <c r="V101" s="150" t="str">
        <f t="shared" ca="1" si="45"/>
        <v/>
      </c>
      <c r="W101" s="150" t="str">
        <f t="shared" ca="1" si="46"/>
        <v/>
      </c>
      <c r="X101" s="157" t="str">
        <f t="shared" ca="1" si="81"/>
        <v/>
      </c>
      <c r="Y101" s="157" t="str">
        <f t="shared" ca="1" si="82"/>
        <v/>
      </c>
      <c r="Z101" s="157" t="str">
        <f t="shared" ca="1" si="83"/>
        <v/>
      </c>
      <c r="AA101" s="157" t="str">
        <f t="shared" ca="1" si="84"/>
        <v/>
      </c>
      <c r="AB101" s="157" t="str">
        <f t="shared" ca="1" si="85"/>
        <v/>
      </c>
      <c r="AC101" s="157" t="str">
        <f t="shared" ca="1" si="86"/>
        <v/>
      </c>
      <c r="AD101" s="157" t="str">
        <f t="shared" ca="1" si="87"/>
        <v/>
      </c>
      <c r="AE101" s="157" t="str">
        <f t="shared" ca="1" si="88"/>
        <v/>
      </c>
      <c r="AF101" s="150" t="b">
        <f t="shared" si="89"/>
        <v>0</v>
      </c>
      <c r="AG101" s="150" t="str">
        <f t="shared" ca="1" si="47"/>
        <v/>
      </c>
      <c r="AH101" s="150" t="str">
        <f t="shared" ca="1" si="48"/>
        <v/>
      </c>
      <c r="AI101" s="150" t="str">
        <f t="shared" ca="1" si="49"/>
        <v/>
      </c>
      <c r="AJ101" s="150" t="str">
        <f t="shared" ca="1" si="50"/>
        <v/>
      </c>
      <c r="AK101" s="150" t="str">
        <f t="shared" ca="1" si="51"/>
        <v/>
      </c>
      <c r="AL101" s="150" t="str">
        <f t="shared" ca="1" si="52"/>
        <v/>
      </c>
      <c r="AM101" s="157" t="str">
        <f t="shared" ca="1" si="90"/>
        <v/>
      </c>
      <c r="AN101" s="157" t="str">
        <f t="shared" ca="1" si="91"/>
        <v/>
      </c>
      <c r="AO101" s="157" t="str">
        <f t="shared" ca="1" si="92"/>
        <v/>
      </c>
      <c r="AP101" s="157" t="str">
        <f t="shared" ca="1" si="93"/>
        <v/>
      </c>
      <c r="AQ101" s="157" t="str">
        <f t="shared" ca="1" si="94"/>
        <v/>
      </c>
      <c r="AR101" s="157" t="str">
        <f t="shared" ca="1" si="95"/>
        <v/>
      </c>
      <c r="AS101" s="157" t="str">
        <f t="shared" ca="1" si="96"/>
        <v/>
      </c>
      <c r="AT101" s="157" t="str">
        <f t="shared" ca="1" si="97"/>
        <v/>
      </c>
      <c r="AU101" s="150" t="b">
        <f t="shared" si="98"/>
        <v>0</v>
      </c>
      <c r="AV101" s="150" t="str">
        <f t="shared" ca="1" si="53"/>
        <v/>
      </c>
      <c r="AW101" s="150" t="str">
        <f t="shared" ca="1" si="54"/>
        <v/>
      </c>
      <c r="AX101" s="150" t="str">
        <f t="shared" ca="1" si="55"/>
        <v/>
      </c>
      <c r="AY101" s="150" t="str">
        <f t="shared" ca="1" si="56"/>
        <v/>
      </c>
      <c r="AZ101" s="150" t="str">
        <f t="shared" ca="1" si="57"/>
        <v/>
      </c>
      <c r="BA101" s="150" t="str">
        <f t="shared" ca="1" si="58"/>
        <v/>
      </c>
      <c r="BB101" s="157" t="str">
        <f t="shared" ca="1" si="99"/>
        <v/>
      </c>
      <c r="BC101" s="157" t="str">
        <f t="shared" ca="1" si="100"/>
        <v/>
      </c>
      <c r="BD101" s="157" t="str">
        <f t="shared" ca="1" si="101"/>
        <v/>
      </c>
      <c r="BE101" s="157" t="str">
        <f t="shared" ca="1" si="102"/>
        <v/>
      </c>
      <c r="BF101" s="157" t="str">
        <f t="shared" ca="1" si="103"/>
        <v/>
      </c>
      <c r="BG101" s="157" t="str">
        <f t="shared" ca="1" si="104"/>
        <v/>
      </c>
      <c r="BH101" s="157" t="str">
        <f t="shared" ca="1" si="105"/>
        <v/>
      </c>
      <c r="BI101" s="157" t="str">
        <f t="shared" ca="1" si="106"/>
        <v/>
      </c>
      <c r="BJ101" s="150" t="b">
        <f t="shared" si="107"/>
        <v>0</v>
      </c>
      <c r="BK101" s="150" t="str">
        <f t="shared" ca="1" si="59"/>
        <v/>
      </c>
      <c r="BL101" s="150" t="str">
        <f t="shared" ca="1" si="60"/>
        <v/>
      </c>
      <c r="BM101" s="150" t="str">
        <f t="shared" ca="1" si="61"/>
        <v/>
      </c>
      <c r="BN101" s="150" t="str">
        <f t="shared" ca="1" si="62"/>
        <v/>
      </c>
      <c r="BO101" s="150" t="str">
        <f t="shared" ca="1" si="63"/>
        <v/>
      </c>
      <c r="BP101" s="150" t="str">
        <f t="shared" ca="1" si="64"/>
        <v/>
      </c>
      <c r="BQ101" s="157" t="str">
        <f t="shared" ca="1" si="108"/>
        <v/>
      </c>
      <c r="BR101" s="157" t="str">
        <f t="shared" ca="1" si="109"/>
        <v/>
      </c>
      <c r="BS101" s="157" t="str">
        <f t="shared" ca="1" si="110"/>
        <v/>
      </c>
      <c r="BT101" s="157" t="str">
        <f t="shared" ca="1" si="111"/>
        <v/>
      </c>
      <c r="BU101" s="157" t="str">
        <f t="shared" ca="1" si="112"/>
        <v/>
      </c>
      <c r="BV101" s="157" t="str">
        <f t="shared" ca="1" si="113"/>
        <v/>
      </c>
      <c r="BW101" s="157" t="str">
        <f t="shared" ca="1" si="114"/>
        <v/>
      </c>
      <c r="BX101" s="157" t="str">
        <f t="shared" ca="1" si="115"/>
        <v/>
      </c>
      <c r="BY101" s="150" t="b">
        <f t="shared" si="116"/>
        <v>0</v>
      </c>
      <c r="BZ101" s="150" t="str">
        <f t="shared" ca="1" si="65"/>
        <v/>
      </c>
      <c r="CA101" s="150" t="str">
        <f t="shared" ca="1" si="66"/>
        <v/>
      </c>
      <c r="CB101" s="150" t="str">
        <f t="shared" ca="1" si="67"/>
        <v/>
      </c>
      <c r="CC101" s="150" t="str">
        <f t="shared" ca="1" si="68"/>
        <v/>
      </c>
      <c r="CD101" s="150" t="str">
        <f t="shared" ca="1" si="69"/>
        <v/>
      </c>
      <c r="CE101" s="150" t="str">
        <f t="shared" ca="1" si="70"/>
        <v/>
      </c>
      <c r="CF101" s="157" t="str">
        <f t="shared" ca="1" si="117"/>
        <v/>
      </c>
      <c r="CG101" s="157" t="str">
        <f t="shared" ca="1" si="118"/>
        <v/>
      </c>
      <c r="CH101" s="157" t="str">
        <f t="shared" ca="1" si="119"/>
        <v/>
      </c>
      <c r="CI101" s="157" t="str">
        <f t="shared" ca="1" si="120"/>
        <v/>
      </c>
      <c r="CJ101" s="157" t="str">
        <f t="shared" ca="1" si="121"/>
        <v/>
      </c>
      <c r="CK101" s="157" t="str">
        <f t="shared" ca="1" si="122"/>
        <v/>
      </c>
      <c r="CL101" s="157" t="str">
        <f t="shared" ca="1" si="123"/>
        <v/>
      </c>
      <c r="CM101" s="157" t="str">
        <f t="shared" ca="1" si="124"/>
        <v/>
      </c>
      <c r="CN101" s="150" t="b">
        <f t="shared" si="125"/>
        <v>0</v>
      </c>
      <c r="CO101" s="150" t="str">
        <f t="shared" ca="1" si="71"/>
        <v/>
      </c>
      <c r="CP101" s="150" t="str">
        <f t="shared" ca="1" si="72"/>
        <v/>
      </c>
      <c r="CQ101" s="150" t="str">
        <f t="shared" ca="1" si="73"/>
        <v/>
      </c>
      <c r="CR101" s="150" t="str">
        <f t="shared" ca="1" si="74"/>
        <v/>
      </c>
      <c r="CS101" s="150" t="str">
        <f t="shared" ca="1" si="75"/>
        <v/>
      </c>
      <c r="CT101" s="150" t="str">
        <f t="shared" ca="1" si="76"/>
        <v/>
      </c>
      <c r="CU101" s="157" t="str">
        <f t="shared" ca="1" si="126"/>
        <v/>
      </c>
      <c r="CV101" s="157" t="str">
        <f t="shared" ca="1" si="127"/>
        <v/>
      </c>
      <c r="CW101" s="157" t="str">
        <f t="shared" ca="1" si="128"/>
        <v/>
      </c>
      <c r="CX101" s="157" t="str">
        <f t="shared" ca="1" si="129"/>
        <v/>
      </c>
      <c r="CY101" s="157" t="str">
        <f t="shared" ca="1" si="130"/>
        <v/>
      </c>
      <c r="CZ101" s="157" t="str">
        <f t="shared" ca="1" si="131"/>
        <v/>
      </c>
      <c r="DA101" s="157" t="str">
        <f t="shared" ca="1" si="132"/>
        <v/>
      </c>
      <c r="DB101" s="157" t="str">
        <f t="shared" ca="1" si="133"/>
        <v/>
      </c>
    </row>
    <row r="102" spans="1:106" ht="15" customHeight="1">
      <c r="A102" s="113"/>
      <c r="B102" s="150" t="e">
        <f t="shared" ca="1" si="36"/>
        <v>#N/A</v>
      </c>
      <c r="C102" s="150" t="e">
        <f t="shared" ca="1" si="37"/>
        <v>#N/A</v>
      </c>
      <c r="D102" s="150" t="e">
        <f t="shared" ca="1" si="77"/>
        <v>#N/A</v>
      </c>
      <c r="E102" s="150" t="e">
        <f ca="1">IF(Length_12!L39&lt;0,ROUNDUP(Length_12!L39,B102),ROUNDDOWN(Length_12!L39,B102))</f>
        <v>#N/A</v>
      </c>
      <c r="F102" s="150" t="e">
        <f ca="1">IF(Length_12!M39&lt;0,ROUNDDOWN(Length_12!M39,B102),ROUNDUP(Length_12!M39,B102))</f>
        <v>#N/A</v>
      </c>
      <c r="G102" s="150" t="e">
        <f t="shared" ca="1" si="38"/>
        <v>#N/A</v>
      </c>
      <c r="H102" s="150" t="e">
        <f t="shared" ca="1" si="39"/>
        <v>#N/A</v>
      </c>
      <c r="I102" s="150" t="e">
        <f t="shared" ca="1" si="39"/>
        <v>#N/A</v>
      </c>
      <c r="J102" s="150" t="e">
        <f t="shared" ca="1" si="39"/>
        <v>#N/A</v>
      </c>
      <c r="K102" s="150" t="e">
        <f t="shared" ca="1" si="39"/>
        <v>#N/A</v>
      </c>
      <c r="L102" s="150" t="e">
        <f t="shared" ca="1" si="40"/>
        <v>#N/A</v>
      </c>
      <c r="M102" s="268" t="str">
        <f t="shared" si="78"/>
        <v/>
      </c>
      <c r="N102" s="268" t="str">
        <f t="shared" si="79"/>
        <v/>
      </c>
      <c r="O102" s="116"/>
      <c r="P102" s="194">
        <v>36</v>
      </c>
      <c r="Q102" s="150" t="b">
        <f t="shared" si="80"/>
        <v>0</v>
      </c>
      <c r="R102" s="150" t="str">
        <f t="shared" ca="1" si="41"/>
        <v/>
      </c>
      <c r="S102" s="150" t="str">
        <f t="shared" ca="1" si="42"/>
        <v/>
      </c>
      <c r="T102" s="150" t="str">
        <f t="shared" ca="1" si="43"/>
        <v/>
      </c>
      <c r="U102" s="150" t="str">
        <f t="shared" ca="1" si="44"/>
        <v/>
      </c>
      <c r="V102" s="150" t="str">
        <f t="shared" ca="1" si="45"/>
        <v/>
      </c>
      <c r="W102" s="150" t="str">
        <f t="shared" ca="1" si="46"/>
        <v/>
      </c>
      <c r="X102" s="157" t="str">
        <f t="shared" ca="1" si="81"/>
        <v/>
      </c>
      <c r="Y102" s="157" t="str">
        <f t="shared" ca="1" si="82"/>
        <v/>
      </c>
      <c r="Z102" s="157" t="str">
        <f t="shared" ca="1" si="83"/>
        <v/>
      </c>
      <c r="AA102" s="157" t="str">
        <f t="shared" ca="1" si="84"/>
        <v/>
      </c>
      <c r="AB102" s="157" t="str">
        <f t="shared" ca="1" si="85"/>
        <v/>
      </c>
      <c r="AC102" s="157" t="str">
        <f t="shared" ca="1" si="86"/>
        <v/>
      </c>
      <c r="AD102" s="157" t="str">
        <f t="shared" ca="1" si="87"/>
        <v/>
      </c>
      <c r="AE102" s="157" t="str">
        <f t="shared" ca="1" si="88"/>
        <v/>
      </c>
      <c r="AF102" s="150" t="b">
        <f t="shared" si="89"/>
        <v>0</v>
      </c>
      <c r="AG102" s="150" t="str">
        <f t="shared" ca="1" si="47"/>
        <v/>
      </c>
      <c r="AH102" s="150" t="str">
        <f t="shared" ca="1" si="48"/>
        <v/>
      </c>
      <c r="AI102" s="150" t="str">
        <f t="shared" ca="1" si="49"/>
        <v/>
      </c>
      <c r="AJ102" s="150" t="str">
        <f t="shared" ca="1" si="50"/>
        <v/>
      </c>
      <c r="AK102" s="150" t="str">
        <f t="shared" ca="1" si="51"/>
        <v/>
      </c>
      <c r="AL102" s="150" t="str">
        <f t="shared" ca="1" si="52"/>
        <v/>
      </c>
      <c r="AM102" s="157" t="str">
        <f t="shared" ca="1" si="90"/>
        <v/>
      </c>
      <c r="AN102" s="157" t="str">
        <f t="shared" ca="1" si="91"/>
        <v/>
      </c>
      <c r="AO102" s="157" t="str">
        <f t="shared" ca="1" si="92"/>
        <v/>
      </c>
      <c r="AP102" s="157" t="str">
        <f t="shared" ca="1" si="93"/>
        <v/>
      </c>
      <c r="AQ102" s="157" t="str">
        <f t="shared" ca="1" si="94"/>
        <v/>
      </c>
      <c r="AR102" s="157" t="str">
        <f t="shared" ca="1" si="95"/>
        <v/>
      </c>
      <c r="AS102" s="157" t="str">
        <f t="shared" ca="1" si="96"/>
        <v/>
      </c>
      <c r="AT102" s="157" t="str">
        <f t="shared" ca="1" si="97"/>
        <v/>
      </c>
      <c r="AU102" s="150" t="b">
        <f t="shared" si="98"/>
        <v>0</v>
      </c>
      <c r="AV102" s="150" t="str">
        <f t="shared" ca="1" si="53"/>
        <v/>
      </c>
      <c r="AW102" s="150" t="str">
        <f t="shared" ca="1" si="54"/>
        <v/>
      </c>
      <c r="AX102" s="150" t="str">
        <f t="shared" ca="1" si="55"/>
        <v/>
      </c>
      <c r="AY102" s="150" t="str">
        <f t="shared" ca="1" si="56"/>
        <v/>
      </c>
      <c r="AZ102" s="150" t="str">
        <f t="shared" ca="1" si="57"/>
        <v/>
      </c>
      <c r="BA102" s="150" t="str">
        <f t="shared" ca="1" si="58"/>
        <v/>
      </c>
      <c r="BB102" s="157" t="str">
        <f t="shared" ca="1" si="99"/>
        <v/>
      </c>
      <c r="BC102" s="157" t="str">
        <f t="shared" ca="1" si="100"/>
        <v/>
      </c>
      <c r="BD102" s="157" t="str">
        <f t="shared" ca="1" si="101"/>
        <v/>
      </c>
      <c r="BE102" s="157" t="str">
        <f t="shared" ca="1" si="102"/>
        <v/>
      </c>
      <c r="BF102" s="157" t="str">
        <f t="shared" ca="1" si="103"/>
        <v/>
      </c>
      <c r="BG102" s="157" t="str">
        <f t="shared" ca="1" si="104"/>
        <v/>
      </c>
      <c r="BH102" s="157" t="str">
        <f t="shared" ca="1" si="105"/>
        <v/>
      </c>
      <c r="BI102" s="157" t="str">
        <f t="shared" ca="1" si="106"/>
        <v/>
      </c>
      <c r="BJ102" s="150" t="b">
        <f t="shared" si="107"/>
        <v>0</v>
      </c>
      <c r="BK102" s="150" t="str">
        <f t="shared" ca="1" si="59"/>
        <v/>
      </c>
      <c r="BL102" s="150" t="str">
        <f t="shared" ca="1" si="60"/>
        <v/>
      </c>
      <c r="BM102" s="150" t="str">
        <f t="shared" ca="1" si="61"/>
        <v/>
      </c>
      <c r="BN102" s="150" t="str">
        <f t="shared" ca="1" si="62"/>
        <v/>
      </c>
      <c r="BO102" s="150" t="str">
        <f t="shared" ca="1" si="63"/>
        <v/>
      </c>
      <c r="BP102" s="150" t="str">
        <f t="shared" ca="1" si="64"/>
        <v/>
      </c>
      <c r="BQ102" s="157" t="str">
        <f t="shared" ca="1" si="108"/>
        <v/>
      </c>
      <c r="BR102" s="157" t="str">
        <f t="shared" ca="1" si="109"/>
        <v/>
      </c>
      <c r="BS102" s="157" t="str">
        <f t="shared" ca="1" si="110"/>
        <v/>
      </c>
      <c r="BT102" s="157" t="str">
        <f t="shared" ca="1" si="111"/>
        <v/>
      </c>
      <c r="BU102" s="157" t="str">
        <f t="shared" ca="1" si="112"/>
        <v/>
      </c>
      <c r="BV102" s="157" t="str">
        <f t="shared" ca="1" si="113"/>
        <v/>
      </c>
      <c r="BW102" s="157" t="str">
        <f t="shared" ca="1" si="114"/>
        <v/>
      </c>
      <c r="BX102" s="157" t="str">
        <f t="shared" ca="1" si="115"/>
        <v/>
      </c>
      <c r="BY102" s="150" t="b">
        <f t="shared" si="116"/>
        <v>0</v>
      </c>
      <c r="BZ102" s="150" t="str">
        <f t="shared" ca="1" si="65"/>
        <v/>
      </c>
      <c r="CA102" s="150" t="str">
        <f t="shared" ca="1" si="66"/>
        <v/>
      </c>
      <c r="CB102" s="150" t="str">
        <f t="shared" ca="1" si="67"/>
        <v/>
      </c>
      <c r="CC102" s="150" t="str">
        <f t="shared" ca="1" si="68"/>
        <v/>
      </c>
      <c r="CD102" s="150" t="str">
        <f t="shared" ca="1" si="69"/>
        <v/>
      </c>
      <c r="CE102" s="150" t="str">
        <f t="shared" ca="1" si="70"/>
        <v/>
      </c>
      <c r="CF102" s="157" t="str">
        <f t="shared" ca="1" si="117"/>
        <v/>
      </c>
      <c r="CG102" s="157" t="str">
        <f t="shared" ca="1" si="118"/>
        <v/>
      </c>
      <c r="CH102" s="157" t="str">
        <f t="shared" ca="1" si="119"/>
        <v/>
      </c>
      <c r="CI102" s="157" t="str">
        <f t="shared" ca="1" si="120"/>
        <v/>
      </c>
      <c r="CJ102" s="157" t="str">
        <f t="shared" ca="1" si="121"/>
        <v/>
      </c>
      <c r="CK102" s="157" t="str">
        <f t="shared" ca="1" si="122"/>
        <v/>
      </c>
      <c r="CL102" s="157" t="str">
        <f t="shared" ca="1" si="123"/>
        <v/>
      </c>
      <c r="CM102" s="157" t="str">
        <f t="shared" ca="1" si="124"/>
        <v/>
      </c>
      <c r="CN102" s="150" t="b">
        <f t="shared" si="125"/>
        <v>0</v>
      </c>
      <c r="CO102" s="150" t="str">
        <f t="shared" ca="1" si="71"/>
        <v/>
      </c>
      <c r="CP102" s="150" t="str">
        <f t="shared" ca="1" si="72"/>
        <v/>
      </c>
      <c r="CQ102" s="150" t="str">
        <f t="shared" ca="1" si="73"/>
        <v/>
      </c>
      <c r="CR102" s="150" t="str">
        <f t="shared" ca="1" si="74"/>
        <v/>
      </c>
      <c r="CS102" s="150" t="str">
        <f t="shared" ca="1" si="75"/>
        <v/>
      </c>
      <c r="CT102" s="150" t="str">
        <f t="shared" ca="1" si="76"/>
        <v/>
      </c>
      <c r="CU102" s="157" t="str">
        <f t="shared" ca="1" si="126"/>
        <v/>
      </c>
      <c r="CV102" s="157" t="str">
        <f t="shared" ca="1" si="127"/>
        <v/>
      </c>
      <c r="CW102" s="157" t="str">
        <f t="shared" ca="1" si="128"/>
        <v/>
      </c>
      <c r="CX102" s="157" t="str">
        <f t="shared" ca="1" si="129"/>
        <v/>
      </c>
      <c r="CY102" s="157" t="str">
        <f t="shared" ca="1" si="130"/>
        <v/>
      </c>
      <c r="CZ102" s="157" t="str">
        <f t="shared" ca="1" si="131"/>
        <v/>
      </c>
      <c r="DA102" s="157" t="str">
        <f t="shared" ca="1" si="132"/>
        <v/>
      </c>
      <c r="DB102" s="157" t="str">
        <f t="shared" ca="1" si="133"/>
        <v/>
      </c>
    </row>
    <row r="103" spans="1:106" ht="15" customHeight="1">
      <c r="A103" s="113"/>
      <c r="B103" s="150" t="e">
        <f t="shared" ca="1" si="36"/>
        <v>#N/A</v>
      </c>
      <c r="C103" s="150" t="e">
        <f t="shared" ca="1" si="37"/>
        <v>#N/A</v>
      </c>
      <c r="D103" s="150" t="e">
        <f t="shared" ca="1" si="77"/>
        <v>#N/A</v>
      </c>
      <c r="E103" s="150" t="e">
        <f ca="1">IF(Length_12!L40&lt;0,ROUNDUP(Length_12!L40,B103),ROUNDDOWN(Length_12!L40,B103))</f>
        <v>#N/A</v>
      </c>
      <c r="F103" s="150" t="e">
        <f ca="1">IF(Length_12!M40&lt;0,ROUNDDOWN(Length_12!M40,B103),ROUNDUP(Length_12!M40,B103))</f>
        <v>#N/A</v>
      </c>
      <c r="G103" s="150" t="e">
        <f t="shared" ca="1" si="38"/>
        <v>#N/A</v>
      </c>
      <c r="H103" s="150" t="e">
        <f t="shared" ca="1" si="39"/>
        <v>#N/A</v>
      </c>
      <c r="I103" s="150" t="e">
        <f t="shared" ca="1" si="39"/>
        <v>#N/A</v>
      </c>
      <c r="J103" s="150" t="e">
        <f t="shared" ca="1" si="39"/>
        <v>#N/A</v>
      </c>
      <c r="K103" s="150" t="e">
        <f t="shared" ca="1" si="39"/>
        <v>#N/A</v>
      </c>
      <c r="L103" s="150" t="e">
        <f t="shared" ca="1" si="40"/>
        <v>#N/A</v>
      </c>
      <c r="M103" s="268" t="str">
        <f t="shared" si="78"/>
        <v/>
      </c>
      <c r="N103" s="268" t="str">
        <f t="shared" si="79"/>
        <v/>
      </c>
      <c r="O103" s="116"/>
      <c r="P103" s="194">
        <v>37</v>
      </c>
      <c r="Q103" s="150" t="b">
        <f t="shared" si="80"/>
        <v>0</v>
      </c>
      <c r="R103" s="150" t="str">
        <f t="shared" ca="1" si="41"/>
        <v/>
      </c>
      <c r="S103" s="150" t="str">
        <f t="shared" ca="1" si="42"/>
        <v/>
      </c>
      <c r="T103" s="150" t="str">
        <f t="shared" ca="1" si="43"/>
        <v/>
      </c>
      <c r="U103" s="150" t="str">
        <f t="shared" ca="1" si="44"/>
        <v/>
      </c>
      <c r="V103" s="150" t="str">
        <f t="shared" ca="1" si="45"/>
        <v/>
      </c>
      <c r="W103" s="150" t="str">
        <f t="shared" ca="1" si="46"/>
        <v/>
      </c>
      <c r="X103" s="157" t="str">
        <f t="shared" ca="1" si="81"/>
        <v/>
      </c>
      <c r="Y103" s="157" t="str">
        <f t="shared" ca="1" si="82"/>
        <v/>
      </c>
      <c r="Z103" s="157" t="str">
        <f t="shared" ca="1" si="83"/>
        <v/>
      </c>
      <c r="AA103" s="157" t="str">
        <f t="shared" ca="1" si="84"/>
        <v/>
      </c>
      <c r="AB103" s="157" t="str">
        <f t="shared" ca="1" si="85"/>
        <v/>
      </c>
      <c r="AC103" s="157" t="str">
        <f t="shared" ca="1" si="86"/>
        <v/>
      </c>
      <c r="AD103" s="157" t="str">
        <f t="shared" ca="1" si="87"/>
        <v/>
      </c>
      <c r="AE103" s="157" t="str">
        <f t="shared" ca="1" si="88"/>
        <v/>
      </c>
      <c r="AF103" s="150" t="b">
        <f t="shared" si="89"/>
        <v>0</v>
      </c>
      <c r="AG103" s="150" t="str">
        <f t="shared" ca="1" si="47"/>
        <v/>
      </c>
      <c r="AH103" s="150" t="str">
        <f t="shared" ca="1" si="48"/>
        <v/>
      </c>
      <c r="AI103" s="150" t="str">
        <f t="shared" ca="1" si="49"/>
        <v/>
      </c>
      <c r="AJ103" s="150" t="str">
        <f t="shared" ca="1" si="50"/>
        <v/>
      </c>
      <c r="AK103" s="150" t="str">
        <f t="shared" ca="1" si="51"/>
        <v/>
      </c>
      <c r="AL103" s="150" t="str">
        <f t="shared" ca="1" si="52"/>
        <v/>
      </c>
      <c r="AM103" s="157" t="str">
        <f t="shared" ca="1" si="90"/>
        <v/>
      </c>
      <c r="AN103" s="157" t="str">
        <f t="shared" ca="1" si="91"/>
        <v/>
      </c>
      <c r="AO103" s="157" t="str">
        <f t="shared" ca="1" si="92"/>
        <v/>
      </c>
      <c r="AP103" s="157" t="str">
        <f t="shared" ca="1" si="93"/>
        <v/>
      </c>
      <c r="AQ103" s="157" t="str">
        <f t="shared" ca="1" si="94"/>
        <v/>
      </c>
      <c r="AR103" s="157" t="str">
        <f t="shared" ca="1" si="95"/>
        <v/>
      </c>
      <c r="AS103" s="157" t="str">
        <f t="shared" ca="1" si="96"/>
        <v/>
      </c>
      <c r="AT103" s="157" t="str">
        <f t="shared" ca="1" si="97"/>
        <v/>
      </c>
      <c r="AU103" s="150" t="b">
        <f t="shared" si="98"/>
        <v>0</v>
      </c>
      <c r="AV103" s="150" t="str">
        <f t="shared" ca="1" si="53"/>
        <v/>
      </c>
      <c r="AW103" s="150" t="str">
        <f t="shared" ca="1" si="54"/>
        <v/>
      </c>
      <c r="AX103" s="150" t="str">
        <f t="shared" ca="1" si="55"/>
        <v/>
      </c>
      <c r="AY103" s="150" t="str">
        <f t="shared" ca="1" si="56"/>
        <v/>
      </c>
      <c r="AZ103" s="150" t="str">
        <f t="shared" ca="1" si="57"/>
        <v/>
      </c>
      <c r="BA103" s="150" t="str">
        <f t="shared" ca="1" si="58"/>
        <v/>
      </c>
      <c r="BB103" s="157" t="str">
        <f t="shared" ca="1" si="99"/>
        <v/>
      </c>
      <c r="BC103" s="157" t="str">
        <f t="shared" ca="1" si="100"/>
        <v/>
      </c>
      <c r="BD103" s="157" t="str">
        <f t="shared" ca="1" si="101"/>
        <v/>
      </c>
      <c r="BE103" s="157" t="str">
        <f t="shared" ca="1" si="102"/>
        <v/>
      </c>
      <c r="BF103" s="157" t="str">
        <f t="shared" ca="1" si="103"/>
        <v/>
      </c>
      <c r="BG103" s="157" t="str">
        <f t="shared" ca="1" si="104"/>
        <v/>
      </c>
      <c r="BH103" s="157" t="str">
        <f t="shared" ca="1" si="105"/>
        <v/>
      </c>
      <c r="BI103" s="157" t="str">
        <f t="shared" ca="1" si="106"/>
        <v/>
      </c>
      <c r="BJ103" s="150" t="b">
        <f t="shared" si="107"/>
        <v>0</v>
      </c>
      <c r="BK103" s="150" t="str">
        <f t="shared" ca="1" si="59"/>
        <v/>
      </c>
      <c r="BL103" s="150" t="str">
        <f t="shared" ca="1" si="60"/>
        <v/>
      </c>
      <c r="BM103" s="150" t="str">
        <f t="shared" ca="1" si="61"/>
        <v/>
      </c>
      <c r="BN103" s="150" t="str">
        <f t="shared" ca="1" si="62"/>
        <v/>
      </c>
      <c r="BO103" s="150" t="str">
        <f t="shared" ca="1" si="63"/>
        <v/>
      </c>
      <c r="BP103" s="150" t="str">
        <f t="shared" ca="1" si="64"/>
        <v/>
      </c>
      <c r="BQ103" s="157" t="str">
        <f t="shared" ca="1" si="108"/>
        <v/>
      </c>
      <c r="BR103" s="157" t="str">
        <f t="shared" ca="1" si="109"/>
        <v/>
      </c>
      <c r="BS103" s="157" t="str">
        <f t="shared" ca="1" si="110"/>
        <v/>
      </c>
      <c r="BT103" s="157" t="str">
        <f t="shared" ca="1" si="111"/>
        <v/>
      </c>
      <c r="BU103" s="157" t="str">
        <f t="shared" ca="1" si="112"/>
        <v/>
      </c>
      <c r="BV103" s="157" t="str">
        <f t="shared" ca="1" si="113"/>
        <v/>
      </c>
      <c r="BW103" s="157" t="str">
        <f t="shared" ca="1" si="114"/>
        <v/>
      </c>
      <c r="BX103" s="157" t="str">
        <f t="shared" ca="1" si="115"/>
        <v/>
      </c>
      <c r="BY103" s="150" t="b">
        <f t="shared" si="116"/>
        <v>0</v>
      </c>
      <c r="BZ103" s="150" t="str">
        <f t="shared" ca="1" si="65"/>
        <v/>
      </c>
      <c r="CA103" s="150" t="str">
        <f t="shared" ca="1" si="66"/>
        <v/>
      </c>
      <c r="CB103" s="150" t="str">
        <f t="shared" ca="1" si="67"/>
        <v/>
      </c>
      <c r="CC103" s="150" t="str">
        <f t="shared" ca="1" si="68"/>
        <v/>
      </c>
      <c r="CD103" s="150" t="str">
        <f t="shared" ca="1" si="69"/>
        <v/>
      </c>
      <c r="CE103" s="150" t="str">
        <f t="shared" ca="1" si="70"/>
        <v/>
      </c>
      <c r="CF103" s="157" t="str">
        <f t="shared" ca="1" si="117"/>
        <v/>
      </c>
      <c r="CG103" s="157" t="str">
        <f t="shared" ca="1" si="118"/>
        <v/>
      </c>
      <c r="CH103" s="157" t="str">
        <f t="shared" ca="1" si="119"/>
        <v/>
      </c>
      <c r="CI103" s="157" t="str">
        <f t="shared" ca="1" si="120"/>
        <v/>
      </c>
      <c r="CJ103" s="157" t="str">
        <f t="shared" ca="1" si="121"/>
        <v/>
      </c>
      <c r="CK103" s="157" t="str">
        <f t="shared" ca="1" si="122"/>
        <v/>
      </c>
      <c r="CL103" s="157" t="str">
        <f t="shared" ca="1" si="123"/>
        <v/>
      </c>
      <c r="CM103" s="157" t="str">
        <f t="shared" ca="1" si="124"/>
        <v/>
      </c>
      <c r="CN103" s="150" t="b">
        <f t="shared" si="125"/>
        <v>0</v>
      </c>
      <c r="CO103" s="150" t="str">
        <f t="shared" ca="1" si="71"/>
        <v/>
      </c>
      <c r="CP103" s="150" t="str">
        <f t="shared" ca="1" si="72"/>
        <v/>
      </c>
      <c r="CQ103" s="150" t="str">
        <f t="shared" ca="1" si="73"/>
        <v/>
      </c>
      <c r="CR103" s="150" t="str">
        <f t="shared" ca="1" si="74"/>
        <v/>
      </c>
      <c r="CS103" s="150" t="str">
        <f t="shared" ca="1" si="75"/>
        <v/>
      </c>
      <c r="CT103" s="150" t="str">
        <f t="shared" ca="1" si="76"/>
        <v/>
      </c>
      <c r="CU103" s="157" t="str">
        <f t="shared" ca="1" si="126"/>
        <v/>
      </c>
      <c r="CV103" s="157" t="str">
        <f t="shared" ca="1" si="127"/>
        <v/>
      </c>
      <c r="CW103" s="157" t="str">
        <f t="shared" ca="1" si="128"/>
        <v/>
      </c>
      <c r="CX103" s="157" t="str">
        <f t="shared" ca="1" si="129"/>
        <v/>
      </c>
      <c r="CY103" s="157" t="str">
        <f t="shared" ca="1" si="130"/>
        <v/>
      </c>
      <c r="CZ103" s="157" t="str">
        <f t="shared" ca="1" si="131"/>
        <v/>
      </c>
      <c r="DA103" s="157" t="str">
        <f t="shared" ca="1" si="132"/>
        <v/>
      </c>
      <c r="DB103" s="157" t="str">
        <f t="shared" ca="1" si="133"/>
        <v/>
      </c>
    </row>
    <row r="104" spans="1:106" ht="15" customHeight="1">
      <c r="A104" s="113"/>
      <c r="B104" s="150" t="e">
        <f t="shared" ca="1" si="36"/>
        <v>#N/A</v>
      </c>
      <c r="C104" s="150" t="e">
        <f t="shared" ca="1" si="37"/>
        <v>#N/A</v>
      </c>
      <c r="D104" s="150" t="e">
        <f t="shared" ca="1" si="77"/>
        <v>#N/A</v>
      </c>
      <c r="E104" s="150" t="e">
        <f ca="1">IF(Length_12!L41&lt;0,ROUNDUP(Length_12!L41,B104),ROUNDDOWN(Length_12!L41,B104))</f>
        <v>#N/A</v>
      </c>
      <c r="F104" s="150" t="e">
        <f ca="1">IF(Length_12!M41&lt;0,ROUNDDOWN(Length_12!M41,B104),ROUNDUP(Length_12!M41,B104))</f>
        <v>#N/A</v>
      </c>
      <c r="G104" s="150" t="e">
        <f t="shared" ca="1" si="38"/>
        <v>#N/A</v>
      </c>
      <c r="H104" s="150" t="e">
        <f t="shared" ca="1" si="39"/>
        <v>#N/A</v>
      </c>
      <c r="I104" s="150" t="e">
        <f t="shared" ca="1" si="39"/>
        <v>#N/A</v>
      </c>
      <c r="J104" s="150" t="e">
        <f t="shared" ca="1" si="39"/>
        <v>#N/A</v>
      </c>
      <c r="K104" s="150" t="e">
        <f t="shared" ca="1" si="39"/>
        <v>#N/A</v>
      </c>
      <c r="L104" s="150" t="e">
        <f t="shared" ca="1" si="40"/>
        <v>#N/A</v>
      </c>
      <c r="M104" s="268" t="str">
        <f t="shared" si="78"/>
        <v/>
      </c>
      <c r="N104" s="268" t="str">
        <f t="shared" si="79"/>
        <v/>
      </c>
      <c r="O104" s="116"/>
      <c r="P104" s="194">
        <v>38</v>
      </c>
      <c r="Q104" s="150" t="b">
        <f t="shared" si="80"/>
        <v>0</v>
      </c>
      <c r="R104" s="150" t="str">
        <f t="shared" ca="1" si="41"/>
        <v/>
      </c>
      <c r="S104" s="150" t="str">
        <f t="shared" ca="1" si="42"/>
        <v/>
      </c>
      <c r="T104" s="150" t="str">
        <f t="shared" ca="1" si="43"/>
        <v/>
      </c>
      <c r="U104" s="150" t="str">
        <f t="shared" ca="1" si="44"/>
        <v/>
      </c>
      <c r="V104" s="150" t="str">
        <f t="shared" ca="1" si="45"/>
        <v/>
      </c>
      <c r="W104" s="150" t="str">
        <f t="shared" ca="1" si="46"/>
        <v/>
      </c>
      <c r="X104" s="157" t="str">
        <f t="shared" ca="1" si="81"/>
        <v/>
      </c>
      <c r="Y104" s="157" t="str">
        <f t="shared" ca="1" si="82"/>
        <v/>
      </c>
      <c r="Z104" s="157" t="str">
        <f t="shared" ca="1" si="83"/>
        <v/>
      </c>
      <c r="AA104" s="157" t="str">
        <f t="shared" ca="1" si="84"/>
        <v/>
      </c>
      <c r="AB104" s="157" t="str">
        <f t="shared" ca="1" si="85"/>
        <v/>
      </c>
      <c r="AC104" s="157" t="str">
        <f t="shared" ca="1" si="86"/>
        <v/>
      </c>
      <c r="AD104" s="157" t="str">
        <f t="shared" ca="1" si="87"/>
        <v/>
      </c>
      <c r="AE104" s="157" t="str">
        <f t="shared" ca="1" si="88"/>
        <v/>
      </c>
      <c r="AF104" s="150" t="b">
        <f t="shared" si="89"/>
        <v>0</v>
      </c>
      <c r="AG104" s="150" t="str">
        <f t="shared" ca="1" si="47"/>
        <v/>
      </c>
      <c r="AH104" s="150" t="str">
        <f t="shared" ca="1" si="48"/>
        <v/>
      </c>
      <c r="AI104" s="150" t="str">
        <f t="shared" ca="1" si="49"/>
        <v/>
      </c>
      <c r="AJ104" s="150" t="str">
        <f t="shared" ca="1" si="50"/>
        <v/>
      </c>
      <c r="AK104" s="150" t="str">
        <f t="shared" ca="1" si="51"/>
        <v/>
      </c>
      <c r="AL104" s="150" t="str">
        <f t="shared" ca="1" si="52"/>
        <v/>
      </c>
      <c r="AM104" s="157" t="str">
        <f t="shared" ca="1" si="90"/>
        <v/>
      </c>
      <c r="AN104" s="157" t="str">
        <f t="shared" ca="1" si="91"/>
        <v/>
      </c>
      <c r="AO104" s="157" t="str">
        <f t="shared" ca="1" si="92"/>
        <v/>
      </c>
      <c r="AP104" s="157" t="str">
        <f t="shared" ca="1" si="93"/>
        <v/>
      </c>
      <c r="AQ104" s="157" t="str">
        <f t="shared" ca="1" si="94"/>
        <v/>
      </c>
      <c r="AR104" s="157" t="str">
        <f t="shared" ca="1" si="95"/>
        <v/>
      </c>
      <c r="AS104" s="157" t="str">
        <f t="shared" ca="1" si="96"/>
        <v/>
      </c>
      <c r="AT104" s="157" t="str">
        <f t="shared" ca="1" si="97"/>
        <v/>
      </c>
      <c r="AU104" s="150" t="b">
        <f t="shared" si="98"/>
        <v>0</v>
      </c>
      <c r="AV104" s="150" t="str">
        <f t="shared" ca="1" si="53"/>
        <v/>
      </c>
      <c r="AW104" s="150" t="str">
        <f t="shared" ca="1" si="54"/>
        <v/>
      </c>
      <c r="AX104" s="150" t="str">
        <f t="shared" ca="1" si="55"/>
        <v/>
      </c>
      <c r="AY104" s="150" t="str">
        <f t="shared" ca="1" si="56"/>
        <v/>
      </c>
      <c r="AZ104" s="150" t="str">
        <f t="shared" ca="1" si="57"/>
        <v/>
      </c>
      <c r="BA104" s="150" t="str">
        <f t="shared" ca="1" si="58"/>
        <v/>
      </c>
      <c r="BB104" s="157" t="str">
        <f t="shared" ca="1" si="99"/>
        <v/>
      </c>
      <c r="BC104" s="157" t="str">
        <f t="shared" ca="1" si="100"/>
        <v/>
      </c>
      <c r="BD104" s="157" t="str">
        <f t="shared" ca="1" si="101"/>
        <v/>
      </c>
      <c r="BE104" s="157" t="str">
        <f t="shared" ca="1" si="102"/>
        <v/>
      </c>
      <c r="BF104" s="157" t="str">
        <f t="shared" ca="1" si="103"/>
        <v/>
      </c>
      <c r="BG104" s="157" t="str">
        <f t="shared" ca="1" si="104"/>
        <v/>
      </c>
      <c r="BH104" s="157" t="str">
        <f t="shared" ca="1" si="105"/>
        <v/>
      </c>
      <c r="BI104" s="157" t="str">
        <f t="shared" ca="1" si="106"/>
        <v/>
      </c>
      <c r="BJ104" s="150" t="b">
        <f t="shared" si="107"/>
        <v>0</v>
      </c>
      <c r="BK104" s="150" t="str">
        <f t="shared" ca="1" si="59"/>
        <v/>
      </c>
      <c r="BL104" s="150" t="str">
        <f t="shared" ca="1" si="60"/>
        <v/>
      </c>
      <c r="BM104" s="150" t="str">
        <f t="shared" ca="1" si="61"/>
        <v/>
      </c>
      <c r="BN104" s="150" t="str">
        <f t="shared" ca="1" si="62"/>
        <v/>
      </c>
      <c r="BO104" s="150" t="str">
        <f t="shared" ca="1" si="63"/>
        <v/>
      </c>
      <c r="BP104" s="150" t="str">
        <f t="shared" ca="1" si="64"/>
        <v/>
      </c>
      <c r="BQ104" s="157" t="str">
        <f t="shared" ca="1" si="108"/>
        <v/>
      </c>
      <c r="BR104" s="157" t="str">
        <f t="shared" ca="1" si="109"/>
        <v/>
      </c>
      <c r="BS104" s="157" t="str">
        <f t="shared" ca="1" si="110"/>
        <v/>
      </c>
      <c r="BT104" s="157" t="str">
        <f t="shared" ca="1" si="111"/>
        <v/>
      </c>
      <c r="BU104" s="157" t="str">
        <f t="shared" ca="1" si="112"/>
        <v/>
      </c>
      <c r="BV104" s="157" t="str">
        <f t="shared" ca="1" si="113"/>
        <v/>
      </c>
      <c r="BW104" s="157" t="str">
        <f t="shared" ca="1" si="114"/>
        <v/>
      </c>
      <c r="BX104" s="157" t="str">
        <f t="shared" ca="1" si="115"/>
        <v/>
      </c>
      <c r="BY104" s="150" t="b">
        <f t="shared" si="116"/>
        <v>0</v>
      </c>
      <c r="BZ104" s="150" t="str">
        <f t="shared" ca="1" si="65"/>
        <v/>
      </c>
      <c r="CA104" s="150" t="str">
        <f t="shared" ca="1" si="66"/>
        <v/>
      </c>
      <c r="CB104" s="150" t="str">
        <f t="shared" ca="1" si="67"/>
        <v/>
      </c>
      <c r="CC104" s="150" t="str">
        <f t="shared" ca="1" si="68"/>
        <v/>
      </c>
      <c r="CD104" s="150" t="str">
        <f t="shared" ca="1" si="69"/>
        <v/>
      </c>
      <c r="CE104" s="150" t="str">
        <f t="shared" ca="1" si="70"/>
        <v/>
      </c>
      <c r="CF104" s="157" t="str">
        <f t="shared" ca="1" si="117"/>
        <v/>
      </c>
      <c r="CG104" s="157" t="str">
        <f t="shared" ca="1" si="118"/>
        <v/>
      </c>
      <c r="CH104" s="157" t="str">
        <f t="shared" ca="1" si="119"/>
        <v/>
      </c>
      <c r="CI104" s="157" t="str">
        <f t="shared" ca="1" si="120"/>
        <v/>
      </c>
      <c r="CJ104" s="157" t="str">
        <f t="shared" ca="1" si="121"/>
        <v/>
      </c>
      <c r="CK104" s="157" t="str">
        <f t="shared" ca="1" si="122"/>
        <v/>
      </c>
      <c r="CL104" s="157" t="str">
        <f t="shared" ca="1" si="123"/>
        <v/>
      </c>
      <c r="CM104" s="157" t="str">
        <f t="shared" ca="1" si="124"/>
        <v/>
      </c>
      <c r="CN104" s="150" t="b">
        <f t="shared" si="125"/>
        <v>0</v>
      </c>
      <c r="CO104" s="150" t="str">
        <f t="shared" ca="1" si="71"/>
        <v/>
      </c>
      <c r="CP104" s="150" t="str">
        <f t="shared" ca="1" si="72"/>
        <v/>
      </c>
      <c r="CQ104" s="150" t="str">
        <f t="shared" ca="1" si="73"/>
        <v/>
      </c>
      <c r="CR104" s="150" t="str">
        <f t="shared" ca="1" si="74"/>
        <v/>
      </c>
      <c r="CS104" s="150" t="str">
        <f t="shared" ca="1" si="75"/>
        <v/>
      </c>
      <c r="CT104" s="150" t="str">
        <f t="shared" ca="1" si="76"/>
        <v/>
      </c>
      <c r="CU104" s="157" t="str">
        <f t="shared" ca="1" si="126"/>
        <v/>
      </c>
      <c r="CV104" s="157" t="str">
        <f t="shared" ca="1" si="127"/>
        <v/>
      </c>
      <c r="CW104" s="157" t="str">
        <f t="shared" ca="1" si="128"/>
        <v/>
      </c>
      <c r="CX104" s="157" t="str">
        <f t="shared" ca="1" si="129"/>
        <v/>
      </c>
      <c r="CY104" s="157" t="str">
        <f t="shared" ca="1" si="130"/>
        <v/>
      </c>
      <c r="CZ104" s="157" t="str">
        <f t="shared" ca="1" si="131"/>
        <v/>
      </c>
      <c r="DA104" s="157" t="str">
        <f t="shared" ca="1" si="132"/>
        <v/>
      </c>
      <c r="DB104" s="157" t="str">
        <f t="shared" ca="1" si="133"/>
        <v/>
      </c>
    </row>
    <row r="105" spans="1:106" ht="15" customHeight="1">
      <c r="A105" s="113"/>
      <c r="B105" s="150" t="e">
        <f t="shared" ca="1" si="36"/>
        <v>#N/A</v>
      </c>
      <c r="C105" s="150" t="e">
        <f t="shared" ca="1" si="37"/>
        <v>#N/A</v>
      </c>
      <c r="D105" s="150" t="e">
        <f t="shared" ca="1" si="77"/>
        <v>#N/A</v>
      </c>
      <c r="E105" s="150" t="e">
        <f ca="1">IF(Length_12!L42&lt;0,ROUNDUP(Length_12!L42,B105),ROUNDDOWN(Length_12!L42,B105))</f>
        <v>#N/A</v>
      </c>
      <c r="F105" s="150" t="e">
        <f ca="1">IF(Length_12!M42&lt;0,ROUNDDOWN(Length_12!M42,B105),ROUNDUP(Length_12!M42,B105))</f>
        <v>#N/A</v>
      </c>
      <c r="G105" s="150" t="e">
        <f t="shared" ca="1" si="38"/>
        <v>#N/A</v>
      </c>
      <c r="H105" s="150" t="e">
        <f t="shared" ca="1" si="39"/>
        <v>#N/A</v>
      </c>
      <c r="I105" s="150" t="e">
        <f t="shared" ca="1" si="39"/>
        <v>#N/A</v>
      </c>
      <c r="J105" s="150" t="e">
        <f t="shared" ca="1" si="39"/>
        <v>#N/A</v>
      </c>
      <c r="K105" s="150" t="e">
        <f t="shared" ca="1" si="39"/>
        <v>#N/A</v>
      </c>
      <c r="L105" s="150" t="e">
        <f t="shared" ca="1" si="40"/>
        <v>#N/A</v>
      </c>
      <c r="M105" s="268" t="str">
        <f t="shared" si="78"/>
        <v/>
      </c>
      <c r="N105" s="268" t="str">
        <f t="shared" si="79"/>
        <v/>
      </c>
      <c r="O105" s="116"/>
      <c r="P105" s="194">
        <v>39</v>
      </c>
      <c r="Q105" s="150" t="b">
        <f t="shared" si="80"/>
        <v>0</v>
      </c>
      <c r="R105" s="150" t="str">
        <f t="shared" ca="1" si="41"/>
        <v/>
      </c>
      <c r="S105" s="150" t="str">
        <f t="shared" ca="1" si="42"/>
        <v/>
      </c>
      <c r="T105" s="150" t="str">
        <f t="shared" ca="1" si="43"/>
        <v/>
      </c>
      <c r="U105" s="150" t="str">
        <f t="shared" ca="1" si="44"/>
        <v/>
      </c>
      <c r="V105" s="150" t="str">
        <f t="shared" ca="1" si="45"/>
        <v/>
      </c>
      <c r="W105" s="150" t="str">
        <f t="shared" ca="1" si="46"/>
        <v/>
      </c>
      <c r="X105" s="157" t="str">
        <f t="shared" ca="1" si="81"/>
        <v/>
      </c>
      <c r="Y105" s="157" t="str">
        <f t="shared" ca="1" si="82"/>
        <v/>
      </c>
      <c r="Z105" s="157" t="str">
        <f t="shared" ca="1" si="83"/>
        <v/>
      </c>
      <c r="AA105" s="157" t="str">
        <f t="shared" ca="1" si="84"/>
        <v/>
      </c>
      <c r="AB105" s="157" t="str">
        <f t="shared" ca="1" si="85"/>
        <v/>
      </c>
      <c r="AC105" s="157" t="str">
        <f t="shared" ca="1" si="86"/>
        <v/>
      </c>
      <c r="AD105" s="157" t="str">
        <f t="shared" ca="1" si="87"/>
        <v/>
      </c>
      <c r="AE105" s="157" t="str">
        <f t="shared" ca="1" si="88"/>
        <v/>
      </c>
      <c r="AF105" s="150" t="b">
        <f t="shared" si="89"/>
        <v>0</v>
      </c>
      <c r="AG105" s="150" t="str">
        <f t="shared" ca="1" si="47"/>
        <v/>
      </c>
      <c r="AH105" s="150" t="str">
        <f t="shared" ca="1" si="48"/>
        <v/>
      </c>
      <c r="AI105" s="150" t="str">
        <f t="shared" ca="1" si="49"/>
        <v/>
      </c>
      <c r="AJ105" s="150" t="str">
        <f t="shared" ca="1" si="50"/>
        <v/>
      </c>
      <c r="AK105" s="150" t="str">
        <f t="shared" ca="1" si="51"/>
        <v/>
      </c>
      <c r="AL105" s="150" t="str">
        <f t="shared" ca="1" si="52"/>
        <v/>
      </c>
      <c r="AM105" s="157" t="str">
        <f t="shared" ca="1" si="90"/>
        <v/>
      </c>
      <c r="AN105" s="157" t="str">
        <f t="shared" ca="1" si="91"/>
        <v/>
      </c>
      <c r="AO105" s="157" t="str">
        <f t="shared" ca="1" si="92"/>
        <v/>
      </c>
      <c r="AP105" s="157" t="str">
        <f t="shared" ca="1" si="93"/>
        <v/>
      </c>
      <c r="AQ105" s="157" t="str">
        <f t="shared" ca="1" si="94"/>
        <v/>
      </c>
      <c r="AR105" s="157" t="str">
        <f t="shared" ca="1" si="95"/>
        <v/>
      </c>
      <c r="AS105" s="157" t="str">
        <f t="shared" ca="1" si="96"/>
        <v/>
      </c>
      <c r="AT105" s="157" t="str">
        <f t="shared" ca="1" si="97"/>
        <v/>
      </c>
      <c r="AU105" s="150" t="b">
        <f t="shared" si="98"/>
        <v>0</v>
      </c>
      <c r="AV105" s="150" t="str">
        <f t="shared" ca="1" si="53"/>
        <v/>
      </c>
      <c r="AW105" s="150" t="str">
        <f t="shared" ca="1" si="54"/>
        <v/>
      </c>
      <c r="AX105" s="150" t="str">
        <f t="shared" ca="1" si="55"/>
        <v/>
      </c>
      <c r="AY105" s="150" t="str">
        <f t="shared" ca="1" si="56"/>
        <v/>
      </c>
      <c r="AZ105" s="150" t="str">
        <f t="shared" ca="1" si="57"/>
        <v/>
      </c>
      <c r="BA105" s="150" t="str">
        <f t="shared" ca="1" si="58"/>
        <v/>
      </c>
      <c r="BB105" s="157" t="str">
        <f t="shared" ca="1" si="99"/>
        <v/>
      </c>
      <c r="BC105" s="157" t="str">
        <f t="shared" ca="1" si="100"/>
        <v/>
      </c>
      <c r="BD105" s="157" t="str">
        <f t="shared" ca="1" si="101"/>
        <v/>
      </c>
      <c r="BE105" s="157" t="str">
        <f t="shared" ca="1" si="102"/>
        <v/>
      </c>
      <c r="BF105" s="157" t="str">
        <f t="shared" ca="1" si="103"/>
        <v/>
      </c>
      <c r="BG105" s="157" t="str">
        <f t="shared" ca="1" si="104"/>
        <v/>
      </c>
      <c r="BH105" s="157" t="str">
        <f t="shared" ca="1" si="105"/>
        <v/>
      </c>
      <c r="BI105" s="157" t="str">
        <f t="shared" ca="1" si="106"/>
        <v/>
      </c>
      <c r="BJ105" s="150" t="b">
        <f t="shared" si="107"/>
        <v>0</v>
      </c>
      <c r="BK105" s="150" t="str">
        <f t="shared" ca="1" si="59"/>
        <v/>
      </c>
      <c r="BL105" s="150" t="str">
        <f t="shared" ca="1" si="60"/>
        <v/>
      </c>
      <c r="BM105" s="150" t="str">
        <f t="shared" ca="1" si="61"/>
        <v/>
      </c>
      <c r="BN105" s="150" t="str">
        <f t="shared" ca="1" si="62"/>
        <v/>
      </c>
      <c r="BO105" s="150" t="str">
        <f t="shared" ca="1" si="63"/>
        <v/>
      </c>
      <c r="BP105" s="150" t="str">
        <f t="shared" ca="1" si="64"/>
        <v/>
      </c>
      <c r="BQ105" s="157" t="str">
        <f t="shared" ca="1" si="108"/>
        <v/>
      </c>
      <c r="BR105" s="157" t="str">
        <f t="shared" ca="1" si="109"/>
        <v/>
      </c>
      <c r="BS105" s="157" t="str">
        <f t="shared" ca="1" si="110"/>
        <v/>
      </c>
      <c r="BT105" s="157" t="str">
        <f t="shared" ca="1" si="111"/>
        <v/>
      </c>
      <c r="BU105" s="157" t="str">
        <f t="shared" ca="1" si="112"/>
        <v/>
      </c>
      <c r="BV105" s="157" t="str">
        <f t="shared" ca="1" si="113"/>
        <v/>
      </c>
      <c r="BW105" s="157" t="str">
        <f t="shared" ca="1" si="114"/>
        <v/>
      </c>
      <c r="BX105" s="157" t="str">
        <f t="shared" ca="1" si="115"/>
        <v/>
      </c>
      <c r="BY105" s="150" t="b">
        <f t="shared" si="116"/>
        <v>0</v>
      </c>
      <c r="BZ105" s="150" t="str">
        <f t="shared" ca="1" si="65"/>
        <v/>
      </c>
      <c r="CA105" s="150" t="str">
        <f t="shared" ca="1" si="66"/>
        <v/>
      </c>
      <c r="CB105" s="150" t="str">
        <f t="shared" ca="1" si="67"/>
        <v/>
      </c>
      <c r="CC105" s="150" t="str">
        <f t="shared" ca="1" si="68"/>
        <v/>
      </c>
      <c r="CD105" s="150" t="str">
        <f t="shared" ca="1" si="69"/>
        <v/>
      </c>
      <c r="CE105" s="150" t="str">
        <f t="shared" ca="1" si="70"/>
        <v/>
      </c>
      <c r="CF105" s="157" t="str">
        <f t="shared" ca="1" si="117"/>
        <v/>
      </c>
      <c r="CG105" s="157" t="str">
        <f t="shared" ca="1" si="118"/>
        <v/>
      </c>
      <c r="CH105" s="157" t="str">
        <f t="shared" ca="1" si="119"/>
        <v/>
      </c>
      <c r="CI105" s="157" t="str">
        <f t="shared" ca="1" si="120"/>
        <v/>
      </c>
      <c r="CJ105" s="157" t="str">
        <f t="shared" ca="1" si="121"/>
        <v/>
      </c>
      <c r="CK105" s="157" t="str">
        <f t="shared" ca="1" si="122"/>
        <v/>
      </c>
      <c r="CL105" s="157" t="str">
        <f t="shared" ca="1" si="123"/>
        <v/>
      </c>
      <c r="CM105" s="157" t="str">
        <f t="shared" ca="1" si="124"/>
        <v/>
      </c>
      <c r="CN105" s="150" t="b">
        <f t="shared" si="125"/>
        <v>0</v>
      </c>
      <c r="CO105" s="150" t="str">
        <f t="shared" ca="1" si="71"/>
        <v/>
      </c>
      <c r="CP105" s="150" t="str">
        <f t="shared" ca="1" si="72"/>
        <v/>
      </c>
      <c r="CQ105" s="150" t="str">
        <f t="shared" ca="1" si="73"/>
        <v/>
      </c>
      <c r="CR105" s="150" t="str">
        <f t="shared" ca="1" si="74"/>
        <v/>
      </c>
      <c r="CS105" s="150" t="str">
        <f t="shared" ca="1" si="75"/>
        <v/>
      </c>
      <c r="CT105" s="150" t="str">
        <f t="shared" ca="1" si="76"/>
        <v/>
      </c>
      <c r="CU105" s="157" t="str">
        <f t="shared" ca="1" si="126"/>
        <v/>
      </c>
      <c r="CV105" s="157" t="str">
        <f t="shared" ca="1" si="127"/>
        <v/>
      </c>
      <c r="CW105" s="157" t="str">
        <f t="shared" ca="1" si="128"/>
        <v/>
      </c>
      <c r="CX105" s="157" t="str">
        <f t="shared" ca="1" si="129"/>
        <v/>
      </c>
      <c r="CY105" s="157" t="str">
        <f t="shared" ca="1" si="130"/>
        <v/>
      </c>
      <c r="CZ105" s="157" t="str">
        <f t="shared" ca="1" si="131"/>
        <v/>
      </c>
      <c r="DA105" s="157" t="str">
        <f t="shared" ca="1" si="132"/>
        <v/>
      </c>
      <c r="DB105" s="157" t="str">
        <f t="shared" ca="1" si="133"/>
        <v/>
      </c>
    </row>
    <row r="106" spans="1:106" ht="15" customHeight="1">
      <c r="A106" s="113"/>
      <c r="B106" s="150" t="e">
        <f t="shared" ca="1" si="36"/>
        <v>#N/A</v>
      </c>
      <c r="C106" s="150" t="e">
        <f t="shared" ca="1" si="37"/>
        <v>#N/A</v>
      </c>
      <c r="D106" s="150" t="e">
        <f t="shared" ca="1" si="77"/>
        <v>#N/A</v>
      </c>
      <c r="E106" s="150" t="e">
        <f ca="1">IF(Length_12!L43&lt;0,ROUNDUP(Length_12!L43,B106),ROUNDDOWN(Length_12!L43,B106))</f>
        <v>#N/A</v>
      </c>
      <c r="F106" s="150" t="e">
        <f ca="1">IF(Length_12!M43&lt;0,ROUNDDOWN(Length_12!M43,B106),ROUNDUP(Length_12!M43,B106))</f>
        <v>#N/A</v>
      </c>
      <c r="G106" s="150" t="e">
        <f t="shared" ca="1" si="38"/>
        <v>#N/A</v>
      </c>
      <c r="H106" s="150" t="e">
        <f t="shared" ca="1" si="39"/>
        <v>#N/A</v>
      </c>
      <c r="I106" s="150" t="e">
        <f t="shared" ca="1" si="39"/>
        <v>#N/A</v>
      </c>
      <c r="J106" s="150" t="e">
        <f t="shared" ca="1" si="39"/>
        <v>#N/A</v>
      </c>
      <c r="K106" s="150" t="e">
        <f t="shared" ca="1" si="39"/>
        <v>#N/A</v>
      </c>
      <c r="L106" s="150" t="e">
        <f t="shared" ca="1" si="40"/>
        <v>#N/A</v>
      </c>
      <c r="M106" s="268" t="str">
        <f t="shared" si="78"/>
        <v/>
      </c>
      <c r="N106" s="268" t="str">
        <f t="shared" si="79"/>
        <v/>
      </c>
      <c r="O106" s="116"/>
      <c r="P106" s="194">
        <v>40</v>
      </c>
      <c r="Q106" s="150" t="b">
        <f t="shared" si="80"/>
        <v>0</v>
      </c>
      <c r="R106" s="150" t="str">
        <f t="shared" ca="1" si="41"/>
        <v/>
      </c>
      <c r="S106" s="150" t="str">
        <f t="shared" ca="1" si="42"/>
        <v/>
      </c>
      <c r="T106" s="150" t="str">
        <f t="shared" ca="1" si="43"/>
        <v/>
      </c>
      <c r="U106" s="150" t="str">
        <f t="shared" ca="1" si="44"/>
        <v/>
      </c>
      <c r="V106" s="150" t="str">
        <f t="shared" ca="1" si="45"/>
        <v/>
      </c>
      <c r="W106" s="150" t="str">
        <f t="shared" ca="1" si="46"/>
        <v/>
      </c>
      <c r="X106" s="157" t="str">
        <f t="shared" ca="1" si="81"/>
        <v/>
      </c>
      <c r="Y106" s="157" t="str">
        <f t="shared" ca="1" si="82"/>
        <v/>
      </c>
      <c r="Z106" s="157" t="str">
        <f t="shared" ca="1" si="83"/>
        <v/>
      </c>
      <c r="AA106" s="157" t="str">
        <f t="shared" ca="1" si="84"/>
        <v/>
      </c>
      <c r="AB106" s="157" t="str">
        <f t="shared" ca="1" si="85"/>
        <v/>
      </c>
      <c r="AC106" s="157" t="str">
        <f t="shared" ca="1" si="86"/>
        <v/>
      </c>
      <c r="AD106" s="157" t="str">
        <f t="shared" ca="1" si="87"/>
        <v/>
      </c>
      <c r="AE106" s="157" t="str">
        <f t="shared" ca="1" si="88"/>
        <v/>
      </c>
      <c r="AF106" s="150" t="b">
        <f t="shared" si="89"/>
        <v>0</v>
      </c>
      <c r="AG106" s="150" t="str">
        <f t="shared" ca="1" si="47"/>
        <v/>
      </c>
      <c r="AH106" s="150" t="str">
        <f t="shared" ca="1" si="48"/>
        <v/>
      </c>
      <c r="AI106" s="150" t="str">
        <f t="shared" ca="1" si="49"/>
        <v/>
      </c>
      <c r="AJ106" s="150" t="str">
        <f t="shared" ca="1" si="50"/>
        <v/>
      </c>
      <c r="AK106" s="150" t="str">
        <f t="shared" ca="1" si="51"/>
        <v/>
      </c>
      <c r="AL106" s="150" t="str">
        <f t="shared" ca="1" si="52"/>
        <v/>
      </c>
      <c r="AM106" s="157" t="str">
        <f t="shared" ca="1" si="90"/>
        <v/>
      </c>
      <c r="AN106" s="157" t="str">
        <f t="shared" ca="1" si="91"/>
        <v/>
      </c>
      <c r="AO106" s="157" t="str">
        <f t="shared" ca="1" si="92"/>
        <v/>
      </c>
      <c r="AP106" s="157" t="str">
        <f t="shared" ca="1" si="93"/>
        <v/>
      </c>
      <c r="AQ106" s="157" t="str">
        <f t="shared" ca="1" si="94"/>
        <v/>
      </c>
      <c r="AR106" s="157" t="str">
        <f t="shared" ca="1" si="95"/>
        <v/>
      </c>
      <c r="AS106" s="157" t="str">
        <f t="shared" ca="1" si="96"/>
        <v/>
      </c>
      <c r="AT106" s="157" t="str">
        <f t="shared" ca="1" si="97"/>
        <v/>
      </c>
      <c r="AU106" s="150" t="b">
        <f t="shared" si="98"/>
        <v>0</v>
      </c>
      <c r="AV106" s="150" t="str">
        <f t="shared" ca="1" si="53"/>
        <v/>
      </c>
      <c r="AW106" s="150" t="str">
        <f t="shared" ca="1" si="54"/>
        <v/>
      </c>
      <c r="AX106" s="150" t="str">
        <f t="shared" ca="1" si="55"/>
        <v/>
      </c>
      <c r="AY106" s="150" t="str">
        <f t="shared" ca="1" si="56"/>
        <v/>
      </c>
      <c r="AZ106" s="150" t="str">
        <f t="shared" ca="1" si="57"/>
        <v/>
      </c>
      <c r="BA106" s="150" t="str">
        <f t="shared" ca="1" si="58"/>
        <v/>
      </c>
      <c r="BB106" s="157" t="str">
        <f t="shared" ca="1" si="99"/>
        <v/>
      </c>
      <c r="BC106" s="157" t="str">
        <f t="shared" ca="1" si="100"/>
        <v/>
      </c>
      <c r="BD106" s="157" t="str">
        <f t="shared" ca="1" si="101"/>
        <v/>
      </c>
      <c r="BE106" s="157" t="str">
        <f t="shared" ca="1" si="102"/>
        <v/>
      </c>
      <c r="BF106" s="157" t="str">
        <f t="shared" ca="1" si="103"/>
        <v/>
      </c>
      <c r="BG106" s="157" t="str">
        <f t="shared" ca="1" si="104"/>
        <v/>
      </c>
      <c r="BH106" s="157" t="str">
        <f t="shared" ca="1" si="105"/>
        <v/>
      </c>
      <c r="BI106" s="157" t="str">
        <f t="shared" ca="1" si="106"/>
        <v/>
      </c>
      <c r="BJ106" s="150" t="b">
        <f t="shared" si="107"/>
        <v>0</v>
      </c>
      <c r="BK106" s="150" t="str">
        <f t="shared" ca="1" si="59"/>
        <v/>
      </c>
      <c r="BL106" s="150" t="str">
        <f t="shared" ca="1" si="60"/>
        <v/>
      </c>
      <c r="BM106" s="150" t="str">
        <f t="shared" ca="1" si="61"/>
        <v/>
      </c>
      <c r="BN106" s="150" t="str">
        <f t="shared" ca="1" si="62"/>
        <v/>
      </c>
      <c r="BO106" s="150" t="str">
        <f t="shared" ca="1" si="63"/>
        <v/>
      </c>
      <c r="BP106" s="150" t="str">
        <f t="shared" ca="1" si="64"/>
        <v/>
      </c>
      <c r="BQ106" s="157" t="str">
        <f t="shared" ca="1" si="108"/>
        <v/>
      </c>
      <c r="BR106" s="157" t="str">
        <f t="shared" ca="1" si="109"/>
        <v/>
      </c>
      <c r="BS106" s="157" t="str">
        <f t="shared" ca="1" si="110"/>
        <v/>
      </c>
      <c r="BT106" s="157" t="str">
        <f t="shared" ca="1" si="111"/>
        <v/>
      </c>
      <c r="BU106" s="157" t="str">
        <f t="shared" ca="1" si="112"/>
        <v/>
      </c>
      <c r="BV106" s="157" t="str">
        <f t="shared" ca="1" si="113"/>
        <v/>
      </c>
      <c r="BW106" s="157" t="str">
        <f t="shared" ca="1" si="114"/>
        <v/>
      </c>
      <c r="BX106" s="157" t="str">
        <f t="shared" ca="1" si="115"/>
        <v/>
      </c>
      <c r="BY106" s="150" t="b">
        <f t="shared" si="116"/>
        <v>0</v>
      </c>
      <c r="BZ106" s="150" t="str">
        <f t="shared" ca="1" si="65"/>
        <v/>
      </c>
      <c r="CA106" s="150" t="str">
        <f t="shared" ca="1" si="66"/>
        <v/>
      </c>
      <c r="CB106" s="150" t="str">
        <f t="shared" ca="1" si="67"/>
        <v/>
      </c>
      <c r="CC106" s="150" t="str">
        <f t="shared" ca="1" si="68"/>
        <v/>
      </c>
      <c r="CD106" s="150" t="str">
        <f t="shared" ca="1" si="69"/>
        <v/>
      </c>
      <c r="CE106" s="150" t="str">
        <f t="shared" ca="1" si="70"/>
        <v/>
      </c>
      <c r="CF106" s="157" t="str">
        <f t="shared" ca="1" si="117"/>
        <v/>
      </c>
      <c r="CG106" s="157" t="str">
        <f t="shared" ca="1" si="118"/>
        <v/>
      </c>
      <c r="CH106" s="157" t="str">
        <f t="shared" ca="1" si="119"/>
        <v/>
      </c>
      <c r="CI106" s="157" t="str">
        <f t="shared" ca="1" si="120"/>
        <v/>
      </c>
      <c r="CJ106" s="157" t="str">
        <f t="shared" ca="1" si="121"/>
        <v/>
      </c>
      <c r="CK106" s="157" t="str">
        <f t="shared" ca="1" si="122"/>
        <v/>
      </c>
      <c r="CL106" s="157" t="str">
        <f t="shared" ca="1" si="123"/>
        <v/>
      </c>
      <c r="CM106" s="157" t="str">
        <f t="shared" ca="1" si="124"/>
        <v/>
      </c>
      <c r="CN106" s="150" t="b">
        <f t="shared" si="125"/>
        <v>0</v>
      </c>
      <c r="CO106" s="150" t="str">
        <f t="shared" ca="1" si="71"/>
        <v/>
      </c>
      <c r="CP106" s="150" t="str">
        <f t="shared" ca="1" si="72"/>
        <v/>
      </c>
      <c r="CQ106" s="150" t="str">
        <f t="shared" ca="1" si="73"/>
        <v/>
      </c>
      <c r="CR106" s="150" t="str">
        <f t="shared" ca="1" si="74"/>
        <v/>
      </c>
      <c r="CS106" s="150" t="str">
        <f t="shared" ca="1" si="75"/>
        <v/>
      </c>
      <c r="CT106" s="150" t="str">
        <f t="shared" ca="1" si="76"/>
        <v/>
      </c>
      <c r="CU106" s="157" t="str">
        <f t="shared" ca="1" si="126"/>
        <v/>
      </c>
      <c r="CV106" s="157" t="str">
        <f t="shared" ca="1" si="127"/>
        <v/>
      </c>
      <c r="CW106" s="157" t="str">
        <f t="shared" ca="1" si="128"/>
        <v/>
      </c>
      <c r="CX106" s="157" t="str">
        <f t="shared" ca="1" si="129"/>
        <v/>
      </c>
      <c r="CY106" s="157" t="str">
        <f t="shared" ca="1" si="130"/>
        <v/>
      </c>
      <c r="CZ106" s="157" t="str">
        <f t="shared" ca="1" si="131"/>
        <v/>
      </c>
      <c r="DA106" s="157" t="str">
        <f t="shared" ca="1" si="132"/>
        <v/>
      </c>
      <c r="DB106" s="157" t="str">
        <f t="shared" ca="1" si="133"/>
        <v/>
      </c>
    </row>
    <row r="107" spans="1:106" ht="15" customHeight="1">
      <c r="A107" s="113"/>
      <c r="B107" s="150" t="e">
        <f t="shared" ca="1" si="36"/>
        <v>#N/A</v>
      </c>
      <c r="C107" s="150" t="e">
        <f t="shared" ca="1" si="37"/>
        <v>#N/A</v>
      </c>
      <c r="D107" s="150" t="e">
        <f t="shared" ca="1" si="77"/>
        <v>#N/A</v>
      </c>
      <c r="E107" s="150" t="e">
        <f ca="1">IF(Length_12!L44&lt;0,ROUNDUP(Length_12!L44,B107),ROUNDDOWN(Length_12!L44,B107))</f>
        <v>#N/A</v>
      </c>
      <c r="F107" s="150" t="e">
        <f ca="1">IF(Length_12!M44&lt;0,ROUNDDOWN(Length_12!M44,B107),ROUNDUP(Length_12!M44,B107))</f>
        <v>#N/A</v>
      </c>
      <c r="G107" s="150" t="e">
        <f t="shared" ca="1" si="38"/>
        <v>#N/A</v>
      </c>
      <c r="H107" s="150" t="e">
        <f t="shared" ca="1" si="39"/>
        <v>#N/A</v>
      </c>
      <c r="I107" s="150" t="e">
        <f t="shared" ca="1" si="39"/>
        <v>#N/A</v>
      </c>
      <c r="J107" s="150" t="e">
        <f t="shared" ca="1" si="39"/>
        <v>#N/A</v>
      </c>
      <c r="K107" s="150" t="e">
        <f t="shared" ca="1" si="39"/>
        <v>#N/A</v>
      </c>
      <c r="L107" s="150" t="e">
        <f t="shared" ca="1" si="40"/>
        <v>#N/A</v>
      </c>
      <c r="M107" s="268" t="str">
        <f t="shared" si="78"/>
        <v/>
      </c>
      <c r="N107" s="268" t="str">
        <f t="shared" si="79"/>
        <v/>
      </c>
      <c r="O107" s="116"/>
      <c r="P107" s="194">
        <v>41</v>
      </c>
      <c r="Q107" s="150" t="b">
        <f t="shared" si="80"/>
        <v>0</v>
      </c>
      <c r="R107" s="150" t="str">
        <f t="shared" ca="1" si="41"/>
        <v/>
      </c>
      <c r="S107" s="150" t="str">
        <f t="shared" ca="1" si="42"/>
        <v/>
      </c>
      <c r="T107" s="150" t="str">
        <f t="shared" ca="1" si="43"/>
        <v/>
      </c>
      <c r="U107" s="150" t="str">
        <f t="shared" ca="1" si="44"/>
        <v/>
      </c>
      <c r="V107" s="150" t="str">
        <f t="shared" ca="1" si="45"/>
        <v/>
      </c>
      <c r="W107" s="150" t="str">
        <f t="shared" ca="1" si="46"/>
        <v/>
      </c>
      <c r="X107" s="157" t="str">
        <f t="shared" ca="1" si="81"/>
        <v/>
      </c>
      <c r="Y107" s="157" t="str">
        <f t="shared" ca="1" si="82"/>
        <v/>
      </c>
      <c r="Z107" s="157" t="str">
        <f t="shared" ca="1" si="83"/>
        <v/>
      </c>
      <c r="AA107" s="157" t="str">
        <f t="shared" ca="1" si="84"/>
        <v/>
      </c>
      <c r="AB107" s="157" t="str">
        <f t="shared" ca="1" si="85"/>
        <v/>
      </c>
      <c r="AC107" s="157" t="str">
        <f t="shared" ca="1" si="86"/>
        <v/>
      </c>
      <c r="AD107" s="157" t="str">
        <f t="shared" ca="1" si="87"/>
        <v/>
      </c>
      <c r="AE107" s="157" t="str">
        <f t="shared" ca="1" si="88"/>
        <v/>
      </c>
      <c r="AF107" s="150" t="b">
        <f t="shared" si="89"/>
        <v>0</v>
      </c>
      <c r="AG107" s="150" t="str">
        <f t="shared" ca="1" si="47"/>
        <v/>
      </c>
      <c r="AH107" s="150" t="str">
        <f t="shared" ca="1" si="48"/>
        <v/>
      </c>
      <c r="AI107" s="150" t="str">
        <f t="shared" ca="1" si="49"/>
        <v/>
      </c>
      <c r="AJ107" s="150" t="str">
        <f t="shared" ca="1" si="50"/>
        <v/>
      </c>
      <c r="AK107" s="150" t="str">
        <f t="shared" ca="1" si="51"/>
        <v/>
      </c>
      <c r="AL107" s="150" t="str">
        <f t="shared" ca="1" si="52"/>
        <v/>
      </c>
      <c r="AM107" s="157" t="str">
        <f t="shared" ca="1" si="90"/>
        <v/>
      </c>
      <c r="AN107" s="157" t="str">
        <f t="shared" ca="1" si="91"/>
        <v/>
      </c>
      <c r="AO107" s="157" t="str">
        <f t="shared" ca="1" si="92"/>
        <v/>
      </c>
      <c r="AP107" s="157" t="str">
        <f t="shared" ca="1" si="93"/>
        <v/>
      </c>
      <c r="AQ107" s="157" t="str">
        <f t="shared" ca="1" si="94"/>
        <v/>
      </c>
      <c r="AR107" s="157" t="str">
        <f t="shared" ca="1" si="95"/>
        <v/>
      </c>
      <c r="AS107" s="157" t="str">
        <f t="shared" ca="1" si="96"/>
        <v/>
      </c>
      <c r="AT107" s="157" t="str">
        <f t="shared" ca="1" si="97"/>
        <v/>
      </c>
      <c r="AU107" s="150" t="b">
        <f t="shared" si="98"/>
        <v>0</v>
      </c>
      <c r="AV107" s="150" t="str">
        <f t="shared" ca="1" si="53"/>
        <v/>
      </c>
      <c r="AW107" s="150" t="str">
        <f t="shared" ca="1" si="54"/>
        <v/>
      </c>
      <c r="AX107" s="150" t="str">
        <f t="shared" ca="1" si="55"/>
        <v/>
      </c>
      <c r="AY107" s="150" t="str">
        <f t="shared" ca="1" si="56"/>
        <v/>
      </c>
      <c r="AZ107" s="150" t="str">
        <f t="shared" ca="1" si="57"/>
        <v/>
      </c>
      <c r="BA107" s="150" t="str">
        <f t="shared" ca="1" si="58"/>
        <v/>
      </c>
      <c r="BB107" s="157" t="str">
        <f t="shared" ca="1" si="99"/>
        <v/>
      </c>
      <c r="BC107" s="157" t="str">
        <f t="shared" ca="1" si="100"/>
        <v/>
      </c>
      <c r="BD107" s="157" t="str">
        <f t="shared" ca="1" si="101"/>
        <v/>
      </c>
      <c r="BE107" s="157" t="str">
        <f t="shared" ca="1" si="102"/>
        <v/>
      </c>
      <c r="BF107" s="157" t="str">
        <f t="shared" ca="1" si="103"/>
        <v/>
      </c>
      <c r="BG107" s="157" t="str">
        <f t="shared" ca="1" si="104"/>
        <v/>
      </c>
      <c r="BH107" s="157" t="str">
        <f t="shared" ca="1" si="105"/>
        <v/>
      </c>
      <c r="BI107" s="157" t="str">
        <f t="shared" ca="1" si="106"/>
        <v/>
      </c>
      <c r="BJ107" s="150" t="b">
        <f t="shared" si="107"/>
        <v>0</v>
      </c>
      <c r="BK107" s="150" t="str">
        <f t="shared" ca="1" si="59"/>
        <v/>
      </c>
      <c r="BL107" s="150" t="str">
        <f t="shared" ca="1" si="60"/>
        <v/>
      </c>
      <c r="BM107" s="150" t="str">
        <f t="shared" ca="1" si="61"/>
        <v/>
      </c>
      <c r="BN107" s="150" t="str">
        <f t="shared" ca="1" si="62"/>
        <v/>
      </c>
      <c r="BO107" s="150" t="str">
        <f t="shared" ca="1" si="63"/>
        <v/>
      </c>
      <c r="BP107" s="150" t="str">
        <f t="shared" ca="1" si="64"/>
        <v/>
      </c>
      <c r="BQ107" s="157" t="str">
        <f t="shared" ca="1" si="108"/>
        <v/>
      </c>
      <c r="BR107" s="157" t="str">
        <f t="shared" ca="1" si="109"/>
        <v/>
      </c>
      <c r="BS107" s="157" t="str">
        <f t="shared" ca="1" si="110"/>
        <v/>
      </c>
      <c r="BT107" s="157" t="str">
        <f t="shared" ca="1" si="111"/>
        <v/>
      </c>
      <c r="BU107" s="157" t="str">
        <f t="shared" ca="1" si="112"/>
        <v/>
      </c>
      <c r="BV107" s="157" t="str">
        <f t="shared" ca="1" si="113"/>
        <v/>
      </c>
      <c r="BW107" s="157" t="str">
        <f t="shared" ca="1" si="114"/>
        <v/>
      </c>
      <c r="BX107" s="157" t="str">
        <f t="shared" ca="1" si="115"/>
        <v/>
      </c>
      <c r="BY107" s="150" t="b">
        <f t="shared" si="116"/>
        <v>0</v>
      </c>
      <c r="BZ107" s="150" t="str">
        <f t="shared" ca="1" si="65"/>
        <v/>
      </c>
      <c r="CA107" s="150" t="str">
        <f t="shared" ca="1" si="66"/>
        <v/>
      </c>
      <c r="CB107" s="150" t="str">
        <f t="shared" ca="1" si="67"/>
        <v/>
      </c>
      <c r="CC107" s="150" t="str">
        <f t="shared" ca="1" si="68"/>
        <v/>
      </c>
      <c r="CD107" s="150" t="str">
        <f t="shared" ca="1" si="69"/>
        <v/>
      </c>
      <c r="CE107" s="150" t="str">
        <f t="shared" ca="1" si="70"/>
        <v/>
      </c>
      <c r="CF107" s="157" t="str">
        <f t="shared" ca="1" si="117"/>
        <v/>
      </c>
      <c r="CG107" s="157" t="str">
        <f t="shared" ca="1" si="118"/>
        <v/>
      </c>
      <c r="CH107" s="157" t="str">
        <f t="shared" ca="1" si="119"/>
        <v/>
      </c>
      <c r="CI107" s="157" t="str">
        <f t="shared" ca="1" si="120"/>
        <v/>
      </c>
      <c r="CJ107" s="157" t="str">
        <f t="shared" ca="1" si="121"/>
        <v/>
      </c>
      <c r="CK107" s="157" t="str">
        <f t="shared" ca="1" si="122"/>
        <v/>
      </c>
      <c r="CL107" s="157" t="str">
        <f t="shared" ca="1" si="123"/>
        <v/>
      </c>
      <c r="CM107" s="157" t="str">
        <f t="shared" ca="1" si="124"/>
        <v/>
      </c>
      <c r="CN107" s="150" t="b">
        <f t="shared" si="125"/>
        <v>0</v>
      </c>
      <c r="CO107" s="150" t="str">
        <f t="shared" ca="1" si="71"/>
        <v/>
      </c>
      <c r="CP107" s="150" t="str">
        <f t="shared" ca="1" si="72"/>
        <v/>
      </c>
      <c r="CQ107" s="150" t="str">
        <f t="shared" ca="1" si="73"/>
        <v/>
      </c>
      <c r="CR107" s="150" t="str">
        <f t="shared" ca="1" si="74"/>
        <v/>
      </c>
      <c r="CS107" s="150" t="str">
        <f t="shared" ca="1" si="75"/>
        <v/>
      </c>
      <c r="CT107" s="150" t="str">
        <f t="shared" ca="1" si="76"/>
        <v/>
      </c>
      <c r="CU107" s="157" t="str">
        <f t="shared" ca="1" si="126"/>
        <v/>
      </c>
      <c r="CV107" s="157" t="str">
        <f t="shared" ca="1" si="127"/>
        <v/>
      </c>
      <c r="CW107" s="157" t="str">
        <f t="shared" ca="1" si="128"/>
        <v/>
      </c>
      <c r="CX107" s="157" t="str">
        <f t="shared" ca="1" si="129"/>
        <v/>
      </c>
      <c r="CY107" s="157" t="str">
        <f t="shared" ca="1" si="130"/>
        <v/>
      </c>
      <c r="CZ107" s="157" t="str">
        <f t="shared" ca="1" si="131"/>
        <v/>
      </c>
      <c r="DA107" s="157" t="str">
        <f t="shared" ca="1" si="132"/>
        <v/>
      </c>
      <c r="DB107" s="157" t="str">
        <f t="shared" ca="1" si="133"/>
        <v/>
      </c>
    </row>
    <row r="108" spans="1:106" ht="15" customHeight="1">
      <c r="A108" s="113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O108" s="116"/>
      <c r="P108" s="116"/>
      <c r="Q108" s="116"/>
      <c r="R108" s="116"/>
      <c r="S108" s="116"/>
      <c r="T108" s="116"/>
      <c r="U108" s="116"/>
    </row>
    <row r="109" spans="1:106" ht="15" customHeight="1">
      <c r="A109" s="113"/>
      <c r="C109" s="114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</row>
    <row r="110" spans="1:106" ht="15" customHeight="1">
      <c r="B110" s="135" t="s">
        <v>253</v>
      </c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T110" s="118"/>
      <c r="U110" s="119"/>
      <c r="V110" s="119"/>
      <c r="W110" s="119"/>
      <c r="AA110" s="119"/>
    </row>
    <row r="111" spans="1:106" ht="15" customHeight="1">
      <c r="B111" s="136"/>
      <c r="C111" s="111" t="s">
        <v>256</v>
      </c>
      <c r="D111" s="111" t="s">
        <v>257</v>
      </c>
      <c r="E111" s="136"/>
      <c r="F111" s="111" t="s">
        <v>271</v>
      </c>
      <c r="G111" s="111" t="s">
        <v>258</v>
      </c>
      <c r="H111" s="271" t="s">
        <v>516</v>
      </c>
      <c r="I111" s="111" t="s">
        <v>256</v>
      </c>
      <c r="J111" s="143" t="s">
        <v>257</v>
      </c>
      <c r="K111" s="111" t="s">
        <v>259</v>
      </c>
      <c r="L111" s="111" t="s">
        <v>260</v>
      </c>
      <c r="N111" s="119"/>
      <c r="O111" s="119"/>
      <c r="P111" s="119"/>
      <c r="Q111" s="116"/>
      <c r="R111" s="116"/>
      <c r="S111" s="116"/>
      <c r="T111" s="119"/>
      <c r="U111" s="119"/>
    </row>
    <row r="112" spans="1:106" ht="15" customHeight="1">
      <c r="B112" s="136"/>
      <c r="C112" s="144">
        <v>35500</v>
      </c>
      <c r="D112" s="165" t="s">
        <v>261</v>
      </c>
      <c r="E112" s="136"/>
      <c r="F112" s="111">
        <f>COUNTA(Length_12!Y4:Y44)</f>
        <v>0</v>
      </c>
      <c r="G112" s="111">
        <f>MAX(F112-D113,0)</f>
        <v>0</v>
      </c>
      <c r="H112" s="272" t="b">
        <f>F8="inch"</f>
        <v>0</v>
      </c>
      <c r="I112" s="144">
        <f>C112*IF(H112=TRUE,1.8,1)</f>
        <v>35500</v>
      </c>
      <c r="J112" s="145">
        <f>I112*(G112*D115)</f>
        <v>0</v>
      </c>
      <c r="K112" s="146">
        <f>SUM(I112:J112)</f>
        <v>35500</v>
      </c>
      <c r="L112" s="463">
        <f>SUM(K112:K114)</f>
        <v>35500</v>
      </c>
      <c r="P112" s="116"/>
      <c r="Q112" s="116"/>
      <c r="R112" s="116"/>
      <c r="S112" s="116"/>
      <c r="T112" s="116"/>
      <c r="U112" s="119"/>
    </row>
    <row r="113" spans="2:27" ht="15" customHeight="1">
      <c r="B113" s="136"/>
      <c r="C113" s="144"/>
      <c r="D113" s="166">
        <v>1</v>
      </c>
      <c r="E113" s="136"/>
      <c r="F113" s="111"/>
      <c r="G113" s="111"/>
      <c r="H113" s="111"/>
      <c r="I113" s="144"/>
      <c r="J113" s="145"/>
      <c r="K113" s="146"/>
      <c r="L113" s="464"/>
      <c r="P113" s="116"/>
      <c r="Q113" s="116"/>
      <c r="R113" s="116"/>
      <c r="S113" s="116"/>
      <c r="T113" s="116"/>
      <c r="U113" s="119"/>
    </row>
    <row r="114" spans="2:27" ht="15" customHeight="1">
      <c r="B114" s="136"/>
      <c r="C114" s="144"/>
      <c r="D114" s="167" t="s">
        <v>262</v>
      </c>
      <c r="E114" s="136"/>
      <c r="F114" s="111"/>
      <c r="G114" s="111"/>
      <c r="H114" s="111"/>
      <c r="I114" s="144"/>
      <c r="J114" s="147"/>
      <c r="K114" s="146"/>
      <c r="L114" s="465"/>
      <c r="P114" s="116"/>
      <c r="Q114" s="116"/>
      <c r="R114" s="116"/>
      <c r="S114" s="116"/>
      <c r="T114" s="116"/>
      <c r="U114" s="119"/>
    </row>
    <row r="115" spans="2:27" ht="15" customHeight="1">
      <c r="B115" s="136"/>
      <c r="C115" s="144"/>
      <c r="D115" s="168">
        <v>1</v>
      </c>
      <c r="E115" s="136"/>
      <c r="F115" s="136"/>
      <c r="G115" s="136"/>
      <c r="H115" s="136"/>
      <c r="I115" s="136"/>
      <c r="J115" s="136"/>
      <c r="K115" s="136"/>
      <c r="L115" s="139"/>
      <c r="M115" s="136"/>
      <c r="N115" s="136"/>
      <c r="O115" s="136"/>
      <c r="S115" s="116"/>
      <c r="T115" s="116"/>
      <c r="U115" s="116"/>
      <c r="X115" s="119"/>
    </row>
    <row r="116" spans="2:27" ht="15" customHeight="1">
      <c r="B116" s="136"/>
      <c r="C116" s="144"/>
      <c r="D116" s="169" t="s">
        <v>261</v>
      </c>
      <c r="E116" s="136"/>
      <c r="F116" s="140"/>
      <c r="G116" s="136"/>
      <c r="H116" s="136"/>
      <c r="I116" s="136"/>
      <c r="J116" s="136"/>
      <c r="K116" s="136"/>
      <c r="L116" s="136"/>
      <c r="M116" s="136"/>
      <c r="N116" s="136"/>
      <c r="O116" s="136"/>
      <c r="S116" s="116"/>
      <c r="T116" s="116"/>
      <c r="U116" s="116"/>
      <c r="X116" s="119"/>
    </row>
    <row r="117" spans="2:27" ht="15" customHeight="1">
      <c r="B117" s="136"/>
      <c r="C117" s="144"/>
      <c r="D117" s="167"/>
      <c r="E117" s="136"/>
      <c r="F117" s="141"/>
      <c r="J117" s="136"/>
      <c r="K117" s="136"/>
      <c r="L117" s="136"/>
      <c r="M117" s="136"/>
      <c r="N117" s="136"/>
      <c r="O117" s="136"/>
      <c r="S117" s="116"/>
      <c r="T117" s="116"/>
      <c r="U117" s="116"/>
      <c r="X117" s="119"/>
    </row>
    <row r="118" spans="2:27" ht="15" customHeight="1">
      <c r="B118" s="136"/>
      <c r="C118" s="111"/>
      <c r="D118" s="182"/>
      <c r="E118" s="136"/>
      <c r="F118" s="141"/>
      <c r="J118" s="136"/>
      <c r="K118" s="136"/>
      <c r="L118" s="136"/>
      <c r="M118" s="136"/>
      <c r="N118" s="136"/>
      <c r="O118" s="136"/>
      <c r="S118" s="116"/>
      <c r="T118" s="116"/>
      <c r="U118" s="116"/>
      <c r="X118" s="119"/>
    </row>
    <row r="119" spans="2:27" ht="15" customHeight="1">
      <c r="AA119" s="119"/>
    </row>
    <row r="120" spans="2:27" ht="15" customHeight="1">
      <c r="AA120" s="119"/>
    </row>
    <row r="121" spans="2:27" ht="15" customHeight="1"/>
    <row r="122" spans="2:27" ht="15" customHeight="1">
      <c r="I122" s="115"/>
      <c r="J122" s="116"/>
    </row>
    <row r="123" spans="2:27" ht="15" customHeight="1"/>
    <row r="124" spans="2:27" ht="15" customHeight="1"/>
    <row r="125" spans="2:27" ht="15" customHeight="1"/>
    <row r="126" spans="2:27" ht="15" customHeight="1"/>
    <row r="127" spans="2:27" ht="15" customHeight="1"/>
    <row r="128" spans="2:27" ht="15" customHeight="1"/>
    <row r="129" spans="2:29" ht="15" customHeight="1"/>
    <row r="132" spans="2:29" ht="18" customHeight="1">
      <c r="B132" s="70"/>
      <c r="C132" s="70"/>
      <c r="D132" s="70"/>
      <c r="E132" s="70"/>
      <c r="F132" s="70"/>
      <c r="G132" s="70"/>
      <c r="H132" s="70"/>
      <c r="M132" s="70"/>
      <c r="N132" s="70"/>
      <c r="O132" s="70"/>
      <c r="P132" s="136"/>
      <c r="Q132" s="136"/>
      <c r="R132" s="136"/>
    </row>
    <row r="133" spans="2:29" ht="18" customHeight="1">
      <c r="B133" s="117"/>
      <c r="C133" s="117"/>
      <c r="D133" s="117"/>
      <c r="I133" s="141"/>
      <c r="J133" s="136"/>
      <c r="K133" s="136"/>
      <c r="L133" s="136"/>
      <c r="P133" s="116"/>
      <c r="Q133" s="116"/>
      <c r="R133" s="116"/>
    </row>
    <row r="134" spans="2:29" ht="18" customHeight="1">
      <c r="B134" s="117"/>
      <c r="C134" s="117"/>
      <c r="D134" s="117"/>
      <c r="I134" s="141"/>
      <c r="J134" s="136"/>
      <c r="K134" s="136"/>
      <c r="L134" s="136"/>
      <c r="P134" s="116"/>
      <c r="Q134" s="116"/>
      <c r="R134" s="116"/>
    </row>
    <row r="135" spans="2:29" ht="18" customHeight="1">
      <c r="B135" s="117"/>
      <c r="C135" s="117"/>
      <c r="D135" s="117"/>
      <c r="J135" s="70"/>
      <c r="K135" s="70"/>
      <c r="L135" s="70"/>
      <c r="P135" s="116"/>
      <c r="Q135" s="116"/>
      <c r="R135" s="116"/>
    </row>
    <row r="136" spans="2:29" ht="18" customHeight="1">
      <c r="B136" s="117"/>
      <c r="C136" s="117"/>
      <c r="D136" s="117"/>
      <c r="I136" s="141"/>
      <c r="J136" s="119"/>
      <c r="K136" s="119"/>
      <c r="P136" s="116"/>
      <c r="Q136" s="116"/>
      <c r="R136" s="116"/>
    </row>
    <row r="137" spans="2:29" ht="18" customHeight="1">
      <c r="B137" s="117"/>
      <c r="C137" s="117"/>
      <c r="D137" s="117"/>
      <c r="I137" s="141"/>
      <c r="J137" s="119"/>
      <c r="K137" s="119"/>
      <c r="P137" s="116"/>
      <c r="Q137" s="116"/>
      <c r="R137" s="116"/>
    </row>
    <row r="138" spans="2:29" ht="18" customHeight="1">
      <c r="B138" s="117"/>
      <c r="C138" s="117"/>
      <c r="D138" s="117"/>
      <c r="J138" s="119"/>
      <c r="K138" s="119"/>
      <c r="P138" s="116"/>
      <c r="Q138" s="116"/>
      <c r="R138" s="116"/>
    </row>
    <row r="139" spans="2:29" ht="18" customHeight="1">
      <c r="B139" s="117"/>
      <c r="C139" s="117"/>
      <c r="D139" s="117"/>
      <c r="P139" s="116"/>
      <c r="Q139" s="116"/>
      <c r="R139" s="116"/>
    </row>
    <row r="141" spans="2:29" ht="18" customHeight="1">
      <c r="Z141" s="117"/>
      <c r="AA141" s="117"/>
      <c r="AB141" s="117"/>
      <c r="AC141" s="117"/>
    </row>
    <row r="142" spans="2:29" ht="18" customHeight="1">
      <c r="Z142" s="117"/>
      <c r="AA142" s="117"/>
      <c r="AB142" s="117"/>
      <c r="AC142" s="117"/>
    </row>
    <row r="143" spans="2:29" ht="18" customHeight="1">
      <c r="Z143" s="117"/>
      <c r="AA143" s="117"/>
      <c r="AB143" s="117"/>
      <c r="AC143" s="117"/>
    </row>
    <row r="144" spans="2:29" ht="18" customHeight="1">
      <c r="V144" s="117"/>
      <c r="W144" s="117"/>
      <c r="X144" s="117"/>
      <c r="Y144" s="117"/>
      <c r="Z144" s="117"/>
      <c r="AA144" s="117"/>
      <c r="AB144" s="117"/>
      <c r="AC144" s="117"/>
    </row>
    <row r="145" spans="22:29" ht="18" customHeight="1">
      <c r="V145" s="117"/>
      <c r="W145" s="117"/>
      <c r="X145" s="117"/>
      <c r="Y145" s="117"/>
      <c r="Z145" s="117"/>
      <c r="AA145" s="117"/>
      <c r="AB145" s="117"/>
      <c r="AC145" s="117"/>
    </row>
  </sheetData>
  <mergeCells count="78">
    <mergeCell ref="CQ65:CR65"/>
    <mergeCell ref="CN64:CN66"/>
    <mergeCell ref="BK65:BL65"/>
    <mergeCell ref="BM65:BN65"/>
    <mergeCell ref="CF64:CM64"/>
    <mergeCell ref="CG65:CJ65"/>
    <mergeCell ref="CK65:CM65"/>
    <mergeCell ref="BZ65:CA65"/>
    <mergeCell ref="CB65:CC65"/>
    <mergeCell ref="BQ64:BX64"/>
    <mergeCell ref="BR65:BU65"/>
    <mergeCell ref="BV65:BX65"/>
    <mergeCell ref="AF52:AG52"/>
    <mergeCell ref="AI52:AJ52"/>
    <mergeCell ref="AI53:AJ53"/>
    <mergeCell ref="AX65:AY65"/>
    <mergeCell ref="BB64:BI64"/>
    <mergeCell ref="BC65:BF65"/>
    <mergeCell ref="BG65:BI65"/>
    <mergeCell ref="L112:L114"/>
    <mergeCell ref="AD52:AE52"/>
    <mergeCell ref="Q64:Q66"/>
    <mergeCell ref="R65:S65"/>
    <mergeCell ref="T65:U65"/>
    <mergeCell ref="V53:W53"/>
    <mergeCell ref="AC65:AE65"/>
    <mergeCell ref="Q52:S52"/>
    <mergeCell ref="T52:U52"/>
    <mergeCell ref="V52:W52"/>
    <mergeCell ref="C64:D65"/>
    <mergeCell ref="AG65:AH65"/>
    <mergeCell ref="AU64:AU66"/>
    <mergeCell ref="AV65:AW65"/>
    <mergeCell ref="X64:AE64"/>
    <mergeCell ref="Y65:AB65"/>
    <mergeCell ref="AM64:AT64"/>
    <mergeCell ref="AN65:AQ65"/>
    <mergeCell ref="AR65:AT65"/>
    <mergeCell ref="AF64:AF66"/>
    <mergeCell ref="AI65:AJ65"/>
    <mergeCell ref="AK6:AN6"/>
    <mergeCell ref="H6:H7"/>
    <mergeCell ref="I6:N6"/>
    <mergeCell ref="O6:O7"/>
    <mergeCell ref="P6:T6"/>
    <mergeCell ref="W6:AB6"/>
    <mergeCell ref="AC6:AC7"/>
    <mergeCell ref="AD6:AE6"/>
    <mergeCell ref="AF6:AH6"/>
    <mergeCell ref="E6:E8"/>
    <mergeCell ref="G6:G8"/>
    <mergeCell ref="B52:D52"/>
    <mergeCell ref="E52:J52"/>
    <mergeCell ref="K52:P52"/>
    <mergeCell ref="B6:B8"/>
    <mergeCell ref="C6:C8"/>
    <mergeCell ref="D6:D8"/>
    <mergeCell ref="B53:D53"/>
    <mergeCell ref="E53:J53"/>
    <mergeCell ref="K53:P53"/>
    <mergeCell ref="Q53:S53"/>
    <mergeCell ref="T53:U53"/>
    <mergeCell ref="CU64:DB64"/>
    <mergeCell ref="CV65:CY65"/>
    <mergeCell ref="CZ65:DB65"/>
    <mergeCell ref="B54:B55"/>
    <mergeCell ref="C54:C55"/>
    <mergeCell ref="D54:D55"/>
    <mergeCell ref="G54:H54"/>
    <mergeCell ref="M54:N54"/>
    <mergeCell ref="G55:H55"/>
    <mergeCell ref="B64:B66"/>
    <mergeCell ref="E64:F64"/>
    <mergeCell ref="G64:N64"/>
    <mergeCell ref="M55:N55"/>
    <mergeCell ref="BJ64:BJ66"/>
    <mergeCell ref="BY64:BY66"/>
    <mergeCell ref="CO65:CP6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22</vt:i4>
      </vt:variant>
    </vt:vector>
  </HeadingPairs>
  <TitlesOfParts>
    <vt:vector size="34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Length_12</vt:lpstr>
      <vt:lpstr>'교정결과-E'!B_Tag</vt:lpstr>
      <vt:lpstr>'교정결과-HY'!B_Tag</vt:lpstr>
      <vt:lpstr>B_Tag</vt:lpstr>
      <vt:lpstr>판정결과!B_Tag_2</vt:lpstr>
      <vt:lpstr>부록!B_Tag_3</vt:lpstr>
      <vt:lpstr>Length_12_CMC</vt:lpstr>
      <vt:lpstr>Length_12_Condition</vt:lpstr>
      <vt:lpstr>Length_12_Resolution</vt:lpstr>
      <vt:lpstr>Length_12_Result</vt:lpstr>
      <vt:lpstr>Length_12_Result_ADJ</vt:lpstr>
      <vt:lpstr>Length_12_Result_ADJ2</vt:lpstr>
      <vt:lpstr>Length_12_Result_Temp</vt:lpstr>
      <vt:lpstr>Length_12_Result2</vt:lpstr>
      <vt:lpstr>Length_12_Result3</vt:lpstr>
      <vt:lpstr>Length_12_Spec</vt:lpstr>
      <vt:lpstr>Length_12_STD1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2020-11-02T06:47:36Z</cp:lastPrinted>
  <dcterms:created xsi:type="dcterms:W3CDTF">2004-11-10T00:11:43Z</dcterms:created>
  <dcterms:modified xsi:type="dcterms:W3CDTF">2021-08-10T04:40:18Z</dcterms:modified>
</cp:coreProperties>
</file>