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D:\Jey\OneDrive\문서\업무_개발\Calibration Tool Project\MCT V2\Templates\"/>
    </mc:Choice>
  </mc:AlternateContent>
  <bookViews>
    <workbookView xWindow="0" yWindow="90" windowWidth="15225" windowHeight="8550" tabRatio="757"/>
  </bookViews>
  <sheets>
    <sheet name="기본정보" sheetId="13" r:id="rId1"/>
    <sheet name="교정결과" sheetId="11" r:id="rId2"/>
    <sheet name="교정결과-E" sheetId="24" r:id="rId3"/>
    <sheet name="교정결과-HY" sheetId="31" r:id="rId4"/>
    <sheet name="판정결과" sheetId="30" r:id="rId5"/>
    <sheet name="부록" sheetId="25" r:id="rId6"/>
    <sheet name="RAWDATA" sheetId="3" r:id="rId7"/>
    <sheet name="측정불확도추정보고서" sheetId="23" r:id="rId8"/>
    <sheet name="Calcu" sheetId="21" r:id="rId9"/>
    <sheet name="STD_Data" sheetId="29" r:id="rId10"/>
    <sheet name="Length_11" sheetId="14" r:id="rId11"/>
  </sheets>
  <definedNames>
    <definedName name="_xlnm._FilterDatabase" localSheetId="0" hidden="1">기본정보!#REF!</definedName>
    <definedName name="B_Tag" localSheetId="2">'교정결과-E'!$C$111:$N$111</definedName>
    <definedName name="B_Tag" localSheetId="3">'교정결과-HY'!$B$328:$Q$328</definedName>
    <definedName name="B_Tag">교정결과!$C$108:$N$108</definedName>
    <definedName name="B_Tag_2" localSheetId="4">판정결과!$B$179:$K$179</definedName>
    <definedName name="B_Tag_3" localSheetId="5">부록!$B$11:$K$11</definedName>
    <definedName name="Length_11_CMC">Length_11!$C$4:$E$313</definedName>
    <definedName name="Length_11_Condition">Length_11!$A$4:$B$313</definedName>
    <definedName name="Length_11_Resolution">Length_11!$F$4:$I$313</definedName>
    <definedName name="Length_11_Result">Length_11!$M$4:$R$313</definedName>
    <definedName name="Length_11_Spec">Length_11!$J$4:$L$313</definedName>
    <definedName name="Length_11_STD1">Length_11!$A$317</definedName>
    <definedName name="_xlnm.Print_Area" localSheetId="0">기본정보!$A$1:$J$38</definedName>
    <definedName name="_xlnm.Print_Titles" localSheetId="1">교정결과!$1:$5</definedName>
    <definedName name="_xlnm.Print_Titles" localSheetId="2">'교정결과-E'!$1:$5</definedName>
    <definedName name="_xlnm.Print_Titles" localSheetId="3">'교정결과-HY'!$1:$5</definedName>
    <definedName name="_xlnm.Print_Titles" localSheetId="5">부록!$1:$5</definedName>
    <definedName name="_xlnm.Print_Titles" localSheetId="4">판정결과!$1:$5</definedName>
  </definedNames>
  <calcPr calcId="162913"/>
</workbook>
</file>

<file path=xl/calcChain.xml><?xml version="1.0" encoding="utf-8"?>
<calcChain xmlns="http://schemas.openxmlformats.org/spreadsheetml/2006/main">
  <c r="K353" i="21" l="1"/>
  <c r="I353" i="21"/>
  <c r="H353" i="21"/>
  <c r="O336" i="21" l="1"/>
  <c r="M336" i="21" s="1"/>
  <c r="G330" i="21"/>
  <c r="G328" i="21"/>
  <c r="I324" i="21"/>
  <c r="H324" i="21"/>
  <c r="G324" i="21"/>
  <c r="B318" i="21"/>
  <c r="B317" i="21"/>
  <c r="AH317" i="21" s="1"/>
  <c r="B316" i="21"/>
  <c r="B315" i="21"/>
  <c r="B314" i="21"/>
  <c r="B313" i="21"/>
  <c r="B312" i="21"/>
  <c r="B311" i="21"/>
  <c r="B310" i="21"/>
  <c r="B309" i="21"/>
  <c r="E309" i="21" s="1"/>
  <c r="B308" i="21"/>
  <c r="B307" i="21"/>
  <c r="B306" i="21"/>
  <c r="B305" i="21"/>
  <c r="B304" i="21"/>
  <c r="H304" i="21" s="1"/>
  <c r="B303" i="21"/>
  <c r="B302" i="21"/>
  <c r="D302" i="21" s="1"/>
  <c r="B301" i="21"/>
  <c r="I301" i="21" s="1"/>
  <c r="B300" i="21"/>
  <c r="R300" i="21" s="1"/>
  <c r="B299" i="21"/>
  <c r="B298" i="21"/>
  <c r="B297" i="21"/>
  <c r="B296" i="21"/>
  <c r="Z296" i="21" s="1"/>
  <c r="B295" i="21"/>
  <c r="B294" i="21"/>
  <c r="B293" i="21"/>
  <c r="C292" i="21"/>
  <c r="B292" i="21"/>
  <c r="B291" i="21"/>
  <c r="I291" i="21" s="1"/>
  <c r="B290" i="21"/>
  <c r="B289" i="21"/>
  <c r="B288" i="21"/>
  <c r="B287" i="21"/>
  <c r="B286" i="21"/>
  <c r="B285" i="21"/>
  <c r="B284" i="21"/>
  <c r="B283" i="21"/>
  <c r="K283" i="21" s="1"/>
  <c r="B282" i="21"/>
  <c r="B281" i="21"/>
  <c r="B280" i="21"/>
  <c r="C280" i="21" s="1"/>
  <c r="B279" i="21"/>
  <c r="E278" i="21"/>
  <c r="B278" i="21"/>
  <c r="B277" i="21"/>
  <c r="N277" i="21" s="1"/>
  <c r="AU280" i="23" s="1"/>
  <c r="B276" i="21"/>
  <c r="B275" i="21"/>
  <c r="B274" i="21"/>
  <c r="G274" i="21" s="1"/>
  <c r="B273" i="21"/>
  <c r="B272" i="21"/>
  <c r="E272" i="21" s="1"/>
  <c r="B271" i="21"/>
  <c r="B270" i="21"/>
  <c r="B269" i="21"/>
  <c r="B268" i="21"/>
  <c r="F268" i="21" s="1"/>
  <c r="B267" i="21"/>
  <c r="B266" i="21"/>
  <c r="B265" i="21"/>
  <c r="B264" i="21"/>
  <c r="B263" i="21"/>
  <c r="Q263" i="21" s="1"/>
  <c r="B262" i="21"/>
  <c r="B261" i="21"/>
  <c r="B260" i="21"/>
  <c r="B259" i="21"/>
  <c r="B258" i="21"/>
  <c r="I258" i="21" s="1"/>
  <c r="B257" i="21"/>
  <c r="F257" i="21" s="1"/>
  <c r="B256" i="21"/>
  <c r="B255" i="21"/>
  <c r="B254" i="21"/>
  <c r="E254" i="21" s="1"/>
  <c r="B253" i="21"/>
  <c r="B252" i="21"/>
  <c r="E252" i="21" s="1"/>
  <c r="B251" i="21"/>
  <c r="B250" i="21"/>
  <c r="B249" i="21"/>
  <c r="B248" i="21"/>
  <c r="B247" i="21"/>
  <c r="B246" i="21"/>
  <c r="B245" i="21"/>
  <c r="B244" i="21"/>
  <c r="I244" i="21" s="1"/>
  <c r="B243" i="21"/>
  <c r="B242" i="21"/>
  <c r="B241" i="21"/>
  <c r="B240" i="21"/>
  <c r="C240" i="21" s="1"/>
  <c r="B239" i="21"/>
  <c r="B238" i="21"/>
  <c r="AI238" i="21" s="1"/>
  <c r="B237" i="21"/>
  <c r="E237" i="21" s="1"/>
  <c r="B236" i="21"/>
  <c r="B235" i="21"/>
  <c r="B234" i="21"/>
  <c r="W234" i="21" s="1"/>
  <c r="B233" i="21"/>
  <c r="B232" i="21"/>
  <c r="B231" i="21"/>
  <c r="D231" i="21" s="1"/>
  <c r="B230" i="21"/>
  <c r="B229" i="21"/>
  <c r="B228" i="21"/>
  <c r="B227" i="21"/>
  <c r="D227" i="21" s="1"/>
  <c r="B226" i="21"/>
  <c r="B225" i="21"/>
  <c r="E225" i="21" s="1"/>
  <c r="B224" i="21"/>
  <c r="I224" i="21" s="1"/>
  <c r="B223" i="21"/>
  <c r="R223" i="21" s="1"/>
  <c r="B222" i="21"/>
  <c r="C222" i="21" s="1"/>
  <c r="B221" i="21"/>
  <c r="E221" i="21" s="1"/>
  <c r="B220" i="21"/>
  <c r="B219" i="21"/>
  <c r="D219" i="21" s="1"/>
  <c r="B218" i="21"/>
  <c r="B217" i="21"/>
  <c r="B216" i="21"/>
  <c r="B215" i="21"/>
  <c r="R215" i="21" s="1"/>
  <c r="B214" i="21"/>
  <c r="E214" i="21" s="1"/>
  <c r="E213" i="21"/>
  <c r="B213" i="21"/>
  <c r="B212" i="21"/>
  <c r="B211" i="21"/>
  <c r="C211" i="21" s="1"/>
  <c r="B210" i="21"/>
  <c r="B209" i="21"/>
  <c r="B208" i="21"/>
  <c r="B207" i="21"/>
  <c r="F207" i="21" s="1"/>
  <c r="B206" i="21"/>
  <c r="B205" i="21"/>
  <c r="B204" i="21"/>
  <c r="B203" i="21"/>
  <c r="C202" i="21"/>
  <c r="B202" i="21"/>
  <c r="E202" i="21" s="1"/>
  <c r="B201" i="21"/>
  <c r="B200" i="21"/>
  <c r="AJ200" i="21" s="1"/>
  <c r="B199" i="21"/>
  <c r="H199" i="21" s="1"/>
  <c r="B198" i="21"/>
  <c r="C198" i="21" s="1"/>
  <c r="B197" i="21"/>
  <c r="B196" i="21"/>
  <c r="B195" i="21"/>
  <c r="C195" i="21" s="1"/>
  <c r="B194" i="21"/>
  <c r="U194" i="21" s="1"/>
  <c r="B193" i="21"/>
  <c r="F193" i="21" s="1"/>
  <c r="B192" i="21"/>
  <c r="B191" i="21"/>
  <c r="B190" i="21"/>
  <c r="B189" i="21"/>
  <c r="J189" i="21" s="1"/>
  <c r="B188" i="21"/>
  <c r="B187" i="21"/>
  <c r="B186" i="21"/>
  <c r="C186" i="21" s="1"/>
  <c r="B185" i="21"/>
  <c r="N185" i="21" s="1"/>
  <c r="AU188" i="23" s="1"/>
  <c r="B184" i="21"/>
  <c r="B183" i="21"/>
  <c r="B182" i="21"/>
  <c r="C182" i="21" s="1"/>
  <c r="B181" i="21"/>
  <c r="B180" i="21"/>
  <c r="B179" i="21"/>
  <c r="F179" i="21" s="1"/>
  <c r="B178" i="21"/>
  <c r="B177" i="21"/>
  <c r="B176" i="21"/>
  <c r="B175" i="21"/>
  <c r="M175" i="21" s="1"/>
  <c r="B174" i="21"/>
  <c r="B173" i="21"/>
  <c r="N173" i="21" s="1"/>
  <c r="AU176" i="23" s="1"/>
  <c r="B172" i="21"/>
  <c r="B171" i="21"/>
  <c r="B170" i="21"/>
  <c r="B169" i="21"/>
  <c r="B168" i="21"/>
  <c r="B167" i="21"/>
  <c r="E167" i="21" s="1"/>
  <c r="B166" i="21"/>
  <c r="B165" i="21"/>
  <c r="B164" i="21"/>
  <c r="B163" i="21"/>
  <c r="B162" i="21"/>
  <c r="B161" i="21"/>
  <c r="B160" i="21"/>
  <c r="Q160" i="21" s="1"/>
  <c r="B159" i="21"/>
  <c r="B158" i="21"/>
  <c r="B157" i="21"/>
  <c r="B156" i="21"/>
  <c r="B155" i="21"/>
  <c r="B154" i="21"/>
  <c r="B153" i="21"/>
  <c r="B152" i="21"/>
  <c r="Q152" i="21" s="1"/>
  <c r="B151" i="21"/>
  <c r="B150" i="21"/>
  <c r="F150" i="21" s="1"/>
  <c r="B149" i="21"/>
  <c r="V149" i="21" s="1"/>
  <c r="B148" i="21"/>
  <c r="B147" i="21"/>
  <c r="B146" i="21"/>
  <c r="B145" i="21"/>
  <c r="B144" i="21"/>
  <c r="G144" i="21" s="1"/>
  <c r="B143" i="21"/>
  <c r="B142" i="21"/>
  <c r="B141" i="21"/>
  <c r="B140" i="21"/>
  <c r="I140" i="21" s="1"/>
  <c r="B139" i="21"/>
  <c r="B138" i="21"/>
  <c r="B137" i="21"/>
  <c r="B136" i="21"/>
  <c r="M136" i="21" s="1"/>
  <c r="B135" i="21"/>
  <c r="B134" i="21"/>
  <c r="B133" i="21"/>
  <c r="B132" i="21"/>
  <c r="B131" i="21"/>
  <c r="B130" i="21"/>
  <c r="B129" i="21"/>
  <c r="Y129" i="21" s="1"/>
  <c r="B128" i="21"/>
  <c r="E128" i="21" s="1"/>
  <c r="B127" i="21"/>
  <c r="B126" i="21"/>
  <c r="J126" i="21" s="1"/>
  <c r="B125" i="21"/>
  <c r="B124" i="21"/>
  <c r="B123" i="21"/>
  <c r="B122" i="21"/>
  <c r="B121" i="21"/>
  <c r="B120" i="21"/>
  <c r="B119" i="21"/>
  <c r="B118" i="21"/>
  <c r="G117" i="21"/>
  <c r="B117" i="21"/>
  <c r="D117" i="21" s="1"/>
  <c r="B116" i="21"/>
  <c r="B115" i="21"/>
  <c r="B114" i="21"/>
  <c r="B113" i="21"/>
  <c r="B112" i="21"/>
  <c r="B111" i="21"/>
  <c r="B110" i="21"/>
  <c r="B109" i="21"/>
  <c r="G109" i="21" s="1"/>
  <c r="B108" i="21"/>
  <c r="B107" i="21"/>
  <c r="B106" i="21"/>
  <c r="B105" i="21"/>
  <c r="G105" i="21" s="1"/>
  <c r="B104" i="21"/>
  <c r="B103" i="21"/>
  <c r="B102" i="21"/>
  <c r="B101" i="21"/>
  <c r="B100" i="21"/>
  <c r="G100" i="21" s="1"/>
  <c r="B99" i="21"/>
  <c r="E98" i="21"/>
  <c r="B98" i="21"/>
  <c r="B97" i="21"/>
  <c r="B96" i="21"/>
  <c r="G96" i="21" s="1"/>
  <c r="B95" i="21"/>
  <c r="B94" i="21"/>
  <c r="B93" i="21"/>
  <c r="B92" i="21"/>
  <c r="B91" i="21"/>
  <c r="B90" i="21"/>
  <c r="B89" i="21"/>
  <c r="B88" i="21"/>
  <c r="N88" i="21" s="1"/>
  <c r="AU91" i="23" s="1"/>
  <c r="B87" i="21"/>
  <c r="B86" i="21"/>
  <c r="B85" i="21"/>
  <c r="Y85" i="21" s="1"/>
  <c r="B84" i="21"/>
  <c r="B83" i="21"/>
  <c r="B82" i="21"/>
  <c r="J82" i="21" s="1"/>
  <c r="B81" i="21"/>
  <c r="B80" i="21"/>
  <c r="N80" i="21" s="1"/>
  <c r="AU83" i="23" s="1"/>
  <c r="B79" i="21"/>
  <c r="C79" i="21" s="1"/>
  <c r="B78" i="21"/>
  <c r="H77" i="21"/>
  <c r="B77" i="21"/>
  <c r="C77" i="21" s="1"/>
  <c r="B76" i="21"/>
  <c r="D76" i="21" s="1"/>
  <c r="B75" i="21"/>
  <c r="Y75" i="21" s="1"/>
  <c r="B74" i="21"/>
  <c r="F74" i="21" s="1"/>
  <c r="B73" i="21"/>
  <c r="B72" i="21"/>
  <c r="B71" i="21"/>
  <c r="B70" i="21"/>
  <c r="B69" i="21"/>
  <c r="B68" i="21"/>
  <c r="B67" i="21"/>
  <c r="B66" i="21"/>
  <c r="B65" i="21"/>
  <c r="D65" i="21" s="1"/>
  <c r="B64" i="21"/>
  <c r="B63" i="21"/>
  <c r="M63" i="21" s="1"/>
  <c r="B62" i="21"/>
  <c r="AH62" i="21" s="1"/>
  <c r="B61" i="21"/>
  <c r="B60" i="21"/>
  <c r="B59" i="21"/>
  <c r="B58" i="21"/>
  <c r="AH58" i="21" s="1"/>
  <c r="B57" i="21"/>
  <c r="B56" i="21"/>
  <c r="B55" i="21"/>
  <c r="B54" i="21"/>
  <c r="B53" i="21"/>
  <c r="L53" i="21" s="1"/>
  <c r="B52" i="21"/>
  <c r="B51" i="21"/>
  <c r="AH51" i="21" s="1"/>
  <c r="B50" i="21"/>
  <c r="B49" i="21"/>
  <c r="B48" i="21"/>
  <c r="B47" i="21"/>
  <c r="B46" i="21"/>
  <c r="B45" i="21"/>
  <c r="B44" i="21"/>
  <c r="B43" i="21"/>
  <c r="B42" i="21"/>
  <c r="B41" i="21"/>
  <c r="U41" i="21" s="1"/>
  <c r="B40" i="21"/>
  <c r="B39" i="21"/>
  <c r="AH39" i="21" s="1"/>
  <c r="B38" i="21"/>
  <c r="B37" i="21"/>
  <c r="B36" i="21"/>
  <c r="B35" i="21"/>
  <c r="Y35" i="21" s="1"/>
  <c r="B34" i="21"/>
  <c r="B33" i="21"/>
  <c r="P33" i="21" s="1"/>
  <c r="B32" i="21"/>
  <c r="AH32" i="21" s="1"/>
  <c r="B31" i="21"/>
  <c r="B30" i="21"/>
  <c r="B29" i="21"/>
  <c r="B28" i="21"/>
  <c r="B27" i="21"/>
  <c r="B26" i="21"/>
  <c r="B25" i="21"/>
  <c r="B24" i="21"/>
  <c r="B23" i="21"/>
  <c r="B22" i="21"/>
  <c r="B21" i="21"/>
  <c r="B20" i="21"/>
  <c r="B19" i="21"/>
  <c r="X19" i="21" s="1"/>
  <c r="B18" i="21"/>
  <c r="B17" i="21"/>
  <c r="E17" i="21" s="1"/>
  <c r="B16" i="21"/>
  <c r="B15" i="21"/>
  <c r="X15" i="21" s="1"/>
  <c r="B14" i="21"/>
  <c r="B13" i="21"/>
  <c r="AH13" i="21" s="1"/>
  <c r="B12" i="21"/>
  <c r="B11" i="21"/>
  <c r="B10" i="21"/>
  <c r="U10" i="21" s="1"/>
  <c r="B9" i="21"/>
  <c r="O3" i="21"/>
  <c r="N3" i="21"/>
  <c r="I335" i="21" s="1"/>
  <c r="L335" i="21" s="1"/>
  <c r="Q335" i="21" s="1"/>
  <c r="M3" i="21"/>
  <c r="F3" i="21"/>
  <c r="Q3" i="21" s="1"/>
  <c r="S3" i="21" s="1"/>
  <c r="Y9" i="21" s="1"/>
  <c r="C3" i="21"/>
  <c r="F335" i="21"/>
  <c r="V330" i="21"/>
  <c r="J330" i="21"/>
  <c r="Q330" i="21" s="1"/>
  <c r="U330" i="21" s="1"/>
  <c r="V329" i="21"/>
  <c r="T329" i="21"/>
  <c r="V328" i="21"/>
  <c r="S328" i="21"/>
  <c r="J328" i="21"/>
  <c r="V327" i="21"/>
  <c r="G327" i="21"/>
  <c r="J327" i="21" s="1"/>
  <c r="S327" i="21" s="1"/>
  <c r="V326" i="21"/>
  <c r="S326" i="21"/>
  <c r="V325" i="21"/>
  <c r="G325" i="21"/>
  <c r="J325" i="21" s="1"/>
  <c r="S325" i="21" s="1"/>
  <c r="U324" i="21"/>
  <c r="T324" i="21"/>
  <c r="U323" i="21"/>
  <c r="R318" i="21"/>
  <c r="AJ318" i="21"/>
  <c r="AH316" i="21"/>
  <c r="AA316" i="21"/>
  <c r="BE319" i="23" s="1"/>
  <c r="W316" i="21"/>
  <c r="U316" i="21"/>
  <c r="P316" i="21"/>
  <c r="O316" i="21"/>
  <c r="K316" i="21"/>
  <c r="AK315" i="21"/>
  <c r="AH315" i="21"/>
  <c r="AA315" i="21"/>
  <c r="BE318" i="23" s="1"/>
  <c r="Y315" i="21"/>
  <c r="W315" i="21"/>
  <c r="U315" i="21"/>
  <c r="S315" i="21"/>
  <c r="P315" i="21"/>
  <c r="O315" i="21"/>
  <c r="K315" i="21"/>
  <c r="AH312" i="21"/>
  <c r="V312" i="21"/>
  <c r="P312" i="21"/>
  <c r="AI312" i="21"/>
  <c r="AK311" i="21"/>
  <c r="AI311" i="21"/>
  <c r="AH311" i="21"/>
  <c r="Z311" i="21"/>
  <c r="Y311" i="21"/>
  <c r="X311" i="21"/>
  <c r="V311" i="21"/>
  <c r="U311" i="21"/>
  <c r="S311" i="21"/>
  <c r="Q311" i="21"/>
  <c r="P311" i="21"/>
  <c r="O311" i="21"/>
  <c r="L311" i="21"/>
  <c r="K311" i="21"/>
  <c r="AJ311" i="21"/>
  <c r="AH310" i="21"/>
  <c r="V310" i="21"/>
  <c r="AK309" i="21"/>
  <c r="AI309" i="21"/>
  <c r="AH309" i="21"/>
  <c r="Z309" i="21"/>
  <c r="Y309" i="21"/>
  <c r="X309" i="21"/>
  <c r="V309" i="21"/>
  <c r="U309" i="21"/>
  <c r="S309" i="21"/>
  <c r="Q309" i="21"/>
  <c r="P309" i="21"/>
  <c r="O309" i="21"/>
  <c r="L309" i="21"/>
  <c r="K309" i="21"/>
  <c r="AJ309" i="21"/>
  <c r="AK308" i="21"/>
  <c r="V308" i="21"/>
  <c r="K308" i="21"/>
  <c r="AK307" i="21"/>
  <c r="V307" i="21"/>
  <c r="K307" i="21"/>
  <c r="Z306" i="21"/>
  <c r="AK305" i="21"/>
  <c r="AI305" i="21"/>
  <c r="Z305" i="21"/>
  <c r="X305" i="21"/>
  <c r="V305" i="21"/>
  <c r="S305" i="21"/>
  <c r="Q305" i="21"/>
  <c r="O305" i="21"/>
  <c r="K305" i="21"/>
  <c r="R304" i="21"/>
  <c r="Q304" i="21"/>
  <c r="AK304" i="21"/>
  <c r="AI303" i="21"/>
  <c r="V303" i="21"/>
  <c r="K303" i="21"/>
  <c r="AK302" i="21"/>
  <c r="AA302" i="21"/>
  <c r="BE305" i="23" s="1"/>
  <c r="Z302" i="21"/>
  <c r="V302" i="21"/>
  <c r="S302" i="21"/>
  <c r="O302" i="21"/>
  <c r="AI302" i="21"/>
  <c r="AK301" i="21"/>
  <c r="Z301" i="21"/>
  <c r="S301" i="21"/>
  <c r="R301" i="21"/>
  <c r="W299" i="21"/>
  <c r="V299" i="21"/>
  <c r="AI299" i="21"/>
  <c r="AI298" i="21"/>
  <c r="W297" i="21"/>
  <c r="V297" i="21"/>
  <c r="AI297" i="21"/>
  <c r="W295" i="21"/>
  <c r="R295" i="21"/>
  <c r="Q295" i="21"/>
  <c r="L295" i="21"/>
  <c r="AI294" i="21"/>
  <c r="X294" i="21"/>
  <c r="O294" i="21"/>
  <c r="AH294" i="21"/>
  <c r="S293" i="21"/>
  <c r="O292" i="21"/>
  <c r="AK291" i="21"/>
  <c r="W291" i="21"/>
  <c r="S291" i="21"/>
  <c r="K291" i="21"/>
  <c r="X291" i="21"/>
  <c r="X290" i="21"/>
  <c r="W289" i="21"/>
  <c r="AA288" i="21"/>
  <c r="BE291" i="23" s="1"/>
  <c r="X288" i="21"/>
  <c r="O288" i="21"/>
  <c r="S287" i="21"/>
  <c r="AK285" i="21"/>
  <c r="X285" i="21"/>
  <c r="O284" i="21"/>
  <c r="AJ282" i="21"/>
  <c r="AA282" i="21"/>
  <c r="BE285" i="23" s="1"/>
  <c r="X282" i="21"/>
  <c r="W282" i="21"/>
  <c r="R282" i="21"/>
  <c r="O282" i="21"/>
  <c r="K282" i="21"/>
  <c r="V281" i="21"/>
  <c r="AK280" i="21"/>
  <c r="AJ280" i="21"/>
  <c r="Z280" i="21"/>
  <c r="X280" i="21"/>
  <c r="R280" i="21"/>
  <c r="AI278" i="21"/>
  <c r="Z278" i="21"/>
  <c r="W278" i="21"/>
  <c r="V278" i="21"/>
  <c r="Q278" i="21"/>
  <c r="V277" i="21"/>
  <c r="AI277" i="21"/>
  <c r="W276" i="21"/>
  <c r="AI274" i="21"/>
  <c r="Z274" i="21"/>
  <c r="W274" i="21"/>
  <c r="V274" i="21"/>
  <c r="Q274" i="21"/>
  <c r="AI272" i="21"/>
  <c r="Z272" i="21"/>
  <c r="W272" i="21"/>
  <c r="V272" i="21"/>
  <c r="Q272" i="21"/>
  <c r="V270" i="21"/>
  <c r="V269" i="21"/>
  <c r="AI269" i="21"/>
  <c r="AI268" i="21"/>
  <c r="AH268" i="21"/>
  <c r="AA268" i="21"/>
  <c r="BE271" i="23" s="1"/>
  <c r="Z268" i="21"/>
  <c r="W268" i="21"/>
  <c r="V268" i="21"/>
  <c r="U268" i="21"/>
  <c r="Q268" i="21"/>
  <c r="P268" i="21"/>
  <c r="L268" i="21"/>
  <c r="W266" i="21"/>
  <c r="Q265" i="21"/>
  <c r="AA265" i="21"/>
  <c r="BE268" i="23" s="1"/>
  <c r="W264" i="21"/>
  <c r="W262" i="21"/>
  <c r="V262" i="21"/>
  <c r="AI262" i="21"/>
  <c r="AI261" i="21"/>
  <c r="Z261" i="21"/>
  <c r="Q261" i="21"/>
  <c r="W261" i="21"/>
  <c r="Q259" i="21"/>
  <c r="W258" i="21"/>
  <c r="V258" i="21"/>
  <c r="AI258" i="21"/>
  <c r="AI257" i="21"/>
  <c r="Z257" i="21"/>
  <c r="Q257" i="21"/>
  <c r="W257" i="21"/>
  <c r="W255" i="21"/>
  <c r="W254" i="21"/>
  <c r="V254" i="21"/>
  <c r="AI254" i="21"/>
  <c r="AI253" i="21"/>
  <c r="Z253" i="21"/>
  <c r="Q253" i="21"/>
  <c r="W253" i="21"/>
  <c r="W252" i="21"/>
  <c r="V252" i="21"/>
  <c r="AI252" i="21"/>
  <c r="AI251" i="21"/>
  <c r="W250" i="21"/>
  <c r="W248" i="21"/>
  <c r="V248" i="21"/>
  <c r="AI248" i="21"/>
  <c r="Q247" i="21"/>
  <c r="Q245" i="21"/>
  <c r="W244" i="21"/>
  <c r="V244" i="21"/>
  <c r="AI244" i="21"/>
  <c r="W243" i="21"/>
  <c r="AI241" i="21"/>
  <c r="W240" i="21"/>
  <c r="V240" i="21"/>
  <c r="AI240" i="21"/>
  <c r="AI239" i="21"/>
  <c r="Z239" i="21"/>
  <c r="Q239" i="21"/>
  <c r="W239" i="21"/>
  <c r="AI237" i="21"/>
  <c r="Q237" i="21"/>
  <c r="X235" i="21"/>
  <c r="X231" i="21"/>
  <c r="X229" i="21"/>
  <c r="X227" i="21"/>
  <c r="X225" i="21"/>
  <c r="W224" i="21"/>
  <c r="W222" i="21"/>
  <c r="AA221" i="21"/>
  <c r="BE224" i="23" s="1"/>
  <c r="W220" i="21"/>
  <c r="R219" i="21"/>
  <c r="AA219" i="21"/>
  <c r="BE222" i="23" s="1"/>
  <c r="W218" i="21"/>
  <c r="AA217" i="21"/>
  <c r="BE220" i="23" s="1"/>
  <c r="AA215" i="21"/>
  <c r="BE218" i="23" s="1"/>
  <c r="W214" i="21"/>
  <c r="AA213" i="21"/>
  <c r="BE216" i="23" s="1"/>
  <c r="W212" i="21"/>
  <c r="R211" i="21"/>
  <c r="V209" i="21"/>
  <c r="AK208" i="21"/>
  <c r="S208" i="21"/>
  <c r="AJ207" i="21"/>
  <c r="X207" i="21"/>
  <c r="R207" i="21"/>
  <c r="O207" i="21"/>
  <c r="K207" i="21"/>
  <c r="AK206" i="21"/>
  <c r="U205" i="21"/>
  <c r="AI204" i="21"/>
  <c r="W204" i="21"/>
  <c r="P204" i="21"/>
  <c r="AK203" i="21"/>
  <c r="AI203" i="21"/>
  <c r="AH203" i="21"/>
  <c r="Z203" i="21"/>
  <c r="Y203" i="21"/>
  <c r="X203" i="21"/>
  <c r="V203" i="21"/>
  <c r="U203" i="21"/>
  <c r="S203" i="21"/>
  <c r="Q203" i="21"/>
  <c r="P203" i="21"/>
  <c r="O203" i="21"/>
  <c r="L203" i="21"/>
  <c r="K203" i="21"/>
  <c r="AJ203" i="21"/>
  <c r="AK202" i="21"/>
  <c r="AI202" i="21"/>
  <c r="AH202" i="21"/>
  <c r="Z202" i="21"/>
  <c r="Y202" i="21"/>
  <c r="X202" i="21"/>
  <c r="V202" i="21"/>
  <c r="U202" i="21"/>
  <c r="S202" i="21"/>
  <c r="Q202" i="21"/>
  <c r="P202" i="21"/>
  <c r="O202" i="21"/>
  <c r="L202" i="21"/>
  <c r="K202" i="21"/>
  <c r="AJ202" i="21"/>
  <c r="AK201" i="21"/>
  <c r="AI201" i="21"/>
  <c r="AH201" i="21"/>
  <c r="Z201" i="21"/>
  <c r="Y201" i="21"/>
  <c r="X201" i="21"/>
  <c r="V201" i="21"/>
  <c r="U201" i="21"/>
  <c r="S201" i="21"/>
  <c r="Q201" i="21"/>
  <c r="P201" i="21"/>
  <c r="O201" i="21"/>
  <c r="L201" i="21"/>
  <c r="K201" i="21"/>
  <c r="AJ201" i="21"/>
  <c r="V200" i="21"/>
  <c r="AK199" i="21"/>
  <c r="AI199" i="21"/>
  <c r="AH199" i="21"/>
  <c r="Z199" i="21"/>
  <c r="Y199" i="21"/>
  <c r="X199" i="21"/>
  <c r="V199" i="21"/>
  <c r="U199" i="21"/>
  <c r="S199" i="21"/>
  <c r="Q199" i="21"/>
  <c r="P199" i="21"/>
  <c r="O199" i="21"/>
  <c r="L199" i="21"/>
  <c r="K199" i="21"/>
  <c r="AJ199" i="21"/>
  <c r="AK198" i="21"/>
  <c r="AI198" i="21"/>
  <c r="AH198" i="21"/>
  <c r="Z198" i="21"/>
  <c r="Y198" i="21"/>
  <c r="X198" i="21"/>
  <c r="V198" i="21"/>
  <c r="U198" i="21"/>
  <c r="S198" i="21"/>
  <c r="Q198" i="21"/>
  <c r="P198" i="21"/>
  <c r="O198" i="21"/>
  <c r="L198" i="21"/>
  <c r="K198" i="21"/>
  <c r="AJ198" i="21"/>
  <c r="K197" i="21"/>
  <c r="AK196" i="21"/>
  <c r="AI196" i="21"/>
  <c r="AH196" i="21"/>
  <c r="Z196" i="21"/>
  <c r="Y196" i="21"/>
  <c r="X196" i="21"/>
  <c r="V196" i="21"/>
  <c r="U196" i="21"/>
  <c r="S196" i="21"/>
  <c r="Q196" i="21"/>
  <c r="P196" i="21"/>
  <c r="O196" i="21"/>
  <c r="L196" i="21"/>
  <c r="K196" i="21"/>
  <c r="AJ196" i="21"/>
  <c r="AK195" i="21"/>
  <c r="AI195" i="21"/>
  <c r="AH195" i="21"/>
  <c r="Z195" i="21"/>
  <c r="Y195" i="21"/>
  <c r="X195" i="21"/>
  <c r="V195" i="21"/>
  <c r="U195" i="21"/>
  <c r="S195" i="21"/>
  <c r="Q195" i="21"/>
  <c r="P195" i="21"/>
  <c r="O195" i="21"/>
  <c r="L195" i="21"/>
  <c r="K195" i="21"/>
  <c r="AJ195" i="21"/>
  <c r="AK193" i="21"/>
  <c r="AI193" i="21"/>
  <c r="AH193" i="21"/>
  <c r="Z193" i="21"/>
  <c r="Y193" i="21"/>
  <c r="X193" i="21"/>
  <c r="V193" i="21"/>
  <c r="U193" i="21"/>
  <c r="S193" i="21"/>
  <c r="Q193" i="21"/>
  <c r="P193" i="21"/>
  <c r="O193" i="21"/>
  <c r="L193" i="21"/>
  <c r="K193" i="21"/>
  <c r="AJ193" i="21"/>
  <c r="AI192" i="21"/>
  <c r="X192" i="21"/>
  <c r="Q192" i="21"/>
  <c r="K192" i="21"/>
  <c r="AK191" i="21"/>
  <c r="AI191" i="21"/>
  <c r="AH191" i="21"/>
  <c r="Z191" i="21"/>
  <c r="Y191" i="21"/>
  <c r="X191" i="21"/>
  <c r="V191" i="21"/>
  <c r="U191" i="21"/>
  <c r="S191" i="21"/>
  <c r="Q191" i="21"/>
  <c r="P191" i="21"/>
  <c r="O191" i="21"/>
  <c r="L191" i="21"/>
  <c r="K191" i="21"/>
  <c r="AJ191" i="21"/>
  <c r="S190" i="21"/>
  <c r="AK189" i="21"/>
  <c r="AI189" i="21"/>
  <c r="AH189" i="21"/>
  <c r="Z189" i="21"/>
  <c r="Y189" i="21"/>
  <c r="X189" i="21"/>
  <c r="V189" i="21"/>
  <c r="U189" i="21"/>
  <c r="S189" i="21"/>
  <c r="Q189" i="21"/>
  <c r="P189" i="21"/>
  <c r="O189" i="21"/>
  <c r="L189" i="21"/>
  <c r="K189" i="21"/>
  <c r="AJ189" i="21"/>
  <c r="AK188" i="21"/>
  <c r="AH188" i="21"/>
  <c r="Y188" i="21"/>
  <c r="V188" i="21"/>
  <c r="S188" i="21"/>
  <c r="P188" i="21"/>
  <c r="L188" i="21"/>
  <c r="AJ188" i="21"/>
  <c r="Z187" i="21"/>
  <c r="O187" i="21"/>
  <c r="AI186" i="21"/>
  <c r="Z186" i="21"/>
  <c r="V186" i="21"/>
  <c r="Q186" i="21"/>
  <c r="AJ186" i="21"/>
  <c r="AI185" i="21"/>
  <c r="Z185" i="21"/>
  <c r="V185" i="21"/>
  <c r="Q185" i="21"/>
  <c r="AJ185" i="21"/>
  <c r="AI183" i="21"/>
  <c r="Z183" i="21"/>
  <c r="V183" i="21"/>
  <c r="Q183" i="21"/>
  <c r="AJ183" i="21"/>
  <c r="AI182" i="21"/>
  <c r="Z182" i="21"/>
  <c r="V182" i="21"/>
  <c r="Q182" i="21"/>
  <c r="AJ182" i="21"/>
  <c r="AI180" i="21"/>
  <c r="V180" i="21"/>
  <c r="AJ180" i="21"/>
  <c r="AI179" i="21"/>
  <c r="Z179" i="21"/>
  <c r="V179" i="21"/>
  <c r="Q179" i="21"/>
  <c r="AJ179" i="21"/>
  <c r="AI177" i="21"/>
  <c r="AJ177" i="21"/>
  <c r="AI176" i="21"/>
  <c r="V176" i="21"/>
  <c r="AJ176" i="21"/>
  <c r="AI175" i="21"/>
  <c r="Z175" i="21"/>
  <c r="V175" i="21"/>
  <c r="Q175" i="21"/>
  <c r="AJ175" i="21"/>
  <c r="Z174" i="21"/>
  <c r="AI173" i="21"/>
  <c r="Z173" i="21"/>
  <c r="V173" i="21"/>
  <c r="Q173" i="21"/>
  <c r="AJ173" i="21"/>
  <c r="AI171" i="21"/>
  <c r="Z171" i="21"/>
  <c r="V171" i="21"/>
  <c r="Q171" i="21"/>
  <c r="AJ171" i="21"/>
  <c r="Z170" i="21"/>
  <c r="Q170" i="21"/>
  <c r="V169" i="21"/>
  <c r="AI167" i="21"/>
  <c r="Z167" i="21"/>
  <c r="V167" i="21"/>
  <c r="Q167" i="21"/>
  <c r="AJ167" i="21"/>
  <c r="AI165" i="21"/>
  <c r="Z165" i="21"/>
  <c r="V165" i="21"/>
  <c r="Q165" i="21"/>
  <c r="AJ165" i="21"/>
  <c r="AJ164" i="21"/>
  <c r="AI163" i="21"/>
  <c r="V163" i="21"/>
  <c r="AJ163" i="21"/>
  <c r="Q162" i="21"/>
  <c r="AI161" i="21"/>
  <c r="Z161" i="21"/>
  <c r="V161" i="21"/>
  <c r="Q161" i="21"/>
  <c r="AJ161" i="21"/>
  <c r="Z160" i="21"/>
  <c r="AI159" i="21"/>
  <c r="Z159" i="21"/>
  <c r="V159" i="21"/>
  <c r="Q159" i="21"/>
  <c r="AJ159" i="21"/>
  <c r="V158" i="21"/>
  <c r="AI157" i="21"/>
  <c r="V157" i="21"/>
  <c r="AJ157" i="21"/>
  <c r="Z156" i="21"/>
  <c r="Q156" i="21"/>
  <c r="AI155" i="21"/>
  <c r="Z155" i="21"/>
  <c r="V155" i="21"/>
  <c r="Q155" i="21"/>
  <c r="AJ155" i="21"/>
  <c r="AI153" i="21"/>
  <c r="Z153" i="21"/>
  <c r="V153" i="21"/>
  <c r="Q153" i="21"/>
  <c r="AJ153" i="21"/>
  <c r="Z152" i="21"/>
  <c r="AI151" i="21"/>
  <c r="Z151" i="21"/>
  <c r="V151" i="21"/>
  <c r="Q151" i="21"/>
  <c r="AJ151" i="21"/>
  <c r="AI150" i="21"/>
  <c r="Z150" i="21"/>
  <c r="V150" i="21"/>
  <c r="Q150" i="21"/>
  <c r="AJ150" i="21"/>
  <c r="AI149" i="21"/>
  <c r="AJ149" i="21"/>
  <c r="AI148" i="21"/>
  <c r="Z148" i="21"/>
  <c r="V148" i="21"/>
  <c r="Q148" i="21"/>
  <c r="AJ148" i="21"/>
  <c r="Q147" i="21"/>
  <c r="AI146" i="21"/>
  <c r="Q146" i="21"/>
  <c r="W144" i="21"/>
  <c r="W142" i="21"/>
  <c r="AK140" i="21"/>
  <c r="AI140" i="21"/>
  <c r="AA140" i="21"/>
  <c r="BE143" i="23" s="1"/>
  <c r="Z140" i="21"/>
  <c r="W140" i="21"/>
  <c r="V140" i="21"/>
  <c r="S140" i="21"/>
  <c r="Q140" i="21"/>
  <c r="O140" i="21"/>
  <c r="K140" i="21"/>
  <c r="AH138" i="21"/>
  <c r="Y138" i="21"/>
  <c r="U138" i="21"/>
  <c r="P138" i="21"/>
  <c r="L138" i="21"/>
  <c r="AI138" i="21"/>
  <c r="AH136" i="21"/>
  <c r="Y136" i="21"/>
  <c r="U136" i="21"/>
  <c r="P136" i="21"/>
  <c r="L136" i="21"/>
  <c r="AI136" i="21"/>
  <c r="AH135" i="21"/>
  <c r="U135" i="21"/>
  <c r="L135" i="21"/>
  <c r="AH134" i="21"/>
  <c r="L134" i="21"/>
  <c r="AH133" i="21"/>
  <c r="U133" i="21"/>
  <c r="L133" i="21"/>
  <c r="AH132" i="21"/>
  <c r="L132" i="21"/>
  <c r="AH131" i="21"/>
  <c r="Y131" i="21"/>
  <c r="U131" i="21"/>
  <c r="P131" i="21"/>
  <c r="L131" i="21"/>
  <c r="AI131" i="21"/>
  <c r="AH130" i="21"/>
  <c r="U130" i="21"/>
  <c r="L130" i="21"/>
  <c r="AH128" i="21"/>
  <c r="Y128" i="21"/>
  <c r="U128" i="21"/>
  <c r="P128" i="21"/>
  <c r="L128" i="21"/>
  <c r="AI128" i="21"/>
  <c r="Y127" i="21"/>
  <c r="AI127" i="21"/>
  <c r="AH126" i="21"/>
  <c r="Y126" i="21"/>
  <c r="U126" i="21"/>
  <c r="P126" i="21"/>
  <c r="L126" i="21"/>
  <c r="AI126" i="21"/>
  <c r="Y125" i="21"/>
  <c r="AH124" i="21"/>
  <c r="U124" i="21"/>
  <c r="L124" i="21"/>
  <c r="AH123" i="21"/>
  <c r="Y123" i="21"/>
  <c r="U123" i="21"/>
  <c r="P123" i="21"/>
  <c r="L123" i="21"/>
  <c r="AI123" i="21"/>
  <c r="AH122" i="21"/>
  <c r="Y122" i="21"/>
  <c r="U122" i="21"/>
  <c r="P122" i="21"/>
  <c r="L122" i="21"/>
  <c r="AI122" i="21"/>
  <c r="Y120" i="21"/>
  <c r="AI120" i="21"/>
  <c r="AH119" i="21"/>
  <c r="U119" i="21"/>
  <c r="L119" i="21"/>
  <c r="AH118" i="21"/>
  <c r="Y118" i="21"/>
  <c r="U118" i="21"/>
  <c r="P118" i="21"/>
  <c r="L118" i="21"/>
  <c r="AI118" i="21"/>
  <c r="AH117" i="21"/>
  <c r="Y117" i="21"/>
  <c r="U117" i="21"/>
  <c r="P117" i="21"/>
  <c r="L117" i="21"/>
  <c r="AI117" i="21"/>
  <c r="AH116" i="21"/>
  <c r="U116" i="21"/>
  <c r="L116" i="21"/>
  <c r="Y115" i="21"/>
  <c r="AI115" i="21"/>
  <c r="AH114" i="21"/>
  <c r="U114" i="21"/>
  <c r="L114" i="21"/>
  <c r="AH113" i="21"/>
  <c r="U113" i="21"/>
  <c r="L113" i="21"/>
  <c r="AH112" i="21"/>
  <c r="Y112" i="21"/>
  <c r="U112" i="21"/>
  <c r="P112" i="21"/>
  <c r="L112" i="21"/>
  <c r="AI112" i="21"/>
  <c r="AH111" i="21"/>
  <c r="L111" i="21"/>
  <c r="AI111" i="21"/>
  <c r="AH110" i="21"/>
  <c r="U110" i="21"/>
  <c r="L110" i="21"/>
  <c r="AH109" i="21"/>
  <c r="Y109" i="21"/>
  <c r="U109" i="21"/>
  <c r="P109" i="21"/>
  <c r="L109" i="21"/>
  <c r="AI109" i="21"/>
  <c r="AH108" i="21"/>
  <c r="Y108" i="21"/>
  <c r="U108" i="21"/>
  <c r="P108" i="21"/>
  <c r="L108" i="21"/>
  <c r="AI108" i="21"/>
  <c r="AH107" i="21"/>
  <c r="U107" i="21"/>
  <c r="L107" i="21"/>
  <c r="Y106" i="21"/>
  <c r="P106" i="21"/>
  <c r="AI106" i="21"/>
  <c r="AH105" i="21"/>
  <c r="Y105" i="21"/>
  <c r="U105" i="21"/>
  <c r="P105" i="21"/>
  <c r="L105" i="21"/>
  <c r="AI105" i="21"/>
  <c r="AH104" i="21"/>
  <c r="U104" i="21"/>
  <c r="L104" i="21"/>
  <c r="AH103" i="21"/>
  <c r="Y103" i="21"/>
  <c r="U103" i="21"/>
  <c r="P103" i="21"/>
  <c r="L103" i="21"/>
  <c r="AI103" i="21"/>
  <c r="AH102" i="21"/>
  <c r="U102" i="21"/>
  <c r="L102" i="21"/>
  <c r="AH101" i="21"/>
  <c r="U101" i="21"/>
  <c r="L101" i="21"/>
  <c r="AH100" i="21"/>
  <c r="Y100" i="21"/>
  <c r="U100" i="21"/>
  <c r="P100" i="21"/>
  <c r="L100" i="21"/>
  <c r="AI100" i="21"/>
  <c r="AH99" i="21"/>
  <c r="U99" i="21"/>
  <c r="L99" i="21"/>
  <c r="AH98" i="21"/>
  <c r="Y98" i="21"/>
  <c r="U98" i="21"/>
  <c r="P98" i="21"/>
  <c r="L98" i="21"/>
  <c r="AI98" i="21"/>
  <c r="AH97" i="21"/>
  <c r="U97" i="21"/>
  <c r="L97" i="21"/>
  <c r="AH96" i="21"/>
  <c r="Y96" i="21"/>
  <c r="U96" i="21"/>
  <c r="P96" i="21"/>
  <c r="L96" i="21"/>
  <c r="AI96" i="21"/>
  <c r="Y95" i="21"/>
  <c r="P95" i="21"/>
  <c r="AI95" i="21"/>
  <c r="AH94" i="21"/>
  <c r="Y94" i="21"/>
  <c r="U94" i="21"/>
  <c r="P94" i="21"/>
  <c r="L94" i="21"/>
  <c r="AI94" i="21"/>
  <c r="AH93" i="21"/>
  <c r="Y93" i="21"/>
  <c r="U93" i="21"/>
  <c r="P93" i="21"/>
  <c r="L93" i="21"/>
  <c r="AI93" i="21"/>
  <c r="AH92" i="21"/>
  <c r="U92" i="21"/>
  <c r="L92" i="21"/>
  <c r="AH91" i="21"/>
  <c r="U91" i="21"/>
  <c r="L91" i="21"/>
  <c r="AH90" i="21"/>
  <c r="U90" i="21"/>
  <c r="L90" i="21"/>
  <c r="AH89" i="21"/>
  <c r="Y89" i="21"/>
  <c r="U89" i="21"/>
  <c r="P89" i="21"/>
  <c r="L89" i="21"/>
  <c r="AI89" i="21"/>
  <c r="AH88" i="21"/>
  <c r="Y88" i="21"/>
  <c r="U88" i="21"/>
  <c r="P88" i="21"/>
  <c r="L88" i="21"/>
  <c r="AI88" i="21"/>
  <c r="AH86" i="21"/>
  <c r="Y86" i="21"/>
  <c r="U86" i="21"/>
  <c r="P86" i="21"/>
  <c r="L86" i="21"/>
  <c r="AI86" i="21"/>
  <c r="AH85" i="21"/>
  <c r="U85" i="21"/>
  <c r="L85" i="21"/>
  <c r="AH84" i="21"/>
  <c r="Y84" i="21"/>
  <c r="U84" i="21"/>
  <c r="P84" i="21"/>
  <c r="L84" i="21"/>
  <c r="AI84" i="21"/>
  <c r="U83" i="21"/>
  <c r="AH82" i="21"/>
  <c r="Y82" i="21"/>
  <c r="U82" i="21"/>
  <c r="P82" i="21"/>
  <c r="L82" i="21"/>
  <c r="AI82" i="21"/>
  <c r="AH81" i="21"/>
  <c r="U81" i="21"/>
  <c r="L81" i="21"/>
  <c r="AH80" i="21"/>
  <c r="Y80" i="21"/>
  <c r="U80" i="21"/>
  <c r="P80" i="21"/>
  <c r="L80" i="21"/>
  <c r="AI80" i="21"/>
  <c r="AH79" i="21"/>
  <c r="Y79" i="21"/>
  <c r="U79" i="21"/>
  <c r="P79" i="21"/>
  <c r="L79" i="21"/>
  <c r="AI79" i="21"/>
  <c r="U78" i="21"/>
  <c r="AH77" i="21"/>
  <c r="Y77" i="21"/>
  <c r="U77" i="21"/>
  <c r="P77" i="21"/>
  <c r="L77" i="21"/>
  <c r="AI77" i="21"/>
  <c r="AH76" i="21"/>
  <c r="Y76" i="21"/>
  <c r="U76" i="21"/>
  <c r="P76" i="21"/>
  <c r="L76" i="21"/>
  <c r="AI76" i="21"/>
  <c r="AH74" i="21"/>
  <c r="Y74" i="21"/>
  <c r="U74" i="21"/>
  <c r="P74" i="21"/>
  <c r="L74" i="21"/>
  <c r="AH73" i="21"/>
  <c r="W73" i="21"/>
  <c r="P73" i="21"/>
  <c r="W71" i="21"/>
  <c r="W69" i="21"/>
  <c r="Y68" i="21"/>
  <c r="U68" i="21"/>
  <c r="P68" i="21"/>
  <c r="L68" i="21"/>
  <c r="AI68" i="21"/>
  <c r="AH67" i="21"/>
  <c r="S67" i="21"/>
  <c r="K67" i="21"/>
  <c r="AK66" i="21"/>
  <c r="AH66" i="21"/>
  <c r="Y66" i="21"/>
  <c r="X66" i="21"/>
  <c r="U66" i="21"/>
  <c r="S66" i="21"/>
  <c r="P66" i="21"/>
  <c r="O66" i="21"/>
  <c r="L66" i="21"/>
  <c r="K66" i="21"/>
  <c r="AI66" i="21"/>
  <c r="AK65" i="21"/>
  <c r="AH65" i="21"/>
  <c r="Y65" i="21"/>
  <c r="X65" i="21"/>
  <c r="U65" i="21"/>
  <c r="S65" i="21"/>
  <c r="P65" i="21"/>
  <c r="O65" i="21"/>
  <c r="L65" i="21"/>
  <c r="K65" i="21"/>
  <c r="AI65" i="21"/>
  <c r="AH64" i="21"/>
  <c r="X64" i="21"/>
  <c r="S64" i="21"/>
  <c r="O64" i="21"/>
  <c r="K64" i="21"/>
  <c r="AK63" i="21"/>
  <c r="AH63" i="21"/>
  <c r="Y63" i="21"/>
  <c r="X63" i="21"/>
  <c r="U63" i="21"/>
  <c r="S63" i="21"/>
  <c r="P63" i="21"/>
  <c r="O63" i="21"/>
  <c r="L63" i="21"/>
  <c r="K63" i="21"/>
  <c r="AI63" i="21"/>
  <c r="AK62" i="21"/>
  <c r="Y62" i="21"/>
  <c r="U62" i="21"/>
  <c r="P62" i="21"/>
  <c r="L62" i="21"/>
  <c r="AI62" i="21"/>
  <c r="X61" i="21"/>
  <c r="AK60" i="21"/>
  <c r="Y60" i="21"/>
  <c r="U60" i="21"/>
  <c r="P60" i="21"/>
  <c r="L60" i="21"/>
  <c r="AI60" i="21"/>
  <c r="AK59" i="21"/>
  <c r="AH59" i="21"/>
  <c r="Y59" i="21"/>
  <c r="X59" i="21"/>
  <c r="U59" i="21"/>
  <c r="S59" i="21"/>
  <c r="P59" i="21"/>
  <c r="O59" i="21"/>
  <c r="L59" i="21"/>
  <c r="K59" i="21"/>
  <c r="AI59" i="21"/>
  <c r="AK58" i="21"/>
  <c r="Y58" i="21"/>
  <c r="U58" i="21"/>
  <c r="P58" i="21"/>
  <c r="L58" i="21"/>
  <c r="AI58" i="21"/>
  <c r="X57" i="21"/>
  <c r="AK56" i="21"/>
  <c r="AH56" i="21"/>
  <c r="Y56" i="21"/>
  <c r="X56" i="21"/>
  <c r="U56" i="21"/>
  <c r="S56" i="21"/>
  <c r="P56" i="21"/>
  <c r="O56" i="21"/>
  <c r="L56" i="21"/>
  <c r="K56" i="21"/>
  <c r="AI56" i="21"/>
  <c r="AH55" i="21"/>
  <c r="X55" i="21"/>
  <c r="S55" i="21"/>
  <c r="O55" i="21"/>
  <c r="K55" i="21"/>
  <c r="S54" i="21"/>
  <c r="K54" i="21"/>
  <c r="AK53" i="21"/>
  <c r="AK52" i="21"/>
  <c r="AH52" i="21"/>
  <c r="Y52" i="21"/>
  <c r="X52" i="21"/>
  <c r="U52" i="21"/>
  <c r="S52" i="21"/>
  <c r="P52" i="21"/>
  <c r="O52" i="21"/>
  <c r="L52" i="21"/>
  <c r="K52" i="21"/>
  <c r="AI52" i="21"/>
  <c r="AK51" i="21"/>
  <c r="Y51" i="21"/>
  <c r="U51" i="21"/>
  <c r="P51" i="21"/>
  <c r="L51" i="21"/>
  <c r="AI51" i="21"/>
  <c r="AK50" i="21"/>
  <c r="AH50" i="21"/>
  <c r="Y50" i="21"/>
  <c r="X50" i="21"/>
  <c r="U50" i="21"/>
  <c r="S50" i="21"/>
  <c r="P50" i="21"/>
  <c r="O50" i="21"/>
  <c r="L50" i="21"/>
  <c r="K50" i="21"/>
  <c r="AI50" i="21"/>
  <c r="U49" i="21"/>
  <c r="AK48" i="21"/>
  <c r="AH48" i="21"/>
  <c r="Y48" i="21"/>
  <c r="X48" i="21"/>
  <c r="U48" i="21"/>
  <c r="S48" i="21"/>
  <c r="P48" i="21"/>
  <c r="O48" i="21"/>
  <c r="L48" i="21"/>
  <c r="K48" i="21"/>
  <c r="AI48" i="21"/>
  <c r="AK47" i="21"/>
  <c r="Y47" i="21"/>
  <c r="U47" i="21"/>
  <c r="P47" i="21"/>
  <c r="L47" i="21"/>
  <c r="AI47" i="21"/>
  <c r="AK46" i="21"/>
  <c r="AH46" i="21"/>
  <c r="Y46" i="21"/>
  <c r="X46" i="21"/>
  <c r="U46" i="21"/>
  <c r="S46" i="21"/>
  <c r="P46" i="21"/>
  <c r="O46" i="21"/>
  <c r="L46" i="21"/>
  <c r="K46" i="21"/>
  <c r="AI46" i="21"/>
  <c r="L45" i="21"/>
  <c r="AK44" i="21"/>
  <c r="AH44" i="21"/>
  <c r="Y44" i="21"/>
  <c r="X44" i="21"/>
  <c r="U44" i="21"/>
  <c r="S44" i="21"/>
  <c r="P44" i="21"/>
  <c r="O44" i="21"/>
  <c r="L44" i="21"/>
  <c r="K44" i="21"/>
  <c r="AI44" i="21"/>
  <c r="AK43" i="21"/>
  <c r="Y43" i="21"/>
  <c r="U43" i="21"/>
  <c r="P43" i="21"/>
  <c r="L43" i="21"/>
  <c r="AI43" i="21"/>
  <c r="AK42" i="21"/>
  <c r="AH42" i="21"/>
  <c r="Y42" i="21"/>
  <c r="X42" i="21"/>
  <c r="U42" i="21"/>
  <c r="S42" i="21"/>
  <c r="P42" i="21"/>
  <c r="O42" i="21"/>
  <c r="L42" i="21"/>
  <c r="K42" i="21"/>
  <c r="AI42" i="21"/>
  <c r="AK40" i="21"/>
  <c r="AH40" i="21"/>
  <c r="Y40" i="21"/>
  <c r="X40" i="21"/>
  <c r="U40" i="21"/>
  <c r="S40" i="21"/>
  <c r="P40" i="21"/>
  <c r="O40" i="21"/>
  <c r="L40" i="21"/>
  <c r="K40" i="21"/>
  <c r="AI40" i="21"/>
  <c r="AK39" i="21"/>
  <c r="Y39" i="21"/>
  <c r="U39" i="21"/>
  <c r="P39" i="21"/>
  <c r="L39" i="21"/>
  <c r="AI39" i="21"/>
  <c r="S38" i="21"/>
  <c r="K38" i="21"/>
  <c r="O37" i="21"/>
  <c r="AK36" i="21"/>
  <c r="AH36" i="21"/>
  <c r="Y36" i="21"/>
  <c r="X36" i="21"/>
  <c r="U36" i="21"/>
  <c r="S36" i="21"/>
  <c r="P36" i="21"/>
  <c r="O36" i="21"/>
  <c r="L36" i="21"/>
  <c r="K36" i="21"/>
  <c r="AI36" i="21"/>
  <c r="AH35" i="21"/>
  <c r="X35" i="21"/>
  <c r="S35" i="21"/>
  <c r="O35" i="21"/>
  <c r="K35" i="21"/>
  <c r="AK34" i="21"/>
  <c r="Y34" i="21"/>
  <c r="U34" i="21"/>
  <c r="P34" i="21"/>
  <c r="L34" i="21"/>
  <c r="AI34" i="21"/>
  <c r="Y33" i="21"/>
  <c r="AI33" i="21"/>
  <c r="AK32" i="21"/>
  <c r="Y32" i="21"/>
  <c r="U32" i="21"/>
  <c r="P32" i="21"/>
  <c r="L32" i="21"/>
  <c r="AI32" i="21"/>
  <c r="AK31" i="21"/>
  <c r="AH31" i="21"/>
  <c r="Y31" i="21"/>
  <c r="X31" i="21"/>
  <c r="U31" i="21"/>
  <c r="S31" i="21"/>
  <c r="P31" i="21"/>
  <c r="O31" i="21"/>
  <c r="L31" i="21"/>
  <c r="K31" i="21"/>
  <c r="AI31" i="21"/>
  <c r="AK30" i="21"/>
  <c r="Y30" i="21"/>
  <c r="U30" i="21"/>
  <c r="P30" i="21"/>
  <c r="L30" i="21"/>
  <c r="AI30" i="21"/>
  <c r="AH29" i="21"/>
  <c r="AK28" i="21"/>
  <c r="AH28" i="21"/>
  <c r="Y28" i="21"/>
  <c r="X28" i="21"/>
  <c r="U28" i="21"/>
  <c r="S28" i="21"/>
  <c r="P28" i="21"/>
  <c r="O28" i="21"/>
  <c r="L28" i="21"/>
  <c r="K28" i="21"/>
  <c r="AI28" i="21"/>
  <c r="K27" i="21"/>
  <c r="AK26" i="21"/>
  <c r="AH26" i="21"/>
  <c r="Y26" i="21"/>
  <c r="X26" i="21"/>
  <c r="U26" i="21"/>
  <c r="S26" i="21"/>
  <c r="P26" i="21"/>
  <c r="O26" i="21"/>
  <c r="L26" i="21"/>
  <c r="K26" i="21"/>
  <c r="AI26" i="21"/>
  <c r="L25" i="21"/>
  <c r="AH24" i="21"/>
  <c r="X24" i="21"/>
  <c r="O24" i="21"/>
  <c r="AK23" i="21"/>
  <c r="Y23" i="21"/>
  <c r="U23" i="21"/>
  <c r="P23" i="21"/>
  <c r="L23" i="21"/>
  <c r="AI23" i="21"/>
  <c r="AK22" i="21"/>
  <c r="AH22" i="21"/>
  <c r="Y22" i="21"/>
  <c r="X22" i="21"/>
  <c r="U22" i="21"/>
  <c r="S22" i="21"/>
  <c r="P22" i="21"/>
  <c r="O22" i="21"/>
  <c r="L22" i="21"/>
  <c r="K22" i="21"/>
  <c r="AI22" i="21"/>
  <c r="AH20" i="21"/>
  <c r="X20" i="21"/>
  <c r="S20" i="21"/>
  <c r="O20" i="21"/>
  <c r="K20" i="21"/>
  <c r="AK19" i="21"/>
  <c r="Y19" i="21"/>
  <c r="U19" i="21"/>
  <c r="P19" i="21"/>
  <c r="L19" i="21"/>
  <c r="AI19" i="21"/>
  <c r="AH18" i="21"/>
  <c r="X18" i="21"/>
  <c r="S18" i="21"/>
  <c r="O18" i="21"/>
  <c r="K18" i="21"/>
  <c r="AK17" i="21"/>
  <c r="Y17" i="21"/>
  <c r="U17" i="21"/>
  <c r="P17" i="21"/>
  <c r="L17" i="21"/>
  <c r="AI17" i="21"/>
  <c r="AH16" i="21"/>
  <c r="X16" i="21"/>
  <c r="S16" i="21"/>
  <c r="O16" i="21"/>
  <c r="K16" i="21"/>
  <c r="AK15" i="21"/>
  <c r="Y15" i="21"/>
  <c r="U15" i="21"/>
  <c r="P15" i="21"/>
  <c r="L15" i="21"/>
  <c r="AI15" i="21"/>
  <c r="AH14" i="21"/>
  <c r="AK13" i="21"/>
  <c r="Y13" i="21"/>
  <c r="U13" i="21"/>
  <c r="P13" i="21"/>
  <c r="L13" i="21"/>
  <c r="K13" i="21"/>
  <c r="AI13" i="21"/>
  <c r="AK12" i="21"/>
  <c r="AH12" i="21"/>
  <c r="Y12" i="21"/>
  <c r="X12" i="21"/>
  <c r="U12" i="21"/>
  <c r="S12" i="21"/>
  <c r="P12" i="21"/>
  <c r="O12" i="21"/>
  <c r="L12" i="21"/>
  <c r="K12" i="21"/>
  <c r="AI12" i="21"/>
  <c r="AK11" i="21"/>
  <c r="Y11" i="21"/>
  <c r="U11" i="21"/>
  <c r="P11" i="21"/>
  <c r="L11" i="21"/>
  <c r="AI11" i="21"/>
  <c r="O10" i="21"/>
  <c r="E8" i="21"/>
  <c r="F8" i="21" s="1"/>
  <c r="G8" i="21" s="1"/>
  <c r="H8" i="21" s="1"/>
  <c r="I8" i="21" s="1"/>
  <c r="T3" i="21"/>
  <c r="D3" i="21"/>
  <c r="B3" i="21"/>
  <c r="D17" i="21" l="1"/>
  <c r="M252" i="21"/>
  <c r="E79" i="21"/>
  <c r="F82" i="21"/>
  <c r="J195" i="21"/>
  <c r="M219" i="21"/>
  <c r="Y14" i="21"/>
  <c r="S14" i="21"/>
  <c r="E25" i="21"/>
  <c r="Y25" i="21"/>
  <c r="AI25" i="21"/>
  <c r="P25" i="21"/>
  <c r="X49" i="21"/>
  <c r="P49" i="21"/>
  <c r="Y49" i="21"/>
  <c r="AI49" i="21"/>
  <c r="AK10" i="21"/>
  <c r="S10" i="21"/>
  <c r="X10" i="21"/>
  <c r="L10" i="21"/>
  <c r="AK29" i="21"/>
  <c r="X29" i="21"/>
  <c r="O29" i="21"/>
  <c r="S37" i="21"/>
  <c r="AH37" i="21"/>
  <c r="K37" i="21"/>
  <c r="X45" i="21"/>
  <c r="Y45" i="21"/>
  <c r="AI45" i="21"/>
  <c r="P45" i="21"/>
  <c r="AH57" i="21"/>
  <c r="K57" i="21"/>
  <c r="S57" i="21"/>
  <c r="I190" i="21"/>
  <c r="Z190" i="21"/>
  <c r="U190" i="21"/>
  <c r="O190" i="21"/>
  <c r="AK190" i="21"/>
  <c r="AI190" i="21"/>
  <c r="X190" i="21"/>
  <c r="Q190" i="21"/>
  <c r="K190" i="21"/>
  <c r="AH197" i="21"/>
  <c r="V197" i="21"/>
  <c r="P197" i="21"/>
  <c r="AJ197" i="21"/>
  <c r="Z197" i="21"/>
  <c r="U197" i="21"/>
  <c r="O197" i="21"/>
  <c r="AK197" i="21"/>
  <c r="Y197" i="21"/>
  <c r="S197" i="21"/>
  <c r="L197" i="21"/>
  <c r="AI249" i="21"/>
  <c r="Z249" i="21"/>
  <c r="Q249" i="21"/>
  <c r="W256" i="21"/>
  <c r="V256" i="21"/>
  <c r="AI256" i="21"/>
  <c r="L33" i="21"/>
  <c r="AK33" i="21"/>
  <c r="L41" i="21"/>
  <c r="AK49" i="21"/>
  <c r="AJ190" i="21"/>
  <c r="AH200" i="21"/>
  <c r="W249" i="21"/>
  <c r="U187" i="21"/>
  <c r="AK187" i="21"/>
  <c r="E242" i="21"/>
  <c r="W242" i="21"/>
  <c r="V242" i="21"/>
  <c r="AI242" i="21"/>
  <c r="W246" i="21"/>
  <c r="V246" i="21"/>
  <c r="E246" i="21"/>
  <c r="AI246" i="21"/>
  <c r="X306" i="21"/>
  <c r="O306" i="21"/>
  <c r="AK306" i="21"/>
  <c r="V306" i="21"/>
  <c r="K306" i="21"/>
  <c r="AI306" i="21"/>
  <c r="S306" i="21"/>
  <c r="Z310" i="21"/>
  <c r="U310" i="21"/>
  <c r="O310" i="21"/>
  <c r="AK310" i="21"/>
  <c r="Y310" i="21"/>
  <c r="S310" i="21"/>
  <c r="L310" i="21"/>
  <c r="N310" i="21"/>
  <c r="AU313" i="23" s="1"/>
  <c r="AI310" i="21"/>
  <c r="X310" i="21"/>
  <c r="Q310" i="21"/>
  <c r="K310" i="21"/>
  <c r="K29" i="21"/>
  <c r="AK45" i="21"/>
  <c r="L190" i="21"/>
  <c r="Y190" i="21"/>
  <c r="X197" i="21"/>
  <c r="AJ310" i="21"/>
  <c r="Y83" i="21"/>
  <c r="L83" i="21"/>
  <c r="AH83" i="21"/>
  <c r="AH87" i="21"/>
  <c r="U87" i="21"/>
  <c r="P91" i="21"/>
  <c r="Y91" i="21"/>
  <c r="AI91" i="21"/>
  <c r="H95" i="21"/>
  <c r="AH95" i="21"/>
  <c r="L95" i="21"/>
  <c r="U95" i="21"/>
  <c r="Y102" i="21"/>
  <c r="AI102" i="21"/>
  <c r="P102" i="21"/>
  <c r="U106" i="21"/>
  <c r="AH106" i="21"/>
  <c r="L106" i="21"/>
  <c r="P110" i="21"/>
  <c r="Y110" i="21"/>
  <c r="AI110" i="21"/>
  <c r="Y114" i="21"/>
  <c r="AI114" i="21"/>
  <c r="P114" i="21"/>
  <c r="P133" i="21"/>
  <c r="Y133" i="21"/>
  <c r="AI133" i="21"/>
  <c r="V156" i="21"/>
  <c r="AI156" i="21"/>
  <c r="AJ156" i="21"/>
  <c r="Z176" i="21"/>
  <c r="Q176" i="21"/>
  <c r="Z180" i="21"/>
  <c r="Q180" i="21"/>
  <c r="N281" i="21"/>
  <c r="AU284" i="23" s="1"/>
  <c r="AK281" i="21"/>
  <c r="S281" i="21"/>
  <c r="AA281" i="21"/>
  <c r="BE284" i="23" s="1"/>
  <c r="O281" i="21"/>
  <c r="Z281" i="21"/>
  <c r="AI281" i="21"/>
  <c r="W285" i="21"/>
  <c r="S285" i="21"/>
  <c r="K285" i="21"/>
  <c r="F289" i="21"/>
  <c r="S289" i="21"/>
  <c r="K289" i="21"/>
  <c r="AK289" i="21"/>
  <c r="X289" i="21"/>
  <c r="G303" i="21"/>
  <c r="AA303" i="21"/>
  <c r="BE306" i="23" s="1"/>
  <c r="S303" i="21"/>
  <c r="Z303" i="21"/>
  <c r="Q303" i="21"/>
  <c r="AK303" i="21"/>
  <c r="W303" i="21"/>
  <c r="O303" i="21"/>
  <c r="D21" i="21"/>
  <c r="S21" i="21"/>
  <c r="X33" i="21"/>
  <c r="O33" i="21"/>
  <c r="AH33" i="21"/>
  <c r="S33" i="21"/>
  <c r="K33" i="21"/>
  <c r="P41" i="21"/>
  <c r="Y41" i="21"/>
  <c r="AI41" i="21"/>
  <c r="Y53" i="21"/>
  <c r="AI53" i="21"/>
  <c r="P53" i="21"/>
  <c r="O61" i="21"/>
  <c r="AH61" i="21"/>
  <c r="G200" i="21"/>
  <c r="Z200" i="21"/>
  <c r="U200" i="21"/>
  <c r="O200" i="21"/>
  <c r="AK200" i="21"/>
  <c r="Y200" i="21"/>
  <c r="S200" i="21"/>
  <c r="L200" i="21"/>
  <c r="C200" i="21"/>
  <c r="AI200" i="21"/>
  <c r="X200" i="21"/>
  <c r="Q200" i="21"/>
  <c r="K200" i="21"/>
  <c r="P313" i="21"/>
  <c r="K313" i="21"/>
  <c r="AH313" i="21"/>
  <c r="U25" i="21"/>
  <c r="X37" i="21"/>
  <c r="U45" i="21"/>
  <c r="V190" i="21"/>
  <c r="Q197" i="21"/>
  <c r="W313" i="21"/>
  <c r="AH10" i="21"/>
  <c r="K21" i="21"/>
  <c r="AK25" i="21"/>
  <c r="K10" i="21"/>
  <c r="K14" i="21"/>
  <c r="AH21" i="21"/>
  <c r="S29" i="21"/>
  <c r="U33" i="21"/>
  <c r="AK41" i="21"/>
  <c r="L49" i="21"/>
  <c r="U53" i="21"/>
  <c r="O57" i="21"/>
  <c r="P190" i="21"/>
  <c r="AH190" i="21"/>
  <c r="AI197" i="21"/>
  <c r="P200" i="21"/>
  <c r="Q306" i="21"/>
  <c r="P310" i="21"/>
  <c r="N64" i="21"/>
  <c r="AU67" i="23" s="1"/>
  <c r="Y64" i="21"/>
  <c r="P64" i="21"/>
  <c r="AI64" i="21"/>
  <c r="AK64" i="21"/>
  <c r="U64" i="21"/>
  <c r="L64" i="21"/>
  <c r="AK67" i="21"/>
  <c r="X67" i="21"/>
  <c r="O67" i="21"/>
  <c r="P71" i="21"/>
  <c r="AH71" i="21"/>
  <c r="E81" i="21"/>
  <c r="Y81" i="21"/>
  <c r="AI81" i="21"/>
  <c r="P81" i="21"/>
  <c r="Z210" i="21"/>
  <c r="Q210" i="21"/>
  <c r="E217" i="21"/>
  <c r="N217" i="21"/>
  <c r="AU220" i="23" s="1"/>
  <c r="W259" i="21"/>
  <c r="AI259" i="21"/>
  <c r="Z259" i="21"/>
  <c r="V275" i="21"/>
  <c r="AI275" i="21"/>
  <c r="M79" i="21"/>
  <c r="N257" i="21"/>
  <c r="AU260" i="23" s="1"/>
  <c r="F189" i="21"/>
  <c r="J280" i="21"/>
  <c r="U121" i="21"/>
  <c r="L121" i="21"/>
  <c r="AH137" i="21"/>
  <c r="L137" i="21"/>
  <c r="G137" i="21"/>
  <c r="Y137" i="21"/>
  <c r="AI137" i="21"/>
  <c r="C137" i="21"/>
  <c r="U137" i="21"/>
  <c r="Z184" i="21"/>
  <c r="Q184" i="21"/>
  <c r="L14" i="21"/>
  <c r="U14" i="21"/>
  <c r="AK14" i="21"/>
  <c r="L21" i="21"/>
  <c r="U21" i="21"/>
  <c r="AK21" i="21"/>
  <c r="AI75" i="21"/>
  <c r="P137" i="21"/>
  <c r="O194" i="21"/>
  <c r="F50" i="21"/>
  <c r="C50" i="21"/>
  <c r="Y111" i="21"/>
  <c r="U111" i="21"/>
  <c r="P111" i="21"/>
  <c r="U115" i="21"/>
  <c r="P115" i="21"/>
  <c r="AH115" i="21"/>
  <c r="L115" i="21"/>
  <c r="Y134" i="21"/>
  <c r="AI134" i="21"/>
  <c r="U134" i="21"/>
  <c r="P134" i="21"/>
  <c r="Q169" i="21"/>
  <c r="AI169" i="21"/>
  <c r="AJ169" i="21"/>
  <c r="C169" i="21"/>
  <c r="Z169" i="21"/>
  <c r="F177" i="21"/>
  <c r="Z177" i="21"/>
  <c r="E177" i="21"/>
  <c r="V177" i="21"/>
  <c r="D177" i="21"/>
  <c r="Q177" i="21"/>
  <c r="AI181" i="21"/>
  <c r="V181" i="21"/>
  <c r="AJ181" i="21"/>
  <c r="AI243" i="21"/>
  <c r="Z243" i="21"/>
  <c r="D243" i="21"/>
  <c r="Q243" i="21"/>
  <c r="V250" i="21"/>
  <c r="AI250" i="21"/>
  <c r="V264" i="21"/>
  <c r="AI264" i="21"/>
  <c r="F264" i="21"/>
  <c r="O290" i="21"/>
  <c r="AA290" i="21"/>
  <c r="BE293" i="23" s="1"/>
  <c r="R314" i="21"/>
  <c r="S314" i="21"/>
  <c r="H314" i="21"/>
  <c r="Y87" i="21"/>
  <c r="E87" i="21"/>
  <c r="U129" i="21"/>
  <c r="P129" i="21"/>
  <c r="D129" i="21"/>
  <c r="AH129" i="21"/>
  <c r="L129" i="21"/>
  <c r="M141" i="21"/>
  <c r="AI141" i="21"/>
  <c r="D141" i="21"/>
  <c r="W230" i="21"/>
  <c r="I230" i="21"/>
  <c r="AA267" i="21"/>
  <c r="BE270" i="23" s="1"/>
  <c r="W267" i="21"/>
  <c r="O14" i="21"/>
  <c r="X14" i="21"/>
  <c r="O21" i="21"/>
  <c r="X21" i="21"/>
  <c r="P75" i="21"/>
  <c r="AH267" i="21"/>
  <c r="U73" i="21"/>
  <c r="M73" i="21"/>
  <c r="U127" i="21"/>
  <c r="P127" i="21"/>
  <c r="I127" i="21"/>
  <c r="AH127" i="21"/>
  <c r="L127" i="21"/>
  <c r="Y139" i="21"/>
  <c r="P139" i="21"/>
  <c r="AI147" i="21"/>
  <c r="AJ147" i="21"/>
  <c r="Z147" i="21"/>
  <c r="V147" i="21"/>
  <c r="Q158" i="21"/>
  <c r="AI158" i="21"/>
  <c r="AJ158" i="21"/>
  <c r="Z158" i="21"/>
  <c r="AI162" i="21"/>
  <c r="AJ162" i="21"/>
  <c r="Z162" i="21"/>
  <c r="V162" i="21"/>
  <c r="V174" i="21"/>
  <c r="Q174" i="21"/>
  <c r="AI174" i="21"/>
  <c r="AJ174" i="21"/>
  <c r="Z178" i="21"/>
  <c r="Q178" i="21"/>
  <c r="AH192" i="21"/>
  <c r="V192" i="21"/>
  <c r="P192" i="21"/>
  <c r="AJ192" i="21"/>
  <c r="Z192" i="21"/>
  <c r="U192" i="21"/>
  <c r="O192" i="21"/>
  <c r="AK192" i="21"/>
  <c r="Y192" i="21"/>
  <c r="S192" i="21"/>
  <c r="L192" i="21"/>
  <c r="AI208" i="21"/>
  <c r="Q208" i="21"/>
  <c r="Z208" i="21"/>
  <c r="K208" i="21"/>
  <c r="M208" i="21"/>
  <c r="W208" i="21"/>
  <c r="AA236" i="21"/>
  <c r="BE239" i="23" s="1"/>
  <c r="F236" i="21"/>
  <c r="K287" i="21"/>
  <c r="AK287" i="21"/>
  <c r="X287" i="21"/>
  <c r="W287" i="21"/>
  <c r="AH308" i="21"/>
  <c r="S308" i="21"/>
  <c r="AJ308" i="21"/>
  <c r="Z308" i="21"/>
  <c r="Q308" i="21"/>
  <c r="X308" i="21"/>
  <c r="O308" i="21"/>
  <c r="U125" i="21"/>
  <c r="P125" i="21"/>
  <c r="H125" i="21"/>
  <c r="AH125" i="21"/>
  <c r="L125" i="21"/>
  <c r="Z172" i="21"/>
  <c r="Q172" i="21"/>
  <c r="AK194" i="21"/>
  <c r="Y194" i="21"/>
  <c r="S194" i="21"/>
  <c r="L194" i="21"/>
  <c r="AI194" i="21"/>
  <c r="X194" i="21"/>
  <c r="Q194" i="21"/>
  <c r="K194" i="21"/>
  <c r="I194" i="21"/>
  <c r="AH194" i="21"/>
  <c r="V194" i="21"/>
  <c r="P194" i="21"/>
  <c r="AJ194" i="21"/>
  <c r="AI14" i="21"/>
  <c r="P14" i="21"/>
  <c r="AI21" i="21"/>
  <c r="P21" i="21"/>
  <c r="Y21" i="21"/>
  <c r="L87" i="21"/>
  <c r="AH121" i="21"/>
  <c r="AI125" i="21"/>
  <c r="AI129" i="21"/>
  <c r="Z194" i="21"/>
  <c r="E120" i="21"/>
  <c r="U120" i="21"/>
  <c r="D120" i="21"/>
  <c r="P120" i="21"/>
  <c r="C120" i="21"/>
  <c r="AH120" i="21"/>
  <c r="L120" i="21"/>
  <c r="Y132" i="21"/>
  <c r="AI132" i="21"/>
  <c r="N132" i="21"/>
  <c r="AU135" i="23" s="1"/>
  <c r="U132" i="21"/>
  <c r="G132" i="21"/>
  <c r="P132" i="21"/>
  <c r="AI205" i="21"/>
  <c r="Q205" i="21"/>
  <c r="Z205" i="21"/>
  <c r="L205" i="21"/>
  <c r="W205" i="21"/>
  <c r="Z241" i="21"/>
  <c r="Q241" i="21"/>
  <c r="F241" i="21"/>
  <c r="W241" i="21"/>
  <c r="W245" i="21"/>
  <c r="N245" i="21"/>
  <c r="AU248" i="23" s="1"/>
  <c r="AI245" i="21"/>
  <c r="E245" i="21"/>
  <c r="Z245" i="21"/>
  <c r="AI255" i="21"/>
  <c r="Z255" i="21"/>
  <c r="Q255" i="21"/>
  <c r="AI270" i="21"/>
  <c r="Q270" i="21"/>
  <c r="Z270" i="21"/>
  <c r="W270" i="21"/>
  <c r="N117" i="21"/>
  <c r="AU120" i="23" s="1"/>
  <c r="D25" i="21"/>
  <c r="H85" i="21"/>
  <c r="C140" i="21"/>
  <c r="D173" i="21"/>
  <c r="D175" i="21"/>
  <c r="D179" i="21"/>
  <c r="D193" i="21"/>
  <c r="C214" i="21"/>
  <c r="E258" i="21"/>
  <c r="H13" i="21"/>
  <c r="M49" i="21"/>
  <c r="G83" i="21"/>
  <c r="AC11" i="21"/>
  <c r="AL11" i="21"/>
  <c r="AD11" i="21"/>
  <c r="AB11" i="21"/>
  <c r="BJ14" i="23" s="1"/>
  <c r="AL16" i="21"/>
  <c r="AC16" i="21"/>
  <c r="AD16" i="21"/>
  <c r="AB16" i="21"/>
  <c r="BJ19" i="23" s="1"/>
  <c r="AL18" i="21"/>
  <c r="AC18" i="21"/>
  <c r="AD18" i="21"/>
  <c r="AB18" i="21"/>
  <c r="BJ21" i="23" s="1"/>
  <c r="AL20" i="21"/>
  <c r="AC20" i="21"/>
  <c r="AD20" i="21"/>
  <c r="AB20" i="21"/>
  <c r="BJ23" i="23" s="1"/>
  <c r="T23" i="21"/>
  <c r="AZ26" i="23" s="1"/>
  <c r="AC23" i="21"/>
  <c r="AL23" i="21"/>
  <c r="AD23" i="21"/>
  <c r="AB23" i="21"/>
  <c r="BJ26" i="23" s="1"/>
  <c r="T27" i="21"/>
  <c r="AZ30" i="23" s="1"/>
  <c r="AL27" i="21"/>
  <c r="AC27" i="21"/>
  <c r="AD27" i="21"/>
  <c r="AB27" i="21"/>
  <c r="BJ30" i="23" s="1"/>
  <c r="T30" i="21"/>
  <c r="AZ33" i="23" s="1"/>
  <c r="AL30" i="21"/>
  <c r="AD30" i="21"/>
  <c r="AC30" i="21"/>
  <c r="AB30" i="21"/>
  <c r="BJ33" i="23" s="1"/>
  <c r="N34" i="21"/>
  <c r="AU37" i="23" s="1"/>
  <c r="AL34" i="21"/>
  <c r="AD34" i="21"/>
  <c r="AC34" i="21"/>
  <c r="AB34" i="21"/>
  <c r="BJ37" i="23" s="1"/>
  <c r="AC37" i="21"/>
  <c r="AL37" i="21"/>
  <c r="AD37" i="21"/>
  <c r="AB37" i="21"/>
  <c r="BJ40" i="23" s="1"/>
  <c r="AC41" i="21"/>
  <c r="AD41" i="21"/>
  <c r="AL41" i="21"/>
  <c r="AB41" i="21"/>
  <c r="BJ44" i="23" s="1"/>
  <c r="AL43" i="21"/>
  <c r="AC43" i="21"/>
  <c r="AD43" i="21"/>
  <c r="AB43" i="21"/>
  <c r="BJ46" i="23" s="1"/>
  <c r="AL47" i="21"/>
  <c r="AC47" i="21"/>
  <c r="AD47" i="21"/>
  <c r="AB47" i="21"/>
  <c r="BJ50" i="23" s="1"/>
  <c r="AC53" i="21"/>
  <c r="AL53" i="21"/>
  <c r="AD53" i="21"/>
  <c r="AB53" i="21"/>
  <c r="BJ56" i="23" s="1"/>
  <c r="AL55" i="21"/>
  <c r="AC55" i="21"/>
  <c r="AD55" i="21"/>
  <c r="AB55" i="21"/>
  <c r="BJ58" i="23" s="1"/>
  <c r="T57" i="21"/>
  <c r="AZ60" i="23" s="1"/>
  <c r="AC57" i="21"/>
  <c r="AD57" i="21"/>
  <c r="AL57" i="21"/>
  <c r="AB57" i="21"/>
  <c r="BJ60" i="23" s="1"/>
  <c r="T60" i="21"/>
  <c r="AZ63" i="23" s="1"/>
  <c r="AL60" i="21"/>
  <c r="AD60" i="21"/>
  <c r="AC60" i="21"/>
  <c r="AB60" i="21"/>
  <c r="BJ63" i="23" s="1"/>
  <c r="AL68" i="21"/>
  <c r="AD68" i="21"/>
  <c r="AC68" i="21"/>
  <c r="AB68" i="21"/>
  <c r="BJ71" i="23" s="1"/>
  <c r="AL71" i="21"/>
  <c r="AC71" i="21"/>
  <c r="AD71" i="21"/>
  <c r="AB71" i="21"/>
  <c r="BJ74" i="23" s="1"/>
  <c r="AL75" i="21"/>
  <c r="AC75" i="21"/>
  <c r="AD75" i="21"/>
  <c r="AB75" i="21"/>
  <c r="BJ78" i="23" s="1"/>
  <c r="T90" i="21"/>
  <c r="AZ93" i="23" s="1"/>
  <c r="AL90" i="21"/>
  <c r="AD90" i="21"/>
  <c r="AC90" i="21"/>
  <c r="AB90" i="21"/>
  <c r="BJ93" i="23" s="1"/>
  <c r="AL92" i="21"/>
  <c r="AD92" i="21"/>
  <c r="AC92" i="21"/>
  <c r="AB92" i="21"/>
  <c r="BJ95" i="23" s="1"/>
  <c r="AL97" i="21"/>
  <c r="AC97" i="21"/>
  <c r="AD97" i="21"/>
  <c r="AB97" i="21"/>
  <c r="BJ100" i="23" s="1"/>
  <c r="AL99" i="21"/>
  <c r="AC99" i="21"/>
  <c r="AD99" i="21"/>
  <c r="AB99" i="21"/>
  <c r="BJ102" i="23" s="1"/>
  <c r="AC101" i="21"/>
  <c r="AL101" i="21"/>
  <c r="AD101" i="21"/>
  <c r="AB101" i="21"/>
  <c r="BJ104" i="23" s="1"/>
  <c r="AL104" i="21"/>
  <c r="AD104" i="21"/>
  <c r="AC104" i="21"/>
  <c r="AB104" i="21"/>
  <c r="BJ107" i="23" s="1"/>
  <c r="T107" i="21"/>
  <c r="AZ110" i="23" s="1"/>
  <c r="AL107" i="21"/>
  <c r="AC107" i="21"/>
  <c r="AD107" i="21"/>
  <c r="AB107" i="21"/>
  <c r="BJ110" i="23" s="1"/>
  <c r="M113" i="21"/>
  <c r="AL113" i="21"/>
  <c r="AC113" i="21"/>
  <c r="AD113" i="21"/>
  <c r="AB113" i="21"/>
  <c r="BJ116" i="23" s="1"/>
  <c r="AL116" i="21"/>
  <c r="AD116" i="21"/>
  <c r="AC116" i="21"/>
  <c r="AB116" i="21"/>
  <c r="BJ119" i="23" s="1"/>
  <c r="T119" i="21"/>
  <c r="AZ122" i="23" s="1"/>
  <c r="AL119" i="21"/>
  <c r="AC119" i="21"/>
  <c r="AD119" i="21"/>
  <c r="AB119" i="21"/>
  <c r="BJ122" i="23" s="1"/>
  <c r="M121" i="21"/>
  <c r="AC121" i="21"/>
  <c r="AD121" i="21"/>
  <c r="AL121" i="21"/>
  <c r="AB121" i="21"/>
  <c r="BJ124" i="23" s="1"/>
  <c r="AL124" i="21"/>
  <c r="AD124" i="21"/>
  <c r="AC124" i="21"/>
  <c r="AB124" i="21"/>
  <c r="BJ127" i="23" s="1"/>
  <c r="AL130" i="21"/>
  <c r="AC130" i="21"/>
  <c r="AD130" i="21"/>
  <c r="AB130" i="21"/>
  <c r="BJ133" i="23" s="1"/>
  <c r="T135" i="21"/>
  <c r="AZ138" i="23" s="1"/>
  <c r="AL135" i="21"/>
  <c r="AC135" i="21"/>
  <c r="AD135" i="21"/>
  <c r="AB135" i="21"/>
  <c r="BJ138" i="23" s="1"/>
  <c r="T139" i="21"/>
  <c r="AZ142" i="23" s="1"/>
  <c r="AL139" i="21"/>
  <c r="AC139" i="21"/>
  <c r="AD139" i="21"/>
  <c r="AB139" i="21"/>
  <c r="BJ142" i="23" s="1"/>
  <c r="AL143" i="21"/>
  <c r="AC143" i="21"/>
  <c r="AD143" i="21"/>
  <c r="AB143" i="21"/>
  <c r="BJ146" i="23" s="1"/>
  <c r="AL145" i="21"/>
  <c r="AC145" i="21"/>
  <c r="AD145" i="21"/>
  <c r="AB145" i="21"/>
  <c r="BJ148" i="23" s="1"/>
  <c r="T149" i="21"/>
  <c r="AZ152" i="23" s="1"/>
  <c r="AC149" i="21"/>
  <c r="AL149" i="21"/>
  <c r="AD149" i="21"/>
  <c r="AB149" i="21"/>
  <c r="BJ152" i="23" s="1"/>
  <c r="AL152" i="21"/>
  <c r="AD152" i="21"/>
  <c r="AC152" i="21"/>
  <c r="AB152" i="21"/>
  <c r="BJ155" i="23" s="1"/>
  <c r="AL154" i="21"/>
  <c r="AD154" i="21"/>
  <c r="AC154" i="21"/>
  <c r="AB154" i="21"/>
  <c r="BJ157" i="23" s="1"/>
  <c r="AL157" i="21"/>
  <c r="AC157" i="21"/>
  <c r="AD157" i="21"/>
  <c r="AB157" i="21"/>
  <c r="BJ160" i="23" s="1"/>
  <c r="T160" i="21"/>
  <c r="AZ163" i="23" s="1"/>
  <c r="AL160" i="21"/>
  <c r="AD160" i="21"/>
  <c r="AC160" i="21"/>
  <c r="AB160" i="21"/>
  <c r="BJ163" i="23" s="1"/>
  <c r="AL163" i="21"/>
  <c r="AC163" i="21"/>
  <c r="AD163" i="21"/>
  <c r="AB163" i="21"/>
  <c r="BJ166" i="23" s="1"/>
  <c r="AL166" i="21"/>
  <c r="AD166" i="21"/>
  <c r="AC166" i="21"/>
  <c r="AB166" i="21"/>
  <c r="BJ169" i="23" s="1"/>
  <c r="AL168" i="21"/>
  <c r="AD168" i="21"/>
  <c r="AC168" i="21"/>
  <c r="AB168" i="21"/>
  <c r="BJ171" i="23" s="1"/>
  <c r="H170" i="21"/>
  <c r="AL170" i="21"/>
  <c r="AD170" i="21"/>
  <c r="AC170" i="21"/>
  <c r="AB170" i="21"/>
  <c r="BJ173" i="23" s="1"/>
  <c r="T172" i="21"/>
  <c r="AZ175" i="23" s="1"/>
  <c r="AL172" i="21"/>
  <c r="AD172" i="21"/>
  <c r="AC172" i="21"/>
  <c r="AB172" i="21"/>
  <c r="BJ175" i="23" s="1"/>
  <c r="T178" i="21"/>
  <c r="AZ181" i="23" s="1"/>
  <c r="AL178" i="21"/>
  <c r="AD178" i="21"/>
  <c r="AC178" i="21"/>
  <c r="AB178" i="21"/>
  <c r="BJ181" i="23" s="1"/>
  <c r="AL181" i="21"/>
  <c r="AC181" i="21"/>
  <c r="AD181" i="21"/>
  <c r="AB181" i="21"/>
  <c r="BJ184" i="23" s="1"/>
  <c r="AL184" i="21"/>
  <c r="AD184" i="21"/>
  <c r="AC184" i="21"/>
  <c r="AB184" i="21"/>
  <c r="BJ187" i="23" s="1"/>
  <c r="T188" i="21"/>
  <c r="AZ191" i="23" s="1"/>
  <c r="AL188" i="21"/>
  <c r="AD188" i="21"/>
  <c r="AC188" i="21"/>
  <c r="AB188" i="21"/>
  <c r="BJ191" i="23" s="1"/>
  <c r="T204" i="21"/>
  <c r="AZ207" i="23" s="1"/>
  <c r="AL204" i="21"/>
  <c r="AD204" i="21"/>
  <c r="AC204" i="21"/>
  <c r="AB204" i="21"/>
  <c r="BJ207" i="23" s="1"/>
  <c r="T206" i="21"/>
  <c r="AZ209" i="23" s="1"/>
  <c r="AL206" i="21"/>
  <c r="AD206" i="21"/>
  <c r="AC206" i="21"/>
  <c r="AB206" i="21"/>
  <c r="BJ209" i="23" s="1"/>
  <c r="AL210" i="21"/>
  <c r="AD210" i="21"/>
  <c r="AC210" i="21"/>
  <c r="AB210" i="21"/>
  <c r="BJ213" i="23" s="1"/>
  <c r="AL212" i="21"/>
  <c r="AD212" i="21"/>
  <c r="AC212" i="21"/>
  <c r="AB212" i="21"/>
  <c r="BJ215" i="23" s="1"/>
  <c r="AL216" i="21"/>
  <c r="AD216" i="21"/>
  <c r="AC216" i="21"/>
  <c r="AB216" i="21"/>
  <c r="BJ219" i="23" s="1"/>
  <c r="M223" i="21"/>
  <c r="AL223" i="21"/>
  <c r="AC223" i="21"/>
  <c r="AD223" i="21"/>
  <c r="AB223" i="21"/>
  <c r="BJ226" i="23" s="1"/>
  <c r="AL226" i="21"/>
  <c r="AD226" i="21"/>
  <c r="AC226" i="21"/>
  <c r="AB226" i="21"/>
  <c r="BJ229" i="23" s="1"/>
  <c r="AL228" i="21"/>
  <c r="AD228" i="21"/>
  <c r="AC228" i="21"/>
  <c r="AB228" i="21"/>
  <c r="BJ231" i="23" s="1"/>
  <c r="AL232" i="21"/>
  <c r="AD232" i="21"/>
  <c r="AC232" i="21"/>
  <c r="AB232" i="21"/>
  <c r="BJ235" i="23" s="1"/>
  <c r="AL233" i="21"/>
  <c r="AD233" i="21"/>
  <c r="AC233" i="21"/>
  <c r="AB233" i="21"/>
  <c r="BJ236" i="23" s="1"/>
  <c r="M235" i="21"/>
  <c r="AL235" i="21"/>
  <c r="AC235" i="21"/>
  <c r="AD235" i="21"/>
  <c r="AB235" i="21"/>
  <c r="BJ238" i="23" s="1"/>
  <c r="AL238" i="21"/>
  <c r="AD238" i="21"/>
  <c r="AC238" i="21"/>
  <c r="AB238" i="21"/>
  <c r="BJ241" i="23" s="1"/>
  <c r="I238" i="21"/>
  <c r="AL247" i="21"/>
  <c r="AC247" i="21"/>
  <c r="AD247" i="21"/>
  <c r="AB247" i="21"/>
  <c r="BJ250" i="23" s="1"/>
  <c r="T251" i="21"/>
  <c r="AZ254" i="23" s="1"/>
  <c r="AL251" i="21"/>
  <c r="AC251" i="21"/>
  <c r="AD251" i="21"/>
  <c r="AB251" i="21"/>
  <c r="BJ254" i="23" s="1"/>
  <c r="AL260" i="21"/>
  <c r="AD260" i="21"/>
  <c r="AC260" i="21"/>
  <c r="AB260" i="21"/>
  <c r="BJ263" i="23" s="1"/>
  <c r="T263" i="21"/>
  <c r="AZ266" i="23" s="1"/>
  <c r="AL263" i="21"/>
  <c r="AC263" i="21"/>
  <c r="AD263" i="21"/>
  <c r="AB263" i="21"/>
  <c r="BJ266" i="23" s="1"/>
  <c r="AL266" i="21"/>
  <c r="AD266" i="21"/>
  <c r="AC266" i="21"/>
  <c r="AB266" i="21"/>
  <c r="BJ269" i="23" s="1"/>
  <c r="T271" i="21"/>
  <c r="AZ274" i="23" s="1"/>
  <c r="AL271" i="21"/>
  <c r="AC271" i="21"/>
  <c r="AD271" i="21"/>
  <c r="AB271" i="21"/>
  <c r="BJ274" i="23" s="1"/>
  <c r="AL273" i="21"/>
  <c r="AC273" i="21"/>
  <c r="AD273" i="21"/>
  <c r="AB273" i="21"/>
  <c r="BJ276" i="23" s="1"/>
  <c r="J276" i="21"/>
  <c r="AL276" i="21"/>
  <c r="AD276" i="21"/>
  <c r="AC276" i="21"/>
  <c r="AB276" i="21"/>
  <c r="BJ279" i="23" s="1"/>
  <c r="T279" i="21"/>
  <c r="AZ282" i="23" s="1"/>
  <c r="AL279" i="21"/>
  <c r="AC279" i="21"/>
  <c r="AD279" i="21"/>
  <c r="AB279" i="21"/>
  <c r="BJ282" i="23" s="1"/>
  <c r="AL283" i="21"/>
  <c r="AC283" i="21"/>
  <c r="AD283" i="21"/>
  <c r="AB283" i="21"/>
  <c r="BJ286" i="23" s="1"/>
  <c r="AL286" i="21"/>
  <c r="AC286" i="21"/>
  <c r="AD286" i="21"/>
  <c r="AB286" i="21"/>
  <c r="BJ289" i="23" s="1"/>
  <c r="AL293" i="21"/>
  <c r="AC293" i="21"/>
  <c r="AD293" i="21"/>
  <c r="AB293" i="21"/>
  <c r="BJ296" i="23" s="1"/>
  <c r="T296" i="21"/>
  <c r="AZ299" i="23" s="1"/>
  <c r="AL296" i="21"/>
  <c r="AD296" i="21"/>
  <c r="AC296" i="21"/>
  <c r="AB296" i="21"/>
  <c r="BJ299" i="23" s="1"/>
  <c r="T298" i="21"/>
  <c r="AZ301" i="23" s="1"/>
  <c r="AL298" i="21"/>
  <c r="AC298" i="21"/>
  <c r="AD298" i="21"/>
  <c r="AB298" i="21"/>
  <c r="BJ301" i="23" s="1"/>
  <c r="AL300" i="21"/>
  <c r="AD300" i="21"/>
  <c r="AC300" i="21"/>
  <c r="AB300" i="21"/>
  <c r="BJ303" i="23" s="1"/>
  <c r="H307" i="21"/>
  <c r="AL307" i="21"/>
  <c r="AC307" i="21"/>
  <c r="AD307" i="21"/>
  <c r="AB307" i="21"/>
  <c r="BJ310" i="23" s="1"/>
  <c r="T312" i="21"/>
  <c r="AZ315" i="23" s="1"/>
  <c r="AL312" i="21"/>
  <c r="AD312" i="21"/>
  <c r="AC312" i="21"/>
  <c r="AB312" i="21"/>
  <c r="BJ315" i="23" s="1"/>
  <c r="T317" i="21"/>
  <c r="AZ320" i="23" s="1"/>
  <c r="AL317" i="21"/>
  <c r="AC317" i="21"/>
  <c r="AD317" i="21"/>
  <c r="AB317" i="21"/>
  <c r="BJ320" i="23" s="1"/>
  <c r="O11" i="21"/>
  <c r="X11" i="21"/>
  <c r="S13" i="21"/>
  <c r="O15" i="21"/>
  <c r="AI16" i="21"/>
  <c r="P16" i="21"/>
  <c r="Y16" i="21"/>
  <c r="K17" i="21"/>
  <c r="S17" i="21"/>
  <c r="AH17" i="21"/>
  <c r="L18" i="21"/>
  <c r="U18" i="21"/>
  <c r="AK18" i="21"/>
  <c r="O19" i="21"/>
  <c r="AI20" i="21"/>
  <c r="P20" i="21"/>
  <c r="Y20" i="21"/>
  <c r="O23" i="21"/>
  <c r="X23" i="21"/>
  <c r="K25" i="21"/>
  <c r="S25" i="21"/>
  <c r="AH25" i="21"/>
  <c r="L29" i="21"/>
  <c r="U29" i="21"/>
  <c r="O30" i="21"/>
  <c r="X30" i="21"/>
  <c r="K32" i="21"/>
  <c r="S32" i="21"/>
  <c r="O34" i="21"/>
  <c r="X34" i="21"/>
  <c r="AI35" i="21"/>
  <c r="P35" i="21"/>
  <c r="L37" i="21"/>
  <c r="U37" i="21"/>
  <c r="AK37" i="21"/>
  <c r="K39" i="21"/>
  <c r="S39" i="21"/>
  <c r="O41" i="21"/>
  <c r="X41" i="21"/>
  <c r="K43" i="21"/>
  <c r="S43" i="21"/>
  <c r="AH43" i="21"/>
  <c r="O45" i="21"/>
  <c r="K47" i="21"/>
  <c r="S47" i="21"/>
  <c r="AH47" i="21"/>
  <c r="O49" i="21"/>
  <c r="K51" i="21"/>
  <c r="S51" i="21"/>
  <c r="O53" i="21"/>
  <c r="X53" i="21"/>
  <c r="L55" i="21"/>
  <c r="U55" i="21"/>
  <c r="AK55" i="21"/>
  <c r="AI57" i="21"/>
  <c r="P57" i="21"/>
  <c r="Y57" i="21"/>
  <c r="K58" i="21"/>
  <c r="S58" i="21"/>
  <c r="O60" i="21"/>
  <c r="X60" i="21"/>
  <c r="K62" i="21"/>
  <c r="S62" i="21"/>
  <c r="L67" i="21"/>
  <c r="U67" i="21"/>
  <c r="O68" i="21"/>
  <c r="X68" i="21"/>
  <c r="L71" i="21"/>
  <c r="Y71" i="21"/>
  <c r="U75" i="21"/>
  <c r="AI83" i="21"/>
  <c r="AI85" i="21"/>
  <c r="AI87" i="21"/>
  <c r="P90" i="21"/>
  <c r="P92" i="21"/>
  <c r="AI97" i="21"/>
  <c r="Y97" i="21"/>
  <c r="AI99" i="21"/>
  <c r="Y99" i="21"/>
  <c r="AI101" i="21"/>
  <c r="Y101" i="21"/>
  <c r="P104" i="21"/>
  <c r="AI107" i="21"/>
  <c r="Y107" i="21"/>
  <c r="AI113" i="21"/>
  <c r="Y113" i="21"/>
  <c r="P116" i="21"/>
  <c r="AI119" i="21"/>
  <c r="Y119" i="21"/>
  <c r="AI121" i="21"/>
  <c r="Y121" i="21"/>
  <c r="P124" i="21"/>
  <c r="P130" i="21"/>
  <c r="AI135" i="21"/>
  <c r="Y135" i="21"/>
  <c r="L139" i="21"/>
  <c r="AH139" i="21"/>
  <c r="Q149" i="21"/>
  <c r="V152" i="21"/>
  <c r="AJ154" i="21"/>
  <c r="Q157" i="21"/>
  <c r="V160" i="21"/>
  <c r="Z163" i="21"/>
  <c r="AJ166" i="21"/>
  <c r="AJ170" i="21"/>
  <c r="AI170" i="21"/>
  <c r="V172" i="21"/>
  <c r="AJ178" i="21"/>
  <c r="AI178" i="21"/>
  <c r="Q181" i="21"/>
  <c r="V184" i="21"/>
  <c r="O188" i="21"/>
  <c r="U188" i="21"/>
  <c r="Z188" i="21"/>
  <c r="Q204" i="21"/>
  <c r="Y204" i="21"/>
  <c r="AJ204" i="21"/>
  <c r="S210" i="21"/>
  <c r="AA210" i="21"/>
  <c r="BE213" i="23" s="1"/>
  <c r="K212" i="21"/>
  <c r="Z212" i="21"/>
  <c r="W228" i="21"/>
  <c r="W232" i="21"/>
  <c r="V238" i="21"/>
  <c r="Z247" i="21"/>
  <c r="W251" i="21"/>
  <c r="AI260" i="21"/>
  <c r="Z263" i="21"/>
  <c r="AA266" i="21"/>
  <c r="BE269" i="23" s="1"/>
  <c r="AI273" i="21"/>
  <c r="Z276" i="21"/>
  <c r="S283" i="21"/>
  <c r="W293" i="21"/>
  <c r="AA296" i="21"/>
  <c r="BE299" i="23" s="1"/>
  <c r="AJ300" i="21"/>
  <c r="O307" i="21"/>
  <c r="X307" i="21"/>
  <c r="K312" i="21"/>
  <c r="Q312" i="21"/>
  <c r="X312" i="21"/>
  <c r="AJ312" i="21"/>
  <c r="K317" i="21"/>
  <c r="AL9" i="21"/>
  <c r="AD9" i="21"/>
  <c r="AC9" i="21"/>
  <c r="AB9" i="21"/>
  <c r="BJ12" i="23" s="1"/>
  <c r="T12" i="21"/>
  <c r="AZ15" i="23" s="1"/>
  <c r="AL12" i="21"/>
  <c r="AC12" i="21"/>
  <c r="AD12" i="21"/>
  <c r="AB12" i="21"/>
  <c r="BJ15" i="23" s="1"/>
  <c r="T14" i="21"/>
  <c r="AZ17" i="23" s="1"/>
  <c r="AL14" i="21"/>
  <c r="AC14" i="21"/>
  <c r="AD14" i="21"/>
  <c r="AB14" i="21"/>
  <c r="BJ17" i="23" s="1"/>
  <c r="I16" i="21"/>
  <c r="M18" i="21"/>
  <c r="I21" i="21"/>
  <c r="AC21" i="21"/>
  <c r="AD21" i="21"/>
  <c r="AL21" i="21"/>
  <c r="AB21" i="21"/>
  <c r="BJ24" i="23" s="1"/>
  <c r="T24" i="21"/>
  <c r="AZ27" i="23" s="1"/>
  <c r="AL24" i="21"/>
  <c r="AC24" i="21"/>
  <c r="AD24" i="21"/>
  <c r="AB24" i="21"/>
  <c r="BJ27" i="23" s="1"/>
  <c r="AL28" i="21"/>
  <c r="AD28" i="21"/>
  <c r="AC28" i="21"/>
  <c r="AB28" i="21"/>
  <c r="BJ31" i="23" s="1"/>
  <c r="AL31" i="21"/>
  <c r="AC31" i="21"/>
  <c r="AD31" i="21"/>
  <c r="AB31" i="21"/>
  <c r="BJ34" i="23" s="1"/>
  <c r="M34" i="21"/>
  <c r="T38" i="21"/>
  <c r="AZ41" i="23" s="1"/>
  <c r="AL38" i="21"/>
  <c r="AD38" i="21"/>
  <c r="AC38" i="21"/>
  <c r="AB38" i="21"/>
  <c r="BJ41" i="23" s="1"/>
  <c r="E41" i="21"/>
  <c r="AL44" i="21"/>
  <c r="AD44" i="21"/>
  <c r="AC44" i="21"/>
  <c r="AB44" i="21"/>
  <c r="BJ47" i="23" s="1"/>
  <c r="AL48" i="21"/>
  <c r="AD48" i="21"/>
  <c r="AC48" i="21"/>
  <c r="AB48" i="21"/>
  <c r="BJ51" i="23" s="1"/>
  <c r="AL50" i="21"/>
  <c r="AD50" i="21"/>
  <c r="AC50" i="21"/>
  <c r="AB50" i="21"/>
  <c r="BJ53" i="23" s="1"/>
  <c r="M50" i="21"/>
  <c r="C53" i="21"/>
  <c r="E55" i="21"/>
  <c r="N57" i="21"/>
  <c r="AU60" i="23" s="1"/>
  <c r="T61" i="21"/>
  <c r="AZ64" i="23" s="1"/>
  <c r="AL61" i="21"/>
  <c r="AC61" i="21"/>
  <c r="AD61" i="21"/>
  <c r="AB61" i="21"/>
  <c r="BJ64" i="23" s="1"/>
  <c r="T64" i="21"/>
  <c r="AZ67" i="23" s="1"/>
  <c r="AL64" i="21"/>
  <c r="AD64" i="21"/>
  <c r="AC64" i="21"/>
  <c r="AB64" i="21"/>
  <c r="BJ67" i="23" s="1"/>
  <c r="AL66" i="21"/>
  <c r="AD66" i="21"/>
  <c r="AC66" i="21"/>
  <c r="AB66" i="21"/>
  <c r="BJ69" i="23" s="1"/>
  <c r="D68" i="21"/>
  <c r="AL72" i="21"/>
  <c r="AD72" i="21"/>
  <c r="AC72" i="21"/>
  <c r="AB72" i="21"/>
  <c r="BJ75" i="23" s="1"/>
  <c r="T74" i="21"/>
  <c r="AZ77" i="23" s="1"/>
  <c r="AL74" i="21"/>
  <c r="AD74" i="21"/>
  <c r="AC74" i="21"/>
  <c r="AB74" i="21"/>
  <c r="BJ77" i="23" s="1"/>
  <c r="AL76" i="21"/>
  <c r="AD76" i="21"/>
  <c r="AC76" i="21"/>
  <c r="AB76" i="21"/>
  <c r="BJ79" i="23" s="1"/>
  <c r="M81" i="21"/>
  <c r="AL81" i="21"/>
  <c r="AC81" i="21"/>
  <c r="AD81" i="21"/>
  <c r="AB81" i="21"/>
  <c r="BJ84" i="23" s="1"/>
  <c r="AL84" i="21"/>
  <c r="AD84" i="21"/>
  <c r="AC84" i="21"/>
  <c r="AB84" i="21"/>
  <c r="BJ87" i="23" s="1"/>
  <c r="T86" i="21"/>
  <c r="AZ89" i="23" s="1"/>
  <c r="AL86" i="21"/>
  <c r="AD86" i="21"/>
  <c r="AC86" i="21"/>
  <c r="AB86" i="21"/>
  <c r="BJ89" i="23" s="1"/>
  <c r="AL88" i="21"/>
  <c r="AD88" i="21"/>
  <c r="AC88" i="21"/>
  <c r="AB88" i="21"/>
  <c r="BJ91" i="23" s="1"/>
  <c r="F90" i="21"/>
  <c r="T93" i="21"/>
  <c r="AZ96" i="23" s="1"/>
  <c r="AL93" i="21"/>
  <c r="AC93" i="21"/>
  <c r="AD93" i="21"/>
  <c r="AB93" i="21"/>
  <c r="BJ96" i="23" s="1"/>
  <c r="T96" i="21"/>
  <c r="AZ99" i="23" s="1"/>
  <c r="AL96" i="21"/>
  <c r="AD96" i="21"/>
  <c r="AC96" i="21"/>
  <c r="AB96" i="21"/>
  <c r="BJ99" i="23" s="1"/>
  <c r="AL98" i="21"/>
  <c r="AD98" i="21"/>
  <c r="AC98" i="21"/>
  <c r="AB98" i="21"/>
  <c r="BJ101" i="23" s="1"/>
  <c r="T100" i="21"/>
  <c r="AZ103" i="23" s="1"/>
  <c r="AL100" i="21"/>
  <c r="AD100" i="21"/>
  <c r="AC100" i="21"/>
  <c r="AB100" i="21"/>
  <c r="BJ103" i="23" s="1"/>
  <c r="T102" i="21"/>
  <c r="AZ105" i="23" s="1"/>
  <c r="AL102" i="21"/>
  <c r="AD102" i="21"/>
  <c r="AC102" i="21"/>
  <c r="AB102" i="21"/>
  <c r="BJ105" i="23" s="1"/>
  <c r="T105" i="21"/>
  <c r="AZ108" i="23" s="1"/>
  <c r="AC105" i="21"/>
  <c r="AD105" i="21"/>
  <c r="AL105" i="21"/>
  <c r="AB105" i="21"/>
  <c r="BJ108" i="23" s="1"/>
  <c r="H107" i="21"/>
  <c r="AL110" i="21"/>
  <c r="AD110" i="21"/>
  <c r="AC110" i="21"/>
  <c r="AB110" i="21"/>
  <c r="BJ113" i="23" s="1"/>
  <c r="C113" i="21"/>
  <c r="E116" i="21"/>
  <c r="E119" i="21"/>
  <c r="C121" i="21"/>
  <c r="T125" i="21"/>
  <c r="AZ128" i="23" s="1"/>
  <c r="AL125" i="21"/>
  <c r="AC125" i="21"/>
  <c r="AD125" i="21"/>
  <c r="AB125" i="21"/>
  <c r="BJ128" i="23" s="1"/>
  <c r="AL127" i="21"/>
  <c r="AC127" i="21"/>
  <c r="AD127" i="21"/>
  <c r="AB127" i="21"/>
  <c r="BJ130" i="23" s="1"/>
  <c r="N129" i="21"/>
  <c r="AU132" i="23" s="1"/>
  <c r="AL129" i="21"/>
  <c r="AC129" i="21"/>
  <c r="AD129" i="21"/>
  <c r="AB129" i="21"/>
  <c r="BJ132" i="23" s="1"/>
  <c r="G130" i="21"/>
  <c r="E135" i="21"/>
  <c r="AC137" i="21"/>
  <c r="AD137" i="21"/>
  <c r="AL137" i="21"/>
  <c r="AB137" i="21"/>
  <c r="BJ140" i="23" s="1"/>
  <c r="N137" i="21"/>
  <c r="AU140" i="23" s="1"/>
  <c r="E140" i="21"/>
  <c r="AL140" i="21"/>
  <c r="AD140" i="21"/>
  <c r="AC140" i="21"/>
  <c r="AB140" i="21"/>
  <c r="BJ143" i="23" s="1"/>
  <c r="M140" i="21"/>
  <c r="T144" i="21"/>
  <c r="AZ147" i="23" s="1"/>
  <c r="AL144" i="21"/>
  <c r="AD144" i="21"/>
  <c r="AC144" i="21"/>
  <c r="AB144" i="21"/>
  <c r="BJ147" i="23" s="1"/>
  <c r="T146" i="21"/>
  <c r="AZ149" i="23" s="1"/>
  <c r="AL146" i="21"/>
  <c r="AC146" i="21"/>
  <c r="AD146" i="21"/>
  <c r="AB146" i="21"/>
  <c r="BJ149" i="23" s="1"/>
  <c r="AL150" i="21"/>
  <c r="AC150" i="21"/>
  <c r="AD150" i="21"/>
  <c r="AB150" i="21"/>
  <c r="BJ153" i="23" s="1"/>
  <c r="G152" i="21"/>
  <c r="AL155" i="21"/>
  <c r="AC155" i="21"/>
  <c r="AD155" i="21"/>
  <c r="AB155" i="21"/>
  <c r="BJ158" i="23" s="1"/>
  <c r="G157" i="21"/>
  <c r="N160" i="21"/>
  <c r="AU163" i="23" s="1"/>
  <c r="I163" i="21"/>
  <c r="AL167" i="21"/>
  <c r="AC167" i="21"/>
  <c r="AD167" i="21"/>
  <c r="AB167" i="21"/>
  <c r="BJ170" i="23" s="1"/>
  <c r="G169" i="21"/>
  <c r="AL169" i="21"/>
  <c r="AD169" i="21"/>
  <c r="AC169" i="21"/>
  <c r="AB169" i="21"/>
  <c r="BJ172" i="23" s="1"/>
  <c r="C170" i="21"/>
  <c r="F173" i="21"/>
  <c r="AL173" i="21"/>
  <c r="AC173" i="21"/>
  <c r="AD173" i="21"/>
  <c r="AB173" i="21"/>
  <c r="BJ176" i="23" s="1"/>
  <c r="T174" i="21"/>
  <c r="AZ177" i="23" s="1"/>
  <c r="AL174" i="21"/>
  <c r="AD174" i="21"/>
  <c r="AC174" i="21"/>
  <c r="AB174" i="21"/>
  <c r="BJ177" i="23" s="1"/>
  <c r="N178" i="21"/>
  <c r="AU181" i="23" s="1"/>
  <c r="T182" i="21"/>
  <c r="AZ185" i="23" s="1"/>
  <c r="AL182" i="21"/>
  <c r="AD182" i="21"/>
  <c r="AC182" i="21"/>
  <c r="AB182" i="21"/>
  <c r="BJ185" i="23" s="1"/>
  <c r="C184" i="21"/>
  <c r="H186" i="21"/>
  <c r="AL186" i="21"/>
  <c r="AD186" i="21"/>
  <c r="AC186" i="21"/>
  <c r="AB186" i="21"/>
  <c r="BJ189" i="23" s="1"/>
  <c r="I188" i="21"/>
  <c r="AL191" i="21"/>
  <c r="AC191" i="21"/>
  <c r="AD191" i="21"/>
  <c r="AB191" i="21"/>
  <c r="BJ194" i="23" s="1"/>
  <c r="AL195" i="21"/>
  <c r="AC195" i="21"/>
  <c r="AD195" i="21"/>
  <c r="AB195" i="21"/>
  <c r="BJ198" i="23" s="1"/>
  <c r="AL196" i="21"/>
  <c r="AD196" i="21"/>
  <c r="AC196" i="21"/>
  <c r="AB196" i="21"/>
  <c r="BJ199" i="23" s="1"/>
  <c r="T199" i="21"/>
  <c r="AZ202" i="23" s="1"/>
  <c r="AL199" i="21"/>
  <c r="AC199" i="21"/>
  <c r="AD199" i="21"/>
  <c r="AB199" i="21"/>
  <c r="BJ202" i="23" s="1"/>
  <c r="I204" i="21"/>
  <c r="G206" i="21"/>
  <c r="T208" i="21"/>
  <c r="AZ211" i="23" s="1"/>
  <c r="AL208" i="21"/>
  <c r="AD208" i="21"/>
  <c r="AC208" i="21"/>
  <c r="AB208" i="21"/>
  <c r="BJ211" i="23" s="1"/>
  <c r="J211" i="21"/>
  <c r="AL211" i="21"/>
  <c r="AC211" i="21"/>
  <c r="AD211" i="21"/>
  <c r="AB211" i="21"/>
  <c r="BJ214" i="23" s="1"/>
  <c r="N213" i="21"/>
  <c r="AU216" i="23" s="1"/>
  <c r="AL213" i="21"/>
  <c r="AC213" i="21"/>
  <c r="AD213" i="21"/>
  <c r="AB213" i="21"/>
  <c r="BJ216" i="23" s="1"/>
  <c r="C216" i="21"/>
  <c r="H222" i="21"/>
  <c r="AL222" i="21"/>
  <c r="AD222" i="21"/>
  <c r="AC222" i="21"/>
  <c r="AB222" i="21"/>
  <c r="BJ225" i="23" s="1"/>
  <c r="D223" i="21"/>
  <c r="AL225" i="21"/>
  <c r="AD225" i="21"/>
  <c r="AC225" i="21"/>
  <c r="AB225" i="21"/>
  <c r="BJ228" i="23" s="1"/>
  <c r="AL227" i="21"/>
  <c r="AD227" i="21"/>
  <c r="AC227" i="21"/>
  <c r="AB227" i="21"/>
  <c r="BJ230" i="23" s="1"/>
  <c r="AL229" i="21"/>
  <c r="AC229" i="21"/>
  <c r="AD229" i="21"/>
  <c r="AB229" i="21"/>
  <c r="BJ232" i="23" s="1"/>
  <c r="AL231" i="21"/>
  <c r="AC231" i="21"/>
  <c r="AD231" i="21"/>
  <c r="AB231" i="21"/>
  <c r="BJ234" i="23" s="1"/>
  <c r="C232" i="21"/>
  <c r="E233" i="21"/>
  <c r="D235" i="21"/>
  <c r="AL237" i="21"/>
  <c r="AC237" i="21"/>
  <c r="AD237" i="21"/>
  <c r="AB237" i="21"/>
  <c r="BJ240" i="23" s="1"/>
  <c r="C238" i="21"/>
  <c r="M238" i="21"/>
  <c r="AL241" i="21"/>
  <c r="AD241" i="21"/>
  <c r="AC241" i="21"/>
  <c r="AB241" i="21"/>
  <c r="BJ244" i="23" s="1"/>
  <c r="M243" i="21"/>
  <c r="AL243" i="21"/>
  <c r="AD243" i="21"/>
  <c r="AC243" i="21"/>
  <c r="AB243" i="21"/>
  <c r="BJ246" i="23" s="1"/>
  <c r="AL245" i="21"/>
  <c r="AC245" i="21"/>
  <c r="AD245" i="21"/>
  <c r="AB245" i="21"/>
  <c r="BJ248" i="23" s="1"/>
  <c r="AL246" i="21"/>
  <c r="AD246" i="21"/>
  <c r="AC246" i="21"/>
  <c r="AB246" i="21"/>
  <c r="BJ249" i="23" s="1"/>
  <c r="AL248" i="21"/>
  <c r="AD248" i="21"/>
  <c r="AC248" i="21"/>
  <c r="AB248" i="21"/>
  <c r="BJ251" i="23" s="1"/>
  <c r="AL252" i="21"/>
  <c r="AD252" i="21"/>
  <c r="AC252" i="21"/>
  <c r="AB252" i="21"/>
  <c r="BJ255" i="23" s="1"/>
  <c r="T253" i="21"/>
  <c r="AZ256" i="23" s="1"/>
  <c r="AL253" i="21"/>
  <c r="AC253" i="21"/>
  <c r="AD253" i="21"/>
  <c r="AB253" i="21"/>
  <c r="BJ256" i="23" s="1"/>
  <c r="T255" i="21"/>
  <c r="AZ258" i="23" s="1"/>
  <c r="AL255" i="21"/>
  <c r="AC255" i="21"/>
  <c r="AD255" i="21"/>
  <c r="AB255" i="21"/>
  <c r="BJ258" i="23" s="1"/>
  <c r="T261" i="21"/>
  <c r="AZ264" i="23" s="1"/>
  <c r="AL261" i="21"/>
  <c r="AC261" i="21"/>
  <c r="AD261" i="21"/>
  <c r="AB261" i="21"/>
  <c r="BJ264" i="23" s="1"/>
  <c r="AL264" i="21"/>
  <c r="AD264" i="21"/>
  <c r="AC264" i="21"/>
  <c r="AB264" i="21"/>
  <c r="BJ267" i="23" s="1"/>
  <c r="AL267" i="21"/>
  <c r="AC267" i="21"/>
  <c r="AD267" i="21"/>
  <c r="AB267" i="21"/>
  <c r="BJ270" i="23" s="1"/>
  <c r="AL269" i="21"/>
  <c r="AC269" i="21"/>
  <c r="AD269" i="21"/>
  <c r="AB269" i="21"/>
  <c r="BJ272" i="23" s="1"/>
  <c r="M272" i="21"/>
  <c r="AL272" i="21"/>
  <c r="AD272" i="21"/>
  <c r="AC272" i="21"/>
  <c r="AB272" i="21"/>
  <c r="BJ275" i="23" s="1"/>
  <c r="AL274" i="21"/>
  <c r="AC274" i="21"/>
  <c r="AD274" i="21"/>
  <c r="AB274" i="21"/>
  <c r="BJ277" i="23" s="1"/>
  <c r="C276" i="21"/>
  <c r="AL278" i="21"/>
  <c r="AD278" i="21"/>
  <c r="AC278" i="21"/>
  <c r="AB278" i="21"/>
  <c r="BJ281" i="23" s="1"/>
  <c r="AL280" i="21"/>
  <c r="AC280" i="21"/>
  <c r="AD280" i="21"/>
  <c r="AB280" i="21"/>
  <c r="BJ283" i="23" s="1"/>
  <c r="AL281" i="21"/>
  <c r="AC281" i="21"/>
  <c r="AD281" i="21"/>
  <c r="AB281" i="21"/>
  <c r="BJ284" i="23" s="1"/>
  <c r="T284" i="21"/>
  <c r="AZ287" i="23" s="1"/>
  <c r="AL284" i="21"/>
  <c r="AD284" i="21"/>
  <c r="AC284" i="21"/>
  <c r="AB284" i="21"/>
  <c r="BJ287" i="23" s="1"/>
  <c r="T287" i="21"/>
  <c r="AZ290" i="23" s="1"/>
  <c r="AL287" i="21"/>
  <c r="AC287" i="21"/>
  <c r="AD287" i="21"/>
  <c r="AB287" i="21"/>
  <c r="BJ290" i="23" s="1"/>
  <c r="AL290" i="21"/>
  <c r="AD290" i="21"/>
  <c r="AC290" i="21"/>
  <c r="AB290" i="21"/>
  <c r="BJ293" i="23" s="1"/>
  <c r="AL292" i="21"/>
  <c r="AC292" i="21"/>
  <c r="AD292" i="21"/>
  <c r="AB292" i="21"/>
  <c r="BJ295" i="23" s="1"/>
  <c r="F293" i="21"/>
  <c r="G296" i="21"/>
  <c r="H298" i="21"/>
  <c r="T301" i="21"/>
  <c r="AZ304" i="23" s="1"/>
  <c r="AL301" i="21"/>
  <c r="AC301" i="21"/>
  <c r="AD301" i="21"/>
  <c r="AB301" i="21"/>
  <c r="BJ304" i="23" s="1"/>
  <c r="T303" i="21"/>
  <c r="AZ306" i="23" s="1"/>
  <c r="AL303" i="21"/>
  <c r="AC303" i="21"/>
  <c r="AD303" i="21"/>
  <c r="AB303" i="21"/>
  <c r="BJ306" i="23" s="1"/>
  <c r="T305" i="21"/>
  <c r="AZ308" i="23" s="1"/>
  <c r="AL305" i="21"/>
  <c r="AC305" i="21"/>
  <c r="AD305" i="21"/>
  <c r="AB305" i="21"/>
  <c r="BJ308" i="23" s="1"/>
  <c r="C307" i="21"/>
  <c r="T310" i="21"/>
  <c r="AZ313" i="23" s="1"/>
  <c r="AL310" i="21"/>
  <c r="AD310" i="21"/>
  <c r="AC310" i="21"/>
  <c r="AB310" i="21"/>
  <c r="BJ313" i="23" s="1"/>
  <c r="G312" i="21"/>
  <c r="AL315" i="21"/>
  <c r="AC315" i="21"/>
  <c r="AD315" i="21"/>
  <c r="AB315" i="21"/>
  <c r="BJ318" i="23" s="1"/>
  <c r="AL318" i="21"/>
  <c r="AD318" i="21"/>
  <c r="AC318" i="21"/>
  <c r="AB318" i="21"/>
  <c r="BJ321" i="23" s="1"/>
  <c r="Z307" i="21"/>
  <c r="AL35" i="21"/>
  <c r="AC35" i="21"/>
  <c r="AD35" i="21"/>
  <c r="AB35" i="21"/>
  <c r="BJ38" i="23" s="1"/>
  <c r="AL62" i="21"/>
  <c r="AD62" i="21"/>
  <c r="AC62" i="21"/>
  <c r="AB62" i="21"/>
  <c r="BJ65" i="23" s="1"/>
  <c r="M87" i="21"/>
  <c r="AL87" i="21"/>
  <c r="AC87" i="21"/>
  <c r="AD87" i="21"/>
  <c r="AB87" i="21"/>
  <c r="BJ90" i="23" s="1"/>
  <c r="AL91" i="21"/>
  <c r="AC91" i="21"/>
  <c r="AD91" i="21"/>
  <c r="AB91" i="21"/>
  <c r="BJ94" i="23" s="1"/>
  <c r="AL94" i="21"/>
  <c r="AD94" i="21"/>
  <c r="AC94" i="21"/>
  <c r="AB94" i="21"/>
  <c r="BJ97" i="23" s="1"/>
  <c r="T103" i="21"/>
  <c r="AZ106" i="23" s="1"/>
  <c r="AL103" i="21"/>
  <c r="AC103" i="21"/>
  <c r="AD103" i="21"/>
  <c r="AB103" i="21"/>
  <c r="BJ106" i="23" s="1"/>
  <c r="AL108" i="21"/>
  <c r="AD108" i="21"/>
  <c r="AC108" i="21"/>
  <c r="AB108" i="21"/>
  <c r="BJ111" i="23" s="1"/>
  <c r="AL111" i="21"/>
  <c r="AC111" i="21"/>
  <c r="AD111" i="21"/>
  <c r="AB111" i="21"/>
  <c r="BJ114" i="23" s="1"/>
  <c r="AL114" i="21"/>
  <c r="AD114" i="21"/>
  <c r="AC114" i="21"/>
  <c r="AB114" i="21"/>
  <c r="BJ117" i="23" s="1"/>
  <c r="M116" i="21"/>
  <c r="I119" i="21"/>
  <c r="AL122" i="21"/>
  <c r="AD122" i="21"/>
  <c r="AC122" i="21"/>
  <c r="AB122" i="21"/>
  <c r="BJ125" i="23" s="1"/>
  <c r="AL131" i="21"/>
  <c r="AC131" i="21"/>
  <c r="AD131" i="21"/>
  <c r="AB131" i="21"/>
  <c r="BJ134" i="23" s="1"/>
  <c r="AC133" i="21"/>
  <c r="AL133" i="21"/>
  <c r="AD133" i="21"/>
  <c r="AB133" i="21"/>
  <c r="BJ136" i="23" s="1"/>
  <c r="AL136" i="21"/>
  <c r="AD136" i="21"/>
  <c r="AC136" i="21"/>
  <c r="AB136" i="21"/>
  <c r="BJ139" i="23" s="1"/>
  <c r="AL138" i="21"/>
  <c r="AD138" i="21"/>
  <c r="AC138" i="21"/>
  <c r="AB138" i="21"/>
  <c r="BJ141" i="23" s="1"/>
  <c r="AL141" i="21"/>
  <c r="AC141" i="21"/>
  <c r="AD141" i="21"/>
  <c r="AB141" i="21"/>
  <c r="BJ144" i="23" s="1"/>
  <c r="T142" i="21"/>
  <c r="AZ145" i="23" s="1"/>
  <c r="AL142" i="21"/>
  <c r="AC142" i="21"/>
  <c r="AD142" i="21"/>
  <c r="AB142" i="21"/>
  <c r="BJ145" i="23" s="1"/>
  <c r="AL147" i="21"/>
  <c r="AC147" i="21"/>
  <c r="AD147" i="21"/>
  <c r="AB147" i="21"/>
  <c r="BJ150" i="23" s="1"/>
  <c r="AL153" i="21"/>
  <c r="AD153" i="21"/>
  <c r="AC153" i="21"/>
  <c r="AB153" i="21"/>
  <c r="BJ156" i="23" s="1"/>
  <c r="T156" i="21"/>
  <c r="AZ159" i="23" s="1"/>
  <c r="AL156" i="21"/>
  <c r="AD156" i="21"/>
  <c r="AC156" i="21"/>
  <c r="AB156" i="21"/>
  <c r="BJ159" i="23" s="1"/>
  <c r="T158" i="21"/>
  <c r="AZ161" i="23" s="1"/>
  <c r="AL158" i="21"/>
  <c r="AD158" i="21"/>
  <c r="AC158" i="21"/>
  <c r="AB158" i="21"/>
  <c r="BJ161" i="23" s="1"/>
  <c r="AL161" i="21"/>
  <c r="AD161" i="21"/>
  <c r="AC161" i="21"/>
  <c r="AB161" i="21"/>
  <c r="BJ164" i="23" s="1"/>
  <c r="T164" i="21"/>
  <c r="AZ167" i="23" s="1"/>
  <c r="AL164" i="21"/>
  <c r="AD164" i="21"/>
  <c r="AC164" i="21"/>
  <c r="AB164" i="21"/>
  <c r="BJ167" i="23" s="1"/>
  <c r="T171" i="21"/>
  <c r="AZ174" i="23" s="1"/>
  <c r="AL171" i="21"/>
  <c r="AC171" i="21"/>
  <c r="AD171" i="21"/>
  <c r="AB171" i="21"/>
  <c r="BJ174" i="23" s="1"/>
  <c r="F175" i="21"/>
  <c r="AL175" i="21"/>
  <c r="AC175" i="21"/>
  <c r="AD175" i="21"/>
  <c r="AB175" i="21"/>
  <c r="BJ178" i="23" s="1"/>
  <c r="T176" i="21"/>
  <c r="AZ179" i="23" s="1"/>
  <c r="AL176" i="21"/>
  <c r="AD176" i="21"/>
  <c r="AC176" i="21"/>
  <c r="AB176" i="21"/>
  <c r="BJ179" i="23" s="1"/>
  <c r="AL179" i="21"/>
  <c r="AC179" i="21"/>
  <c r="AD179" i="21"/>
  <c r="AB179" i="21"/>
  <c r="BJ182" i="23" s="1"/>
  <c r="M179" i="21"/>
  <c r="G184" i="21"/>
  <c r="AL189" i="21"/>
  <c r="AC189" i="21"/>
  <c r="AD189" i="21"/>
  <c r="AB189" i="21"/>
  <c r="BJ192" i="23" s="1"/>
  <c r="AL190" i="21"/>
  <c r="AD190" i="21"/>
  <c r="AC190" i="21"/>
  <c r="AB190" i="21"/>
  <c r="BJ193" i="23" s="1"/>
  <c r="AL192" i="21"/>
  <c r="AD192" i="21"/>
  <c r="AC192" i="21"/>
  <c r="AB192" i="21"/>
  <c r="BJ195" i="23" s="1"/>
  <c r="AL194" i="21"/>
  <c r="AD194" i="21"/>
  <c r="AC194" i="21"/>
  <c r="AB194" i="21"/>
  <c r="BJ197" i="23" s="1"/>
  <c r="T197" i="21"/>
  <c r="AZ200" i="23" s="1"/>
  <c r="AL197" i="21"/>
  <c r="AC197" i="21"/>
  <c r="AD197" i="21"/>
  <c r="AB197" i="21"/>
  <c r="BJ200" i="23" s="1"/>
  <c r="T201" i="21"/>
  <c r="AZ204" i="23" s="1"/>
  <c r="AD201" i="21"/>
  <c r="AL201" i="21"/>
  <c r="AC201" i="21"/>
  <c r="AB201" i="21"/>
  <c r="BJ204" i="23" s="1"/>
  <c r="T203" i="21"/>
  <c r="AZ206" i="23" s="1"/>
  <c r="AL203" i="21"/>
  <c r="AC203" i="21"/>
  <c r="AD203" i="21"/>
  <c r="AB203" i="21"/>
  <c r="BJ206" i="23" s="1"/>
  <c r="J205" i="21"/>
  <c r="AL205" i="21"/>
  <c r="AC205" i="21"/>
  <c r="AD205" i="21"/>
  <c r="AB205" i="21"/>
  <c r="BJ208" i="23" s="1"/>
  <c r="J207" i="21"/>
  <c r="AL207" i="21"/>
  <c r="AC207" i="21"/>
  <c r="AD207" i="21"/>
  <c r="AB207" i="21"/>
  <c r="BJ210" i="23" s="1"/>
  <c r="M215" i="21"/>
  <c r="AL215" i="21"/>
  <c r="AC215" i="21"/>
  <c r="AD215" i="21"/>
  <c r="AB215" i="21"/>
  <c r="BJ218" i="23" s="1"/>
  <c r="G216" i="21"/>
  <c r="AL218" i="21"/>
  <c r="AD218" i="21"/>
  <c r="AC218" i="21"/>
  <c r="AB218" i="21"/>
  <c r="BJ221" i="23" s="1"/>
  <c r="AL220" i="21"/>
  <c r="AD220" i="21"/>
  <c r="AC220" i="21"/>
  <c r="AB220" i="21"/>
  <c r="BJ223" i="23" s="1"/>
  <c r="AL224" i="21"/>
  <c r="AD224" i="21"/>
  <c r="AC224" i="21"/>
  <c r="AB224" i="21"/>
  <c r="BJ227" i="23" s="1"/>
  <c r="E230" i="21"/>
  <c r="AL230" i="21"/>
  <c r="AD230" i="21"/>
  <c r="AC230" i="21"/>
  <c r="AB230" i="21"/>
  <c r="BJ233" i="23" s="1"/>
  <c r="F232" i="21"/>
  <c r="N233" i="21"/>
  <c r="AU236" i="23" s="1"/>
  <c r="I236" i="21"/>
  <c r="AL236" i="21"/>
  <c r="AD236" i="21"/>
  <c r="AC236" i="21"/>
  <c r="AB236" i="21"/>
  <c r="BJ239" i="23" s="1"/>
  <c r="D238" i="21"/>
  <c r="AL239" i="21"/>
  <c r="AC239" i="21"/>
  <c r="AD239" i="21"/>
  <c r="AB239" i="21"/>
  <c r="BJ242" i="23" s="1"/>
  <c r="AL249" i="21"/>
  <c r="AD249" i="21"/>
  <c r="AC249" i="21"/>
  <c r="AB249" i="21"/>
  <c r="BJ252" i="23" s="1"/>
  <c r="I254" i="21"/>
  <c r="AL254" i="21"/>
  <c r="AD254" i="21"/>
  <c r="AC254" i="21"/>
  <c r="AB254" i="21"/>
  <c r="BJ257" i="23" s="1"/>
  <c r="T256" i="21"/>
  <c r="AZ259" i="23" s="1"/>
  <c r="AL256" i="21"/>
  <c r="AD256" i="21"/>
  <c r="AC256" i="21"/>
  <c r="AB256" i="21"/>
  <c r="BJ259" i="23" s="1"/>
  <c r="AL258" i="21"/>
  <c r="AD258" i="21"/>
  <c r="AC258" i="21"/>
  <c r="AB258" i="21"/>
  <c r="BJ261" i="23" s="1"/>
  <c r="T259" i="21"/>
  <c r="AZ262" i="23" s="1"/>
  <c r="AL259" i="21"/>
  <c r="AC259" i="21"/>
  <c r="AD259" i="21"/>
  <c r="AB259" i="21"/>
  <c r="BJ262" i="23" s="1"/>
  <c r="H262" i="21"/>
  <c r="AL262" i="21"/>
  <c r="AD262" i="21"/>
  <c r="AC262" i="21"/>
  <c r="AB262" i="21"/>
  <c r="BJ265" i="23" s="1"/>
  <c r="M268" i="21"/>
  <c r="AL268" i="21"/>
  <c r="AD268" i="21"/>
  <c r="AC268" i="21"/>
  <c r="AB268" i="21"/>
  <c r="BJ271" i="23" s="1"/>
  <c r="T270" i="21"/>
  <c r="AZ273" i="23" s="1"/>
  <c r="AL270" i="21"/>
  <c r="AD270" i="21"/>
  <c r="AC270" i="21"/>
  <c r="AB270" i="21"/>
  <c r="BJ273" i="23" s="1"/>
  <c r="E276" i="21"/>
  <c r="AL285" i="21"/>
  <c r="AC285" i="21"/>
  <c r="AD285" i="21"/>
  <c r="AB285" i="21"/>
  <c r="BJ288" i="23" s="1"/>
  <c r="T288" i="21"/>
  <c r="AZ291" i="23" s="1"/>
  <c r="AL288" i="21"/>
  <c r="AD288" i="21"/>
  <c r="AC288" i="21"/>
  <c r="AB288" i="21"/>
  <c r="BJ291" i="23" s="1"/>
  <c r="E291" i="21"/>
  <c r="AL291" i="21"/>
  <c r="AC291" i="21"/>
  <c r="AD291" i="21"/>
  <c r="AB291" i="21"/>
  <c r="BJ294" i="23" s="1"/>
  <c r="T294" i="21"/>
  <c r="AZ297" i="23" s="1"/>
  <c r="AL294" i="21"/>
  <c r="AD294" i="21"/>
  <c r="AC294" i="21"/>
  <c r="AB294" i="21"/>
  <c r="BJ297" i="23" s="1"/>
  <c r="T297" i="21"/>
  <c r="AZ300" i="23" s="1"/>
  <c r="AL297" i="21"/>
  <c r="AC297" i="21"/>
  <c r="AD297" i="21"/>
  <c r="AB297" i="21"/>
  <c r="BJ300" i="23" s="1"/>
  <c r="I299" i="21"/>
  <c r="AL299" i="21"/>
  <c r="AC299" i="21"/>
  <c r="AD299" i="21"/>
  <c r="AB299" i="21"/>
  <c r="BJ302" i="23" s="1"/>
  <c r="AL306" i="21"/>
  <c r="AD306" i="21"/>
  <c r="AC306" i="21"/>
  <c r="AB306" i="21"/>
  <c r="BJ309" i="23" s="1"/>
  <c r="AL308" i="21"/>
  <c r="AC308" i="21"/>
  <c r="AD308" i="21"/>
  <c r="AB308" i="21"/>
  <c r="BJ311" i="23" s="1"/>
  <c r="T313" i="21"/>
  <c r="AZ316" i="23" s="1"/>
  <c r="AL313" i="21"/>
  <c r="AC313" i="21"/>
  <c r="AD313" i="21"/>
  <c r="AB313" i="21"/>
  <c r="BJ316" i="23" s="1"/>
  <c r="N316" i="21"/>
  <c r="AU319" i="23" s="1"/>
  <c r="AL316" i="21"/>
  <c r="AD316" i="21"/>
  <c r="AC316" i="21"/>
  <c r="AB316" i="21"/>
  <c r="BJ319" i="23" s="1"/>
  <c r="K204" i="21"/>
  <c r="R204" i="21"/>
  <c r="AA204" i="21"/>
  <c r="BE207" i="23" s="1"/>
  <c r="K210" i="21"/>
  <c r="V210" i="21"/>
  <c r="AI210" i="21"/>
  <c r="Q212" i="21"/>
  <c r="AJ212" i="21"/>
  <c r="X233" i="21"/>
  <c r="W238" i="21"/>
  <c r="AI247" i="21"/>
  <c r="Q251" i="21"/>
  <c r="V260" i="21"/>
  <c r="AI263" i="21"/>
  <c r="AI271" i="21"/>
  <c r="V273" i="21"/>
  <c r="Q276" i="21"/>
  <c r="AI276" i="21"/>
  <c r="AI279" i="21"/>
  <c r="W283" i="21"/>
  <c r="O286" i="21"/>
  <c r="X293" i="21"/>
  <c r="AK293" i="21"/>
  <c r="AI296" i="21"/>
  <c r="AA298" i="21"/>
  <c r="BE301" i="23" s="1"/>
  <c r="Q307" i="21"/>
  <c r="L312" i="21"/>
  <c r="S312" i="21"/>
  <c r="Y312" i="21"/>
  <c r="P317" i="21"/>
  <c r="AL10" i="21"/>
  <c r="AC10" i="21"/>
  <c r="AD10" i="21"/>
  <c r="AB10" i="21"/>
  <c r="BJ13" i="23" s="1"/>
  <c r="AC13" i="21"/>
  <c r="AD13" i="21"/>
  <c r="AL13" i="21"/>
  <c r="AB13" i="21"/>
  <c r="BJ16" i="23" s="1"/>
  <c r="AC15" i="21"/>
  <c r="AL15" i="21"/>
  <c r="AD15" i="21"/>
  <c r="AB15" i="21"/>
  <c r="BJ18" i="23" s="1"/>
  <c r="AC17" i="21"/>
  <c r="AD17" i="21"/>
  <c r="AL17" i="21"/>
  <c r="AB17" i="21"/>
  <c r="BJ20" i="23" s="1"/>
  <c r="I17" i="21"/>
  <c r="AC19" i="21"/>
  <c r="AL19" i="21"/>
  <c r="AD19" i="21"/>
  <c r="AB19" i="21"/>
  <c r="BJ22" i="23" s="1"/>
  <c r="AC25" i="21"/>
  <c r="AD25" i="21"/>
  <c r="AL25" i="21"/>
  <c r="AB25" i="21"/>
  <c r="BJ28" i="23" s="1"/>
  <c r="M25" i="21"/>
  <c r="AL29" i="21"/>
  <c r="AC29" i="21"/>
  <c r="AD29" i="21"/>
  <c r="AB29" i="21"/>
  <c r="BJ32" i="23" s="1"/>
  <c r="AL32" i="21"/>
  <c r="AD32" i="21"/>
  <c r="AC32" i="21"/>
  <c r="AB32" i="21"/>
  <c r="BJ35" i="23" s="1"/>
  <c r="AL39" i="21"/>
  <c r="AC39" i="21"/>
  <c r="AD39" i="21"/>
  <c r="AB39" i="21"/>
  <c r="BJ42" i="23" s="1"/>
  <c r="M41" i="21"/>
  <c r="AL45" i="21"/>
  <c r="AC45" i="21"/>
  <c r="AD45" i="21"/>
  <c r="AB45" i="21"/>
  <c r="BJ48" i="23" s="1"/>
  <c r="AL49" i="21"/>
  <c r="AC49" i="21"/>
  <c r="AD49" i="21"/>
  <c r="AB49" i="21"/>
  <c r="BJ52" i="23" s="1"/>
  <c r="AL51" i="21"/>
  <c r="AC51" i="21"/>
  <c r="AD51" i="21"/>
  <c r="AB51" i="21"/>
  <c r="BJ54" i="23" s="1"/>
  <c r="H53" i="21"/>
  <c r="G55" i="21"/>
  <c r="AL58" i="21"/>
  <c r="AD58" i="21"/>
  <c r="AC58" i="21"/>
  <c r="AB58" i="21"/>
  <c r="BJ61" i="23" s="1"/>
  <c r="G67" i="21"/>
  <c r="AL67" i="21"/>
  <c r="AC67" i="21"/>
  <c r="AD67" i="21"/>
  <c r="AB67" i="21"/>
  <c r="BJ70" i="23" s="1"/>
  <c r="AC69" i="21"/>
  <c r="AL69" i="21"/>
  <c r="AD69" i="21"/>
  <c r="AB69" i="21"/>
  <c r="BJ72" i="23" s="1"/>
  <c r="AC73" i="21"/>
  <c r="AD73" i="21"/>
  <c r="AL73" i="21"/>
  <c r="AB73" i="21"/>
  <c r="BJ76" i="23" s="1"/>
  <c r="AL78" i="21"/>
  <c r="AD78" i="21"/>
  <c r="AC78" i="21"/>
  <c r="AB78" i="21"/>
  <c r="BJ81" i="23" s="1"/>
  <c r="AL83" i="21"/>
  <c r="AC83" i="21"/>
  <c r="AD83" i="21"/>
  <c r="AB83" i="21"/>
  <c r="BJ86" i="23" s="1"/>
  <c r="AC85" i="21"/>
  <c r="AL85" i="21"/>
  <c r="AD85" i="21"/>
  <c r="AB85" i="21"/>
  <c r="BJ88" i="23" s="1"/>
  <c r="AI10" i="21"/>
  <c r="P10" i="21"/>
  <c r="Y10" i="21"/>
  <c r="K11" i="21"/>
  <c r="S11" i="21"/>
  <c r="AH11" i="21"/>
  <c r="O13" i="21"/>
  <c r="X13" i="21"/>
  <c r="K15" i="21"/>
  <c r="S15" i="21"/>
  <c r="AH15" i="21"/>
  <c r="L16" i="21"/>
  <c r="U16" i="21"/>
  <c r="AK16" i="21"/>
  <c r="O17" i="21"/>
  <c r="X17" i="21"/>
  <c r="AI18" i="21"/>
  <c r="P18" i="21"/>
  <c r="Y18" i="21"/>
  <c r="K19" i="21"/>
  <c r="S19" i="21"/>
  <c r="AH19" i="21"/>
  <c r="L20" i="21"/>
  <c r="U20" i="21"/>
  <c r="AK20" i="21"/>
  <c r="K23" i="21"/>
  <c r="S23" i="21"/>
  <c r="AH23" i="21"/>
  <c r="O25" i="21"/>
  <c r="X25" i="21"/>
  <c r="S27" i="21"/>
  <c r="AI29" i="21"/>
  <c r="P29" i="21"/>
  <c r="Y29" i="21"/>
  <c r="K30" i="21"/>
  <c r="S30" i="21"/>
  <c r="AH30" i="21"/>
  <c r="O32" i="21"/>
  <c r="X32" i="21"/>
  <c r="K34" i="21"/>
  <c r="S34" i="21"/>
  <c r="AH34" i="21"/>
  <c r="L35" i="21"/>
  <c r="U35" i="21"/>
  <c r="AK35" i="21"/>
  <c r="AI37" i="21"/>
  <c r="P37" i="21"/>
  <c r="Y37" i="21"/>
  <c r="O39" i="21"/>
  <c r="X39" i="21"/>
  <c r="K41" i="21"/>
  <c r="S41" i="21"/>
  <c r="AH41" i="21"/>
  <c r="O43" i="21"/>
  <c r="X43" i="21"/>
  <c r="K45" i="21"/>
  <c r="S45" i="21"/>
  <c r="AH45" i="21"/>
  <c r="O47" i="21"/>
  <c r="X47" i="21"/>
  <c r="K49" i="21"/>
  <c r="S49" i="21"/>
  <c r="AH49" i="21"/>
  <c r="O51" i="21"/>
  <c r="X51" i="21"/>
  <c r="K53" i="21"/>
  <c r="S53" i="21"/>
  <c r="AH53" i="21"/>
  <c r="AI55" i="21"/>
  <c r="P55" i="21"/>
  <c r="Y55" i="21"/>
  <c r="L57" i="21"/>
  <c r="U57" i="21"/>
  <c r="AK57" i="21"/>
  <c r="O58" i="21"/>
  <c r="X58" i="21"/>
  <c r="K60" i="21"/>
  <c r="S60" i="21"/>
  <c r="AH60" i="21"/>
  <c r="O62" i="21"/>
  <c r="X62" i="21"/>
  <c r="AI67" i="21"/>
  <c r="P67" i="21"/>
  <c r="Y67" i="21"/>
  <c r="K68" i="21"/>
  <c r="S68" i="21"/>
  <c r="AH68" i="21"/>
  <c r="U71" i="21"/>
  <c r="L73" i="21"/>
  <c r="Y73" i="21"/>
  <c r="L75" i="21"/>
  <c r="AH75" i="21"/>
  <c r="P83" i="21"/>
  <c r="P85" i="21"/>
  <c r="P87" i="21"/>
  <c r="AI90" i="21"/>
  <c r="Y90" i="21"/>
  <c r="AI92" i="21"/>
  <c r="Y92" i="21"/>
  <c r="P97" i="21"/>
  <c r="P99" i="21"/>
  <c r="P101" i="21"/>
  <c r="AI104" i="21"/>
  <c r="Y104" i="21"/>
  <c r="P107" i="21"/>
  <c r="P113" i="21"/>
  <c r="AI116" i="21"/>
  <c r="Y116" i="21"/>
  <c r="P119" i="21"/>
  <c r="P121" i="21"/>
  <c r="AI124" i="21"/>
  <c r="Y124" i="21"/>
  <c r="AI130" i="21"/>
  <c r="Y130" i="21"/>
  <c r="P135" i="21"/>
  <c r="U139" i="21"/>
  <c r="AI145" i="21"/>
  <c r="Z149" i="21"/>
  <c r="AJ152" i="21"/>
  <c r="AI152" i="21"/>
  <c r="Z157" i="21"/>
  <c r="AJ160" i="21"/>
  <c r="AI160" i="21"/>
  <c r="Q163" i="21"/>
  <c r="AJ168" i="21"/>
  <c r="V170" i="21"/>
  <c r="AJ172" i="21"/>
  <c r="AI172" i="21"/>
  <c r="V178" i="21"/>
  <c r="Z181" i="21"/>
  <c r="AJ184" i="21"/>
  <c r="AI184" i="21"/>
  <c r="K188" i="21"/>
  <c r="Q188" i="21"/>
  <c r="X188" i="21"/>
  <c r="AI188" i="21"/>
  <c r="L204" i="21"/>
  <c r="V204" i="21"/>
  <c r="AH204" i="21"/>
  <c r="O210" i="21"/>
  <c r="W210" i="21"/>
  <c r="AK210" i="21"/>
  <c r="S212" i="21"/>
  <c r="W216" i="21"/>
  <c r="AA223" i="21"/>
  <c r="BE226" i="23" s="1"/>
  <c r="W226" i="21"/>
  <c r="W247" i="21"/>
  <c r="Z251" i="21"/>
  <c r="W260" i="21"/>
  <c r="W263" i="21"/>
  <c r="V271" i="21"/>
  <c r="V276" i="21"/>
  <c r="V279" i="21"/>
  <c r="X283" i="21"/>
  <c r="AK283" i="21"/>
  <c r="X286" i="21"/>
  <c r="K293" i="21"/>
  <c r="Q296" i="21"/>
  <c r="Q298" i="21"/>
  <c r="S307" i="21"/>
  <c r="AI307" i="21"/>
  <c r="O312" i="21"/>
  <c r="U312" i="21"/>
  <c r="Z312" i="21"/>
  <c r="W317" i="21"/>
  <c r="H10" i="21"/>
  <c r="C13" i="21"/>
  <c r="F15" i="21"/>
  <c r="C17" i="21"/>
  <c r="M17" i="21"/>
  <c r="G19" i="21"/>
  <c r="AL22" i="21"/>
  <c r="AC22" i="21"/>
  <c r="AD22" i="21"/>
  <c r="AB22" i="21"/>
  <c r="BJ25" i="23" s="1"/>
  <c r="C25" i="21"/>
  <c r="AL26" i="21"/>
  <c r="AD26" i="21"/>
  <c r="AC26" i="21"/>
  <c r="AB26" i="21"/>
  <c r="BJ29" i="23" s="1"/>
  <c r="H29" i="21"/>
  <c r="AL33" i="21"/>
  <c r="AC33" i="21"/>
  <c r="AD33" i="21"/>
  <c r="AB33" i="21"/>
  <c r="BJ36" i="23" s="1"/>
  <c r="AL36" i="21"/>
  <c r="AD36" i="21"/>
  <c r="AC36" i="21"/>
  <c r="AB36" i="21"/>
  <c r="BJ39" i="23" s="1"/>
  <c r="AL40" i="21"/>
  <c r="AD40" i="21"/>
  <c r="AC40" i="21"/>
  <c r="AB40" i="21"/>
  <c r="BJ43" i="23" s="1"/>
  <c r="AL42" i="21"/>
  <c r="AD42" i="21"/>
  <c r="AC42" i="21"/>
  <c r="AB42" i="21"/>
  <c r="BJ45" i="23" s="1"/>
  <c r="T46" i="21"/>
  <c r="AZ49" i="23" s="1"/>
  <c r="AL46" i="21"/>
  <c r="AD46" i="21"/>
  <c r="AC46" i="21"/>
  <c r="AB46" i="21"/>
  <c r="BJ49" i="23" s="1"/>
  <c r="E49" i="21"/>
  <c r="D50" i="21"/>
  <c r="AL52" i="21"/>
  <c r="AD52" i="21"/>
  <c r="AC52" i="21"/>
  <c r="AB52" i="21"/>
  <c r="BJ55" i="23" s="1"/>
  <c r="AL54" i="21"/>
  <c r="AD54" i="21"/>
  <c r="AC54" i="21"/>
  <c r="AB54" i="21"/>
  <c r="BJ57" i="23" s="1"/>
  <c r="AL56" i="21"/>
  <c r="AD56" i="21"/>
  <c r="AC56" i="21"/>
  <c r="AB56" i="21"/>
  <c r="BJ59" i="23" s="1"/>
  <c r="AL59" i="21"/>
  <c r="AC59" i="21"/>
  <c r="AD59" i="21"/>
  <c r="AB59" i="21"/>
  <c r="BJ62" i="23" s="1"/>
  <c r="AL63" i="21"/>
  <c r="AC63" i="21"/>
  <c r="AD63" i="21"/>
  <c r="AB63" i="21"/>
  <c r="BJ66" i="23" s="1"/>
  <c r="I65" i="21"/>
  <c r="AL65" i="21"/>
  <c r="AC65" i="21"/>
  <c r="AD65" i="21"/>
  <c r="AB65" i="21"/>
  <c r="BJ68" i="23" s="1"/>
  <c r="E67" i="21"/>
  <c r="T70" i="21"/>
  <c r="AZ73" i="23" s="1"/>
  <c r="AL70" i="21"/>
  <c r="AD70" i="21"/>
  <c r="AC70" i="21"/>
  <c r="AB70" i="21"/>
  <c r="BJ73" i="23" s="1"/>
  <c r="E73" i="21"/>
  <c r="J74" i="21"/>
  <c r="AL77" i="21"/>
  <c r="AC77" i="21"/>
  <c r="AD77" i="21"/>
  <c r="AB77" i="21"/>
  <c r="BJ80" i="23" s="1"/>
  <c r="AL79" i="21"/>
  <c r="AC79" i="21"/>
  <c r="AD79" i="21"/>
  <c r="AB79" i="21"/>
  <c r="BJ82" i="23" s="1"/>
  <c r="AL80" i="21"/>
  <c r="AD80" i="21"/>
  <c r="AC80" i="21"/>
  <c r="AB80" i="21"/>
  <c r="BJ83" i="23" s="1"/>
  <c r="T82" i="21"/>
  <c r="AZ85" i="23" s="1"/>
  <c r="AL82" i="21"/>
  <c r="AD82" i="21"/>
  <c r="AC82" i="21"/>
  <c r="AB82" i="21"/>
  <c r="BJ85" i="23" s="1"/>
  <c r="E83" i="21"/>
  <c r="C85" i="21"/>
  <c r="C87" i="21"/>
  <c r="AC89" i="21"/>
  <c r="AD89" i="21"/>
  <c r="AL89" i="21"/>
  <c r="AB89" i="21"/>
  <c r="BJ92" i="23" s="1"/>
  <c r="G91" i="21"/>
  <c r="T95" i="21"/>
  <c r="AZ98" i="23" s="1"/>
  <c r="AL95" i="21"/>
  <c r="AC95" i="21"/>
  <c r="AD95" i="21"/>
  <c r="AB95" i="21"/>
  <c r="BJ98" i="23" s="1"/>
  <c r="N96" i="21"/>
  <c r="AU99" i="23" s="1"/>
  <c r="J98" i="21"/>
  <c r="N100" i="21"/>
  <c r="AU103" i="23" s="1"/>
  <c r="H103" i="21"/>
  <c r="T106" i="21"/>
  <c r="AZ109" i="23" s="1"/>
  <c r="AL106" i="21"/>
  <c r="AD106" i="21"/>
  <c r="AC106" i="21"/>
  <c r="AB106" i="21"/>
  <c r="BJ109" i="23" s="1"/>
  <c r="T109" i="21"/>
  <c r="AZ112" i="23" s="1"/>
  <c r="AL109" i="21"/>
  <c r="AC109" i="21"/>
  <c r="AD109" i="21"/>
  <c r="AB109" i="21"/>
  <c r="BJ112" i="23" s="1"/>
  <c r="AL112" i="21"/>
  <c r="AD112" i="21"/>
  <c r="AC112" i="21"/>
  <c r="AB112" i="21"/>
  <c r="BJ115" i="23" s="1"/>
  <c r="AL115" i="21"/>
  <c r="AC115" i="21"/>
  <c r="AD115" i="21"/>
  <c r="AB115" i="21"/>
  <c r="BJ118" i="23" s="1"/>
  <c r="AC117" i="21"/>
  <c r="AL117" i="21"/>
  <c r="AD117" i="21"/>
  <c r="AB117" i="21"/>
  <c r="BJ120" i="23" s="1"/>
  <c r="AL118" i="21"/>
  <c r="AC118" i="21"/>
  <c r="AD118" i="21"/>
  <c r="AB118" i="21"/>
  <c r="BJ121" i="23" s="1"/>
  <c r="AL120" i="21"/>
  <c r="AD120" i="21"/>
  <c r="AC120" i="21"/>
  <c r="AB120" i="21"/>
  <c r="BJ123" i="23" s="1"/>
  <c r="M120" i="21"/>
  <c r="T123" i="21"/>
  <c r="AZ126" i="23" s="1"/>
  <c r="AL123" i="21"/>
  <c r="AC123" i="21"/>
  <c r="AD123" i="21"/>
  <c r="AB123" i="21"/>
  <c r="BJ126" i="23" s="1"/>
  <c r="T126" i="21"/>
  <c r="AZ129" i="23" s="1"/>
  <c r="AL126" i="21"/>
  <c r="AC126" i="21"/>
  <c r="AD126" i="21"/>
  <c r="AB126" i="21"/>
  <c r="BJ129" i="23" s="1"/>
  <c r="M128" i="21"/>
  <c r="AL128" i="21"/>
  <c r="AD128" i="21"/>
  <c r="AC128" i="21"/>
  <c r="AB128" i="21"/>
  <c r="BJ131" i="23" s="1"/>
  <c r="G129" i="21"/>
  <c r="T132" i="21"/>
  <c r="AZ135" i="23" s="1"/>
  <c r="AL132" i="21"/>
  <c r="AD132" i="21"/>
  <c r="AC132" i="21"/>
  <c r="AB132" i="21"/>
  <c r="BJ135" i="23" s="1"/>
  <c r="T134" i="21"/>
  <c r="AZ137" i="23" s="1"/>
  <c r="AL134" i="21"/>
  <c r="AC134" i="21"/>
  <c r="AD134" i="21"/>
  <c r="AB134" i="21"/>
  <c r="BJ137" i="23" s="1"/>
  <c r="E136" i="21"/>
  <c r="D137" i="21"/>
  <c r="M138" i="21"/>
  <c r="D140" i="21"/>
  <c r="C141" i="21"/>
  <c r="J142" i="21"/>
  <c r="N144" i="21"/>
  <c r="AU147" i="23" s="1"/>
  <c r="AL148" i="21"/>
  <c r="AD148" i="21"/>
  <c r="AC148" i="21"/>
  <c r="AB148" i="21"/>
  <c r="BJ151" i="23" s="1"/>
  <c r="AL151" i="21"/>
  <c r="AC151" i="21"/>
  <c r="AD151" i="21"/>
  <c r="AB151" i="21"/>
  <c r="BJ154" i="23" s="1"/>
  <c r="G153" i="21"/>
  <c r="N156" i="21"/>
  <c r="AU159" i="23" s="1"/>
  <c r="AL159" i="21"/>
  <c r="AC159" i="21"/>
  <c r="AD159" i="21"/>
  <c r="AB159" i="21"/>
  <c r="BJ162" i="23" s="1"/>
  <c r="T162" i="21"/>
  <c r="AZ165" i="23" s="1"/>
  <c r="AL162" i="21"/>
  <c r="AD162" i="21"/>
  <c r="AC162" i="21"/>
  <c r="AB162" i="21"/>
  <c r="BJ165" i="23" s="1"/>
  <c r="AL165" i="21"/>
  <c r="AC165" i="21"/>
  <c r="AD165" i="21"/>
  <c r="AB165" i="21"/>
  <c r="BJ168" i="23" s="1"/>
  <c r="I167" i="21"/>
  <c r="D169" i="21"/>
  <c r="H171" i="21"/>
  <c r="E173" i="21"/>
  <c r="C175" i="21"/>
  <c r="AL177" i="21"/>
  <c r="AD177" i="21"/>
  <c r="AC177" i="21"/>
  <c r="AB177" i="21"/>
  <c r="BJ180" i="23" s="1"/>
  <c r="N177" i="21"/>
  <c r="AU180" i="23" s="1"/>
  <c r="C179" i="21"/>
  <c r="AL180" i="21"/>
  <c r="AD180" i="21"/>
  <c r="AC180" i="21"/>
  <c r="AB180" i="21"/>
  <c r="BJ183" i="23" s="1"/>
  <c r="AL183" i="21"/>
  <c r="AC183" i="21"/>
  <c r="AD183" i="21"/>
  <c r="AB183" i="21"/>
  <c r="BJ186" i="23" s="1"/>
  <c r="T185" i="21"/>
  <c r="AZ188" i="23" s="1"/>
  <c r="AL185" i="21"/>
  <c r="AD185" i="21"/>
  <c r="AC185" i="21"/>
  <c r="AB185" i="21"/>
  <c r="BJ188" i="23" s="1"/>
  <c r="AL187" i="21"/>
  <c r="AC187" i="21"/>
  <c r="AD187" i="21"/>
  <c r="AB187" i="21"/>
  <c r="BJ190" i="23" s="1"/>
  <c r="D189" i="21"/>
  <c r="D190" i="21"/>
  <c r="J193" i="21"/>
  <c r="AL193" i="21"/>
  <c r="AD193" i="21"/>
  <c r="AC193" i="21"/>
  <c r="AB193" i="21"/>
  <c r="BJ196" i="23" s="1"/>
  <c r="D194" i="21"/>
  <c r="F195" i="21"/>
  <c r="H198" i="21"/>
  <c r="AL198" i="21"/>
  <c r="AD198" i="21"/>
  <c r="AC198" i="21"/>
  <c r="AB198" i="21"/>
  <c r="BJ201" i="23" s="1"/>
  <c r="AL200" i="21"/>
  <c r="AD200" i="21"/>
  <c r="AC200" i="21"/>
  <c r="AB200" i="21"/>
  <c r="BJ203" i="23" s="1"/>
  <c r="H202" i="21"/>
  <c r="AL202" i="21"/>
  <c r="AD202" i="21"/>
  <c r="AC202" i="21"/>
  <c r="AB202" i="21"/>
  <c r="BJ205" i="23" s="1"/>
  <c r="H203" i="21"/>
  <c r="D205" i="21"/>
  <c r="C207" i="21"/>
  <c r="AL209" i="21"/>
  <c r="AD209" i="21"/>
  <c r="AC209" i="21"/>
  <c r="AB209" i="21"/>
  <c r="BJ212" i="23" s="1"/>
  <c r="F211" i="21"/>
  <c r="H214" i="21"/>
  <c r="AL214" i="21"/>
  <c r="AD214" i="21"/>
  <c r="AC214" i="21"/>
  <c r="AB214" i="21"/>
  <c r="BJ217" i="23" s="1"/>
  <c r="D215" i="21"/>
  <c r="AD217" i="21"/>
  <c r="AL217" i="21"/>
  <c r="AC217" i="21"/>
  <c r="AB217" i="21"/>
  <c r="BJ220" i="23" s="1"/>
  <c r="AL219" i="21"/>
  <c r="AC219" i="21"/>
  <c r="AD219" i="21"/>
  <c r="AB219" i="21"/>
  <c r="BJ222" i="23" s="1"/>
  <c r="N221" i="21"/>
  <c r="AU224" i="23" s="1"/>
  <c r="AL221" i="21"/>
  <c r="AC221" i="21"/>
  <c r="AD221" i="21"/>
  <c r="AB221" i="21"/>
  <c r="BJ224" i="23" s="1"/>
  <c r="E222" i="21"/>
  <c r="C224" i="21"/>
  <c r="N225" i="21"/>
  <c r="AU228" i="23" s="1"/>
  <c r="M227" i="21"/>
  <c r="C230" i="21"/>
  <c r="M231" i="21"/>
  <c r="I232" i="21"/>
  <c r="AL234" i="21"/>
  <c r="AD234" i="21"/>
  <c r="AC234" i="21"/>
  <c r="AB234" i="21"/>
  <c r="BJ237" i="23" s="1"/>
  <c r="C236" i="21"/>
  <c r="N237" i="21"/>
  <c r="AU240" i="23" s="1"/>
  <c r="E238" i="21"/>
  <c r="I240" i="21"/>
  <c r="AL240" i="21"/>
  <c r="AD240" i="21"/>
  <c r="AC240" i="21"/>
  <c r="AB240" i="21"/>
  <c r="BJ243" i="23" s="1"/>
  <c r="AL242" i="21"/>
  <c r="AD242" i="21"/>
  <c r="AC242" i="21"/>
  <c r="AB242" i="21"/>
  <c r="BJ245" i="23" s="1"/>
  <c r="AL244" i="21"/>
  <c r="AD244" i="21"/>
  <c r="AC244" i="21"/>
  <c r="AB244" i="21"/>
  <c r="BJ247" i="23" s="1"/>
  <c r="F245" i="21"/>
  <c r="M246" i="21"/>
  <c r="T250" i="21"/>
  <c r="AZ253" i="23" s="1"/>
  <c r="AL250" i="21"/>
  <c r="AD250" i="21"/>
  <c r="AC250" i="21"/>
  <c r="AB250" i="21"/>
  <c r="BJ253" i="23" s="1"/>
  <c r="F252" i="21"/>
  <c r="D254" i="21"/>
  <c r="T257" i="21"/>
  <c r="AZ260" i="23" s="1"/>
  <c r="AL257" i="21"/>
  <c r="AD257" i="21"/>
  <c r="AC257" i="21"/>
  <c r="AB257" i="21"/>
  <c r="BJ260" i="23" s="1"/>
  <c r="D258" i="21"/>
  <c r="N259" i="21"/>
  <c r="AU262" i="23" s="1"/>
  <c r="C262" i="21"/>
  <c r="T265" i="21"/>
  <c r="AZ268" i="23" s="1"/>
  <c r="AD265" i="21"/>
  <c r="AC265" i="21"/>
  <c r="AL265" i="21"/>
  <c r="AB265" i="21"/>
  <c r="BJ268" i="23" s="1"/>
  <c r="E268" i="21"/>
  <c r="N270" i="21"/>
  <c r="AU273" i="23" s="1"/>
  <c r="F272" i="21"/>
  <c r="AL275" i="21"/>
  <c r="AC275" i="21"/>
  <c r="AD275" i="21"/>
  <c r="AB275" i="21"/>
  <c r="BJ278" i="23" s="1"/>
  <c r="AL277" i="21"/>
  <c r="AC277" i="21"/>
  <c r="AD277" i="21"/>
  <c r="AB277" i="21"/>
  <c r="BJ280" i="23" s="1"/>
  <c r="M278" i="21"/>
  <c r="E280" i="21"/>
  <c r="AL282" i="21"/>
  <c r="AD282" i="21"/>
  <c r="AC282" i="21"/>
  <c r="AB282" i="21"/>
  <c r="BJ285" i="23" s="1"/>
  <c r="F285" i="21"/>
  <c r="AL289" i="21"/>
  <c r="AC289" i="21"/>
  <c r="AD289" i="21"/>
  <c r="AB289" i="21"/>
  <c r="BJ292" i="23" s="1"/>
  <c r="C291" i="21"/>
  <c r="N292" i="21"/>
  <c r="AU295" i="23" s="1"/>
  <c r="AL295" i="21"/>
  <c r="AC295" i="21"/>
  <c r="AD295" i="21"/>
  <c r="AB295" i="21"/>
  <c r="BJ298" i="23" s="1"/>
  <c r="I297" i="21"/>
  <c r="D299" i="21"/>
  <c r="AL302" i="21"/>
  <c r="AC302" i="21"/>
  <c r="AD302" i="21"/>
  <c r="AB302" i="21"/>
  <c r="BJ305" i="23" s="1"/>
  <c r="AL304" i="21"/>
  <c r="AD304" i="21"/>
  <c r="AC304" i="21"/>
  <c r="AB304" i="21"/>
  <c r="BJ307" i="23" s="1"/>
  <c r="H306" i="21"/>
  <c r="F309" i="21"/>
  <c r="AL309" i="21"/>
  <c r="AC309" i="21"/>
  <c r="AD309" i="21"/>
  <c r="AB309" i="21"/>
  <c r="BJ312" i="23" s="1"/>
  <c r="AL311" i="21"/>
  <c r="AC311" i="21"/>
  <c r="AD311" i="21"/>
  <c r="AB311" i="21"/>
  <c r="BJ314" i="23" s="1"/>
  <c r="T314" i="21"/>
  <c r="AZ317" i="23" s="1"/>
  <c r="AL314" i="21"/>
  <c r="AC314" i="21"/>
  <c r="AD314" i="21"/>
  <c r="AB314" i="21"/>
  <c r="BJ317" i="23" s="1"/>
  <c r="C316" i="21"/>
  <c r="I26" i="21"/>
  <c r="T26" i="21"/>
  <c r="AZ29" i="23" s="1"/>
  <c r="D26" i="21"/>
  <c r="J33" i="21"/>
  <c r="T33" i="21"/>
  <c r="AZ36" i="23" s="1"/>
  <c r="E33" i="21"/>
  <c r="J37" i="21"/>
  <c r="T37" i="21"/>
  <c r="AZ40" i="23" s="1"/>
  <c r="H37" i="21"/>
  <c r="M40" i="21"/>
  <c r="T40" i="21"/>
  <c r="AZ43" i="23" s="1"/>
  <c r="I42" i="21"/>
  <c r="T42" i="21"/>
  <c r="AZ45" i="23" s="1"/>
  <c r="D42" i="21"/>
  <c r="N42" i="21"/>
  <c r="AU45" i="23" s="1"/>
  <c r="C42" i="21"/>
  <c r="M44" i="21"/>
  <c r="T44" i="21"/>
  <c r="AZ47" i="23" s="1"/>
  <c r="N71" i="21"/>
  <c r="AU74" i="23" s="1"/>
  <c r="T71" i="21"/>
  <c r="AZ74" i="23" s="1"/>
  <c r="M71" i="21"/>
  <c r="E71" i="21"/>
  <c r="C71" i="21"/>
  <c r="N75" i="21"/>
  <c r="AU78" i="23" s="1"/>
  <c r="T75" i="21"/>
  <c r="AZ78" i="23" s="1"/>
  <c r="G75" i="21"/>
  <c r="E75" i="21"/>
  <c r="J92" i="21"/>
  <c r="T92" i="21"/>
  <c r="AZ95" i="23" s="1"/>
  <c r="H92" i="21"/>
  <c r="C92" i="21"/>
  <c r="M11" i="21"/>
  <c r="T11" i="21"/>
  <c r="AZ14" i="23" s="1"/>
  <c r="N16" i="21"/>
  <c r="AU19" i="23" s="1"/>
  <c r="T16" i="21"/>
  <c r="AZ19" i="23" s="1"/>
  <c r="G18" i="21"/>
  <c r="T18" i="21"/>
  <c r="AZ21" i="23" s="1"/>
  <c r="C18" i="21"/>
  <c r="G23" i="21"/>
  <c r="C26" i="21"/>
  <c r="M33" i="21"/>
  <c r="C37" i="21"/>
  <c r="G42" i="21"/>
  <c r="J45" i="21"/>
  <c r="T45" i="21"/>
  <c r="AZ48" i="23" s="1"/>
  <c r="H45" i="21"/>
  <c r="C45" i="21"/>
  <c r="M51" i="21"/>
  <c r="T51" i="21"/>
  <c r="AZ54" i="23" s="1"/>
  <c r="T66" i="21"/>
  <c r="AZ69" i="23" s="1"/>
  <c r="J66" i="21"/>
  <c r="F66" i="21"/>
  <c r="M72" i="21"/>
  <c r="T72" i="21"/>
  <c r="AZ75" i="23" s="1"/>
  <c r="N72" i="21"/>
  <c r="AU75" i="23" s="1"/>
  <c r="M84" i="21"/>
  <c r="T84" i="21"/>
  <c r="AZ87" i="23" s="1"/>
  <c r="D84" i="21"/>
  <c r="J9" i="21"/>
  <c r="T9" i="21"/>
  <c r="AZ12" i="23" s="1"/>
  <c r="R9" i="21"/>
  <c r="J21" i="21"/>
  <c r="T21" i="21"/>
  <c r="AZ24" i="23" s="1"/>
  <c r="H21" i="21"/>
  <c r="I22" i="21"/>
  <c r="T22" i="21"/>
  <c r="AZ25" i="23" s="1"/>
  <c r="M22" i="21"/>
  <c r="M26" i="21"/>
  <c r="J29" i="21"/>
  <c r="T29" i="21"/>
  <c r="AZ32" i="23" s="1"/>
  <c r="N31" i="21"/>
  <c r="AU34" i="23" s="1"/>
  <c r="T31" i="21"/>
  <c r="AZ34" i="23" s="1"/>
  <c r="I34" i="21"/>
  <c r="T34" i="21"/>
  <c r="AZ37" i="23" s="1"/>
  <c r="G34" i="21"/>
  <c r="D34" i="21"/>
  <c r="M42" i="21"/>
  <c r="H52" i="21"/>
  <c r="T52" i="21"/>
  <c r="AZ55" i="23" s="1"/>
  <c r="AH54" i="21"/>
  <c r="T54" i="21"/>
  <c r="AZ57" i="23" s="1"/>
  <c r="H56" i="21"/>
  <c r="T56" i="21"/>
  <c r="AZ59" i="23" s="1"/>
  <c r="N59" i="21"/>
  <c r="AU62" i="23" s="1"/>
  <c r="T59" i="21"/>
  <c r="AZ62" i="23" s="1"/>
  <c r="G59" i="21"/>
  <c r="E59" i="21"/>
  <c r="C59" i="21"/>
  <c r="J69" i="21"/>
  <c r="T69" i="21"/>
  <c r="AZ72" i="23" s="1"/>
  <c r="H69" i="21"/>
  <c r="C69" i="21"/>
  <c r="Y78" i="21"/>
  <c r="T78" i="21"/>
  <c r="AZ81" i="23" s="1"/>
  <c r="M94" i="21"/>
  <c r="T94" i="21"/>
  <c r="AZ97" i="23" s="1"/>
  <c r="J94" i="21"/>
  <c r="E94" i="21"/>
  <c r="M10" i="21"/>
  <c r="T10" i="21"/>
  <c r="AZ13" i="23" s="1"/>
  <c r="C10" i="21"/>
  <c r="F19" i="21"/>
  <c r="T19" i="21"/>
  <c r="AZ22" i="23" s="1"/>
  <c r="C21" i="21"/>
  <c r="C22" i="21"/>
  <c r="N26" i="21"/>
  <c r="AU29" i="23" s="1"/>
  <c r="C29" i="21"/>
  <c r="M32" i="21"/>
  <c r="T32" i="21"/>
  <c r="AZ35" i="23" s="1"/>
  <c r="C34" i="21"/>
  <c r="N39" i="21"/>
  <c r="AU42" i="23" s="1"/>
  <c r="T39" i="21"/>
  <c r="AZ42" i="23" s="1"/>
  <c r="N47" i="21"/>
  <c r="AU50" i="23" s="1"/>
  <c r="T47" i="21"/>
  <c r="AZ50" i="23" s="1"/>
  <c r="M59" i="21"/>
  <c r="N63" i="21"/>
  <c r="AU66" i="23" s="1"/>
  <c r="T63" i="21"/>
  <c r="AZ66" i="23" s="1"/>
  <c r="G63" i="21"/>
  <c r="E63" i="21"/>
  <c r="C63" i="21"/>
  <c r="J89" i="21"/>
  <c r="T89" i="21"/>
  <c r="AZ92" i="23" s="1"/>
  <c r="M89" i="21"/>
  <c r="E89" i="21"/>
  <c r="G97" i="21"/>
  <c r="T97" i="21"/>
  <c r="AZ100" i="23" s="1"/>
  <c r="H99" i="21"/>
  <c r="T99" i="21"/>
  <c r="AZ102" i="23" s="1"/>
  <c r="N101" i="21"/>
  <c r="AU104" i="23" s="1"/>
  <c r="T101" i="21"/>
  <c r="AZ104" i="23" s="1"/>
  <c r="J104" i="21"/>
  <c r="T104" i="21"/>
  <c r="AZ107" i="23" s="1"/>
  <c r="J108" i="21"/>
  <c r="T108" i="21"/>
  <c r="AZ111" i="23" s="1"/>
  <c r="J112" i="21"/>
  <c r="T112" i="21"/>
  <c r="AZ115" i="23" s="1"/>
  <c r="H112" i="21"/>
  <c r="M114" i="21"/>
  <c r="T114" i="21"/>
  <c r="AZ117" i="23" s="1"/>
  <c r="I115" i="21"/>
  <c r="T115" i="21"/>
  <c r="AZ118" i="23" s="1"/>
  <c r="C122" i="21"/>
  <c r="T122" i="21"/>
  <c r="AZ125" i="23" s="1"/>
  <c r="J124" i="21"/>
  <c r="T124" i="21"/>
  <c r="AZ127" i="23" s="1"/>
  <c r="I124" i="21"/>
  <c r="I131" i="21"/>
  <c r="T131" i="21"/>
  <c r="AZ134" i="23" s="1"/>
  <c r="J133" i="21"/>
  <c r="T133" i="21"/>
  <c r="AZ136" i="23" s="1"/>
  <c r="AI143" i="21"/>
  <c r="T143" i="21"/>
  <c r="AZ146" i="23" s="1"/>
  <c r="J145" i="21"/>
  <c r="T145" i="21"/>
  <c r="AZ148" i="23" s="1"/>
  <c r="J148" i="21"/>
  <c r="T148" i="21"/>
  <c r="AZ151" i="23" s="1"/>
  <c r="I148" i="21"/>
  <c r="I151" i="21"/>
  <c r="T151" i="21"/>
  <c r="AZ154" i="23" s="1"/>
  <c r="N159" i="21"/>
  <c r="AU162" i="23" s="1"/>
  <c r="T159" i="21"/>
  <c r="AZ162" i="23" s="1"/>
  <c r="J161" i="21"/>
  <c r="T161" i="21"/>
  <c r="AZ164" i="23" s="1"/>
  <c r="J165" i="21"/>
  <c r="T165" i="21"/>
  <c r="AZ168" i="23" s="1"/>
  <c r="N165" i="21"/>
  <c r="AU168" i="23" s="1"/>
  <c r="J181" i="21"/>
  <c r="T181" i="21"/>
  <c r="AZ184" i="23" s="1"/>
  <c r="M183" i="21"/>
  <c r="T183" i="21"/>
  <c r="AZ186" i="23" s="1"/>
  <c r="J187" i="21"/>
  <c r="T187" i="21"/>
  <c r="AZ190" i="23" s="1"/>
  <c r="H191" i="21"/>
  <c r="T191" i="21"/>
  <c r="AZ194" i="23" s="1"/>
  <c r="C192" i="21"/>
  <c r="T192" i="21"/>
  <c r="AZ195" i="23" s="1"/>
  <c r="N209" i="21"/>
  <c r="AU212" i="23" s="1"/>
  <c r="T209" i="21"/>
  <c r="AZ212" i="23" s="1"/>
  <c r="N210" i="21"/>
  <c r="AU213" i="23" s="1"/>
  <c r="T210" i="21"/>
  <c r="AZ213" i="23" s="1"/>
  <c r="J218" i="21"/>
  <c r="T218" i="21"/>
  <c r="AZ221" i="23" s="1"/>
  <c r="M218" i="21"/>
  <c r="F220" i="21"/>
  <c r="T220" i="21"/>
  <c r="AZ223" i="23" s="1"/>
  <c r="J226" i="21"/>
  <c r="T226" i="21"/>
  <c r="AZ229" i="23" s="1"/>
  <c r="M226" i="21"/>
  <c r="M228" i="21"/>
  <c r="T228" i="21"/>
  <c r="AZ231" i="23" s="1"/>
  <c r="J229" i="21"/>
  <c r="T229" i="21"/>
  <c r="AZ232" i="23" s="1"/>
  <c r="J234" i="21"/>
  <c r="T234" i="21"/>
  <c r="AZ237" i="23" s="1"/>
  <c r="H234" i="21"/>
  <c r="J239" i="21"/>
  <c r="T239" i="21"/>
  <c r="AZ242" i="23" s="1"/>
  <c r="J247" i="21"/>
  <c r="T247" i="21"/>
  <c r="AZ250" i="23" s="1"/>
  <c r="F248" i="21"/>
  <c r="T248" i="21"/>
  <c r="AZ251" i="23" s="1"/>
  <c r="M260" i="21"/>
  <c r="T260" i="21"/>
  <c r="AZ263" i="23" s="1"/>
  <c r="J266" i="21"/>
  <c r="T266" i="21"/>
  <c r="AZ269" i="23" s="1"/>
  <c r="I266" i="21"/>
  <c r="J282" i="21"/>
  <c r="T282" i="21"/>
  <c r="AZ285" i="23" s="1"/>
  <c r="J286" i="21"/>
  <c r="T286" i="21"/>
  <c r="AZ289" i="23" s="1"/>
  <c r="M290" i="21"/>
  <c r="T290" i="21"/>
  <c r="AZ293" i="23" s="1"/>
  <c r="J295" i="21"/>
  <c r="T295" i="21"/>
  <c r="AZ298" i="23" s="1"/>
  <c r="M295" i="21"/>
  <c r="N300" i="21"/>
  <c r="AU303" i="23" s="1"/>
  <c r="T300" i="21"/>
  <c r="AZ303" i="23" s="1"/>
  <c r="M308" i="21"/>
  <c r="T308" i="21"/>
  <c r="AZ311" i="23" s="1"/>
  <c r="J311" i="21"/>
  <c r="T311" i="21"/>
  <c r="AZ314" i="23" s="1"/>
  <c r="I311" i="21"/>
  <c r="J315" i="21"/>
  <c r="T315" i="21"/>
  <c r="AZ318" i="23" s="1"/>
  <c r="H315" i="21"/>
  <c r="N318" i="21"/>
  <c r="AU321" i="23" s="1"/>
  <c r="T318" i="21"/>
  <c r="AZ321" i="23" s="1"/>
  <c r="J13" i="21"/>
  <c r="T13" i="21"/>
  <c r="AZ16" i="23" s="1"/>
  <c r="M15" i="21"/>
  <c r="T15" i="21"/>
  <c r="AZ18" i="23" s="1"/>
  <c r="J17" i="21"/>
  <c r="T17" i="21"/>
  <c r="AZ20" i="23" s="1"/>
  <c r="H17" i="21"/>
  <c r="I20" i="21"/>
  <c r="T20" i="21"/>
  <c r="AZ23" i="23" s="1"/>
  <c r="J25" i="21"/>
  <c r="T25" i="21"/>
  <c r="AZ28" i="23" s="1"/>
  <c r="I25" i="21"/>
  <c r="M28" i="21"/>
  <c r="T28" i="21"/>
  <c r="AZ31" i="23" s="1"/>
  <c r="N35" i="21"/>
  <c r="AU38" i="23" s="1"/>
  <c r="T35" i="21"/>
  <c r="AZ38" i="23" s="1"/>
  <c r="J41" i="21"/>
  <c r="T41" i="21"/>
  <c r="AZ44" i="23" s="1"/>
  <c r="J48" i="21"/>
  <c r="T48" i="21"/>
  <c r="AZ51" i="23" s="1"/>
  <c r="H50" i="21"/>
  <c r="T50" i="21"/>
  <c r="AZ53" i="23" s="1"/>
  <c r="J50" i="21"/>
  <c r="J53" i="21"/>
  <c r="T53" i="21"/>
  <c r="AZ56" i="23" s="1"/>
  <c r="N55" i="21"/>
  <c r="AU58" i="23" s="1"/>
  <c r="T55" i="21"/>
  <c r="AZ58" i="23" s="1"/>
  <c r="E65" i="21"/>
  <c r="J77" i="21"/>
  <c r="T77" i="21"/>
  <c r="AZ80" i="23" s="1"/>
  <c r="N79" i="21"/>
  <c r="AU82" i="23" s="1"/>
  <c r="T79" i="21"/>
  <c r="AZ82" i="23" s="1"/>
  <c r="M80" i="21"/>
  <c r="T80" i="21"/>
  <c r="AZ83" i="23" s="1"/>
  <c r="N83" i="21"/>
  <c r="AU86" i="23" s="1"/>
  <c r="T83" i="21"/>
  <c r="AZ86" i="23" s="1"/>
  <c r="J90" i="21"/>
  <c r="M98" i="21"/>
  <c r="T98" i="21"/>
  <c r="AZ101" i="23" s="1"/>
  <c r="E104" i="21"/>
  <c r="E108" i="21"/>
  <c r="N109" i="21"/>
  <c r="AU112" i="23" s="1"/>
  <c r="C112" i="21"/>
  <c r="I112" i="21"/>
  <c r="D113" i="21"/>
  <c r="C114" i="21"/>
  <c r="F115" i="21"/>
  <c r="J117" i="21"/>
  <c r="T117" i="21"/>
  <c r="AZ120" i="23" s="1"/>
  <c r="G118" i="21"/>
  <c r="T118" i="21"/>
  <c r="AZ121" i="23" s="1"/>
  <c r="J120" i="21"/>
  <c r="T120" i="21"/>
  <c r="AZ123" i="23" s="1"/>
  <c r="I120" i="21"/>
  <c r="D121" i="21"/>
  <c r="G122" i="21"/>
  <c r="C124" i="21"/>
  <c r="F127" i="21"/>
  <c r="T127" i="21"/>
  <c r="AZ130" i="23" s="1"/>
  <c r="G133" i="21"/>
  <c r="I135" i="21"/>
  <c r="J137" i="21"/>
  <c r="T137" i="21"/>
  <c r="AZ140" i="23" s="1"/>
  <c r="M137" i="21"/>
  <c r="J141" i="21"/>
  <c r="T141" i="21"/>
  <c r="AZ144" i="23" s="1"/>
  <c r="N141" i="21"/>
  <c r="AU144" i="23" s="1"/>
  <c r="G145" i="21"/>
  <c r="C148" i="21"/>
  <c r="N152" i="21"/>
  <c r="AU155" i="23" s="1"/>
  <c r="T152" i="21"/>
  <c r="AZ155" i="23" s="1"/>
  <c r="Z154" i="21"/>
  <c r="T154" i="21"/>
  <c r="AZ157" i="23" s="1"/>
  <c r="J157" i="21"/>
  <c r="T157" i="21"/>
  <c r="AZ160" i="23" s="1"/>
  <c r="I159" i="21"/>
  <c r="D161" i="21"/>
  <c r="N163" i="21"/>
  <c r="AU166" i="23" s="1"/>
  <c r="T163" i="21"/>
  <c r="AZ166" i="23" s="1"/>
  <c r="C165" i="21"/>
  <c r="Z166" i="21"/>
  <c r="T166" i="21"/>
  <c r="AZ169" i="23" s="1"/>
  <c r="N168" i="21"/>
  <c r="AU171" i="23" s="1"/>
  <c r="T168" i="21"/>
  <c r="AZ171" i="23" s="1"/>
  <c r="I172" i="21"/>
  <c r="G174" i="21"/>
  <c r="I177" i="21"/>
  <c r="T177" i="21"/>
  <c r="AZ180" i="23" s="1"/>
  <c r="J177" i="21"/>
  <c r="H179" i="21"/>
  <c r="T179" i="21"/>
  <c r="AZ182" i="23" s="1"/>
  <c r="J179" i="21"/>
  <c r="E181" i="21"/>
  <c r="E182" i="21"/>
  <c r="D183" i="21"/>
  <c r="E186" i="21"/>
  <c r="D187" i="21"/>
  <c r="I189" i="21"/>
  <c r="T189" i="21"/>
  <c r="AZ192" i="23" s="1"/>
  <c r="J190" i="21"/>
  <c r="T190" i="21"/>
  <c r="AZ193" i="23" s="1"/>
  <c r="C191" i="21"/>
  <c r="F192" i="21"/>
  <c r="H195" i="21"/>
  <c r="T195" i="21"/>
  <c r="AZ198" i="23" s="1"/>
  <c r="I196" i="21"/>
  <c r="T196" i="21"/>
  <c r="AZ199" i="23" s="1"/>
  <c r="E198" i="21"/>
  <c r="M200" i="21"/>
  <c r="T200" i="21"/>
  <c r="AZ203" i="23" s="1"/>
  <c r="I201" i="21"/>
  <c r="F205" i="21"/>
  <c r="N206" i="21"/>
  <c r="AU209" i="23" s="1"/>
  <c r="D209" i="21"/>
  <c r="G210" i="21"/>
  <c r="J217" i="21"/>
  <c r="T217" i="21"/>
  <c r="AZ220" i="23" s="1"/>
  <c r="C218" i="21"/>
  <c r="J219" i="21"/>
  <c r="T219" i="21"/>
  <c r="AZ222" i="23" s="1"/>
  <c r="C220" i="21"/>
  <c r="J225" i="21"/>
  <c r="T225" i="21"/>
  <c r="AZ228" i="23" s="1"/>
  <c r="C226" i="21"/>
  <c r="J227" i="21"/>
  <c r="T227" i="21"/>
  <c r="AZ230" i="23" s="1"/>
  <c r="C228" i="21"/>
  <c r="E229" i="21"/>
  <c r="D230" i="21"/>
  <c r="M230" i="21"/>
  <c r="M232" i="21"/>
  <c r="T232" i="21"/>
  <c r="AZ235" i="23" s="1"/>
  <c r="J233" i="21"/>
  <c r="T233" i="21"/>
  <c r="AZ236" i="23" s="1"/>
  <c r="C234" i="21"/>
  <c r="I234" i="21"/>
  <c r="J238" i="21"/>
  <c r="T238" i="21"/>
  <c r="AZ241" i="23" s="1"/>
  <c r="H238" i="21"/>
  <c r="D239" i="21"/>
  <c r="F240" i="21"/>
  <c r="M242" i="21"/>
  <c r="T242" i="21"/>
  <c r="AZ245" i="23" s="1"/>
  <c r="F243" i="21"/>
  <c r="J245" i="21"/>
  <c r="T245" i="21"/>
  <c r="AZ248" i="23" s="1"/>
  <c r="J246" i="21"/>
  <c r="T246" i="21"/>
  <c r="AZ249" i="23" s="1"/>
  <c r="D247" i="21"/>
  <c r="I248" i="21"/>
  <c r="J252" i="21"/>
  <c r="T252" i="21"/>
  <c r="AZ255" i="23" s="1"/>
  <c r="I256" i="21"/>
  <c r="J258" i="21"/>
  <c r="T258" i="21"/>
  <c r="AZ261" i="23" s="1"/>
  <c r="M258" i="21"/>
  <c r="F260" i="21"/>
  <c r="D262" i="21"/>
  <c r="M264" i="21"/>
  <c r="T264" i="21"/>
  <c r="AZ267" i="23" s="1"/>
  <c r="C266" i="21"/>
  <c r="N267" i="21"/>
  <c r="AU270" i="23" s="1"/>
  <c r="T267" i="21"/>
  <c r="AZ270" i="23" s="1"/>
  <c r="N275" i="21"/>
  <c r="AU278" i="23" s="1"/>
  <c r="T275" i="21"/>
  <c r="AZ278" i="23" s="1"/>
  <c r="J278" i="21"/>
  <c r="T278" i="21"/>
  <c r="AZ281" i="23" s="1"/>
  <c r="I280" i="21"/>
  <c r="T280" i="21"/>
  <c r="AZ283" i="23" s="1"/>
  <c r="M280" i="21"/>
  <c r="E282" i="21"/>
  <c r="I284" i="21"/>
  <c r="D286" i="21"/>
  <c r="I288" i="21"/>
  <c r="D290" i="21"/>
  <c r="D291" i="21"/>
  <c r="M291" i="21"/>
  <c r="M293" i="21"/>
  <c r="T293" i="21"/>
  <c r="AZ296" i="23" s="1"/>
  <c r="D295" i="21"/>
  <c r="E299" i="21"/>
  <c r="C300" i="21"/>
  <c r="N302" i="21"/>
  <c r="AU305" i="23" s="1"/>
  <c r="T302" i="21"/>
  <c r="AZ305" i="23" s="1"/>
  <c r="N303" i="21"/>
  <c r="AU306" i="23" s="1"/>
  <c r="I306" i="21"/>
  <c r="T306" i="21"/>
  <c r="AZ309" i="23" s="1"/>
  <c r="D307" i="21"/>
  <c r="C308" i="21"/>
  <c r="C311" i="21"/>
  <c r="M311" i="21"/>
  <c r="I313" i="21"/>
  <c r="C315" i="21"/>
  <c r="I315" i="21"/>
  <c r="F316" i="21"/>
  <c r="D318" i="21"/>
  <c r="M36" i="21"/>
  <c r="T36" i="21"/>
  <c r="AZ39" i="23" s="1"/>
  <c r="N43" i="21"/>
  <c r="AU46" i="23" s="1"/>
  <c r="T43" i="21"/>
  <c r="AZ46" i="23" s="1"/>
  <c r="J49" i="21"/>
  <c r="T49" i="21"/>
  <c r="AZ52" i="23" s="1"/>
  <c r="M68" i="21"/>
  <c r="T68" i="21"/>
  <c r="AZ71" i="23" s="1"/>
  <c r="J73" i="21"/>
  <c r="T73" i="21"/>
  <c r="AZ76" i="23" s="1"/>
  <c r="J85" i="21"/>
  <c r="T85" i="21"/>
  <c r="AZ88" i="23" s="1"/>
  <c r="N87" i="21"/>
  <c r="AU90" i="23" s="1"/>
  <c r="T87" i="21"/>
  <c r="AZ90" i="23" s="1"/>
  <c r="M88" i="21"/>
  <c r="T88" i="21"/>
  <c r="AZ91" i="23" s="1"/>
  <c r="N91" i="21"/>
  <c r="AU94" i="23" s="1"/>
  <c r="T91" i="21"/>
  <c r="AZ94" i="23" s="1"/>
  <c r="M104" i="21"/>
  <c r="M108" i="21"/>
  <c r="M110" i="21"/>
  <c r="T110" i="21"/>
  <c r="AZ113" i="23" s="1"/>
  <c r="D112" i="21"/>
  <c r="M112" i="21"/>
  <c r="F114" i="21"/>
  <c r="J116" i="21"/>
  <c r="T116" i="21"/>
  <c r="AZ119" i="23" s="1"/>
  <c r="M122" i="21"/>
  <c r="D124" i="21"/>
  <c r="J129" i="21"/>
  <c r="T129" i="21"/>
  <c r="AZ132" i="23" s="1"/>
  <c r="F130" i="21"/>
  <c r="T130" i="21"/>
  <c r="AZ133" i="23" s="1"/>
  <c r="J136" i="21"/>
  <c r="T136" i="21"/>
  <c r="AZ139" i="23" s="1"/>
  <c r="J140" i="21"/>
  <c r="T140" i="21"/>
  <c r="AZ143" i="23" s="1"/>
  <c r="H140" i="21"/>
  <c r="D148" i="21"/>
  <c r="G150" i="21"/>
  <c r="T150" i="21"/>
  <c r="AZ153" i="23" s="1"/>
  <c r="N155" i="21"/>
  <c r="AU158" i="23" s="1"/>
  <c r="T155" i="21"/>
  <c r="AZ158" i="23" s="1"/>
  <c r="G161" i="21"/>
  <c r="D165" i="21"/>
  <c r="N167" i="21"/>
  <c r="AU170" i="23" s="1"/>
  <c r="T167" i="21"/>
  <c r="AZ170" i="23" s="1"/>
  <c r="M169" i="21"/>
  <c r="T169" i="21"/>
  <c r="AZ172" i="23" s="1"/>
  <c r="N169" i="21"/>
  <c r="AU172" i="23" s="1"/>
  <c r="I173" i="21"/>
  <c r="T173" i="21"/>
  <c r="AZ176" i="23" s="1"/>
  <c r="J173" i="21"/>
  <c r="H175" i="21"/>
  <c r="T175" i="21"/>
  <c r="AZ178" i="23" s="1"/>
  <c r="J175" i="21"/>
  <c r="N181" i="21"/>
  <c r="AU184" i="23" s="1"/>
  <c r="G182" i="21"/>
  <c r="F184" i="21"/>
  <c r="T184" i="21"/>
  <c r="AZ187" i="23" s="1"/>
  <c r="M187" i="21"/>
  <c r="F191" i="21"/>
  <c r="I193" i="21"/>
  <c r="T193" i="21"/>
  <c r="AZ196" i="23" s="1"/>
  <c r="J194" i="21"/>
  <c r="T194" i="21"/>
  <c r="AZ197" i="23" s="1"/>
  <c r="J202" i="21"/>
  <c r="T202" i="21"/>
  <c r="AZ205" i="23" s="1"/>
  <c r="M202" i="21"/>
  <c r="M207" i="21"/>
  <c r="T207" i="21"/>
  <c r="AZ210" i="23" s="1"/>
  <c r="F209" i="21"/>
  <c r="M211" i="21"/>
  <c r="T211" i="21"/>
  <c r="AZ214" i="23" s="1"/>
  <c r="I212" i="21"/>
  <c r="T212" i="21"/>
  <c r="AZ215" i="23" s="1"/>
  <c r="J214" i="21"/>
  <c r="T214" i="21"/>
  <c r="AZ217" i="23" s="1"/>
  <c r="M214" i="21"/>
  <c r="F216" i="21"/>
  <c r="T216" i="21"/>
  <c r="AZ219" i="23" s="1"/>
  <c r="E218" i="21"/>
  <c r="I220" i="21"/>
  <c r="J222" i="21"/>
  <c r="T222" i="21"/>
  <c r="AZ225" i="23" s="1"/>
  <c r="M222" i="21"/>
  <c r="F224" i="21"/>
  <c r="T224" i="21"/>
  <c r="AZ227" i="23" s="1"/>
  <c r="E226" i="21"/>
  <c r="F228" i="21"/>
  <c r="N229" i="21"/>
  <c r="AU232" i="23" s="1"/>
  <c r="J231" i="21"/>
  <c r="T231" i="21"/>
  <c r="AZ234" i="23" s="1"/>
  <c r="D234" i="21"/>
  <c r="M234" i="21"/>
  <c r="M236" i="21"/>
  <c r="T236" i="21"/>
  <c r="AZ239" i="23" s="1"/>
  <c r="J237" i="21"/>
  <c r="T237" i="21"/>
  <c r="AZ240" i="23" s="1"/>
  <c r="M239" i="21"/>
  <c r="F247" i="21"/>
  <c r="H249" i="21"/>
  <c r="T249" i="21"/>
  <c r="AZ252" i="23" s="1"/>
  <c r="J254" i="21"/>
  <c r="T254" i="21"/>
  <c r="AZ257" i="23" s="1"/>
  <c r="M254" i="21"/>
  <c r="D266" i="21"/>
  <c r="J268" i="21"/>
  <c r="T268" i="21"/>
  <c r="AZ271" i="23" s="1"/>
  <c r="N269" i="21"/>
  <c r="AU272" i="23" s="1"/>
  <c r="T269" i="21"/>
  <c r="AZ272" i="23" s="1"/>
  <c r="J272" i="21"/>
  <c r="T272" i="21"/>
  <c r="AZ275" i="23" s="1"/>
  <c r="N273" i="21"/>
  <c r="AU276" i="23" s="1"/>
  <c r="T273" i="21"/>
  <c r="AZ276" i="23" s="1"/>
  <c r="I276" i="21"/>
  <c r="T276" i="21"/>
  <c r="AZ279" i="23" s="1"/>
  <c r="M276" i="21"/>
  <c r="F281" i="21"/>
  <c r="T281" i="21"/>
  <c r="AZ284" i="23" s="1"/>
  <c r="M282" i="21"/>
  <c r="N285" i="21"/>
  <c r="AU288" i="23" s="1"/>
  <c r="T285" i="21"/>
  <c r="AZ288" i="23" s="1"/>
  <c r="I286" i="21"/>
  <c r="N289" i="21"/>
  <c r="AU292" i="23" s="1"/>
  <c r="T289" i="21"/>
  <c r="AZ292" i="23" s="1"/>
  <c r="I290" i="21"/>
  <c r="M292" i="21"/>
  <c r="T292" i="21"/>
  <c r="AZ295" i="23" s="1"/>
  <c r="E295" i="21"/>
  <c r="F300" i="21"/>
  <c r="G304" i="21"/>
  <c r="T304" i="21"/>
  <c r="AZ307" i="23" s="1"/>
  <c r="N308" i="21"/>
  <c r="AU311" i="23" s="1"/>
  <c r="D311" i="21"/>
  <c r="D315" i="21"/>
  <c r="M315" i="21"/>
  <c r="H58" i="21"/>
  <c r="T58" i="21"/>
  <c r="AZ61" i="23" s="1"/>
  <c r="H62" i="21"/>
  <c r="T62" i="21"/>
  <c r="AZ65" i="23" s="1"/>
  <c r="J65" i="21"/>
  <c r="T65" i="21"/>
  <c r="AZ68" i="23" s="1"/>
  <c r="M65" i="21"/>
  <c r="N67" i="21"/>
  <c r="AU70" i="23" s="1"/>
  <c r="T67" i="21"/>
  <c r="AZ70" i="23" s="1"/>
  <c r="M76" i="21"/>
  <c r="T76" i="21"/>
  <c r="AZ79" i="23" s="1"/>
  <c r="J81" i="21"/>
  <c r="T81" i="21"/>
  <c r="AZ84" i="23" s="1"/>
  <c r="H111" i="21"/>
  <c r="T111" i="21"/>
  <c r="AZ114" i="23" s="1"/>
  <c r="E112" i="21"/>
  <c r="J113" i="21"/>
  <c r="T113" i="21"/>
  <c r="AZ116" i="23" s="1"/>
  <c r="N113" i="21"/>
  <c r="AU116" i="23" s="1"/>
  <c r="G114" i="21"/>
  <c r="J121" i="21"/>
  <c r="T121" i="21"/>
  <c r="AZ124" i="23" s="1"/>
  <c r="N121" i="21"/>
  <c r="AU124" i="23" s="1"/>
  <c r="H124" i="21"/>
  <c r="J128" i="21"/>
  <c r="T128" i="21"/>
  <c r="AZ131" i="23" s="1"/>
  <c r="G138" i="21"/>
  <c r="T138" i="21"/>
  <c r="AZ141" i="23" s="1"/>
  <c r="I147" i="21"/>
  <c r="T147" i="21"/>
  <c r="AZ150" i="23" s="1"/>
  <c r="H148" i="21"/>
  <c r="J153" i="21"/>
  <c r="T153" i="21"/>
  <c r="AZ156" i="23" s="1"/>
  <c r="N161" i="21"/>
  <c r="AU164" i="23" s="1"/>
  <c r="G165" i="21"/>
  <c r="J170" i="21"/>
  <c r="T170" i="21"/>
  <c r="AZ173" i="23" s="1"/>
  <c r="I180" i="21"/>
  <c r="T180" i="21"/>
  <c r="AZ183" i="23" s="1"/>
  <c r="M182" i="21"/>
  <c r="J186" i="21"/>
  <c r="T186" i="21"/>
  <c r="AZ189" i="23" s="1"/>
  <c r="M186" i="21"/>
  <c r="J191" i="21"/>
  <c r="J198" i="21"/>
  <c r="T198" i="21"/>
  <c r="AZ201" i="23" s="1"/>
  <c r="N205" i="21"/>
  <c r="AU208" i="23" s="1"/>
  <c r="T205" i="21"/>
  <c r="AZ208" i="23" s="1"/>
  <c r="J209" i="21"/>
  <c r="J213" i="21"/>
  <c r="T213" i="21"/>
  <c r="AZ216" i="23" s="1"/>
  <c r="J215" i="21"/>
  <c r="T215" i="21"/>
  <c r="AZ218" i="23" s="1"/>
  <c r="H218" i="21"/>
  <c r="J221" i="21"/>
  <c r="T221" i="21"/>
  <c r="AZ224" i="23" s="1"/>
  <c r="J223" i="21"/>
  <c r="T223" i="21"/>
  <c r="AZ226" i="23" s="1"/>
  <c r="H226" i="21"/>
  <c r="I228" i="21"/>
  <c r="J230" i="21"/>
  <c r="T230" i="21"/>
  <c r="AZ233" i="23" s="1"/>
  <c r="H230" i="21"/>
  <c r="E234" i="21"/>
  <c r="J235" i="21"/>
  <c r="T235" i="21"/>
  <c r="AZ238" i="23" s="1"/>
  <c r="M240" i="21"/>
  <c r="T240" i="21"/>
  <c r="AZ243" i="23" s="1"/>
  <c r="I241" i="21"/>
  <c r="T241" i="21"/>
  <c r="AZ244" i="23" s="1"/>
  <c r="J243" i="21"/>
  <c r="T243" i="21"/>
  <c r="AZ246" i="23" s="1"/>
  <c r="F244" i="21"/>
  <c r="T244" i="21"/>
  <c r="AZ247" i="23" s="1"/>
  <c r="M247" i="21"/>
  <c r="J262" i="21"/>
  <c r="T262" i="21"/>
  <c r="AZ265" i="23" s="1"/>
  <c r="I262" i="21"/>
  <c r="H266" i="21"/>
  <c r="N274" i="21"/>
  <c r="AU277" i="23" s="1"/>
  <c r="T274" i="21"/>
  <c r="AZ277" i="23" s="1"/>
  <c r="F277" i="21"/>
  <c r="T277" i="21"/>
  <c r="AZ280" i="23" s="1"/>
  <c r="N283" i="21"/>
  <c r="AU286" i="23" s="1"/>
  <c r="T283" i="21"/>
  <c r="AZ286" i="23" s="1"/>
  <c r="J291" i="21"/>
  <c r="T291" i="21"/>
  <c r="AZ294" i="23" s="1"/>
  <c r="H291" i="21"/>
  <c r="I295" i="21"/>
  <c r="J299" i="21"/>
  <c r="T299" i="21"/>
  <c r="AZ302" i="23" s="1"/>
  <c r="M299" i="21"/>
  <c r="J307" i="21"/>
  <c r="T307" i="21"/>
  <c r="AZ310" i="23" s="1"/>
  <c r="I307" i="21"/>
  <c r="M309" i="21"/>
  <c r="T309" i="21"/>
  <c r="AZ312" i="23" s="1"/>
  <c r="E311" i="21"/>
  <c r="E315" i="21"/>
  <c r="M316" i="21"/>
  <c r="T316" i="21"/>
  <c r="AZ319" i="23" s="1"/>
  <c r="N9" i="21"/>
  <c r="AU12" i="23" s="1"/>
  <c r="I38" i="21"/>
  <c r="G38" i="21"/>
  <c r="N38" i="21"/>
  <c r="AU41" i="23" s="1"/>
  <c r="D38" i="21"/>
  <c r="M38" i="21"/>
  <c r="C38" i="21"/>
  <c r="J61" i="21"/>
  <c r="M61" i="21"/>
  <c r="E61" i="21"/>
  <c r="I61" i="21"/>
  <c r="D61" i="21"/>
  <c r="H61" i="21"/>
  <c r="C61" i="21"/>
  <c r="J164" i="21"/>
  <c r="M164" i="21"/>
  <c r="E164" i="21"/>
  <c r="I164" i="21"/>
  <c r="D164" i="21"/>
  <c r="H164" i="21"/>
  <c r="C164" i="21"/>
  <c r="P9" i="21"/>
  <c r="L38" i="21"/>
  <c r="U38" i="21"/>
  <c r="L54" i="21"/>
  <c r="U54" i="21"/>
  <c r="AI61" i="21"/>
  <c r="P61" i="21"/>
  <c r="Y61" i="21"/>
  <c r="AK61" i="21"/>
  <c r="AI78" i="21"/>
  <c r="Q154" i="21"/>
  <c r="AI154" i="21"/>
  <c r="Q164" i="21"/>
  <c r="AI164" i="21"/>
  <c r="Q166" i="21"/>
  <c r="AI166" i="21"/>
  <c r="Q168" i="21"/>
  <c r="AI168" i="21"/>
  <c r="C9" i="21"/>
  <c r="H9" i="21"/>
  <c r="N12" i="21"/>
  <c r="AU15" i="23" s="1"/>
  <c r="I12" i="21"/>
  <c r="D12" i="21"/>
  <c r="M14" i="21"/>
  <c r="H14" i="21"/>
  <c r="C14" i="21"/>
  <c r="H38" i="21"/>
  <c r="N54" i="21"/>
  <c r="AU57" i="23" s="1"/>
  <c r="G61" i="21"/>
  <c r="H64" i="21"/>
  <c r="F64" i="21"/>
  <c r="D64" i="21"/>
  <c r="J86" i="21"/>
  <c r="F86" i="21"/>
  <c r="J96" i="21"/>
  <c r="M96" i="21"/>
  <c r="E96" i="21"/>
  <c r="I96" i="21"/>
  <c r="D96" i="21"/>
  <c r="H96" i="21"/>
  <c r="C96" i="21"/>
  <c r="J100" i="21"/>
  <c r="M100" i="21"/>
  <c r="E100" i="21"/>
  <c r="I100" i="21"/>
  <c r="D100" i="21"/>
  <c r="H100" i="21"/>
  <c r="C100" i="21"/>
  <c r="M102" i="21"/>
  <c r="J102" i="21"/>
  <c r="E102" i="21"/>
  <c r="M106" i="21"/>
  <c r="J106" i="21"/>
  <c r="E106" i="21"/>
  <c r="J125" i="21"/>
  <c r="G125" i="21"/>
  <c r="N125" i="21"/>
  <c r="AU128" i="23" s="1"/>
  <c r="D125" i="21"/>
  <c r="M125" i="21"/>
  <c r="C125" i="21"/>
  <c r="J132" i="21"/>
  <c r="M132" i="21"/>
  <c r="E132" i="21"/>
  <c r="I132" i="21"/>
  <c r="D132" i="21"/>
  <c r="H132" i="21"/>
  <c r="C132" i="21"/>
  <c r="J144" i="21"/>
  <c r="M144" i="21"/>
  <c r="E144" i="21"/>
  <c r="I144" i="21"/>
  <c r="D144" i="21"/>
  <c r="H144" i="21"/>
  <c r="C144" i="21"/>
  <c r="G164" i="21"/>
  <c r="G168" i="21"/>
  <c r="J174" i="21"/>
  <c r="M174" i="21"/>
  <c r="E174" i="21"/>
  <c r="I174" i="21"/>
  <c r="D174" i="21"/>
  <c r="H174" i="21"/>
  <c r="C174" i="21"/>
  <c r="J78" i="21"/>
  <c r="F78" i="21"/>
  <c r="O9" i="21"/>
  <c r="P3" i="21"/>
  <c r="R3" i="21" s="1"/>
  <c r="X9" i="21" s="1"/>
  <c r="E6" i="21"/>
  <c r="O38" i="21"/>
  <c r="X38" i="21"/>
  <c r="AH38" i="21"/>
  <c r="O54" i="21"/>
  <c r="X54" i="21"/>
  <c r="K61" i="21"/>
  <c r="S61" i="21"/>
  <c r="L78" i="21"/>
  <c r="V154" i="21"/>
  <c r="V164" i="21"/>
  <c r="V166" i="21"/>
  <c r="V168" i="21"/>
  <c r="D9" i="21"/>
  <c r="I3" i="21" s="1"/>
  <c r="I9" i="21"/>
  <c r="I30" i="21"/>
  <c r="G30" i="21"/>
  <c r="N30" i="21"/>
  <c r="AU33" i="23" s="1"/>
  <c r="D30" i="21"/>
  <c r="M30" i="21"/>
  <c r="C30" i="21"/>
  <c r="I46" i="21"/>
  <c r="G46" i="21"/>
  <c r="N46" i="21"/>
  <c r="AU49" i="23" s="1"/>
  <c r="D46" i="21"/>
  <c r="M46" i="21"/>
  <c r="C46" i="21"/>
  <c r="J57" i="21"/>
  <c r="M57" i="21"/>
  <c r="E57" i="21"/>
  <c r="I57" i="21"/>
  <c r="D57" i="21"/>
  <c r="H57" i="21"/>
  <c r="C57" i="21"/>
  <c r="N61" i="21"/>
  <c r="AU64" i="23" s="1"/>
  <c r="G134" i="21"/>
  <c r="F134" i="21"/>
  <c r="G146" i="21"/>
  <c r="F146" i="21"/>
  <c r="C146" i="21"/>
  <c r="J149" i="21"/>
  <c r="G149" i="21"/>
  <c r="N149" i="21"/>
  <c r="AU152" i="23" s="1"/>
  <c r="D149" i="21"/>
  <c r="M149" i="21"/>
  <c r="C149" i="21"/>
  <c r="J156" i="21"/>
  <c r="M156" i="21"/>
  <c r="E156" i="21"/>
  <c r="I156" i="21"/>
  <c r="D156" i="21"/>
  <c r="H156" i="21"/>
  <c r="C156" i="21"/>
  <c r="J160" i="21"/>
  <c r="M160" i="21"/>
  <c r="E160" i="21"/>
  <c r="I160" i="21"/>
  <c r="D160" i="21"/>
  <c r="H160" i="21"/>
  <c r="C160" i="21"/>
  <c r="N164" i="21"/>
  <c r="AU167" i="23" s="1"/>
  <c r="G176" i="21"/>
  <c r="F176" i="21"/>
  <c r="C176" i="21"/>
  <c r="J178" i="21"/>
  <c r="M178" i="21"/>
  <c r="E178" i="21"/>
  <c r="I178" i="21"/>
  <c r="D178" i="21"/>
  <c r="H178" i="21"/>
  <c r="C178" i="21"/>
  <c r="F197" i="21"/>
  <c r="N197" i="21"/>
  <c r="AU200" i="23" s="1"/>
  <c r="E197" i="21"/>
  <c r="J197" i="21"/>
  <c r="D197" i="21"/>
  <c r="I197" i="21"/>
  <c r="G9" i="21"/>
  <c r="H54" i="21"/>
  <c r="F54" i="21"/>
  <c r="D54" i="21"/>
  <c r="I143" i="21"/>
  <c r="F143" i="21"/>
  <c r="E143" i="21"/>
  <c r="J168" i="21"/>
  <c r="M168" i="21"/>
  <c r="E168" i="21"/>
  <c r="I168" i="21"/>
  <c r="D168" i="21"/>
  <c r="H168" i="21"/>
  <c r="C168" i="21"/>
  <c r="U3" i="21"/>
  <c r="E3" i="21"/>
  <c r="AI38" i="21"/>
  <c r="P38" i="21"/>
  <c r="Y38" i="21"/>
  <c r="AK38" i="21"/>
  <c r="AI54" i="21"/>
  <c r="P54" i="21"/>
  <c r="Y54" i="21"/>
  <c r="AK54" i="21"/>
  <c r="L61" i="21"/>
  <c r="U61" i="21"/>
  <c r="P78" i="21"/>
  <c r="AH78" i="21"/>
  <c r="Z164" i="21"/>
  <c r="Z168" i="21"/>
  <c r="E9" i="21"/>
  <c r="M9" i="21"/>
  <c r="H30" i="21"/>
  <c r="H46" i="21"/>
  <c r="G57" i="21"/>
  <c r="N60" i="21"/>
  <c r="AU63" i="23" s="1"/>
  <c r="F60" i="21"/>
  <c r="D60" i="21"/>
  <c r="J70" i="21"/>
  <c r="F70" i="21"/>
  <c r="N93" i="21"/>
  <c r="AU96" i="23" s="1"/>
  <c r="G93" i="21"/>
  <c r="M146" i="21"/>
  <c r="H149" i="21"/>
  <c r="J152" i="21"/>
  <c r="M152" i="21"/>
  <c r="E152" i="21"/>
  <c r="I152" i="21"/>
  <c r="D152" i="21"/>
  <c r="H152" i="21"/>
  <c r="C152" i="21"/>
  <c r="G156" i="21"/>
  <c r="G160" i="21"/>
  <c r="F171" i="21"/>
  <c r="M171" i="21"/>
  <c r="D171" i="21"/>
  <c r="J171" i="21"/>
  <c r="C171" i="21"/>
  <c r="N174" i="21"/>
  <c r="AU177" i="23" s="1"/>
  <c r="M176" i="21"/>
  <c r="G178" i="21"/>
  <c r="D13" i="21"/>
  <c r="I13" i="21"/>
  <c r="G17" i="21"/>
  <c r="N17" i="21"/>
  <c r="AU20" i="23" s="1"/>
  <c r="E21" i="21"/>
  <c r="M21" i="21"/>
  <c r="D22" i="21"/>
  <c r="N22" i="21"/>
  <c r="AU25" i="23" s="1"/>
  <c r="G25" i="21"/>
  <c r="N25" i="21"/>
  <c r="AU28" i="23" s="1"/>
  <c r="G26" i="21"/>
  <c r="D29" i="21"/>
  <c r="I29" i="21"/>
  <c r="G33" i="21"/>
  <c r="N33" i="21"/>
  <c r="AU36" i="23" s="1"/>
  <c r="D37" i="21"/>
  <c r="I37" i="21"/>
  <c r="G41" i="21"/>
  <c r="N41" i="21"/>
  <c r="AU44" i="23" s="1"/>
  <c r="D45" i="21"/>
  <c r="I45" i="21"/>
  <c r="G49" i="21"/>
  <c r="N49" i="21"/>
  <c r="AU52" i="23" s="1"/>
  <c r="D53" i="21"/>
  <c r="I53" i="21"/>
  <c r="I55" i="21"/>
  <c r="G65" i="21"/>
  <c r="N65" i="21"/>
  <c r="AU68" i="23" s="1"/>
  <c r="I67" i="21"/>
  <c r="H68" i="21"/>
  <c r="D69" i="21"/>
  <c r="I69" i="21"/>
  <c r="G73" i="21"/>
  <c r="N73" i="21"/>
  <c r="AU76" i="23" s="1"/>
  <c r="I75" i="21"/>
  <c r="H76" i="21"/>
  <c r="D77" i="21"/>
  <c r="I77" i="21"/>
  <c r="G81" i="21"/>
  <c r="N81" i="21"/>
  <c r="AU84" i="23" s="1"/>
  <c r="I83" i="21"/>
  <c r="H84" i="21"/>
  <c r="D85" i="21"/>
  <c r="I85" i="21"/>
  <c r="G89" i="21"/>
  <c r="N89" i="21"/>
  <c r="AU92" i="23" s="1"/>
  <c r="I91" i="21"/>
  <c r="D92" i="21"/>
  <c r="I92" i="21"/>
  <c r="G104" i="21"/>
  <c r="N104" i="21"/>
  <c r="AU107" i="23" s="1"/>
  <c r="G108" i="21"/>
  <c r="N108" i="21"/>
  <c r="AU111" i="23" s="1"/>
  <c r="G116" i="21"/>
  <c r="N116" i="21"/>
  <c r="AU119" i="23" s="1"/>
  <c r="G128" i="21"/>
  <c r="N128" i="21"/>
  <c r="AU131" i="23" s="1"/>
  <c r="M130" i="21"/>
  <c r="H133" i="21"/>
  <c r="G136" i="21"/>
  <c r="N136" i="21"/>
  <c r="AU139" i="23" s="1"/>
  <c r="H145" i="21"/>
  <c r="H153" i="21"/>
  <c r="H157" i="21"/>
  <c r="H161" i="21"/>
  <c r="H165" i="21"/>
  <c r="H169" i="21"/>
  <c r="D170" i="21"/>
  <c r="I170" i="21"/>
  <c r="F181" i="21"/>
  <c r="J182" i="21"/>
  <c r="I182" i="21"/>
  <c r="D182" i="21"/>
  <c r="N182" i="21"/>
  <c r="AU185" i="23" s="1"/>
  <c r="H182" i="21"/>
  <c r="H183" i="21"/>
  <c r="G208" i="21"/>
  <c r="F208" i="21"/>
  <c r="C208" i="21"/>
  <c r="F11" i="21"/>
  <c r="E13" i="21"/>
  <c r="M13" i="21"/>
  <c r="G21" i="21"/>
  <c r="N21" i="21"/>
  <c r="AU24" i="23" s="1"/>
  <c r="G22" i="21"/>
  <c r="H25" i="21"/>
  <c r="H26" i="21"/>
  <c r="E29" i="21"/>
  <c r="M29" i="21"/>
  <c r="C33" i="21"/>
  <c r="H33" i="21"/>
  <c r="H34" i="21"/>
  <c r="E37" i="21"/>
  <c r="M37" i="21"/>
  <c r="C41" i="21"/>
  <c r="H41" i="21"/>
  <c r="H42" i="21"/>
  <c r="E45" i="21"/>
  <c r="M45" i="21"/>
  <c r="C49" i="21"/>
  <c r="H49" i="21"/>
  <c r="E53" i="21"/>
  <c r="M53" i="21"/>
  <c r="C55" i="21"/>
  <c r="M55" i="21"/>
  <c r="I59" i="21"/>
  <c r="I63" i="21"/>
  <c r="C65" i="21"/>
  <c r="H65" i="21"/>
  <c r="C67" i="21"/>
  <c r="M67" i="21"/>
  <c r="N68" i="21"/>
  <c r="AU71" i="23" s="1"/>
  <c r="E69" i="21"/>
  <c r="M69" i="21"/>
  <c r="G71" i="21"/>
  <c r="D72" i="21"/>
  <c r="C73" i="21"/>
  <c r="H73" i="21"/>
  <c r="C75" i="21"/>
  <c r="M75" i="21"/>
  <c r="N76" i="21"/>
  <c r="AU79" i="23" s="1"/>
  <c r="E77" i="21"/>
  <c r="M77" i="21"/>
  <c r="G79" i="21"/>
  <c r="D80" i="21"/>
  <c r="C81" i="21"/>
  <c r="H81" i="21"/>
  <c r="C83" i="21"/>
  <c r="M83" i="21"/>
  <c r="N84" i="21"/>
  <c r="AU87" i="23" s="1"/>
  <c r="E85" i="21"/>
  <c r="M85" i="21"/>
  <c r="G87" i="21"/>
  <c r="D88" i="21"/>
  <c r="C89" i="21"/>
  <c r="H89" i="21"/>
  <c r="C91" i="21"/>
  <c r="M91" i="21"/>
  <c r="E92" i="21"/>
  <c r="M92" i="21"/>
  <c r="G101" i="21"/>
  <c r="C104" i="21"/>
  <c r="H104" i="21"/>
  <c r="C108" i="21"/>
  <c r="H108" i="21"/>
  <c r="E110" i="21"/>
  <c r="G112" i="21"/>
  <c r="N112" i="21"/>
  <c r="AU115" i="23" s="1"/>
  <c r="G113" i="21"/>
  <c r="C116" i="21"/>
  <c r="H116" i="21"/>
  <c r="H117" i="21"/>
  <c r="F118" i="21"/>
  <c r="G120" i="21"/>
  <c r="N120" i="21"/>
  <c r="AU123" i="23" s="1"/>
  <c r="G121" i="21"/>
  <c r="E124" i="21"/>
  <c r="M124" i="21"/>
  <c r="E127" i="21"/>
  <c r="C128" i="21"/>
  <c r="H128" i="21"/>
  <c r="H129" i="21"/>
  <c r="C130" i="21"/>
  <c r="C133" i="21"/>
  <c r="M133" i="21"/>
  <c r="C136" i="21"/>
  <c r="H136" i="21"/>
  <c r="H137" i="21"/>
  <c r="C138" i="21"/>
  <c r="G140" i="21"/>
  <c r="N140" i="21"/>
  <c r="AU143" i="23" s="1"/>
  <c r="G141" i="21"/>
  <c r="C145" i="21"/>
  <c r="M145" i="21"/>
  <c r="F147" i="21"/>
  <c r="E148" i="21"/>
  <c r="M148" i="21"/>
  <c r="E151" i="21"/>
  <c r="C153" i="21"/>
  <c r="M153" i="21"/>
  <c r="E155" i="21"/>
  <c r="C157" i="21"/>
  <c r="M157" i="21"/>
  <c r="E159" i="21"/>
  <c r="C161" i="21"/>
  <c r="M161" i="21"/>
  <c r="E163" i="21"/>
  <c r="M165" i="21"/>
  <c r="E170" i="21"/>
  <c r="M170" i="21"/>
  <c r="I181" i="21"/>
  <c r="J185" i="21"/>
  <c r="D185" i="21"/>
  <c r="I185" i="21"/>
  <c r="F185" i="21"/>
  <c r="F199" i="21"/>
  <c r="M199" i="21"/>
  <c r="D199" i="21"/>
  <c r="J199" i="21"/>
  <c r="C199" i="21"/>
  <c r="F203" i="21"/>
  <c r="M203" i="21"/>
  <c r="D203" i="21"/>
  <c r="J203" i="21"/>
  <c r="C203" i="21"/>
  <c r="J206" i="21"/>
  <c r="M206" i="21"/>
  <c r="E206" i="21"/>
  <c r="I206" i="21"/>
  <c r="D206" i="21"/>
  <c r="H206" i="21"/>
  <c r="C206" i="21"/>
  <c r="G13" i="21"/>
  <c r="N13" i="21"/>
  <c r="AU16" i="23" s="1"/>
  <c r="D16" i="21"/>
  <c r="H22" i="21"/>
  <c r="G29" i="21"/>
  <c r="N29" i="21"/>
  <c r="AU32" i="23" s="1"/>
  <c r="D33" i="21"/>
  <c r="I33" i="21"/>
  <c r="G37" i="21"/>
  <c r="N37" i="21"/>
  <c r="AU40" i="23" s="1"/>
  <c r="D41" i="21"/>
  <c r="I41" i="21"/>
  <c r="G45" i="21"/>
  <c r="N45" i="21"/>
  <c r="AU48" i="23" s="1"/>
  <c r="D49" i="21"/>
  <c r="I49" i="21"/>
  <c r="G53" i="21"/>
  <c r="N53" i="21"/>
  <c r="AU56" i="23" s="1"/>
  <c r="G69" i="21"/>
  <c r="N69" i="21"/>
  <c r="AU72" i="23" s="1"/>
  <c r="I71" i="21"/>
  <c r="H72" i="21"/>
  <c r="D73" i="21"/>
  <c r="I73" i="21"/>
  <c r="G77" i="21"/>
  <c r="N77" i="21"/>
  <c r="AU80" i="23" s="1"/>
  <c r="I79" i="21"/>
  <c r="H80" i="21"/>
  <c r="D81" i="21"/>
  <c r="I81" i="21"/>
  <c r="G85" i="21"/>
  <c r="N85" i="21"/>
  <c r="AU88" i="23" s="1"/>
  <c r="I87" i="21"/>
  <c r="H88" i="21"/>
  <c r="D89" i="21"/>
  <c r="I89" i="21"/>
  <c r="E91" i="21"/>
  <c r="G92" i="21"/>
  <c r="N92" i="21"/>
  <c r="AU95" i="23" s="1"/>
  <c r="D104" i="21"/>
  <c r="I104" i="21"/>
  <c r="D108" i="21"/>
  <c r="I108" i="21"/>
  <c r="J110" i="21"/>
  <c r="H113" i="21"/>
  <c r="D116" i="21"/>
  <c r="I116" i="21"/>
  <c r="C117" i="21"/>
  <c r="M117" i="21"/>
  <c r="H120" i="21"/>
  <c r="H121" i="21"/>
  <c r="G124" i="21"/>
  <c r="N124" i="21"/>
  <c r="AU127" i="23" s="1"/>
  <c r="D128" i="21"/>
  <c r="I128" i="21"/>
  <c r="C129" i="21"/>
  <c r="M129" i="21"/>
  <c r="F131" i="21"/>
  <c r="D133" i="21"/>
  <c r="N133" i="21"/>
  <c r="AU136" i="23" s="1"/>
  <c r="D136" i="21"/>
  <c r="I136" i="21"/>
  <c r="H141" i="21"/>
  <c r="D145" i="21"/>
  <c r="N145" i="21"/>
  <c r="AU148" i="23" s="1"/>
  <c r="G148" i="21"/>
  <c r="N148" i="21"/>
  <c r="AU151" i="23" s="1"/>
  <c r="D153" i="21"/>
  <c r="N153" i="21"/>
  <c r="AU156" i="23" s="1"/>
  <c r="I155" i="21"/>
  <c r="D157" i="21"/>
  <c r="N157" i="21"/>
  <c r="AU160" i="23" s="1"/>
  <c r="G170" i="21"/>
  <c r="N170" i="21"/>
  <c r="AU173" i="23" s="1"/>
  <c r="D181" i="21"/>
  <c r="J183" i="21"/>
  <c r="C183" i="21"/>
  <c r="F183" i="21"/>
  <c r="E185" i="21"/>
  <c r="F201" i="21"/>
  <c r="N201" i="21"/>
  <c r="AU204" i="23" s="1"/>
  <c r="E201" i="21"/>
  <c r="J201" i="21"/>
  <c r="D201" i="21"/>
  <c r="J210" i="21"/>
  <c r="M210" i="21"/>
  <c r="E210" i="21"/>
  <c r="I210" i="21"/>
  <c r="D210" i="21"/>
  <c r="H210" i="21"/>
  <c r="C210" i="21"/>
  <c r="J250" i="21"/>
  <c r="M250" i="21"/>
  <c r="E250" i="21"/>
  <c r="I250" i="21"/>
  <c r="D250" i="21"/>
  <c r="H250" i="21"/>
  <c r="C250" i="21"/>
  <c r="N250" i="21"/>
  <c r="AU253" i="23" s="1"/>
  <c r="G250" i="21"/>
  <c r="H294" i="21"/>
  <c r="F294" i="21"/>
  <c r="D294" i="21"/>
  <c r="N294" i="21"/>
  <c r="AU297" i="23" s="1"/>
  <c r="M184" i="21"/>
  <c r="G186" i="21"/>
  <c r="N186" i="21"/>
  <c r="AU189" i="23" s="1"/>
  <c r="F187" i="21"/>
  <c r="E189" i="21"/>
  <c r="N189" i="21"/>
  <c r="AU192" i="23" s="1"/>
  <c r="E190" i="21"/>
  <c r="M190" i="21"/>
  <c r="D191" i="21"/>
  <c r="M191" i="21"/>
  <c r="G192" i="21"/>
  <c r="E193" i="21"/>
  <c r="N193" i="21"/>
  <c r="AU196" i="23" s="1"/>
  <c r="E194" i="21"/>
  <c r="M194" i="21"/>
  <c r="D195" i="21"/>
  <c r="M195" i="21"/>
  <c r="D198" i="21"/>
  <c r="I198" i="21"/>
  <c r="F200" i="21"/>
  <c r="D202" i="21"/>
  <c r="I202" i="21"/>
  <c r="I205" i="21"/>
  <c r="H207" i="21"/>
  <c r="I209" i="21"/>
  <c r="H211" i="21"/>
  <c r="F213" i="21"/>
  <c r="G214" i="21"/>
  <c r="N214" i="21"/>
  <c r="AU217" i="23" s="1"/>
  <c r="F215" i="21"/>
  <c r="M216" i="21"/>
  <c r="F217" i="21"/>
  <c r="G218" i="21"/>
  <c r="N218" i="21"/>
  <c r="AU221" i="23" s="1"/>
  <c r="F219" i="21"/>
  <c r="M220" i="21"/>
  <c r="F221" i="21"/>
  <c r="G222" i="21"/>
  <c r="N222" i="21"/>
  <c r="AU225" i="23" s="1"/>
  <c r="F223" i="21"/>
  <c r="M224" i="21"/>
  <c r="F225" i="21"/>
  <c r="G226" i="21"/>
  <c r="N226" i="21"/>
  <c r="AU229" i="23" s="1"/>
  <c r="F227" i="21"/>
  <c r="F229" i="21"/>
  <c r="G230" i="21"/>
  <c r="N230" i="21"/>
  <c r="AU233" i="23" s="1"/>
  <c r="F231" i="21"/>
  <c r="F233" i="21"/>
  <c r="G234" i="21"/>
  <c r="N234" i="21"/>
  <c r="AU237" i="23" s="1"/>
  <c r="F235" i="21"/>
  <c r="F237" i="21"/>
  <c r="G238" i="21"/>
  <c r="N238" i="21"/>
  <c r="AU241" i="23" s="1"/>
  <c r="F239" i="21"/>
  <c r="G242" i="21"/>
  <c r="N261" i="21"/>
  <c r="AU264" i="23" s="1"/>
  <c r="F261" i="21"/>
  <c r="F284" i="21"/>
  <c r="M284" i="21"/>
  <c r="E284" i="21"/>
  <c r="J284" i="21"/>
  <c r="C284" i="21"/>
  <c r="F288" i="21"/>
  <c r="M288" i="21"/>
  <c r="E288" i="21"/>
  <c r="J288" i="21"/>
  <c r="C288" i="21"/>
  <c r="F297" i="21"/>
  <c r="M297" i="21"/>
  <c r="E297" i="21"/>
  <c r="J297" i="21"/>
  <c r="C297" i="21"/>
  <c r="F301" i="21"/>
  <c r="M301" i="21"/>
  <c r="E301" i="21"/>
  <c r="J301" i="21"/>
  <c r="C301" i="21"/>
  <c r="J303" i="21"/>
  <c r="M303" i="21"/>
  <c r="E303" i="21"/>
  <c r="I303" i="21"/>
  <c r="D303" i="21"/>
  <c r="H303" i="21"/>
  <c r="C303" i="21"/>
  <c r="H310" i="21"/>
  <c r="F310" i="21"/>
  <c r="D310" i="21"/>
  <c r="H187" i="21"/>
  <c r="G190" i="21"/>
  <c r="N190" i="21"/>
  <c r="AU193" i="23" s="1"/>
  <c r="M192" i="21"/>
  <c r="G194" i="21"/>
  <c r="N194" i="21"/>
  <c r="AU197" i="23" s="1"/>
  <c r="M198" i="21"/>
  <c r="I213" i="21"/>
  <c r="H215" i="21"/>
  <c r="I217" i="21"/>
  <c r="H219" i="21"/>
  <c r="I221" i="21"/>
  <c r="H223" i="21"/>
  <c r="I225" i="21"/>
  <c r="H227" i="21"/>
  <c r="I229" i="21"/>
  <c r="H231" i="21"/>
  <c r="I233" i="21"/>
  <c r="H235" i="21"/>
  <c r="I237" i="21"/>
  <c r="H239" i="21"/>
  <c r="J241" i="21"/>
  <c r="D241" i="21"/>
  <c r="N241" i="21"/>
  <c r="AU244" i="23" s="1"/>
  <c r="N265" i="21"/>
  <c r="AU268" i="23" s="1"/>
  <c r="F265" i="21"/>
  <c r="J270" i="21"/>
  <c r="M270" i="21"/>
  <c r="E270" i="21"/>
  <c r="I270" i="21"/>
  <c r="D270" i="21"/>
  <c r="H270" i="21"/>
  <c r="C270" i="21"/>
  <c r="F305" i="21"/>
  <c r="M305" i="21"/>
  <c r="E305" i="21"/>
  <c r="J305" i="21"/>
  <c r="C305" i="21"/>
  <c r="F317" i="21"/>
  <c r="M317" i="21"/>
  <c r="E317" i="21"/>
  <c r="J317" i="21"/>
  <c r="C317" i="21"/>
  <c r="D186" i="21"/>
  <c r="I186" i="21"/>
  <c r="C187" i="21"/>
  <c r="C190" i="21"/>
  <c r="H190" i="21"/>
  <c r="C194" i="21"/>
  <c r="H194" i="21"/>
  <c r="G198" i="21"/>
  <c r="N198" i="21"/>
  <c r="AU201" i="23" s="1"/>
  <c r="G202" i="21"/>
  <c r="N202" i="21"/>
  <c r="AU205" i="23" s="1"/>
  <c r="E205" i="21"/>
  <c r="D207" i="21"/>
  <c r="E209" i="21"/>
  <c r="D211" i="21"/>
  <c r="D213" i="21"/>
  <c r="D214" i="21"/>
  <c r="I214" i="21"/>
  <c r="C215" i="21"/>
  <c r="D217" i="21"/>
  <c r="D218" i="21"/>
  <c r="I218" i="21"/>
  <c r="C219" i="21"/>
  <c r="D221" i="21"/>
  <c r="D222" i="21"/>
  <c r="I222" i="21"/>
  <c r="C223" i="21"/>
  <c r="D225" i="21"/>
  <c r="D226" i="21"/>
  <c r="I226" i="21"/>
  <c r="C227" i="21"/>
  <c r="D229" i="21"/>
  <c r="C231" i="21"/>
  <c r="D233" i="21"/>
  <c r="C235" i="21"/>
  <c r="D237" i="21"/>
  <c r="C239" i="21"/>
  <c r="E241" i="21"/>
  <c r="J242" i="21"/>
  <c r="I242" i="21"/>
  <c r="D242" i="21"/>
  <c r="H242" i="21"/>
  <c r="C242" i="21"/>
  <c r="N242" i="21"/>
  <c r="AU245" i="23" s="1"/>
  <c r="F256" i="21"/>
  <c r="M256" i="21"/>
  <c r="E256" i="21"/>
  <c r="J256" i="21"/>
  <c r="C256" i="21"/>
  <c r="G270" i="21"/>
  <c r="J274" i="21"/>
  <c r="M274" i="21"/>
  <c r="E274" i="21"/>
  <c r="I274" i="21"/>
  <c r="D274" i="21"/>
  <c r="H274" i="21"/>
  <c r="C274" i="21"/>
  <c r="I305" i="21"/>
  <c r="F313" i="21"/>
  <c r="M313" i="21"/>
  <c r="E313" i="21"/>
  <c r="J313" i="21"/>
  <c r="C313" i="21"/>
  <c r="I317" i="21"/>
  <c r="M244" i="21"/>
  <c r="G246" i="21"/>
  <c r="N246" i="21"/>
  <c r="AU249" i="23" s="1"/>
  <c r="M248" i="21"/>
  <c r="I260" i="21"/>
  <c r="I264" i="21"/>
  <c r="G278" i="21"/>
  <c r="N278" i="21"/>
  <c r="AU281" i="23" s="1"/>
  <c r="G282" i="21"/>
  <c r="N282" i="21"/>
  <c r="AU285" i="23" s="1"/>
  <c r="E286" i="21"/>
  <c r="M286" i="21"/>
  <c r="E290" i="21"/>
  <c r="N290" i="21"/>
  <c r="AU293" i="23" s="1"/>
  <c r="F292" i="21"/>
  <c r="I293" i="21"/>
  <c r="G295" i="21"/>
  <c r="N295" i="21"/>
  <c r="AU298" i="23" s="1"/>
  <c r="G299" i="21"/>
  <c r="N299" i="21"/>
  <c r="AU302" i="23" s="1"/>
  <c r="G300" i="21"/>
  <c r="F302" i="21"/>
  <c r="E307" i="21"/>
  <c r="M307" i="21"/>
  <c r="F308" i="21"/>
  <c r="I309" i="21"/>
  <c r="G311" i="21"/>
  <c r="N311" i="21"/>
  <c r="AU314" i="23" s="1"/>
  <c r="G315" i="21"/>
  <c r="N315" i="21"/>
  <c r="AU318" i="23" s="1"/>
  <c r="G316" i="21"/>
  <c r="F318" i="21"/>
  <c r="K336" i="21"/>
  <c r="H243" i="21"/>
  <c r="C244" i="21"/>
  <c r="I245" i="21"/>
  <c r="C246" i="21"/>
  <c r="H246" i="21"/>
  <c r="H247" i="21"/>
  <c r="C248" i="21"/>
  <c r="I252" i="21"/>
  <c r="G254" i="21"/>
  <c r="N254" i="21"/>
  <c r="AU257" i="23" s="1"/>
  <c r="G258" i="21"/>
  <c r="N258" i="21"/>
  <c r="AU261" i="23" s="1"/>
  <c r="C260" i="21"/>
  <c r="J260" i="21"/>
  <c r="E262" i="21"/>
  <c r="M262" i="21"/>
  <c r="C264" i="21"/>
  <c r="J264" i="21"/>
  <c r="E266" i="21"/>
  <c r="M266" i="21"/>
  <c r="I268" i="21"/>
  <c r="F269" i="21"/>
  <c r="I272" i="21"/>
  <c r="F273" i="21"/>
  <c r="F276" i="21"/>
  <c r="C278" i="21"/>
  <c r="H278" i="21"/>
  <c r="F280" i="21"/>
  <c r="C282" i="21"/>
  <c r="H282" i="21"/>
  <c r="G286" i="21"/>
  <c r="N286" i="21"/>
  <c r="AU289" i="23" s="1"/>
  <c r="G290" i="21"/>
  <c r="G291" i="21"/>
  <c r="N291" i="21"/>
  <c r="AU294" i="23" s="1"/>
  <c r="G292" i="21"/>
  <c r="C293" i="21"/>
  <c r="J293" i="21"/>
  <c r="C295" i="21"/>
  <c r="H295" i="21"/>
  <c r="C299" i="21"/>
  <c r="H299" i="21"/>
  <c r="M300" i="21"/>
  <c r="H302" i="21"/>
  <c r="G307" i="21"/>
  <c r="N307" i="21"/>
  <c r="AU310" i="23" s="1"/>
  <c r="G308" i="21"/>
  <c r="C309" i="21"/>
  <c r="J309" i="21"/>
  <c r="H311" i="21"/>
  <c r="H318" i="21"/>
  <c r="C243" i="21"/>
  <c r="D245" i="21"/>
  <c r="D246" i="21"/>
  <c r="I246" i="21"/>
  <c r="C247" i="21"/>
  <c r="F249" i="21"/>
  <c r="C252" i="21"/>
  <c r="C254" i="21"/>
  <c r="H254" i="21"/>
  <c r="C258" i="21"/>
  <c r="H258" i="21"/>
  <c r="E260" i="21"/>
  <c r="G262" i="21"/>
  <c r="N262" i="21"/>
  <c r="AU265" i="23" s="1"/>
  <c r="E264" i="21"/>
  <c r="G266" i="21"/>
  <c r="N266" i="21"/>
  <c r="AU269" i="23" s="1"/>
  <c r="C268" i="21"/>
  <c r="C272" i="21"/>
  <c r="D278" i="21"/>
  <c r="I278" i="21"/>
  <c r="D282" i="21"/>
  <c r="I282" i="21"/>
  <c r="C286" i="21"/>
  <c r="H286" i="21"/>
  <c r="C290" i="21"/>
  <c r="H290" i="21"/>
  <c r="E293" i="21"/>
  <c r="M24" i="21"/>
  <c r="G24" i="21"/>
  <c r="C24" i="21"/>
  <c r="N24" i="21"/>
  <c r="AU27" i="23" s="1"/>
  <c r="H24" i="21"/>
  <c r="D24" i="21"/>
  <c r="N27" i="21"/>
  <c r="AU30" i="23" s="1"/>
  <c r="H27" i="21"/>
  <c r="D27" i="21"/>
  <c r="M27" i="21"/>
  <c r="G27" i="21"/>
  <c r="C27" i="21"/>
  <c r="J27" i="21"/>
  <c r="I27" i="21"/>
  <c r="E27" i="21"/>
  <c r="AI24" i="21"/>
  <c r="P24" i="21"/>
  <c r="Y24" i="21"/>
  <c r="AK24" i="21"/>
  <c r="L27" i="21"/>
  <c r="U27" i="21"/>
  <c r="D10" i="21"/>
  <c r="J10" i="21"/>
  <c r="N11" i="21"/>
  <c r="AU14" i="23" s="1"/>
  <c r="H11" i="21"/>
  <c r="D11" i="21"/>
  <c r="G11" i="21"/>
  <c r="E12" i="21"/>
  <c r="J12" i="21"/>
  <c r="D14" i="21"/>
  <c r="J14" i="21"/>
  <c r="N15" i="21"/>
  <c r="AU18" i="23" s="1"/>
  <c r="H15" i="21"/>
  <c r="D15" i="21"/>
  <c r="G15" i="21"/>
  <c r="E16" i="21"/>
  <c r="J16" i="21"/>
  <c r="D18" i="21"/>
  <c r="N18" i="21"/>
  <c r="AU21" i="23" s="1"/>
  <c r="M20" i="21"/>
  <c r="G20" i="21"/>
  <c r="C20" i="21"/>
  <c r="N20" i="21"/>
  <c r="AU23" i="23" s="1"/>
  <c r="H20" i="21"/>
  <c r="D20" i="21"/>
  <c r="J20" i="21"/>
  <c r="N23" i="21"/>
  <c r="AU26" i="23" s="1"/>
  <c r="H23" i="21"/>
  <c r="D23" i="21"/>
  <c r="I23" i="21"/>
  <c r="E23" i="21"/>
  <c r="J23" i="21"/>
  <c r="E24" i="21"/>
  <c r="F27" i="21"/>
  <c r="J24" i="21"/>
  <c r="K24" i="21"/>
  <c r="S24" i="21"/>
  <c r="O27" i="21"/>
  <c r="X27" i="21"/>
  <c r="AH27" i="21"/>
  <c r="F10" i="21"/>
  <c r="C11" i="21"/>
  <c r="I11" i="21"/>
  <c r="F12" i="21"/>
  <c r="F14" i="21"/>
  <c r="C15" i="21"/>
  <c r="I15" i="21"/>
  <c r="F16" i="21"/>
  <c r="N19" i="21"/>
  <c r="AU22" i="23" s="1"/>
  <c r="H19" i="21"/>
  <c r="D19" i="21"/>
  <c r="I19" i="21"/>
  <c r="E19" i="21"/>
  <c r="J19" i="21"/>
  <c r="E20" i="21"/>
  <c r="C23" i="21"/>
  <c r="M23" i="21"/>
  <c r="F24" i="21"/>
  <c r="L24" i="21"/>
  <c r="U24" i="21"/>
  <c r="AI27" i="21"/>
  <c r="P27" i="21"/>
  <c r="Y27" i="21"/>
  <c r="AK27" i="21"/>
  <c r="I10" i="21"/>
  <c r="E10" i="21"/>
  <c r="G10" i="21"/>
  <c r="N10" i="21"/>
  <c r="AU13" i="23" s="1"/>
  <c r="E11" i="21"/>
  <c r="J11" i="21"/>
  <c r="M12" i="21"/>
  <c r="G12" i="21"/>
  <c r="C12" i="21"/>
  <c r="H12" i="21"/>
  <c r="I14" i="21"/>
  <c r="E14" i="21"/>
  <c r="G14" i="21"/>
  <c r="N14" i="21"/>
  <c r="AU17" i="23" s="1"/>
  <c r="E15" i="21"/>
  <c r="J15" i="21"/>
  <c r="M16" i="21"/>
  <c r="G16" i="21"/>
  <c r="C16" i="21"/>
  <c r="H16" i="21"/>
  <c r="I18" i="21"/>
  <c r="E18" i="21"/>
  <c r="J18" i="21"/>
  <c r="F18" i="21"/>
  <c r="H18" i="21"/>
  <c r="C19" i="21"/>
  <c r="M19" i="21"/>
  <c r="F20" i="21"/>
  <c r="F23" i="21"/>
  <c r="I24" i="21"/>
  <c r="F22" i="21"/>
  <c r="J22" i="21"/>
  <c r="F26" i="21"/>
  <c r="J26" i="21"/>
  <c r="D28" i="21"/>
  <c r="H28" i="21"/>
  <c r="N28" i="21"/>
  <c r="AU31" i="23" s="1"/>
  <c r="F30" i="21"/>
  <c r="J30" i="21"/>
  <c r="E31" i="21"/>
  <c r="I31" i="21"/>
  <c r="D32" i="21"/>
  <c r="H32" i="21"/>
  <c r="N32" i="21"/>
  <c r="AU35" i="23" s="1"/>
  <c r="F34" i="21"/>
  <c r="J34" i="21"/>
  <c r="E35" i="21"/>
  <c r="I35" i="21"/>
  <c r="D36" i="21"/>
  <c r="H36" i="21"/>
  <c r="N36" i="21"/>
  <c r="AU39" i="23" s="1"/>
  <c r="F38" i="21"/>
  <c r="J38" i="21"/>
  <c r="E39" i="21"/>
  <c r="I39" i="21"/>
  <c r="D40" i="21"/>
  <c r="H40" i="21"/>
  <c r="N40" i="21"/>
  <c r="AU43" i="23" s="1"/>
  <c r="F42" i="21"/>
  <c r="J42" i="21"/>
  <c r="E43" i="21"/>
  <c r="I43" i="21"/>
  <c r="D44" i="21"/>
  <c r="H44" i="21"/>
  <c r="N44" i="21"/>
  <c r="AU47" i="23" s="1"/>
  <c r="F46" i="21"/>
  <c r="J46" i="21"/>
  <c r="E47" i="21"/>
  <c r="I47" i="21"/>
  <c r="D48" i="21"/>
  <c r="I48" i="21"/>
  <c r="F51" i="21"/>
  <c r="F52" i="21"/>
  <c r="F58" i="21"/>
  <c r="M60" i="21"/>
  <c r="G60" i="21"/>
  <c r="C60" i="21"/>
  <c r="I60" i="21"/>
  <c r="E60" i="21"/>
  <c r="J60" i="21"/>
  <c r="E28" i="21"/>
  <c r="I28" i="21"/>
  <c r="F31" i="21"/>
  <c r="J31" i="21"/>
  <c r="E32" i="21"/>
  <c r="I32" i="21"/>
  <c r="F35" i="21"/>
  <c r="J35" i="21"/>
  <c r="E36" i="21"/>
  <c r="I36" i="21"/>
  <c r="F39" i="21"/>
  <c r="J39" i="21"/>
  <c r="E40" i="21"/>
  <c r="I40" i="21"/>
  <c r="F43" i="21"/>
  <c r="J43" i="21"/>
  <c r="E44" i="21"/>
  <c r="I44" i="21"/>
  <c r="F47" i="21"/>
  <c r="J47" i="21"/>
  <c r="E48" i="21"/>
  <c r="N51" i="21"/>
  <c r="AU54" i="23" s="1"/>
  <c r="H51" i="21"/>
  <c r="D51" i="21"/>
  <c r="G51" i="21"/>
  <c r="M56" i="21"/>
  <c r="G56" i="21"/>
  <c r="C56" i="21"/>
  <c r="I56" i="21"/>
  <c r="E56" i="21"/>
  <c r="J56" i="21"/>
  <c r="I62" i="21"/>
  <c r="E62" i="21"/>
  <c r="M62" i="21"/>
  <c r="G62" i="21"/>
  <c r="C62" i="21"/>
  <c r="J62" i="21"/>
  <c r="M95" i="21"/>
  <c r="G95" i="21"/>
  <c r="C95" i="21"/>
  <c r="N95" i="21"/>
  <c r="AU98" i="23" s="1"/>
  <c r="F95" i="21"/>
  <c r="J95" i="21"/>
  <c r="E95" i="21"/>
  <c r="I95" i="21"/>
  <c r="D95" i="21"/>
  <c r="I97" i="21"/>
  <c r="E97" i="21"/>
  <c r="M97" i="21"/>
  <c r="F97" i="21"/>
  <c r="J97" i="21"/>
  <c r="D97" i="21"/>
  <c r="H97" i="21"/>
  <c r="C97" i="21"/>
  <c r="M103" i="21"/>
  <c r="G103" i="21"/>
  <c r="C103" i="21"/>
  <c r="N103" i="21"/>
  <c r="AU106" i="23" s="1"/>
  <c r="F103" i="21"/>
  <c r="J103" i="21"/>
  <c r="E103" i="21"/>
  <c r="I103" i="21"/>
  <c r="D103" i="21"/>
  <c r="I105" i="21"/>
  <c r="E105" i="21"/>
  <c r="M105" i="21"/>
  <c r="F105" i="21"/>
  <c r="J105" i="21"/>
  <c r="D105" i="21"/>
  <c r="H105" i="21"/>
  <c r="C105" i="21"/>
  <c r="M111" i="21"/>
  <c r="G111" i="21"/>
  <c r="C111" i="21"/>
  <c r="N111" i="21"/>
  <c r="AU114" i="23" s="1"/>
  <c r="F111" i="21"/>
  <c r="J111" i="21"/>
  <c r="E111" i="21"/>
  <c r="I111" i="21"/>
  <c r="D111" i="21"/>
  <c r="I126" i="21"/>
  <c r="E126" i="21"/>
  <c r="N126" i="21"/>
  <c r="AU129" i="23" s="1"/>
  <c r="H126" i="21"/>
  <c r="D126" i="21"/>
  <c r="G126" i="21"/>
  <c r="F126" i="21"/>
  <c r="M126" i="21"/>
  <c r="C126" i="21"/>
  <c r="I142" i="21"/>
  <c r="E142" i="21"/>
  <c r="N142" i="21"/>
  <c r="AU145" i="23" s="1"/>
  <c r="H142" i="21"/>
  <c r="D142" i="21"/>
  <c r="G142" i="21"/>
  <c r="F142" i="21"/>
  <c r="M142" i="21"/>
  <c r="C142" i="21"/>
  <c r="F28" i="21"/>
  <c r="J28" i="21"/>
  <c r="C31" i="21"/>
  <c r="G31" i="21"/>
  <c r="M31" i="21"/>
  <c r="F32" i="21"/>
  <c r="J32" i="21"/>
  <c r="C35" i="21"/>
  <c r="G35" i="21"/>
  <c r="M35" i="21"/>
  <c r="F36" i="21"/>
  <c r="J36" i="21"/>
  <c r="C39" i="21"/>
  <c r="G39" i="21"/>
  <c r="M39" i="21"/>
  <c r="F40" i="21"/>
  <c r="J40" i="21"/>
  <c r="C43" i="21"/>
  <c r="G43" i="21"/>
  <c r="M43" i="21"/>
  <c r="F44" i="21"/>
  <c r="J44" i="21"/>
  <c r="C47" i="21"/>
  <c r="G47" i="21"/>
  <c r="M47" i="21"/>
  <c r="M48" i="21"/>
  <c r="G48" i="21"/>
  <c r="F48" i="21"/>
  <c r="N48" i="21"/>
  <c r="AU51" i="23" s="1"/>
  <c r="C51" i="21"/>
  <c r="I51" i="21"/>
  <c r="M52" i="21"/>
  <c r="G52" i="21"/>
  <c r="C52" i="21"/>
  <c r="I52" i="21"/>
  <c r="E52" i="21"/>
  <c r="J52" i="21"/>
  <c r="D56" i="21"/>
  <c r="N56" i="21"/>
  <c r="AU59" i="23" s="1"/>
  <c r="I58" i="21"/>
  <c r="E58" i="21"/>
  <c r="M58" i="21"/>
  <c r="G58" i="21"/>
  <c r="C58" i="21"/>
  <c r="J58" i="21"/>
  <c r="D62" i="21"/>
  <c r="N62" i="21"/>
  <c r="AU65" i="23" s="1"/>
  <c r="N123" i="21"/>
  <c r="AU126" i="23" s="1"/>
  <c r="H123" i="21"/>
  <c r="D123" i="21"/>
  <c r="M123" i="21"/>
  <c r="G123" i="21"/>
  <c r="C123" i="21"/>
  <c r="I123" i="21"/>
  <c r="F123" i="21"/>
  <c r="E123" i="21"/>
  <c r="N139" i="21"/>
  <c r="AU142" i="23" s="1"/>
  <c r="H139" i="21"/>
  <c r="D139" i="21"/>
  <c r="M139" i="21"/>
  <c r="G139" i="21"/>
  <c r="C139" i="21"/>
  <c r="I139" i="21"/>
  <c r="F139" i="21"/>
  <c r="E139" i="21"/>
  <c r="I154" i="21"/>
  <c r="E154" i="21"/>
  <c r="N154" i="21"/>
  <c r="AU157" i="23" s="1"/>
  <c r="H154" i="21"/>
  <c r="D154" i="21"/>
  <c r="M154" i="21"/>
  <c r="G154" i="21"/>
  <c r="C154" i="21"/>
  <c r="J154" i="21"/>
  <c r="F154" i="21"/>
  <c r="I158" i="21"/>
  <c r="E158" i="21"/>
  <c r="N158" i="21"/>
  <c r="AU161" i="23" s="1"/>
  <c r="H158" i="21"/>
  <c r="D158" i="21"/>
  <c r="M158" i="21"/>
  <c r="G158" i="21"/>
  <c r="C158" i="21"/>
  <c r="J158" i="21"/>
  <c r="F158" i="21"/>
  <c r="I162" i="21"/>
  <c r="E162" i="21"/>
  <c r="N162" i="21"/>
  <c r="AU165" i="23" s="1"/>
  <c r="H162" i="21"/>
  <c r="D162" i="21"/>
  <c r="M162" i="21"/>
  <c r="G162" i="21"/>
  <c r="C162" i="21"/>
  <c r="J162" i="21"/>
  <c r="F162" i="21"/>
  <c r="I166" i="21"/>
  <c r="E166" i="21"/>
  <c r="N166" i="21"/>
  <c r="AU169" i="23" s="1"/>
  <c r="H166" i="21"/>
  <c r="D166" i="21"/>
  <c r="M166" i="21"/>
  <c r="G166" i="21"/>
  <c r="C166" i="21"/>
  <c r="J166" i="21"/>
  <c r="F166" i="21"/>
  <c r="I255" i="21"/>
  <c r="E255" i="21"/>
  <c r="J255" i="21"/>
  <c r="D255" i="21"/>
  <c r="H255" i="21"/>
  <c r="C255" i="21"/>
  <c r="M255" i="21"/>
  <c r="G255" i="21"/>
  <c r="F255" i="21"/>
  <c r="N255" i="21"/>
  <c r="AU258" i="23" s="1"/>
  <c r="I287" i="21"/>
  <c r="E287" i="21"/>
  <c r="J287" i="21"/>
  <c r="D287" i="21"/>
  <c r="H287" i="21"/>
  <c r="C287" i="21"/>
  <c r="M287" i="21"/>
  <c r="G287" i="21"/>
  <c r="F287" i="21"/>
  <c r="N287" i="21"/>
  <c r="AU290" i="23" s="1"/>
  <c r="F9" i="21"/>
  <c r="F13" i="21"/>
  <c r="F17" i="21"/>
  <c r="F21" i="21"/>
  <c r="E22" i="21"/>
  <c r="F25" i="21"/>
  <c r="E26" i="21"/>
  <c r="C28" i="21"/>
  <c r="G28" i="21"/>
  <c r="F29" i="21"/>
  <c r="E30" i="21"/>
  <c r="D31" i="21"/>
  <c r="H31" i="21"/>
  <c r="C32" i="21"/>
  <c r="G32" i="21"/>
  <c r="F33" i="21"/>
  <c r="E34" i="21"/>
  <c r="D35" i="21"/>
  <c r="H35" i="21"/>
  <c r="C36" i="21"/>
  <c r="G36" i="21"/>
  <c r="F37" i="21"/>
  <c r="E38" i="21"/>
  <c r="D39" i="21"/>
  <c r="H39" i="21"/>
  <c r="C40" i="21"/>
  <c r="G40" i="21"/>
  <c r="F41" i="21"/>
  <c r="E42" i="21"/>
  <c r="D43" i="21"/>
  <c r="H43" i="21"/>
  <c r="C44" i="21"/>
  <c r="G44" i="21"/>
  <c r="F45" i="21"/>
  <c r="E46" i="21"/>
  <c r="D47" i="21"/>
  <c r="H47" i="21"/>
  <c r="C48" i="21"/>
  <c r="H48" i="21"/>
  <c r="I50" i="21"/>
  <c r="E50" i="21"/>
  <c r="G50" i="21"/>
  <c r="N50" i="21"/>
  <c r="AU53" i="23" s="1"/>
  <c r="E51" i="21"/>
  <c r="J51" i="21"/>
  <c r="D52" i="21"/>
  <c r="N52" i="21"/>
  <c r="AU55" i="23" s="1"/>
  <c r="I54" i="21"/>
  <c r="E54" i="21"/>
  <c r="M54" i="21"/>
  <c r="G54" i="21"/>
  <c r="C54" i="21"/>
  <c r="J54" i="21"/>
  <c r="F56" i="21"/>
  <c r="D58" i="21"/>
  <c r="N58" i="21"/>
  <c r="AU61" i="23" s="1"/>
  <c r="H60" i="21"/>
  <c r="F62" i="21"/>
  <c r="M64" i="21"/>
  <c r="G64" i="21"/>
  <c r="C64" i="21"/>
  <c r="I64" i="21"/>
  <c r="E64" i="21"/>
  <c r="J64" i="21"/>
  <c r="I66" i="21"/>
  <c r="E66" i="21"/>
  <c r="N66" i="21"/>
  <c r="AU69" i="23" s="1"/>
  <c r="H66" i="21"/>
  <c r="D66" i="21"/>
  <c r="M66" i="21"/>
  <c r="G66" i="21"/>
  <c r="C66" i="21"/>
  <c r="I70" i="21"/>
  <c r="E70" i="21"/>
  <c r="N70" i="21"/>
  <c r="AU73" i="23" s="1"/>
  <c r="H70" i="21"/>
  <c r="D70" i="21"/>
  <c r="M70" i="21"/>
  <c r="G70" i="21"/>
  <c r="C70" i="21"/>
  <c r="I74" i="21"/>
  <c r="E74" i="21"/>
  <c r="N74" i="21"/>
  <c r="AU77" i="23" s="1"/>
  <c r="H74" i="21"/>
  <c r="D74" i="21"/>
  <c r="M74" i="21"/>
  <c r="G74" i="21"/>
  <c r="C74" i="21"/>
  <c r="I78" i="21"/>
  <c r="E78" i="21"/>
  <c r="N78" i="21"/>
  <c r="AU81" i="23" s="1"/>
  <c r="H78" i="21"/>
  <c r="D78" i="21"/>
  <c r="M78" i="21"/>
  <c r="G78" i="21"/>
  <c r="C78" i="21"/>
  <c r="I82" i="21"/>
  <c r="E82" i="21"/>
  <c r="N82" i="21"/>
  <c r="AU85" i="23" s="1"/>
  <c r="H82" i="21"/>
  <c r="D82" i="21"/>
  <c r="M82" i="21"/>
  <c r="G82" i="21"/>
  <c r="C82" i="21"/>
  <c r="I86" i="21"/>
  <c r="E86" i="21"/>
  <c r="N86" i="21"/>
  <c r="AU89" i="23" s="1"/>
  <c r="H86" i="21"/>
  <c r="D86" i="21"/>
  <c r="M86" i="21"/>
  <c r="G86" i="21"/>
  <c r="C86" i="21"/>
  <c r="I90" i="21"/>
  <c r="E90" i="21"/>
  <c r="N90" i="21"/>
  <c r="AU93" i="23" s="1"/>
  <c r="H90" i="21"/>
  <c r="D90" i="21"/>
  <c r="M90" i="21"/>
  <c r="G90" i="21"/>
  <c r="C90" i="21"/>
  <c r="I93" i="21"/>
  <c r="E93" i="21"/>
  <c r="M93" i="21"/>
  <c r="F93" i="21"/>
  <c r="J93" i="21"/>
  <c r="D93" i="21"/>
  <c r="H93" i="21"/>
  <c r="C93" i="21"/>
  <c r="N97" i="21"/>
  <c r="AU100" i="23" s="1"/>
  <c r="M99" i="21"/>
  <c r="G99" i="21"/>
  <c r="C99" i="21"/>
  <c r="N99" i="21"/>
  <c r="AU102" i="23" s="1"/>
  <c r="F99" i="21"/>
  <c r="J99" i="21"/>
  <c r="E99" i="21"/>
  <c r="I99" i="21"/>
  <c r="D99" i="21"/>
  <c r="I101" i="21"/>
  <c r="E101" i="21"/>
  <c r="M101" i="21"/>
  <c r="F101" i="21"/>
  <c r="J101" i="21"/>
  <c r="D101" i="21"/>
  <c r="H101" i="21"/>
  <c r="C101" i="21"/>
  <c r="N105" i="21"/>
  <c r="AU108" i="23" s="1"/>
  <c r="M107" i="21"/>
  <c r="G107" i="21"/>
  <c r="C107" i="21"/>
  <c r="N107" i="21"/>
  <c r="AU110" i="23" s="1"/>
  <c r="F107" i="21"/>
  <c r="J107" i="21"/>
  <c r="E107" i="21"/>
  <c r="I107" i="21"/>
  <c r="D107" i="21"/>
  <c r="I109" i="21"/>
  <c r="E109" i="21"/>
  <c r="M109" i="21"/>
  <c r="F109" i="21"/>
  <c r="J109" i="21"/>
  <c r="D109" i="21"/>
  <c r="H109" i="21"/>
  <c r="C109" i="21"/>
  <c r="J123" i="21"/>
  <c r="J139" i="21"/>
  <c r="F55" i="21"/>
  <c r="J55" i="21"/>
  <c r="F59" i="21"/>
  <c r="J59" i="21"/>
  <c r="F63" i="21"/>
  <c r="J63" i="21"/>
  <c r="F67" i="21"/>
  <c r="J67" i="21"/>
  <c r="E68" i="21"/>
  <c r="I68" i="21"/>
  <c r="F71" i="21"/>
  <c r="J71" i="21"/>
  <c r="E72" i="21"/>
  <c r="I72" i="21"/>
  <c r="F75" i="21"/>
  <c r="J75" i="21"/>
  <c r="E76" i="21"/>
  <c r="I76" i="21"/>
  <c r="F79" i="21"/>
  <c r="J79" i="21"/>
  <c r="E80" i="21"/>
  <c r="I80" i="21"/>
  <c r="F83" i="21"/>
  <c r="J83" i="21"/>
  <c r="E84" i="21"/>
  <c r="I84" i="21"/>
  <c r="F87" i="21"/>
  <c r="J87" i="21"/>
  <c r="E88" i="21"/>
  <c r="I88" i="21"/>
  <c r="F91" i="21"/>
  <c r="J91" i="21"/>
  <c r="F94" i="21"/>
  <c r="F98" i="21"/>
  <c r="F102" i="21"/>
  <c r="F106" i="21"/>
  <c r="F110" i="21"/>
  <c r="N119" i="21"/>
  <c r="AU122" i="23" s="1"/>
  <c r="H119" i="21"/>
  <c r="D119" i="21"/>
  <c r="M119" i="21"/>
  <c r="G119" i="21"/>
  <c r="C119" i="21"/>
  <c r="J119" i="21"/>
  <c r="I122" i="21"/>
  <c r="E122" i="21"/>
  <c r="N122" i="21"/>
  <c r="AU125" i="23" s="1"/>
  <c r="H122" i="21"/>
  <c r="D122" i="21"/>
  <c r="J122" i="21"/>
  <c r="N135" i="21"/>
  <c r="AU138" i="23" s="1"/>
  <c r="H135" i="21"/>
  <c r="D135" i="21"/>
  <c r="M135" i="21"/>
  <c r="G135" i="21"/>
  <c r="C135" i="21"/>
  <c r="J135" i="21"/>
  <c r="I138" i="21"/>
  <c r="E138" i="21"/>
  <c r="N138" i="21"/>
  <c r="AU141" i="23" s="1"/>
  <c r="H138" i="21"/>
  <c r="D138" i="21"/>
  <c r="J138" i="21"/>
  <c r="N151" i="21"/>
  <c r="AU154" i="23" s="1"/>
  <c r="H151" i="21"/>
  <c r="D151" i="21"/>
  <c r="M151" i="21"/>
  <c r="G151" i="21"/>
  <c r="C151" i="21"/>
  <c r="J151" i="21"/>
  <c r="N180" i="21"/>
  <c r="AU183" i="23" s="1"/>
  <c r="H180" i="21"/>
  <c r="D180" i="21"/>
  <c r="J180" i="21"/>
  <c r="E180" i="21"/>
  <c r="G180" i="21"/>
  <c r="F180" i="21"/>
  <c r="M180" i="21"/>
  <c r="C180" i="21"/>
  <c r="N196" i="21"/>
  <c r="AU199" i="23" s="1"/>
  <c r="H196" i="21"/>
  <c r="D196" i="21"/>
  <c r="J196" i="21"/>
  <c r="E196" i="21"/>
  <c r="G196" i="21"/>
  <c r="F196" i="21"/>
  <c r="M196" i="21"/>
  <c r="C196" i="21"/>
  <c r="N212" i="21"/>
  <c r="AU215" i="23" s="1"/>
  <c r="H212" i="21"/>
  <c r="D212" i="21"/>
  <c r="J212" i="21"/>
  <c r="E212" i="21"/>
  <c r="G212" i="21"/>
  <c r="F212" i="21"/>
  <c r="M212" i="21"/>
  <c r="C212" i="21"/>
  <c r="I263" i="21"/>
  <c r="E263" i="21"/>
  <c r="J263" i="21"/>
  <c r="D263" i="21"/>
  <c r="H263" i="21"/>
  <c r="C263" i="21"/>
  <c r="M263" i="21"/>
  <c r="G263" i="21"/>
  <c r="F263" i="21"/>
  <c r="N263" i="21"/>
  <c r="AU266" i="23" s="1"/>
  <c r="F68" i="21"/>
  <c r="J68" i="21"/>
  <c r="F72" i="21"/>
  <c r="J72" i="21"/>
  <c r="F76" i="21"/>
  <c r="J76" i="21"/>
  <c r="F80" i="21"/>
  <c r="J80" i="21"/>
  <c r="F84" i="21"/>
  <c r="J84" i="21"/>
  <c r="F88" i="21"/>
  <c r="J88" i="21"/>
  <c r="N94" i="21"/>
  <c r="AU97" i="23" s="1"/>
  <c r="H94" i="21"/>
  <c r="D94" i="21"/>
  <c r="G94" i="21"/>
  <c r="N98" i="21"/>
  <c r="AU101" i="23" s="1"/>
  <c r="H98" i="21"/>
  <c r="D98" i="21"/>
  <c r="G98" i="21"/>
  <c r="N102" i="21"/>
  <c r="AU105" i="23" s="1"/>
  <c r="H102" i="21"/>
  <c r="D102" i="21"/>
  <c r="G102" i="21"/>
  <c r="N106" i="21"/>
  <c r="AU109" i="23" s="1"/>
  <c r="H106" i="21"/>
  <c r="D106" i="21"/>
  <c r="G106" i="21"/>
  <c r="N110" i="21"/>
  <c r="AU113" i="23" s="1"/>
  <c r="H110" i="21"/>
  <c r="D110" i="21"/>
  <c r="G110" i="21"/>
  <c r="N115" i="21"/>
  <c r="AU118" i="23" s="1"/>
  <c r="H115" i="21"/>
  <c r="D115" i="21"/>
  <c r="M115" i="21"/>
  <c r="G115" i="21"/>
  <c r="C115" i="21"/>
  <c r="J115" i="21"/>
  <c r="I118" i="21"/>
  <c r="E118" i="21"/>
  <c r="N118" i="21"/>
  <c r="AU121" i="23" s="1"/>
  <c r="H118" i="21"/>
  <c r="D118" i="21"/>
  <c r="J118" i="21"/>
  <c r="N131" i="21"/>
  <c r="AU134" i="23" s="1"/>
  <c r="H131" i="21"/>
  <c r="D131" i="21"/>
  <c r="M131" i="21"/>
  <c r="G131" i="21"/>
  <c r="C131" i="21"/>
  <c r="J131" i="21"/>
  <c r="I134" i="21"/>
  <c r="E134" i="21"/>
  <c r="N134" i="21"/>
  <c r="AU137" i="23" s="1"/>
  <c r="H134" i="21"/>
  <c r="D134" i="21"/>
  <c r="J134" i="21"/>
  <c r="N147" i="21"/>
  <c r="AU150" i="23" s="1"/>
  <c r="H147" i="21"/>
  <c r="D147" i="21"/>
  <c r="M147" i="21"/>
  <c r="G147" i="21"/>
  <c r="C147" i="21"/>
  <c r="J147" i="21"/>
  <c r="I150" i="21"/>
  <c r="E150" i="21"/>
  <c r="N150" i="21"/>
  <c r="AU153" i="23" s="1"/>
  <c r="H150" i="21"/>
  <c r="D150" i="21"/>
  <c r="J150" i="21"/>
  <c r="I251" i="21"/>
  <c r="E251" i="21"/>
  <c r="J251" i="21"/>
  <c r="D251" i="21"/>
  <c r="G251" i="21"/>
  <c r="N251" i="21"/>
  <c r="AU254" i="23" s="1"/>
  <c r="F251" i="21"/>
  <c r="M251" i="21"/>
  <c r="C251" i="21"/>
  <c r="H251" i="21"/>
  <c r="I271" i="21"/>
  <c r="E271" i="21"/>
  <c r="J271" i="21"/>
  <c r="D271" i="21"/>
  <c r="H271" i="21"/>
  <c r="C271" i="21"/>
  <c r="M271" i="21"/>
  <c r="G271" i="21"/>
  <c r="F271" i="21"/>
  <c r="N271" i="21"/>
  <c r="AU274" i="23" s="1"/>
  <c r="F49" i="21"/>
  <c r="F53" i="21"/>
  <c r="D55" i="21"/>
  <c r="H55" i="21"/>
  <c r="F57" i="21"/>
  <c r="D59" i="21"/>
  <c r="H59" i="21"/>
  <c r="F61" i="21"/>
  <c r="D63" i="21"/>
  <c r="H63" i="21"/>
  <c r="F65" i="21"/>
  <c r="D67" i="21"/>
  <c r="H67" i="21"/>
  <c r="C68" i="21"/>
  <c r="G68" i="21"/>
  <c r="F69" i="21"/>
  <c r="D71" i="21"/>
  <c r="H71" i="21"/>
  <c r="C72" i="21"/>
  <c r="G72" i="21"/>
  <c r="F73" i="21"/>
  <c r="D75" i="21"/>
  <c r="H75" i="21"/>
  <c r="C76" i="21"/>
  <c r="G76" i="21"/>
  <c r="F77" i="21"/>
  <c r="D79" i="21"/>
  <c r="H79" i="21"/>
  <c r="C80" i="21"/>
  <c r="G80" i="21"/>
  <c r="F81" i="21"/>
  <c r="D83" i="21"/>
  <c r="H83" i="21"/>
  <c r="C84" i="21"/>
  <c r="G84" i="21"/>
  <c r="F85" i="21"/>
  <c r="D87" i="21"/>
  <c r="H87" i="21"/>
  <c r="C88" i="21"/>
  <c r="G88" i="21"/>
  <c r="F89" i="21"/>
  <c r="D91" i="21"/>
  <c r="H91" i="21"/>
  <c r="C94" i="21"/>
  <c r="I94" i="21"/>
  <c r="C98" i="21"/>
  <c r="I98" i="21"/>
  <c r="C102" i="21"/>
  <c r="I102" i="21"/>
  <c r="C106" i="21"/>
  <c r="I106" i="21"/>
  <c r="C110" i="21"/>
  <c r="I110" i="21"/>
  <c r="I114" i="21"/>
  <c r="E114" i="21"/>
  <c r="N114" i="21"/>
  <c r="AU117" i="23" s="1"/>
  <c r="H114" i="21"/>
  <c r="D114" i="21"/>
  <c r="J114" i="21"/>
  <c r="E115" i="21"/>
  <c r="C118" i="21"/>
  <c r="M118" i="21"/>
  <c r="F119" i="21"/>
  <c r="F122" i="21"/>
  <c r="N127" i="21"/>
  <c r="AU130" i="23" s="1"/>
  <c r="H127" i="21"/>
  <c r="D127" i="21"/>
  <c r="M127" i="21"/>
  <c r="G127" i="21"/>
  <c r="C127" i="21"/>
  <c r="J127" i="21"/>
  <c r="I130" i="21"/>
  <c r="E130" i="21"/>
  <c r="N130" i="21"/>
  <c r="AU133" i="23" s="1"/>
  <c r="H130" i="21"/>
  <c r="D130" i="21"/>
  <c r="J130" i="21"/>
  <c r="E131" i="21"/>
  <c r="C134" i="21"/>
  <c r="M134" i="21"/>
  <c r="F135" i="21"/>
  <c r="F138" i="21"/>
  <c r="N143" i="21"/>
  <c r="AU146" i="23" s="1"/>
  <c r="H143" i="21"/>
  <c r="D143" i="21"/>
  <c r="M143" i="21"/>
  <c r="G143" i="21"/>
  <c r="C143" i="21"/>
  <c r="J143" i="21"/>
  <c r="I146" i="21"/>
  <c r="E146" i="21"/>
  <c r="N146" i="21"/>
  <c r="AU149" i="23" s="1"/>
  <c r="H146" i="21"/>
  <c r="D146" i="21"/>
  <c r="J146" i="21"/>
  <c r="E147" i="21"/>
  <c r="C150" i="21"/>
  <c r="M150" i="21"/>
  <c r="F151" i="21"/>
  <c r="N172" i="21"/>
  <c r="AU175" i="23" s="1"/>
  <c r="H172" i="21"/>
  <c r="D172" i="21"/>
  <c r="J172" i="21"/>
  <c r="E172" i="21"/>
  <c r="G172" i="21"/>
  <c r="F172" i="21"/>
  <c r="M172" i="21"/>
  <c r="C172" i="21"/>
  <c r="N188" i="21"/>
  <c r="AU191" i="23" s="1"/>
  <c r="H188" i="21"/>
  <c r="D188" i="21"/>
  <c r="J188" i="21"/>
  <c r="E188" i="21"/>
  <c r="G188" i="21"/>
  <c r="F188" i="21"/>
  <c r="M188" i="21"/>
  <c r="C188" i="21"/>
  <c r="N204" i="21"/>
  <c r="AU207" i="23" s="1"/>
  <c r="H204" i="21"/>
  <c r="D204" i="21"/>
  <c r="J204" i="21"/>
  <c r="E204" i="21"/>
  <c r="G204" i="21"/>
  <c r="F204" i="21"/>
  <c r="M204" i="21"/>
  <c r="C204" i="21"/>
  <c r="I279" i="21"/>
  <c r="E279" i="21"/>
  <c r="J279" i="21"/>
  <c r="D279" i="21"/>
  <c r="H279" i="21"/>
  <c r="C279" i="21"/>
  <c r="M279" i="21"/>
  <c r="G279" i="21"/>
  <c r="F279" i="21"/>
  <c r="N279" i="21"/>
  <c r="AU282" i="23" s="1"/>
  <c r="F155" i="21"/>
  <c r="J155" i="21"/>
  <c r="F159" i="21"/>
  <c r="J159" i="21"/>
  <c r="F163" i="21"/>
  <c r="J163" i="21"/>
  <c r="F167" i="21"/>
  <c r="J167" i="21"/>
  <c r="M253" i="21"/>
  <c r="G253" i="21"/>
  <c r="C253" i="21"/>
  <c r="J253" i="21"/>
  <c r="E253" i="21"/>
  <c r="I253" i="21"/>
  <c r="H253" i="21"/>
  <c r="F253" i="21"/>
  <c r="D253" i="21"/>
  <c r="F92" i="21"/>
  <c r="F96" i="21"/>
  <c r="F100" i="21"/>
  <c r="F104" i="21"/>
  <c r="F108" i="21"/>
  <c r="F112" i="21"/>
  <c r="E113" i="21"/>
  <c r="I113" i="21"/>
  <c r="F116" i="21"/>
  <c r="E117" i="21"/>
  <c r="I117" i="21"/>
  <c r="F120" i="21"/>
  <c r="E121" i="21"/>
  <c r="I121" i="21"/>
  <c r="F124" i="21"/>
  <c r="E125" i="21"/>
  <c r="I125" i="21"/>
  <c r="F128" i="21"/>
  <c r="E129" i="21"/>
  <c r="I129" i="21"/>
  <c r="F132" i="21"/>
  <c r="E133" i="21"/>
  <c r="I133" i="21"/>
  <c r="F136" i="21"/>
  <c r="E137" i="21"/>
  <c r="I137" i="21"/>
  <c r="F140" i="21"/>
  <c r="E141" i="21"/>
  <c r="I141" i="21"/>
  <c r="F144" i="21"/>
  <c r="E145" i="21"/>
  <c r="I145" i="21"/>
  <c r="F148" i="21"/>
  <c r="E149" i="21"/>
  <c r="I149" i="21"/>
  <c r="F152" i="21"/>
  <c r="E153" i="21"/>
  <c r="I153" i="21"/>
  <c r="C155" i="21"/>
  <c r="G155" i="21"/>
  <c r="M155" i="21"/>
  <c r="F156" i="21"/>
  <c r="E157" i="21"/>
  <c r="I157" i="21"/>
  <c r="C159" i="21"/>
  <c r="G159" i="21"/>
  <c r="M159" i="21"/>
  <c r="F160" i="21"/>
  <c r="E161" i="21"/>
  <c r="I161" i="21"/>
  <c r="C163" i="21"/>
  <c r="G163" i="21"/>
  <c r="M163" i="21"/>
  <c r="F164" i="21"/>
  <c r="E165" i="21"/>
  <c r="I165" i="21"/>
  <c r="C167" i="21"/>
  <c r="G167" i="21"/>
  <c r="M167" i="21"/>
  <c r="F168" i="21"/>
  <c r="E169" i="21"/>
  <c r="I169" i="21"/>
  <c r="N176" i="21"/>
  <c r="AU179" i="23" s="1"/>
  <c r="H176" i="21"/>
  <c r="D176" i="21"/>
  <c r="J176" i="21"/>
  <c r="E176" i="21"/>
  <c r="I176" i="21"/>
  <c r="N184" i="21"/>
  <c r="AU187" i="23" s="1"/>
  <c r="H184" i="21"/>
  <c r="D184" i="21"/>
  <c r="J184" i="21"/>
  <c r="E184" i="21"/>
  <c r="I184" i="21"/>
  <c r="N192" i="21"/>
  <c r="AU195" i="23" s="1"/>
  <c r="H192" i="21"/>
  <c r="D192" i="21"/>
  <c r="J192" i="21"/>
  <c r="E192" i="21"/>
  <c r="I192" i="21"/>
  <c r="N200" i="21"/>
  <c r="AU203" i="23" s="1"/>
  <c r="H200" i="21"/>
  <c r="D200" i="21"/>
  <c r="J200" i="21"/>
  <c r="E200" i="21"/>
  <c r="I200" i="21"/>
  <c r="N208" i="21"/>
  <c r="AU211" i="23" s="1"/>
  <c r="H208" i="21"/>
  <c r="D208" i="21"/>
  <c r="J208" i="21"/>
  <c r="E208" i="21"/>
  <c r="I208" i="21"/>
  <c r="N216" i="21"/>
  <c r="AU219" i="23" s="1"/>
  <c r="H216" i="21"/>
  <c r="D216" i="21"/>
  <c r="J216" i="21"/>
  <c r="E216" i="21"/>
  <c r="I216" i="21"/>
  <c r="N253" i="21"/>
  <c r="AU256" i="23" s="1"/>
  <c r="I259" i="21"/>
  <c r="E259" i="21"/>
  <c r="J259" i="21"/>
  <c r="D259" i="21"/>
  <c r="H259" i="21"/>
  <c r="C259" i="21"/>
  <c r="M259" i="21"/>
  <c r="G259" i="21"/>
  <c r="F259" i="21"/>
  <c r="I267" i="21"/>
  <c r="E267" i="21"/>
  <c r="J267" i="21"/>
  <c r="D267" i="21"/>
  <c r="H267" i="21"/>
  <c r="C267" i="21"/>
  <c r="M267" i="21"/>
  <c r="G267" i="21"/>
  <c r="F267" i="21"/>
  <c r="I275" i="21"/>
  <c r="E275" i="21"/>
  <c r="J275" i="21"/>
  <c r="D275" i="21"/>
  <c r="H275" i="21"/>
  <c r="C275" i="21"/>
  <c r="M275" i="21"/>
  <c r="G275" i="21"/>
  <c r="F275" i="21"/>
  <c r="I283" i="21"/>
  <c r="E283" i="21"/>
  <c r="J283" i="21"/>
  <c r="D283" i="21"/>
  <c r="H283" i="21"/>
  <c r="C283" i="21"/>
  <c r="M283" i="21"/>
  <c r="G283" i="21"/>
  <c r="F283" i="21"/>
  <c r="F113" i="21"/>
  <c r="F117" i="21"/>
  <c r="F121" i="21"/>
  <c r="F125" i="21"/>
  <c r="F129" i="21"/>
  <c r="F133" i="21"/>
  <c r="F137" i="21"/>
  <c r="F141" i="21"/>
  <c r="F145" i="21"/>
  <c r="F149" i="21"/>
  <c r="F153" i="21"/>
  <c r="D155" i="21"/>
  <c r="H155" i="21"/>
  <c r="F157" i="21"/>
  <c r="D159" i="21"/>
  <c r="H159" i="21"/>
  <c r="F161" i="21"/>
  <c r="D163" i="21"/>
  <c r="H163" i="21"/>
  <c r="F165" i="21"/>
  <c r="D167" i="21"/>
  <c r="H167" i="21"/>
  <c r="F169" i="21"/>
  <c r="J169" i="21"/>
  <c r="N220" i="21"/>
  <c r="AU223" i="23" s="1"/>
  <c r="H220" i="21"/>
  <c r="D220" i="21"/>
  <c r="G220" i="21"/>
  <c r="N224" i="21"/>
  <c r="AU227" i="23" s="1"/>
  <c r="H224" i="21"/>
  <c r="D224" i="21"/>
  <c r="G224" i="21"/>
  <c r="N228" i="21"/>
  <c r="AU231" i="23" s="1"/>
  <c r="H228" i="21"/>
  <c r="D228" i="21"/>
  <c r="G228" i="21"/>
  <c r="N232" i="21"/>
  <c r="AU235" i="23" s="1"/>
  <c r="H232" i="21"/>
  <c r="D232" i="21"/>
  <c r="G232" i="21"/>
  <c r="N236" i="21"/>
  <c r="AU239" i="23" s="1"/>
  <c r="H236" i="21"/>
  <c r="D236" i="21"/>
  <c r="G236" i="21"/>
  <c r="N240" i="21"/>
  <c r="AU243" i="23" s="1"/>
  <c r="H240" i="21"/>
  <c r="D240" i="21"/>
  <c r="G240" i="21"/>
  <c r="N244" i="21"/>
  <c r="AU247" i="23" s="1"/>
  <c r="H244" i="21"/>
  <c r="D244" i="21"/>
  <c r="G244" i="21"/>
  <c r="N248" i="21"/>
  <c r="AU251" i="23" s="1"/>
  <c r="H248" i="21"/>
  <c r="D248" i="21"/>
  <c r="G248" i="21"/>
  <c r="M257" i="21"/>
  <c r="G257" i="21"/>
  <c r="C257" i="21"/>
  <c r="J257" i="21"/>
  <c r="E257" i="21"/>
  <c r="I257" i="21"/>
  <c r="D257" i="21"/>
  <c r="M261" i="21"/>
  <c r="G261" i="21"/>
  <c r="C261" i="21"/>
  <c r="J261" i="21"/>
  <c r="E261" i="21"/>
  <c r="I261" i="21"/>
  <c r="D261" i="21"/>
  <c r="M265" i="21"/>
  <c r="G265" i="21"/>
  <c r="C265" i="21"/>
  <c r="J265" i="21"/>
  <c r="E265" i="21"/>
  <c r="I265" i="21"/>
  <c r="D265" i="21"/>
  <c r="M269" i="21"/>
  <c r="G269" i="21"/>
  <c r="C269" i="21"/>
  <c r="J269" i="21"/>
  <c r="E269" i="21"/>
  <c r="I269" i="21"/>
  <c r="D269" i="21"/>
  <c r="M273" i="21"/>
  <c r="G273" i="21"/>
  <c r="C273" i="21"/>
  <c r="J273" i="21"/>
  <c r="E273" i="21"/>
  <c r="I273" i="21"/>
  <c r="D273" i="21"/>
  <c r="M277" i="21"/>
  <c r="G277" i="21"/>
  <c r="C277" i="21"/>
  <c r="J277" i="21"/>
  <c r="E277" i="21"/>
  <c r="I277" i="21"/>
  <c r="D277" i="21"/>
  <c r="M281" i="21"/>
  <c r="G281" i="21"/>
  <c r="C281" i="21"/>
  <c r="J281" i="21"/>
  <c r="E281" i="21"/>
  <c r="I281" i="21"/>
  <c r="D281" i="21"/>
  <c r="M285" i="21"/>
  <c r="G285" i="21"/>
  <c r="C285" i="21"/>
  <c r="J285" i="21"/>
  <c r="E285" i="21"/>
  <c r="I285" i="21"/>
  <c r="D285" i="21"/>
  <c r="M289" i="21"/>
  <c r="G289" i="21"/>
  <c r="C289" i="21"/>
  <c r="J289" i="21"/>
  <c r="E289" i="21"/>
  <c r="I289" i="21"/>
  <c r="D289" i="21"/>
  <c r="I296" i="21"/>
  <c r="E296" i="21"/>
  <c r="J296" i="21"/>
  <c r="D296" i="21"/>
  <c r="N296" i="21"/>
  <c r="AU299" i="23" s="1"/>
  <c r="F296" i="21"/>
  <c r="M296" i="21"/>
  <c r="C296" i="21"/>
  <c r="M298" i="21"/>
  <c r="G298" i="21"/>
  <c r="C298" i="21"/>
  <c r="J298" i="21"/>
  <c r="E298" i="21"/>
  <c r="F298" i="21"/>
  <c r="N298" i="21"/>
  <c r="AU301" i="23" s="1"/>
  <c r="D298" i="21"/>
  <c r="I312" i="21"/>
  <c r="E312" i="21"/>
  <c r="J312" i="21"/>
  <c r="D312" i="21"/>
  <c r="N312" i="21"/>
  <c r="AU315" i="23" s="1"/>
  <c r="F312" i="21"/>
  <c r="M312" i="21"/>
  <c r="C312" i="21"/>
  <c r="M314" i="21"/>
  <c r="G314" i="21"/>
  <c r="C314" i="21"/>
  <c r="J314" i="21"/>
  <c r="E314" i="21"/>
  <c r="F314" i="21"/>
  <c r="N314" i="21"/>
  <c r="AU317" i="23" s="1"/>
  <c r="D314" i="21"/>
  <c r="M249" i="21"/>
  <c r="G249" i="21"/>
  <c r="C249" i="21"/>
  <c r="J249" i="21"/>
  <c r="E249" i="21"/>
  <c r="I249" i="21"/>
  <c r="I171" i="21"/>
  <c r="E171" i="21"/>
  <c r="G171" i="21"/>
  <c r="N171" i="21"/>
  <c r="AU174" i="23" s="1"/>
  <c r="M173" i="21"/>
  <c r="G173" i="21"/>
  <c r="C173" i="21"/>
  <c r="H173" i="21"/>
  <c r="I175" i="21"/>
  <c r="E175" i="21"/>
  <c r="G175" i="21"/>
  <c r="N175" i="21"/>
  <c r="AU178" i="23" s="1"/>
  <c r="M177" i="21"/>
  <c r="G177" i="21"/>
  <c r="C177" i="21"/>
  <c r="H177" i="21"/>
  <c r="I179" i="21"/>
  <c r="E179" i="21"/>
  <c r="G179" i="21"/>
  <c r="N179" i="21"/>
  <c r="AU182" i="23" s="1"/>
  <c r="M181" i="21"/>
  <c r="G181" i="21"/>
  <c r="C181" i="21"/>
  <c r="H181" i="21"/>
  <c r="I183" i="21"/>
  <c r="E183" i="21"/>
  <c r="G183" i="21"/>
  <c r="N183" i="21"/>
  <c r="AU186" i="23" s="1"/>
  <c r="M185" i="21"/>
  <c r="G185" i="21"/>
  <c r="C185" i="21"/>
  <c r="H185" i="21"/>
  <c r="I187" i="21"/>
  <c r="E187" i="21"/>
  <c r="G187" i="21"/>
  <c r="N187" i="21"/>
  <c r="AU190" i="23" s="1"/>
  <c r="M189" i="21"/>
  <c r="G189" i="21"/>
  <c r="C189" i="21"/>
  <c r="H189" i="21"/>
  <c r="I191" i="21"/>
  <c r="E191" i="21"/>
  <c r="G191" i="21"/>
  <c r="N191" i="21"/>
  <c r="AU194" i="23" s="1"/>
  <c r="M193" i="21"/>
  <c r="G193" i="21"/>
  <c r="C193" i="21"/>
  <c r="H193" i="21"/>
  <c r="I195" i="21"/>
  <c r="E195" i="21"/>
  <c r="G195" i="21"/>
  <c r="N195" i="21"/>
  <c r="AU198" i="23" s="1"/>
  <c r="M197" i="21"/>
  <c r="G197" i="21"/>
  <c r="C197" i="21"/>
  <c r="H197" i="21"/>
  <c r="I199" i="21"/>
  <c r="E199" i="21"/>
  <c r="G199" i="21"/>
  <c r="N199" i="21"/>
  <c r="AU202" i="23" s="1"/>
  <c r="M201" i="21"/>
  <c r="G201" i="21"/>
  <c r="C201" i="21"/>
  <c r="H201" i="21"/>
  <c r="I203" i="21"/>
  <c r="E203" i="21"/>
  <c r="G203" i="21"/>
  <c r="N203" i="21"/>
  <c r="AU206" i="23" s="1"/>
  <c r="M205" i="21"/>
  <c r="G205" i="21"/>
  <c r="C205" i="21"/>
  <c r="H205" i="21"/>
  <c r="I207" i="21"/>
  <c r="E207" i="21"/>
  <c r="G207" i="21"/>
  <c r="N207" i="21"/>
  <c r="AU210" i="23" s="1"/>
  <c r="M209" i="21"/>
  <c r="G209" i="21"/>
  <c r="C209" i="21"/>
  <c r="H209" i="21"/>
  <c r="I211" i="21"/>
  <c r="E211" i="21"/>
  <c r="G211" i="21"/>
  <c r="N211" i="21"/>
  <c r="AU214" i="23" s="1"/>
  <c r="M213" i="21"/>
  <c r="G213" i="21"/>
  <c r="C213" i="21"/>
  <c r="H213" i="21"/>
  <c r="I215" i="21"/>
  <c r="E215" i="21"/>
  <c r="G215" i="21"/>
  <c r="N215" i="21"/>
  <c r="AU218" i="23" s="1"/>
  <c r="M217" i="21"/>
  <c r="G217" i="21"/>
  <c r="C217" i="21"/>
  <c r="H217" i="21"/>
  <c r="I219" i="21"/>
  <c r="E219" i="21"/>
  <c r="G219" i="21"/>
  <c r="N219" i="21"/>
  <c r="AU222" i="23" s="1"/>
  <c r="E220" i="21"/>
  <c r="J220" i="21"/>
  <c r="M221" i="21"/>
  <c r="G221" i="21"/>
  <c r="C221" i="21"/>
  <c r="H221" i="21"/>
  <c r="I223" i="21"/>
  <c r="E223" i="21"/>
  <c r="G223" i="21"/>
  <c r="N223" i="21"/>
  <c r="AU226" i="23" s="1"/>
  <c r="E224" i="21"/>
  <c r="J224" i="21"/>
  <c r="M225" i="21"/>
  <c r="G225" i="21"/>
  <c r="C225" i="21"/>
  <c r="H225" i="21"/>
  <c r="I227" i="21"/>
  <c r="E227" i="21"/>
  <c r="G227" i="21"/>
  <c r="N227" i="21"/>
  <c r="AU230" i="23" s="1"/>
  <c r="E228" i="21"/>
  <c r="J228" i="21"/>
  <c r="M229" i="21"/>
  <c r="G229" i="21"/>
  <c r="C229" i="21"/>
  <c r="H229" i="21"/>
  <c r="I231" i="21"/>
  <c r="E231" i="21"/>
  <c r="G231" i="21"/>
  <c r="N231" i="21"/>
  <c r="AU234" i="23" s="1"/>
  <c r="E232" i="21"/>
  <c r="J232" i="21"/>
  <c r="M233" i="21"/>
  <c r="G233" i="21"/>
  <c r="C233" i="21"/>
  <c r="H233" i="21"/>
  <c r="I235" i="21"/>
  <c r="E235" i="21"/>
  <c r="G235" i="21"/>
  <c r="N235" i="21"/>
  <c r="AU238" i="23" s="1"/>
  <c r="E236" i="21"/>
  <c r="J236" i="21"/>
  <c r="M237" i="21"/>
  <c r="G237" i="21"/>
  <c r="C237" i="21"/>
  <c r="H237" i="21"/>
  <c r="I239" i="21"/>
  <c r="E239" i="21"/>
  <c r="G239" i="21"/>
  <c r="N239" i="21"/>
  <c r="AU242" i="23" s="1"/>
  <c r="E240" i="21"/>
  <c r="J240" i="21"/>
  <c r="M241" i="21"/>
  <c r="G241" i="21"/>
  <c r="C241" i="21"/>
  <c r="H241" i="21"/>
  <c r="I243" i="21"/>
  <c r="E243" i="21"/>
  <c r="G243" i="21"/>
  <c r="N243" i="21"/>
  <c r="AU246" i="23" s="1"/>
  <c r="E244" i="21"/>
  <c r="J244" i="21"/>
  <c r="M245" i="21"/>
  <c r="G245" i="21"/>
  <c r="C245" i="21"/>
  <c r="H245" i="21"/>
  <c r="I247" i="21"/>
  <c r="E247" i="21"/>
  <c r="G247" i="21"/>
  <c r="N247" i="21"/>
  <c r="AU250" i="23" s="1"/>
  <c r="E248" i="21"/>
  <c r="J248" i="21"/>
  <c r="D249" i="21"/>
  <c r="N249" i="21"/>
  <c r="AU252" i="23" s="1"/>
  <c r="H257" i="21"/>
  <c r="H261" i="21"/>
  <c r="H265" i="21"/>
  <c r="H269" i="21"/>
  <c r="H273" i="21"/>
  <c r="H277" i="21"/>
  <c r="H281" i="21"/>
  <c r="H285" i="21"/>
  <c r="H289" i="21"/>
  <c r="H296" i="21"/>
  <c r="I298" i="21"/>
  <c r="I304" i="21"/>
  <c r="E304" i="21"/>
  <c r="J304" i="21"/>
  <c r="D304" i="21"/>
  <c r="N304" i="21"/>
  <c r="AU307" i="23" s="1"/>
  <c r="F304" i="21"/>
  <c r="M304" i="21"/>
  <c r="C304" i="21"/>
  <c r="M306" i="21"/>
  <c r="G306" i="21"/>
  <c r="C306" i="21"/>
  <c r="J306" i="21"/>
  <c r="E306" i="21"/>
  <c r="F306" i="21"/>
  <c r="N306" i="21"/>
  <c r="AU309" i="23" s="1"/>
  <c r="D306" i="21"/>
  <c r="H312" i="21"/>
  <c r="I314" i="21"/>
  <c r="F170" i="21"/>
  <c r="F174" i="21"/>
  <c r="F178" i="21"/>
  <c r="F182" i="21"/>
  <c r="F186" i="21"/>
  <c r="F190" i="21"/>
  <c r="F194" i="21"/>
  <c r="F198" i="21"/>
  <c r="F202" i="21"/>
  <c r="F206" i="21"/>
  <c r="F210" i="21"/>
  <c r="F214" i="21"/>
  <c r="F218" i="21"/>
  <c r="F222" i="21"/>
  <c r="F226" i="21"/>
  <c r="F230" i="21"/>
  <c r="F234" i="21"/>
  <c r="F238" i="21"/>
  <c r="F242" i="21"/>
  <c r="F246" i="21"/>
  <c r="N252" i="21"/>
  <c r="AU255" i="23" s="1"/>
  <c r="H252" i="21"/>
  <c r="D252" i="21"/>
  <c r="G252" i="21"/>
  <c r="N256" i="21"/>
  <c r="AU259" i="23" s="1"/>
  <c r="H256" i="21"/>
  <c r="D256" i="21"/>
  <c r="G256" i="21"/>
  <c r="N260" i="21"/>
  <c r="AU263" i="23" s="1"/>
  <c r="H260" i="21"/>
  <c r="D260" i="21"/>
  <c r="G260" i="21"/>
  <c r="N264" i="21"/>
  <c r="AU267" i="23" s="1"/>
  <c r="H264" i="21"/>
  <c r="D264" i="21"/>
  <c r="G264" i="21"/>
  <c r="N268" i="21"/>
  <c r="AU271" i="23" s="1"/>
  <c r="H268" i="21"/>
  <c r="D268" i="21"/>
  <c r="G268" i="21"/>
  <c r="N272" i="21"/>
  <c r="AU275" i="23" s="1"/>
  <c r="H272" i="21"/>
  <c r="D272" i="21"/>
  <c r="G272" i="21"/>
  <c r="N276" i="21"/>
  <c r="AU279" i="23" s="1"/>
  <c r="H276" i="21"/>
  <c r="D276" i="21"/>
  <c r="G276" i="21"/>
  <c r="N280" i="21"/>
  <c r="AU283" i="23" s="1"/>
  <c r="H280" i="21"/>
  <c r="D280" i="21"/>
  <c r="G280" i="21"/>
  <c r="N284" i="21"/>
  <c r="AU287" i="23" s="1"/>
  <c r="H284" i="21"/>
  <c r="D284" i="21"/>
  <c r="G284" i="21"/>
  <c r="N288" i="21"/>
  <c r="AU291" i="23" s="1"/>
  <c r="H288" i="21"/>
  <c r="D288" i="21"/>
  <c r="G288" i="21"/>
  <c r="I292" i="21"/>
  <c r="E292" i="21"/>
  <c r="J292" i="21"/>
  <c r="D292" i="21"/>
  <c r="H292" i="21"/>
  <c r="M294" i="21"/>
  <c r="G294" i="21"/>
  <c r="C294" i="21"/>
  <c r="J294" i="21"/>
  <c r="E294" i="21"/>
  <c r="I294" i="21"/>
  <c r="I300" i="21"/>
  <c r="E300" i="21"/>
  <c r="J300" i="21"/>
  <c r="D300" i="21"/>
  <c r="H300" i="21"/>
  <c r="M302" i="21"/>
  <c r="G302" i="21"/>
  <c r="C302" i="21"/>
  <c r="J302" i="21"/>
  <c r="E302" i="21"/>
  <c r="I302" i="21"/>
  <c r="I308" i="21"/>
  <c r="E308" i="21"/>
  <c r="J308" i="21"/>
  <c r="D308" i="21"/>
  <c r="H308" i="21"/>
  <c r="M310" i="21"/>
  <c r="G310" i="21"/>
  <c r="C310" i="21"/>
  <c r="J310" i="21"/>
  <c r="E310" i="21"/>
  <c r="I310" i="21"/>
  <c r="I316" i="21"/>
  <c r="E316" i="21"/>
  <c r="J316" i="21"/>
  <c r="D316" i="21"/>
  <c r="H316" i="21"/>
  <c r="M318" i="21"/>
  <c r="G318" i="21"/>
  <c r="C318" i="21"/>
  <c r="J318" i="21"/>
  <c r="E318" i="21"/>
  <c r="I318" i="21"/>
  <c r="F250" i="21"/>
  <c r="F254" i="21"/>
  <c r="F258" i="21"/>
  <c r="F262" i="21"/>
  <c r="F266" i="21"/>
  <c r="F270" i="21"/>
  <c r="F274" i="21"/>
  <c r="F278" i="21"/>
  <c r="F282" i="21"/>
  <c r="F286" i="21"/>
  <c r="F290" i="21"/>
  <c r="J290" i="21"/>
  <c r="N293" i="21"/>
  <c r="AU296" i="23" s="1"/>
  <c r="H293" i="21"/>
  <c r="D293" i="21"/>
  <c r="G293" i="21"/>
  <c r="N297" i="21"/>
  <c r="AU300" i="23" s="1"/>
  <c r="H297" i="21"/>
  <c r="D297" i="21"/>
  <c r="G297" i="21"/>
  <c r="N301" i="21"/>
  <c r="AU304" i="23" s="1"/>
  <c r="H301" i="21"/>
  <c r="D301" i="21"/>
  <c r="G301" i="21"/>
  <c r="N305" i="21"/>
  <c r="AU308" i="23" s="1"/>
  <c r="H305" i="21"/>
  <c r="D305" i="21"/>
  <c r="G305" i="21"/>
  <c r="N309" i="21"/>
  <c r="AU312" i="23" s="1"/>
  <c r="H309" i="21"/>
  <c r="D309" i="21"/>
  <c r="G309" i="21"/>
  <c r="N313" i="21"/>
  <c r="AU316" i="23" s="1"/>
  <c r="H313" i="21"/>
  <c r="D313" i="21"/>
  <c r="G313" i="21"/>
  <c r="N317" i="21"/>
  <c r="AU320" i="23" s="1"/>
  <c r="H317" i="21"/>
  <c r="D317" i="21"/>
  <c r="G317" i="21"/>
  <c r="F291" i="21"/>
  <c r="F295" i="21"/>
  <c r="F299" i="21"/>
  <c r="F303" i="21"/>
  <c r="F307" i="21"/>
  <c r="F311" i="21"/>
  <c r="F315" i="21"/>
  <c r="K8" i="21"/>
  <c r="J8" i="21"/>
  <c r="R70" i="21"/>
  <c r="AJ70" i="21"/>
  <c r="U9" i="21"/>
  <c r="AI69" i="21"/>
  <c r="Z69" i="21"/>
  <c r="V69" i="21"/>
  <c r="Q69" i="21"/>
  <c r="AK69" i="21"/>
  <c r="X69" i="21"/>
  <c r="S69" i="21"/>
  <c r="O69" i="21"/>
  <c r="K69" i="21"/>
  <c r="Y69" i="21"/>
  <c r="L70" i="21"/>
  <c r="F353" i="21"/>
  <c r="W9" i="21"/>
  <c r="AA9" i="21"/>
  <c r="BE12" i="23" s="1"/>
  <c r="R10" i="21"/>
  <c r="W10" i="21"/>
  <c r="AA10" i="21"/>
  <c r="BE13" i="23" s="1"/>
  <c r="AJ10" i="21"/>
  <c r="R11" i="21"/>
  <c r="W11" i="21"/>
  <c r="AA11" i="21"/>
  <c r="BE14" i="23" s="1"/>
  <c r="AJ11" i="21"/>
  <c r="R12" i="21"/>
  <c r="W12" i="21"/>
  <c r="AA12" i="21"/>
  <c r="BE15" i="23" s="1"/>
  <c r="AJ12" i="21"/>
  <c r="R13" i="21"/>
  <c r="W13" i="21"/>
  <c r="AA13" i="21"/>
  <c r="BE16" i="23" s="1"/>
  <c r="AJ13" i="21"/>
  <c r="R14" i="21"/>
  <c r="W14" i="21"/>
  <c r="AA14" i="21"/>
  <c r="BE17" i="23" s="1"/>
  <c r="AJ14" i="21"/>
  <c r="R15" i="21"/>
  <c r="W15" i="21"/>
  <c r="AA15" i="21"/>
  <c r="BE18" i="23" s="1"/>
  <c r="AJ15" i="21"/>
  <c r="R16" i="21"/>
  <c r="W16" i="21"/>
  <c r="AA16" i="21"/>
  <c r="BE19" i="23" s="1"/>
  <c r="AJ16" i="21"/>
  <c r="R17" i="21"/>
  <c r="W17" i="21"/>
  <c r="AA17" i="21"/>
  <c r="BE20" i="23" s="1"/>
  <c r="AJ17" i="21"/>
  <c r="R18" i="21"/>
  <c r="W18" i="21"/>
  <c r="AA18" i="21"/>
  <c r="BE21" i="23" s="1"/>
  <c r="AJ18" i="21"/>
  <c r="R19" i="21"/>
  <c r="W19" i="21"/>
  <c r="AA19" i="21"/>
  <c r="BE22" i="23" s="1"/>
  <c r="AJ19" i="21"/>
  <c r="R20" i="21"/>
  <c r="W20" i="21"/>
  <c r="AA20" i="21"/>
  <c r="BE23" i="23" s="1"/>
  <c r="AJ20" i="21"/>
  <c r="R21" i="21"/>
  <c r="W21" i="21"/>
  <c r="AA21" i="21"/>
  <c r="BE24" i="23" s="1"/>
  <c r="AJ21" i="21"/>
  <c r="R22" i="21"/>
  <c r="W22" i="21"/>
  <c r="AA22" i="21"/>
  <c r="BE25" i="23" s="1"/>
  <c r="AJ22" i="21"/>
  <c r="R23" i="21"/>
  <c r="W23" i="21"/>
  <c r="AA23" i="21"/>
  <c r="BE26" i="23" s="1"/>
  <c r="AJ23" i="21"/>
  <c r="R24" i="21"/>
  <c r="W24" i="21"/>
  <c r="AA24" i="21"/>
  <c r="BE27" i="23" s="1"/>
  <c r="AJ24" i="21"/>
  <c r="R25" i="21"/>
  <c r="W25" i="21"/>
  <c r="AA25" i="21"/>
  <c r="BE28" i="23" s="1"/>
  <c r="AJ25" i="21"/>
  <c r="R26" i="21"/>
  <c r="W26" i="21"/>
  <c r="AA26" i="21"/>
  <c r="BE29" i="23" s="1"/>
  <c r="AJ26" i="21"/>
  <c r="R27" i="21"/>
  <c r="W27" i="21"/>
  <c r="AA27" i="21"/>
  <c r="BE30" i="23" s="1"/>
  <c r="AJ27" i="21"/>
  <c r="R28" i="21"/>
  <c r="W28" i="21"/>
  <c r="AA28" i="21"/>
  <c r="BE31" i="23" s="1"/>
  <c r="AJ28" i="21"/>
  <c r="R29" i="21"/>
  <c r="W29" i="21"/>
  <c r="AA29" i="21"/>
  <c r="BE32" i="23" s="1"/>
  <c r="AJ29" i="21"/>
  <c r="R30" i="21"/>
  <c r="W30" i="21"/>
  <c r="AA30" i="21"/>
  <c r="BE33" i="23" s="1"/>
  <c r="AJ30" i="21"/>
  <c r="R31" i="21"/>
  <c r="W31" i="21"/>
  <c r="AA31" i="21"/>
  <c r="BE34" i="23" s="1"/>
  <c r="AJ31" i="21"/>
  <c r="R32" i="21"/>
  <c r="W32" i="21"/>
  <c r="AA32" i="21"/>
  <c r="BE35" i="23" s="1"/>
  <c r="AJ32" i="21"/>
  <c r="R33" i="21"/>
  <c r="W33" i="21"/>
  <c r="AA33" i="21"/>
  <c r="BE36" i="23" s="1"/>
  <c r="AJ33" i="21"/>
  <c r="R34" i="21"/>
  <c r="W34" i="21"/>
  <c r="AA34" i="21"/>
  <c r="BE37" i="23" s="1"/>
  <c r="AJ34" i="21"/>
  <c r="R35" i="21"/>
  <c r="W35" i="21"/>
  <c r="AA35" i="21"/>
  <c r="BE38" i="23" s="1"/>
  <c r="AJ35" i="21"/>
  <c r="R36" i="21"/>
  <c r="W36" i="21"/>
  <c r="AA36" i="21"/>
  <c r="BE39" i="23" s="1"/>
  <c r="AJ36" i="21"/>
  <c r="R37" i="21"/>
  <c r="W37" i="21"/>
  <c r="AA37" i="21"/>
  <c r="BE40" i="23" s="1"/>
  <c r="AJ37" i="21"/>
  <c r="R38" i="21"/>
  <c r="W38" i="21"/>
  <c r="AA38" i="21"/>
  <c r="BE41" i="23" s="1"/>
  <c r="AJ38" i="21"/>
  <c r="R39" i="21"/>
  <c r="W39" i="21"/>
  <c r="AA39" i="21"/>
  <c r="BE42" i="23" s="1"/>
  <c r="AJ39" i="21"/>
  <c r="R40" i="21"/>
  <c r="W40" i="21"/>
  <c r="AA40" i="21"/>
  <c r="BE43" i="23" s="1"/>
  <c r="AJ40" i="21"/>
  <c r="R41" i="21"/>
  <c r="W41" i="21"/>
  <c r="AA41" i="21"/>
  <c r="BE44" i="23" s="1"/>
  <c r="AJ41" i="21"/>
  <c r="R42" i="21"/>
  <c r="W42" i="21"/>
  <c r="AA42" i="21"/>
  <c r="BE45" i="23" s="1"/>
  <c r="AJ42" i="21"/>
  <c r="R43" i="21"/>
  <c r="W43" i="21"/>
  <c r="AA43" i="21"/>
  <c r="BE46" i="23" s="1"/>
  <c r="AJ43" i="21"/>
  <c r="R44" i="21"/>
  <c r="W44" i="21"/>
  <c r="AA44" i="21"/>
  <c r="BE47" i="23" s="1"/>
  <c r="AJ44" i="21"/>
  <c r="R45" i="21"/>
  <c r="W45" i="21"/>
  <c r="AA45" i="21"/>
  <c r="BE48" i="23" s="1"/>
  <c r="AJ45" i="21"/>
  <c r="R46" i="21"/>
  <c r="W46" i="21"/>
  <c r="AA46" i="21"/>
  <c r="BE49" i="23" s="1"/>
  <c r="AJ46" i="21"/>
  <c r="R47" i="21"/>
  <c r="W47" i="21"/>
  <c r="AA47" i="21"/>
  <c r="BE50" i="23" s="1"/>
  <c r="AJ47" i="21"/>
  <c r="R48" i="21"/>
  <c r="W48" i="21"/>
  <c r="AA48" i="21"/>
  <c r="BE51" i="23" s="1"/>
  <c r="AJ48" i="21"/>
  <c r="R49" i="21"/>
  <c r="W49" i="21"/>
  <c r="AA49" i="21"/>
  <c r="BE52" i="23" s="1"/>
  <c r="AJ49" i="21"/>
  <c r="R50" i="21"/>
  <c r="W50" i="21"/>
  <c r="AA50" i="21"/>
  <c r="BE53" i="23" s="1"/>
  <c r="AJ50" i="21"/>
  <c r="R51" i="21"/>
  <c r="W51" i="21"/>
  <c r="AA51" i="21"/>
  <c r="BE54" i="23" s="1"/>
  <c r="AJ51" i="21"/>
  <c r="R52" i="21"/>
  <c r="W52" i="21"/>
  <c r="AA52" i="21"/>
  <c r="BE55" i="23" s="1"/>
  <c r="AJ52" i="21"/>
  <c r="R53" i="21"/>
  <c r="W53" i="21"/>
  <c r="AA53" i="21"/>
  <c r="BE56" i="23" s="1"/>
  <c r="AJ53" i="21"/>
  <c r="R54" i="21"/>
  <c r="W54" i="21"/>
  <c r="AA54" i="21"/>
  <c r="BE57" i="23" s="1"/>
  <c r="AJ54" i="21"/>
  <c r="R55" i="21"/>
  <c r="W55" i="21"/>
  <c r="AA55" i="21"/>
  <c r="BE58" i="23" s="1"/>
  <c r="AJ55" i="21"/>
  <c r="R56" i="21"/>
  <c r="W56" i="21"/>
  <c r="AA56" i="21"/>
  <c r="BE59" i="23" s="1"/>
  <c r="AJ56" i="21"/>
  <c r="R57" i="21"/>
  <c r="W57" i="21"/>
  <c r="AA57" i="21"/>
  <c r="BE60" i="23" s="1"/>
  <c r="AJ57" i="21"/>
  <c r="R58" i="21"/>
  <c r="W58" i="21"/>
  <c r="AA58" i="21"/>
  <c r="BE61" i="23" s="1"/>
  <c r="AJ58" i="21"/>
  <c r="R59" i="21"/>
  <c r="W59" i="21"/>
  <c r="AA59" i="21"/>
  <c r="BE62" i="23" s="1"/>
  <c r="AJ59" i="21"/>
  <c r="R60" i="21"/>
  <c r="W60" i="21"/>
  <c r="AA60" i="21"/>
  <c r="BE63" i="23" s="1"/>
  <c r="AJ60" i="21"/>
  <c r="R61" i="21"/>
  <c r="W61" i="21"/>
  <c r="AA61" i="21"/>
  <c r="BE64" i="23" s="1"/>
  <c r="AJ61" i="21"/>
  <c r="R62" i="21"/>
  <c r="W62" i="21"/>
  <c r="AA62" i="21"/>
  <c r="BE65" i="23" s="1"/>
  <c r="AJ62" i="21"/>
  <c r="R63" i="21"/>
  <c r="W63" i="21"/>
  <c r="AA63" i="21"/>
  <c r="BE66" i="23" s="1"/>
  <c r="AJ63" i="21"/>
  <c r="R64" i="21"/>
  <c r="W64" i="21"/>
  <c r="AA64" i="21"/>
  <c r="BE67" i="23" s="1"/>
  <c r="AJ64" i="21"/>
  <c r="R65" i="21"/>
  <c r="W65" i="21"/>
  <c r="AA65" i="21"/>
  <c r="BE68" i="23" s="1"/>
  <c r="AJ65" i="21"/>
  <c r="R66" i="21"/>
  <c r="W66" i="21"/>
  <c r="AA66" i="21"/>
  <c r="BE69" i="23" s="1"/>
  <c r="AJ66" i="21"/>
  <c r="R67" i="21"/>
  <c r="W67" i="21"/>
  <c r="AA67" i="21"/>
  <c r="BE70" i="23" s="1"/>
  <c r="AJ67" i="21"/>
  <c r="R68" i="21"/>
  <c r="W68" i="21"/>
  <c r="AA68" i="21"/>
  <c r="BE71" i="23" s="1"/>
  <c r="AK68" i="21"/>
  <c r="L69" i="21"/>
  <c r="U69" i="21"/>
  <c r="P70" i="21"/>
  <c r="Y70" i="21"/>
  <c r="AH70" i="21"/>
  <c r="P72" i="21"/>
  <c r="Y72" i="21"/>
  <c r="AH72" i="21"/>
  <c r="AI74" i="21"/>
  <c r="Z74" i="21"/>
  <c r="V74" i="21"/>
  <c r="Q74" i="21"/>
  <c r="AK74" i="21"/>
  <c r="X74" i="21"/>
  <c r="S74" i="21"/>
  <c r="O74" i="21"/>
  <c r="K74" i="21"/>
  <c r="AJ74" i="21"/>
  <c r="R74" i="21"/>
  <c r="AA74" i="21"/>
  <c r="BE77" i="23" s="1"/>
  <c r="S9" i="21"/>
  <c r="P69" i="21"/>
  <c r="AH69" i="21"/>
  <c r="U70" i="21"/>
  <c r="L72" i="21"/>
  <c r="U72" i="21"/>
  <c r="AI70" i="21"/>
  <c r="Z70" i="21"/>
  <c r="V70" i="21"/>
  <c r="Q70" i="21"/>
  <c r="AK70" i="21"/>
  <c r="X70" i="21"/>
  <c r="S70" i="21"/>
  <c r="O70" i="21"/>
  <c r="K70" i="21"/>
  <c r="AA70" i="21"/>
  <c r="BE73" i="23" s="1"/>
  <c r="AI72" i="21"/>
  <c r="Z72" i="21"/>
  <c r="V72" i="21"/>
  <c r="Q72" i="21"/>
  <c r="AK72" i="21"/>
  <c r="X72" i="21"/>
  <c r="S72" i="21"/>
  <c r="O72" i="21"/>
  <c r="K72" i="21"/>
  <c r="R72" i="21"/>
  <c r="AA72" i="21"/>
  <c r="BE75" i="23" s="1"/>
  <c r="AJ72" i="21"/>
  <c r="Q9" i="21"/>
  <c r="V9" i="21"/>
  <c r="Z9" i="21"/>
  <c r="Q10" i="21"/>
  <c r="V10" i="21"/>
  <c r="Z10" i="21"/>
  <c r="Q11" i="21"/>
  <c r="V11" i="21"/>
  <c r="Z11" i="21"/>
  <c r="Q12" i="21"/>
  <c r="V12" i="21"/>
  <c r="Z12" i="21"/>
  <c r="Q13" i="21"/>
  <c r="V13" i="21"/>
  <c r="Z13" i="21"/>
  <c r="Q14" i="21"/>
  <c r="V14" i="21"/>
  <c r="Z14" i="21"/>
  <c r="Q15" i="21"/>
  <c r="V15" i="21"/>
  <c r="Z15" i="21"/>
  <c r="Q16" i="21"/>
  <c r="V16" i="21"/>
  <c r="Z16" i="21"/>
  <c r="Q17" i="21"/>
  <c r="V17" i="21"/>
  <c r="Z17" i="21"/>
  <c r="Q18" i="21"/>
  <c r="V18" i="21"/>
  <c r="Z18" i="21"/>
  <c r="Q19" i="21"/>
  <c r="V19" i="21"/>
  <c r="Z19" i="21"/>
  <c r="Q20" i="21"/>
  <c r="V20" i="21"/>
  <c r="Z20" i="21"/>
  <c r="Q21" i="21"/>
  <c r="V21" i="21"/>
  <c r="Z21" i="21"/>
  <c r="Q22" i="21"/>
  <c r="V22" i="21"/>
  <c r="Z22" i="21"/>
  <c r="Q23" i="21"/>
  <c r="V23" i="21"/>
  <c r="Z23" i="21"/>
  <c r="Q24" i="21"/>
  <c r="V24" i="21"/>
  <c r="Z24" i="21"/>
  <c r="Q25" i="21"/>
  <c r="V25" i="21"/>
  <c r="Z25" i="21"/>
  <c r="Q26" i="21"/>
  <c r="V26" i="21"/>
  <c r="Z26" i="21"/>
  <c r="Q27" i="21"/>
  <c r="V27" i="21"/>
  <c r="Z27" i="21"/>
  <c r="Q28" i="21"/>
  <c r="V28" i="21"/>
  <c r="Z28" i="21"/>
  <c r="Q29" i="21"/>
  <c r="V29" i="21"/>
  <c r="Z29" i="21"/>
  <c r="Q30" i="21"/>
  <c r="V30" i="21"/>
  <c r="Z30" i="21"/>
  <c r="Q31" i="21"/>
  <c r="V31" i="21"/>
  <c r="Z31" i="21"/>
  <c r="Q32" i="21"/>
  <c r="V32" i="21"/>
  <c r="Z32" i="21"/>
  <c r="Q33" i="21"/>
  <c r="V33" i="21"/>
  <c r="Z33" i="21"/>
  <c r="Q34" i="21"/>
  <c r="V34" i="21"/>
  <c r="Z34" i="21"/>
  <c r="Q35" i="21"/>
  <c r="V35" i="21"/>
  <c r="Z35" i="21"/>
  <c r="Q36" i="21"/>
  <c r="V36" i="21"/>
  <c r="Z36" i="21"/>
  <c r="Q37" i="21"/>
  <c r="V37" i="21"/>
  <c r="Z37" i="21"/>
  <c r="Q38" i="21"/>
  <c r="V38" i="21"/>
  <c r="Z38" i="21"/>
  <c r="Q39" i="21"/>
  <c r="V39" i="21"/>
  <c r="Z39" i="21"/>
  <c r="Q40" i="21"/>
  <c r="V40" i="21"/>
  <c r="Z40" i="21"/>
  <c r="Q41" i="21"/>
  <c r="V41" i="21"/>
  <c r="Z41" i="21"/>
  <c r="Q42" i="21"/>
  <c r="V42" i="21"/>
  <c r="Z42" i="21"/>
  <c r="Q43" i="21"/>
  <c r="V43" i="21"/>
  <c r="Z43" i="21"/>
  <c r="Q44" i="21"/>
  <c r="V44" i="21"/>
  <c r="Z44" i="21"/>
  <c r="Q45" i="21"/>
  <c r="V45" i="21"/>
  <c r="Z45" i="21"/>
  <c r="Q46" i="21"/>
  <c r="V46" i="21"/>
  <c r="Z46" i="21"/>
  <c r="Q47" i="21"/>
  <c r="V47" i="21"/>
  <c r="Z47" i="21"/>
  <c r="Q48" i="21"/>
  <c r="V48" i="21"/>
  <c r="Z48" i="21"/>
  <c r="Q49" i="21"/>
  <c r="V49" i="21"/>
  <c r="Z49" i="21"/>
  <c r="Q50" i="21"/>
  <c r="V50" i="21"/>
  <c r="Z50" i="21"/>
  <c r="Q51" i="21"/>
  <c r="V51" i="21"/>
  <c r="Z51" i="21"/>
  <c r="Q52" i="21"/>
  <c r="V52" i="21"/>
  <c r="Z52" i="21"/>
  <c r="Q53" i="21"/>
  <c r="V53" i="21"/>
  <c r="Z53" i="21"/>
  <c r="Q54" i="21"/>
  <c r="V54" i="21"/>
  <c r="Z54" i="21"/>
  <c r="Q55" i="21"/>
  <c r="V55" i="21"/>
  <c r="Z55" i="21"/>
  <c r="Q56" i="21"/>
  <c r="V56" i="21"/>
  <c r="Z56" i="21"/>
  <c r="Q57" i="21"/>
  <c r="V57" i="21"/>
  <c r="Z57" i="21"/>
  <c r="Q58" i="21"/>
  <c r="V58" i="21"/>
  <c r="Z58" i="21"/>
  <c r="Q59" i="21"/>
  <c r="V59" i="21"/>
  <c r="Z59" i="21"/>
  <c r="Q60" i="21"/>
  <c r="V60" i="21"/>
  <c r="Z60" i="21"/>
  <c r="Q61" i="21"/>
  <c r="V61" i="21"/>
  <c r="Z61" i="21"/>
  <c r="Q62" i="21"/>
  <c r="V62" i="21"/>
  <c r="Z62" i="21"/>
  <c r="Q63" i="21"/>
  <c r="V63" i="21"/>
  <c r="Z63" i="21"/>
  <c r="Q64" i="21"/>
  <c r="V64" i="21"/>
  <c r="Z64" i="21"/>
  <c r="Q65" i="21"/>
  <c r="V65" i="21"/>
  <c r="Z65" i="21"/>
  <c r="Q66" i="21"/>
  <c r="V66" i="21"/>
  <c r="Z66" i="21"/>
  <c r="Q67" i="21"/>
  <c r="V67" i="21"/>
  <c r="Z67" i="21"/>
  <c r="Q68" i="21"/>
  <c r="V68" i="21"/>
  <c r="Z68" i="21"/>
  <c r="AJ68" i="21"/>
  <c r="R69" i="21"/>
  <c r="AA69" i="21"/>
  <c r="BE72" i="23" s="1"/>
  <c r="AJ69" i="21"/>
  <c r="W70" i="21"/>
  <c r="AI71" i="21"/>
  <c r="Z71" i="21"/>
  <c r="V71" i="21"/>
  <c r="Q71" i="21"/>
  <c r="AK71" i="21"/>
  <c r="X71" i="21"/>
  <c r="S71" i="21"/>
  <c r="O71" i="21"/>
  <c r="K71" i="21"/>
  <c r="R71" i="21"/>
  <c r="AA71" i="21"/>
  <c r="BE74" i="23" s="1"/>
  <c r="AJ71" i="21"/>
  <c r="W72" i="21"/>
  <c r="AI73" i="21"/>
  <c r="Z73" i="21"/>
  <c r="V73" i="21"/>
  <c r="Q73" i="21"/>
  <c r="AK73" i="21"/>
  <c r="X73" i="21"/>
  <c r="S73" i="21"/>
  <c r="O73" i="21"/>
  <c r="K73" i="21"/>
  <c r="R73" i="21"/>
  <c r="AA73" i="21"/>
  <c r="BE76" i="23" s="1"/>
  <c r="AJ73" i="21"/>
  <c r="W74" i="21"/>
  <c r="R75" i="21"/>
  <c r="W75" i="21"/>
  <c r="AA75" i="21"/>
  <c r="BE78" i="23" s="1"/>
  <c r="AJ75" i="21"/>
  <c r="R76" i="21"/>
  <c r="W76" i="21"/>
  <c r="AA76" i="21"/>
  <c r="BE79" i="23" s="1"/>
  <c r="AJ76" i="21"/>
  <c r="R77" i="21"/>
  <c r="W77" i="21"/>
  <c r="AA77" i="21"/>
  <c r="BE80" i="23" s="1"/>
  <c r="AJ77" i="21"/>
  <c r="R78" i="21"/>
  <c r="W78" i="21"/>
  <c r="AA78" i="21"/>
  <c r="BE81" i="23" s="1"/>
  <c r="AJ78" i="21"/>
  <c r="R79" i="21"/>
  <c r="W79" i="21"/>
  <c r="AA79" i="21"/>
  <c r="BE82" i="23" s="1"/>
  <c r="AJ79" i="21"/>
  <c r="R80" i="21"/>
  <c r="W80" i="21"/>
  <c r="AA80" i="21"/>
  <c r="BE83" i="23" s="1"/>
  <c r="AJ80" i="21"/>
  <c r="R81" i="21"/>
  <c r="W81" i="21"/>
  <c r="AA81" i="21"/>
  <c r="BE84" i="23" s="1"/>
  <c r="AJ81" i="21"/>
  <c r="R82" i="21"/>
  <c r="W82" i="21"/>
  <c r="AA82" i="21"/>
  <c r="BE85" i="23" s="1"/>
  <c r="AJ82" i="21"/>
  <c r="R83" i="21"/>
  <c r="W83" i="21"/>
  <c r="AA83" i="21"/>
  <c r="BE86" i="23" s="1"/>
  <c r="AJ83" i="21"/>
  <c r="R84" i="21"/>
  <c r="W84" i="21"/>
  <c r="AA84" i="21"/>
  <c r="BE87" i="23" s="1"/>
  <c r="AJ84" i="21"/>
  <c r="R85" i="21"/>
  <c r="W85" i="21"/>
  <c r="AA85" i="21"/>
  <c r="BE88" i="23" s="1"/>
  <c r="AJ85" i="21"/>
  <c r="R86" i="21"/>
  <c r="W86" i="21"/>
  <c r="AA86" i="21"/>
  <c r="BE89" i="23" s="1"/>
  <c r="AJ86" i="21"/>
  <c r="R87" i="21"/>
  <c r="W87" i="21"/>
  <c r="AA87" i="21"/>
  <c r="BE90" i="23" s="1"/>
  <c r="AJ87" i="21"/>
  <c r="R88" i="21"/>
  <c r="W88" i="21"/>
  <c r="AA88" i="21"/>
  <c r="BE91" i="23" s="1"/>
  <c r="AJ88" i="21"/>
  <c r="R89" i="21"/>
  <c r="W89" i="21"/>
  <c r="AA89" i="21"/>
  <c r="BE92" i="23" s="1"/>
  <c r="AJ89" i="21"/>
  <c r="R90" i="21"/>
  <c r="W90" i="21"/>
  <c r="AA90" i="21"/>
  <c r="BE93" i="23" s="1"/>
  <c r="AJ90" i="21"/>
  <c r="R91" i="21"/>
  <c r="W91" i="21"/>
  <c r="AA91" i="21"/>
  <c r="BE94" i="23" s="1"/>
  <c r="AJ91" i="21"/>
  <c r="R92" i="21"/>
  <c r="W92" i="21"/>
  <c r="AA92" i="21"/>
  <c r="BE95" i="23" s="1"/>
  <c r="AJ92" i="21"/>
  <c r="R93" i="21"/>
  <c r="W93" i="21"/>
  <c r="AA93" i="21"/>
  <c r="BE96" i="23" s="1"/>
  <c r="AJ93" i="21"/>
  <c r="R94" i="21"/>
  <c r="W94" i="21"/>
  <c r="AA94" i="21"/>
  <c r="BE97" i="23" s="1"/>
  <c r="AJ94" i="21"/>
  <c r="R95" i="21"/>
  <c r="W95" i="21"/>
  <c r="AA95" i="21"/>
  <c r="BE98" i="23" s="1"/>
  <c r="AJ95" i="21"/>
  <c r="R96" i="21"/>
  <c r="W96" i="21"/>
  <c r="AA96" i="21"/>
  <c r="BE99" i="23" s="1"/>
  <c r="AJ96" i="21"/>
  <c r="R97" i="21"/>
  <c r="W97" i="21"/>
  <c r="AA97" i="21"/>
  <c r="BE100" i="23" s="1"/>
  <c r="AJ97" i="21"/>
  <c r="R98" i="21"/>
  <c r="W98" i="21"/>
  <c r="AA98" i="21"/>
  <c r="BE101" i="23" s="1"/>
  <c r="AJ98" i="21"/>
  <c r="R99" i="21"/>
  <c r="W99" i="21"/>
  <c r="AA99" i="21"/>
  <c r="BE102" i="23" s="1"/>
  <c r="AJ99" i="21"/>
  <c r="R100" i="21"/>
  <c r="W100" i="21"/>
  <c r="AA100" i="21"/>
  <c r="BE103" i="23" s="1"/>
  <c r="AJ100" i="21"/>
  <c r="R101" i="21"/>
  <c r="W101" i="21"/>
  <c r="AA101" i="21"/>
  <c r="BE104" i="23" s="1"/>
  <c r="AJ101" i="21"/>
  <c r="R102" i="21"/>
  <c r="W102" i="21"/>
  <c r="AA102" i="21"/>
  <c r="BE105" i="23" s="1"/>
  <c r="AJ102" i="21"/>
  <c r="R103" i="21"/>
  <c r="W103" i="21"/>
  <c r="AA103" i="21"/>
  <c r="BE106" i="23" s="1"/>
  <c r="AJ103" i="21"/>
  <c r="R104" i="21"/>
  <c r="W104" i="21"/>
  <c r="AA104" i="21"/>
  <c r="BE107" i="23" s="1"/>
  <c r="AJ104" i="21"/>
  <c r="R105" i="21"/>
  <c r="W105" i="21"/>
  <c r="AA105" i="21"/>
  <c r="BE108" i="23" s="1"/>
  <c r="AJ105" i="21"/>
  <c r="R106" i="21"/>
  <c r="W106" i="21"/>
  <c r="AA106" i="21"/>
  <c r="BE109" i="23" s="1"/>
  <c r="AJ106" i="21"/>
  <c r="R107" i="21"/>
  <c r="W107" i="21"/>
  <c r="AA107" i="21"/>
  <c r="BE110" i="23" s="1"/>
  <c r="AJ107" i="21"/>
  <c r="R108" i="21"/>
  <c r="W108" i="21"/>
  <c r="AA108" i="21"/>
  <c r="BE111" i="23" s="1"/>
  <c r="AJ108" i="21"/>
  <c r="R109" i="21"/>
  <c r="W109" i="21"/>
  <c r="AA109" i="21"/>
  <c r="BE112" i="23" s="1"/>
  <c r="AJ109" i="21"/>
  <c r="R110" i="21"/>
  <c r="W110" i="21"/>
  <c r="AA110" i="21"/>
  <c r="BE113" i="23" s="1"/>
  <c r="AJ110" i="21"/>
  <c r="R111" i="21"/>
  <c r="W111" i="21"/>
  <c r="AA111" i="21"/>
  <c r="BE114" i="23" s="1"/>
  <c r="AJ111" i="21"/>
  <c r="R112" i="21"/>
  <c r="W112" i="21"/>
  <c r="AA112" i="21"/>
  <c r="BE115" i="23" s="1"/>
  <c r="AJ112" i="21"/>
  <c r="R113" i="21"/>
  <c r="W113" i="21"/>
  <c r="AA113" i="21"/>
  <c r="BE116" i="23" s="1"/>
  <c r="AJ113" i="21"/>
  <c r="R114" i="21"/>
  <c r="W114" i="21"/>
  <c r="AA114" i="21"/>
  <c r="BE117" i="23" s="1"/>
  <c r="AJ114" i="21"/>
  <c r="R115" i="21"/>
  <c r="W115" i="21"/>
  <c r="AA115" i="21"/>
  <c r="BE118" i="23" s="1"/>
  <c r="AJ115" i="21"/>
  <c r="R116" i="21"/>
  <c r="W116" i="21"/>
  <c r="AA116" i="21"/>
  <c r="BE119" i="23" s="1"/>
  <c r="AJ116" i="21"/>
  <c r="R117" i="21"/>
  <c r="W117" i="21"/>
  <c r="AA117" i="21"/>
  <c r="BE120" i="23" s="1"/>
  <c r="AJ117" i="21"/>
  <c r="R118" i="21"/>
  <c r="W118" i="21"/>
  <c r="AA118" i="21"/>
  <c r="BE121" i="23" s="1"/>
  <c r="AJ118" i="21"/>
  <c r="R119" i="21"/>
  <c r="W119" i="21"/>
  <c r="AA119" i="21"/>
  <c r="BE122" i="23" s="1"/>
  <c r="AJ119" i="21"/>
  <c r="R120" i="21"/>
  <c r="W120" i="21"/>
  <c r="AA120" i="21"/>
  <c r="BE123" i="23" s="1"/>
  <c r="AJ120" i="21"/>
  <c r="R121" i="21"/>
  <c r="W121" i="21"/>
  <c r="AA121" i="21"/>
  <c r="BE124" i="23" s="1"/>
  <c r="AJ121" i="21"/>
  <c r="R122" i="21"/>
  <c r="W122" i="21"/>
  <c r="AA122" i="21"/>
  <c r="BE125" i="23" s="1"/>
  <c r="AJ122" i="21"/>
  <c r="R123" i="21"/>
  <c r="W123" i="21"/>
  <c r="AA123" i="21"/>
  <c r="BE126" i="23" s="1"/>
  <c r="AJ123" i="21"/>
  <c r="R124" i="21"/>
  <c r="W124" i="21"/>
  <c r="AA124" i="21"/>
  <c r="BE127" i="23" s="1"/>
  <c r="AJ124" i="21"/>
  <c r="R125" i="21"/>
  <c r="W125" i="21"/>
  <c r="AA125" i="21"/>
  <c r="BE128" i="23" s="1"/>
  <c r="AJ125" i="21"/>
  <c r="R126" i="21"/>
  <c r="W126" i="21"/>
  <c r="AA126" i="21"/>
  <c r="BE129" i="23" s="1"/>
  <c r="AJ126" i="21"/>
  <c r="R127" i="21"/>
  <c r="W127" i="21"/>
  <c r="AA127" i="21"/>
  <c r="BE130" i="23" s="1"/>
  <c r="AJ127" i="21"/>
  <c r="R128" i="21"/>
  <c r="W128" i="21"/>
  <c r="AA128" i="21"/>
  <c r="BE131" i="23" s="1"/>
  <c r="AJ128" i="21"/>
  <c r="R129" i="21"/>
  <c r="W129" i="21"/>
  <c r="AA129" i="21"/>
  <c r="BE132" i="23" s="1"/>
  <c r="AJ129" i="21"/>
  <c r="R130" i="21"/>
  <c r="W130" i="21"/>
  <c r="AA130" i="21"/>
  <c r="BE133" i="23" s="1"/>
  <c r="AJ130" i="21"/>
  <c r="R131" i="21"/>
  <c r="W131" i="21"/>
  <c r="AA131" i="21"/>
  <c r="BE134" i="23" s="1"/>
  <c r="AJ131" i="21"/>
  <c r="R132" i="21"/>
  <c r="W132" i="21"/>
  <c r="AA132" i="21"/>
  <c r="BE135" i="23" s="1"/>
  <c r="AJ132" i="21"/>
  <c r="R133" i="21"/>
  <c r="W133" i="21"/>
  <c r="AA133" i="21"/>
  <c r="BE136" i="23" s="1"/>
  <c r="AJ133" i="21"/>
  <c r="R134" i="21"/>
  <c r="W134" i="21"/>
  <c r="AA134" i="21"/>
  <c r="BE137" i="23" s="1"/>
  <c r="AJ134" i="21"/>
  <c r="R135" i="21"/>
  <c r="W135" i="21"/>
  <c r="AA135" i="21"/>
  <c r="BE138" i="23" s="1"/>
  <c r="AJ135" i="21"/>
  <c r="R136" i="21"/>
  <c r="W136" i="21"/>
  <c r="AA136" i="21"/>
  <c r="BE139" i="23" s="1"/>
  <c r="AJ136" i="21"/>
  <c r="R137" i="21"/>
  <c r="W137" i="21"/>
  <c r="AA137" i="21"/>
  <c r="BE140" i="23" s="1"/>
  <c r="AJ137" i="21"/>
  <c r="R138" i="21"/>
  <c r="W138" i="21"/>
  <c r="AA138" i="21"/>
  <c r="BE141" i="23" s="1"/>
  <c r="AJ138" i="21"/>
  <c r="R139" i="21"/>
  <c r="W139" i="21"/>
  <c r="AA139" i="21"/>
  <c r="BE142" i="23" s="1"/>
  <c r="AJ139" i="21"/>
  <c r="W141" i="21"/>
  <c r="AH142" i="21"/>
  <c r="Y142" i="21"/>
  <c r="U142" i="21"/>
  <c r="P142" i="21"/>
  <c r="L142" i="21"/>
  <c r="AK142" i="21"/>
  <c r="X142" i="21"/>
  <c r="S142" i="21"/>
  <c r="O142" i="21"/>
  <c r="K142" i="21"/>
  <c r="R142" i="21"/>
  <c r="AA142" i="21"/>
  <c r="BE145" i="23" s="1"/>
  <c r="AJ142" i="21"/>
  <c r="W143" i="21"/>
  <c r="AH144" i="21"/>
  <c r="Y144" i="21"/>
  <c r="U144" i="21"/>
  <c r="P144" i="21"/>
  <c r="L144" i="21"/>
  <c r="AK144" i="21"/>
  <c r="X144" i="21"/>
  <c r="S144" i="21"/>
  <c r="O144" i="21"/>
  <c r="K144" i="21"/>
  <c r="R144" i="21"/>
  <c r="AA144" i="21"/>
  <c r="BE147" i="23" s="1"/>
  <c r="AJ144" i="21"/>
  <c r="W145" i="21"/>
  <c r="AJ146" i="21"/>
  <c r="AA146" i="21"/>
  <c r="BE149" i="23" s="1"/>
  <c r="W146" i="21"/>
  <c r="R146" i="21"/>
  <c r="AH146" i="21"/>
  <c r="Y146" i="21"/>
  <c r="U146" i="21"/>
  <c r="P146" i="21"/>
  <c r="L146" i="21"/>
  <c r="AK146" i="21"/>
  <c r="X146" i="21"/>
  <c r="S146" i="21"/>
  <c r="O146" i="21"/>
  <c r="K146" i="21"/>
  <c r="Z146" i="21"/>
  <c r="K75" i="21"/>
  <c r="O75" i="21"/>
  <c r="S75" i="21"/>
  <c r="X75" i="21"/>
  <c r="AK75" i="21"/>
  <c r="K76" i="21"/>
  <c r="O76" i="21"/>
  <c r="S76" i="21"/>
  <c r="X76" i="21"/>
  <c r="AK76" i="21"/>
  <c r="K77" i="21"/>
  <c r="O77" i="21"/>
  <c r="S77" i="21"/>
  <c r="X77" i="21"/>
  <c r="AK77" i="21"/>
  <c r="K78" i="21"/>
  <c r="O78" i="21"/>
  <c r="S78" i="21"/>
  <c r="X78" i="21"/>
  <c r="AK78" i="21"/>
  <c r="K79" i="21"/>
  <c r="O79" i="21"/>
  <c r="S79" i="21"/>
  <c r="X79" i="21"/>
  <c r="AK79" i="21"/>
  <c r="K80" i="21"/>
  <c r="O80" i="21"/>
  <c r="S80" i="21"/>
  <c r="X80" i="21"/>
  <c r="AK80" i="21"/>
  <c r="K81" i="21"/>
  <c r="O81" i="21"/>
  <c r="S81" i="21"/>
  <c r="X81" i="21"/>
  <c r="AK81" i="21"/>
  <c r="K82" i="21"/>
  <c r="O82" i="21"/>
  <c r="S82" i="21"/>
  <c r="X82" i="21"/>
  <c r="AK82" i="21"/>
  <c r="K83" i="21"/>
  <c r="O83" i="21"/>
  <c r="S83" i="21"/>
  <c r="X83" i="21"/>
  <c r="AK83" i="21"/>
  <c r="K84" i="21"/>
  <c r="O84" i="21"/>
  <c r="S84" i="21"/>
  <c r="X84" i="21"/>
  <c r="AK84" i="21"/>
  <c r="K85" i="21"/>
  <c r="O85" i="21"/>
  <c r="S85" i="21"/>
  <c r="X85" i="21"/>
  <c r="AK85" i="21"/>
  <c r="K86" i="21"/>
  <c r="O86" i="21"/>
  <c r="S86" i="21"/>
  <c r="X86" i="21"/>
  <c r="AK86" i="21"/>
  <c r="K87" i="21"/>
  <c r="O87" i="21"/>
  <c r="S87" i="21"/>
  <c r="X87" i="21"/>
  <c r="AK87" i="21"/>
  <c r="K88" i="21"/>
  <c r="O88" i="21"/>
  <c r="S88" i="21"/>
  <c r="X88" i="21"/>
  <c r="AK88" i="21"/>
  <c r="K89" i="21"/>
  <c r="O89" i="21"/>
  <c r="S89" i="21"/>
  <c r="X89" i="21"/>
  <c r="AK89" i="21"/>
  <c r="K90" i="21"/>
  <c r="O90" i="21"/>
  <c r="S90" i="21"/>
  <c r="X90" i="21"/>
  <c r="AK90" i="21"/>
  <c r="K91" i="21"/>
  <c r="O91" i="21"/>
  <c r="S91" i="21"/>
  <c r="X91" i="21"/>
  <c r="AK91" i="21"/>
  <c r="K92" i="21"/>
  <c r="O92" i="21"/>
  <c r="S92" i="21"/>
  <c r="X92" i="21"/>
  <c r="AK92" i="21"/>
  <c r="K93" i="21"/>
  <c r="O93" i="21"/>
  <c r="S93" i="21"/>
  <c r="X93" i="21"/>
  <c r="AK93" i="21"/>
  <c r="K94" i="21"/>
  <c r="O94" i="21"/>
  <c r="S94" i="21"/>
  <c r="X94" i="21"/>
  <c r="AK94" i="21"/>
  <c r="K95" i="21"/>
  <c r="O95" i="21"/>
  <c r="S95" i="21"/>
  <c r="X95" i="21"/>
  <c r="AK95" i="21"/>
  <c r="K96" i="21"/>
  <c r="O96" i="21"/>
  <c r="S96" i="21"/>
  <c r="X96" i="21"/>
  <c r="AK96" i="21"/>
  <c r="K97" i="21"/>
  <c r="O97" i="21"/>
  <c r="S97" i="21"/>
  <c r="X97" i="21"/>
  <c r="AK97" i="21"/>
  <c r="K98" i="21"/>
  <c r="O98" i="21"/>
  <c r="S98" i="21"/>
  <c r="X98" i="21"/>
  <c r="AK98" i="21"/>
  <c r="K99" i="21"/>
  <c r="O99" i="21"/>
  <c r="S99" i="21"/>
  <c r="X99" i="21"/>
  <c r="AK99" i="21"/>
  <c r="K100" i="21"/>
  <c r="O100" i="21"/>
  <c r="S100" i="21"/>
  <c r="X100" i="21"/>
  <c r="AK100" i="21"/>
  <c r="K101" i="21"/>
  <c r="O101" i="21"/>
  <c r="S101" i="21"/>
  <c r="X101" i="21"/>
  <c r="AK101" i="21"/>
  <c r="K102" i="21"/>
  <c r="O102" i="21"/>
  <c r="S102" i="21"/>
  <c r="X102" i="21"/>
  <c r="AK102" i="21"/>
  <c r="K103" i="21"/>
  <c r="O103" i="21"/>
  <c r="S103" i="21"/>
  <c r="X103" i="21"/>
  <c r="AK103" i="21"/>
  <c r="K104" i="21"/>
  <c r="O104" i="21"/>
  <c r="S104" i="21"/>
  <c r="X104" i="21"/>
  <c r="AK104" i="21"/>
  <c r="K105" i="21"/>
  <c r="O105" i="21"/>
  <c r="S105" i="21"/>
  <c r="X105" i="21"/>
  <c r="AK105" i="21"/>
  <c r="K106" i="21"/>
  <c r="O106" i="21"/>
  <c r="S106" i="21"/>
  <c r="X106" i="21"/>
  <c r="AK106" i="21"/>
  <c r="K107" i="21"/>
  <c r="O107" i="21"/>
  <c r="S107" i="21"/>
  <c r="X107" i="21"/>
  <c r="AK107" i="21"/>
  <c r="K108" i="21"/>
  <c r="O108" i="21"/>
  <c r="S108" i="21"/>
  <c r="X108" i="21"/>
  <c r="AK108" i="21"/>
  <c r="K109" i="21"/>
  <c r="O109" i="21"/>
  <c r="S109" i="21"/>
  <c r="X109" i="21"/>
  <c r="AK109" i="21"/>
  <c r="K110" i="21"/>
  <c r="O110" i="21"/>
  <c r="S110" i="21"/>
  <c r="X110" i="21"/>
  <c r="AK110" i="21"/>
  <c r="K111" i="21"/>
  <c r="O111" i="21"/>
  <c r="S111" i="21"/>
  <c r="X111" i="21"/>
  <c r="AK111" i="21"/>
  <c r="K112" i="21"/>
  <c r="O112" i="21"/>
  <c r="S112" i="21"/>
  <c r="X112" i="21"/>
  <c r="AK112" i="21"/>
  <c r="K113" i="21"/>
  <c r="O113" i="21"/>
  <c r="S113" i="21"/>
  <c r="X113" i="21"/>
  <c r="AK113" i="21"/>
  <c r="K114" i="21"/>
  <c r="O114" i="21"/>
  <c r="S114" i="21"/>
  <c r="X114" i="21"/>
  <c r="AK114" i="21"/>
  <c r="K115" i="21"/>
  <c r="O115" i="21"/>
  <c r="S115" i="21"/>
  <c r="X115" i="21"/>
  <c r="AK115" i="21"/>
  <c r="K116" i="21"/>
  <c r="O116" i="21"/>
  <c r="S116" i="21"/>
  <c r="X116" i="21"/>
  <c r="AK116" i="21"/>
  <c r="K117" i="21"/>
  <c r="O117" i="21"/>
  <c r="S117" i="21"/>
  <c r="X117" i="21"/>
  <c r="AK117" i="21"/>
  <c r="K118" i="21"/>
  <c r="O118" i="21"/>
  <c r="S118" i="21"/>
  <c r="X118" i="21"/>
  <c r="AK118" i="21"/>
  <c r="K119" i="21"/>
  <c r="O119" i="21"/>
  <c r="S119" i="21"/>
  <c r="X119" i="21"/>
  <c r="AK119" i="21"/>
  <c r="K120" i="21"/>
  <c r="O120" i="21"/>
  <c r="S120" i="21"/>
  <c r="X120" i="21"/>
  <c r="AK120" i="21"/>
  <c r="K121" i="21"/>
  <c r="O121" i="21"/>
  <c r="S121" i="21"/>
  <c r="X121" i="21"/>
  <c r="AK121" i="21"/>
  <c r="K122" i="21"/>
  <c r="O122" i="21"/>
  <c r="S122" i="21"/>
  <c r="X122" i="21"/>
  <c r="AK122" i="21"/>
  <c r="K123" i="21"/>
  <c r="O123" i="21"/>
  <c r="S123" i="21"/>
  <c r="X123" i="21"/>
  <c r="AK123" i="21"/>
  <c r="K124" i="21"/>
  <c r="O124" i="21"/>
  <c r="S124" i="21"/>
  <c r="X124" i="21"/>
  <c r="AK124" i="21"/>
  <c r="K125" i="21"/>
  <c r="O125" i="21"/>
  <c r="S125" i="21"/>
  <c r="X125" i="21"/>
  <c r="AK125" i="21"/>
  <c r="K126" i="21"/>
  <c r="O126" i="21"/>
  <c r="S126" i="21"/>
  <c r="X126" i="21"/>
  <c r="AK126" i="21"/>
  <c r="K127" i="21"/>
  <c r="O127" i="21"/>
  <c r="S127" i="21"/>
  <c r="X127" i="21"/>
  <c r="AK127" i="21"/>
  <c r="K128" i="21"/>
  <c r="O128" i="21"/>
  <c r="S128" i="21"/>
  <c r="X128" i="21"/>
  <c r="AK128" i="21"/>
  <c r="K129" i="21"/>
  <c r="O129" i="21"/>
  <c r="S129" i="21"/>
  <c r="X129" i="21"/>
  <c r="AK129" i="21"/>
  <c r="K130" i="21"/>
  <c r="O130" i="21"/>
  <c r="S130" i="21"/>
  <c r="X130" i="21"/>
  <c r="AK130" i="21"/>
  <c r="K131" i="21"/>
  <c r="O131" i="21"/>
  <c r="S131" i="21"/>
  <c r="X131" i="21"/>
  <c r="AK131" i="21"/>
  <c r="K132" i="21"/>
  <c r="O132" i="21"/>
  <c r="S132" i="21"/>
  <c r="X132" i="21"/>
  <c r="AK132" i="21"/>
  <c r="K133" i="21"/>
  <c r="O133" i="21"/>
  <c r="S133" i="21"/>
  <c r="X133" i="21"/>
  <c r="AK133" i="21"/>
  <c r="K134" i="21"/>
  <c r="O134" i="21"/>
  <c r="S134" i="21"/>
  <c r="X134" i="21"/>
  <c r="AK134" i="21"/>
  <c r="K135" i="21"/>
  <c r="O135" i="21"/>
  <c r="S135" i="21"/>
  <c r="X135" i="21"/>
  <c r="AK135" i="21"/>
  <c r="K136" i="21"/>
  <c r="O136" i="21"/>
  <c r="S136" i="21"/>
  <c r="X136" i="21"/>
  <c r="AK136" i="21"/>
  <c r="K137" i="21"/>
  <c r="O137" i="21"/>
  <c r="S137" i="21"/>
  <c r="X137" i="21"/>
  <c r="AK137" i="21"/>
  <c r="K138" i="21"/>
  <c r="O138" i="21"/>
  <c r="S138" i="21"/>
  <c r="X138" i="21"/>
  <c r="AK138" i="21"/>
  <c r="K139" i="21"/>
  <c r="O139" i="21"/>
  <c r="S139" i="21"/>
  <c r="X139" i="21"/>
  <c r="AK139" i="21"/>
  <c r="Q141" i="21"/>
  <c r="Z141" i="21"/>
  <c r="V142" i="21"/>
  <c r="Q143" i="21"/>
  <c r="Z143" i="21"/>
  <c r="V144" i="21"/>
  <c r="Q145" i="21"/>
  <c r="Z145" i="21"/>
  <c r="AH141" i="21"/>
  <c r="Y141" i="21"/>
  <c r="U141" i="21"/>
  <c r="P141" i="21"/>
  <c r="L141" i="21"/>
  <c r="AK141" i="21"/>
  <c r="X141" i="21"/>
  <c r="S141" i="21"/>
  <c r="O141" i="21"/>
  <c r="K141" i="21"/>
  <c r="R141" i="21"/>
  <c r="AA141" i="21"/>
  <c r="BE144" i="23" s="1"/>
  <c r="AJ141" i="21"/>
  <c r="AH143" i="21"/>
  <c r="Y143" i="21"/>
  <c r="U143" i="21"/>
  <c r="P143" i="21"/>
  <c r="L143" i="21"/>
  <c r="AK143" i="21"/>
  <c r="X143" i="21"/>
  <c r="S143" i="21"/>
  <c r="O143" i="21"/>
  <c r="K143" i="21"/>
  <c r="R143" i="21"/>
  <c r="AA143" i="21"/>
  <c r="BE146" i="23" s="1"/>
  <c r="AJ143" i="21"/>
  <c r="AH145" i="21"/>
  <c r="Y145" i="21"/>
  <c r="U145" i="21"/>
  <c r="P145" i="21"/>
  <c r="L145" i="21"/>
  <c r="AK145" i="21"/>
  <c r="X145" i="21"/>
  <c r="S145" i="21"/>
  <c r="O145" i="21"/>
  <c r="K145" i="21"/>
  <c r="R145" i="21"/>
  <c r="AA145" i="21"/>
  <c r="BE148" i="23" s="1"/>
  <c r="AJ145" i="21"/>
  <c r="Q75" i="21"/>
  <c r="V75" i="21"/>
  <c r="Z75" i="21"/>
  <c r="Q76" i="21"/>
  <c r="V76" i="21"/>
  <c r="Z76" i="21"/>
  <c r="Q77" i="21"/>
  <c r="V77" i="21"/>
  <c r="Z77" i="21"/>
  <c r="Q78" i="21"/>
  <c r="V78" i="21"/>
  <c r="Z78" i="21"/>
  <c r="Q79" i="21"/>
  <c r="V79" i="21"/>
  <c r="Z79" i="21"/>
  <c r="Q80" i="21"/>
  <c r="V80" i="21"/>
  <c r="Z80" i="21"/>
  <c r="Q81" i="21"/>
  <c r="V81" i="21"/>
  <c r="Z81" i="21"/>
  <c r="Q82" i="21"/>
  <c r="V82" i="21"/>
  <c r="Z82" i="21"/>
  <c r="Q83" i="21"/>
  <c r="V83" i="21"/>
  <c r="Z83" i="21"/>
  <c r="Q84" i="21"/>
  <c r="V84" i="21"/>
  <c r="Z84" i="21"/>
  <c r="Q85" i="21"/>
  <c r="V85" i="21"/>
  <c r="Z85" i="21"/>
  <c r="Q86" i="21"/>
  <c r="V86" i="21"/>
  <c r="Z86" i="21"/>
  <c r="Q87" i="21"/>
  <c r="V87" i="21"/>
  <c r="Z87" i="21"/>
  <c r="Q88" i="21"/>
  <c r="V88" i="21"/>
  <c r="Z88" i="21"/>
  <c r="Q89" i="21"/>
  <c r="V89" i="21"/>
  <c r="Z89" i="21"/>
  <c r="Q90" i="21"/>
  <c r="V90" i="21"/>
  <c r="Z90" i="21"/>
  <c r="Q91" i="21"/>
  <c r="V91" i="21"/>
  <c r="Z91" i="21"/>
  <c r="Q92" i="21"/>
  <c r="V92" i="21"/>
  <c r="Z92" i="21"/>
  <c r="Q93" i="21"/>
  <c r="V93" i="21"/>
  <c r="Z93" i="21"/>
  <c r="Q94" i="21"/>
  <c r="V94" i="21"/>
  <c r="Z94" i="21"/>
  <c r="Q95" i="21"/>
  <c r="V95" i="21"/>
  <c r="Z95" i="21"/>
  <c r="Q96" i="21"/>
  <c r="V96" i="21"/>
  <c r="Z96" i="21"/>
  <c r="Q97" i="21"/>
  <c r="V97" i="21"/>
  <c r="Z97" i="21"/>
  <c r="Q98" i="21"/>
  <c r="V98" i="21"/>
  <c r="Z98" i="21"/>
  <c r="Q99" i="21"/>
  <c r="V99" i="21"/>
  <c r="Z99" i="21"/>
  <c r="Q100" i="21"/>
  <c r="V100" i="21"/>
  <c r="Z100" i="21"/>
  <c r="Q101" i="21"/>
  <c r="V101" i="21"/>
  <c r="Z101" i="21"/>
  <c r="Q102" i="21"/>
  <c r="V102" i="21"/>
  <c r="Z102" i="21"/>
  <c r="Q103" i="21"/>
  <c r="V103" i="21"/>
  <c r="Z103" i="21"/>
  <c r="Q104" i="21"/>
  <c r="V104" i="21"/>
  <c r="Z104" i="21"/>
  <c r="Q105" i="21"/>
  <c r="V105" i="21"/>
  <c r="Z105" i="21"/>
  <c r="Q106" i="21"/>
  <c r="V106" i="21"/>
  <c r="Z106" i="21"/>
  <c r="Q107" i="21"/>
  <c r="V107" i="21"/>
  <c r="Z107" i="21"/>
  <c r="Q108" i="21"/>
  <c r="V108" i="21"/>
  <c r="Z108" i="21"/>
  <c r="Q109" i="21"/>
  <c r="V109" i="21"/>
  <c r="Z109" i="21"/>
  <c r="Q110" i="21"/>
  <c r="V110" i="21"/>
  <c r="Z110" i="21"/>
  <c r="Q111" i="21"/>
  <c r="V111" i="21"/>
  <c r="Z111" i="21"/>
  <c r="Q112" i="21"/>
  <c r="V112" i="21"/>
  <c r="Z112" i="21"/>
  <c r="Q113" i="21"/>
  <c r="V113" i="21"/>
  <c r="Z113" i="21"/>
  <c r="Q114" i="21"/>
  <c r="V114" i="21"/>
  <c r="Z114" i="21"/>
  <c r="Q115" i="21"/>
  <c r="V115" i="21"/>
  <c r="Z115" i="21"/>
  <c r="Q116" i="21"/>
  <c r="V116" i="21"/>
  <c r="Z116" i="21"/>
  <c r="Q117" i="21"/>
  <c r="V117" i="21"/>
  <c r="Z117" i="21"/>
  <c r="Q118" i="21"/>
  <c r="V118" i="21"/>
  <c r="Z118" i="21"/>
  <c r="Q119" i="21"/>
  <c r="V119" i="21"/>
  <c r="Z119" i="21"/>
  <c r="Q120" i="21"/>
  <c r="V120" i="21"/>
  <c r="Z120" i="21"/>
  <c r="Q121" i="21"/>
  <c r="V121" i="21"/>
  <c r="Z121" i="21"/>
  <c r="Q122" i="21"/>
  <c r="V122" i="21"/>
  <c r="Z122" i="21"/>
  <c r="Q123" i="21"/>
  <c r="V123" i="21"/>
  <c r="Z123" i="21"/>
  <c r="Q124" i="21"/>
  <c r="V124" i="21"/>
  <c r="Z124" i="21"/>
  <c r="Q125" i="21"/>
  <c r="V125" i="21"/>
  <c r="Z125" i="21"/>
  <c r="Q126" i="21"/>
  <c r="V126" i="21"/>
  <c r="Z126" i="21"/>
  <c r="Q127" i="21"/>
  <c r="V127" i="21"/>
  <c r="Z127" i="21"/>
  <c r="Q128" i="21"/>
  <c r="V128" i="21"/>
  <c r="Z128" i="21"/>
  <c r="Q129" i="21"/>
  <c r="V129" i="21"/>
  <c r="Z129" i="21"/>
  <c r="Q130" i="21"/>
  <c r="V130" i="21"/>
  <c r="Z130" i="21"/>
  <c r="Q131" i="21"/>
  <c r="V131" i="21"/>
  <c r="Z131" i="21"/>
  <c r="Q132" i="21"/>
  <c r="V132" i="21"/>
  <c r="Z132" i="21"/>
  <c r="Q133" i="21"/>
  <c r="V133" i="21"/>
  <c r="Z133" i="21"/>
  <c r="Q134" i="21"/>
  <c r="V134" i="21"/>
  <c r="Z134" i="21"/>
  <c r="Q135" i="21"/>
  <c r="V135" i="21"/>
  <c r="Z135" i="21"/>
  <c r="Q136" i="21"/>
  <c r="V136" i="21"/>
  <c r="Z136" i="21"/>
  <c r="Q137" i="21"/>
  <c r="V137" i="21"/>
  <c r="Z137" i="21"/>
  <c r="Q138" i="21"/>
  <c r="V138" i="21"/>
  <c r="Z138" i="21"/>
  <c r="Q139" i="21"/>
  <c r="V139" i="21"/>
  <c r="Z139" i="21"/>
  <c r="AI139" i="21"/>
  <c r="AH140" i="21"/>
  <c r="Y140" i="21"/>
  <c r="U140" i="21"/>
  <c r="P140" i="21"/>
  <c r="L140" i="21"/>
  <c r="R140" i="21"/>
  <c r="X140" i="21"/>
  <c r="AJ140" i="21"/>
  <c r="V141" i="21"/>
  <c r="Q142" i="21"/>
  <c r="Z142" i="21"/>
  <c r="AI142" i="21"/>
  <c r="V143" i="21"/>
  <c r="Q144" i="21"/>
  <c r="Z144" i="21"/>
  <c r="AI144" i="21"/>
  <c r="V145" i="21"/>
  <c r="V146" i="21"/>
  <c r="K147" i="21"/>
  <c r="O147" i="21"/>
  <c r="S147" i="21"/>
  <c r="X147" i="21"/>
  <c r="AK147" i="21"/>
  <c r="K148" i="21"/>
  <c r="O148" i="21"/>
  <c r="S148" i="21"/>
  <c r="X148" i="21"/>
  <c r="AK148" i="21"/>
  <c r="K149" i="21"/>
  <c r="O149" i="21"/>
  <c r="S149" i="21"/>
  <c r="X149" i="21"/>
  <c r="AK149" i="21"/>
  <c r="K150" i="21"/>
  <c r="O150" i="21"/>
  <c r="S150" i="21"/>
  <c r="X150" i="21"/>
  <c r="AK150" i="21"/>
  <c r="K151" i="21"/>
  <c r="O151" i="21"/>
  <c r="S151" i="21"/>
  <c r="X151" i="21"/>
  <c r="AK151" i="21"/>
  <c r="K152" i="21"/>
  <c r="O152" i="21"/>
  <c r="S152" i="21"/>
  <c r="X152" i="21"/>
  <c r="AK152" i="21"/>
  <c r="K153" i="21"/>
  <c r="O153" i="21"/>
  <c r="S153" i="21"/>
  <c r="X153" i="21"/>
  <c r="AK153" i="21"/>
  <c r="K154" i="21"/>
  <c r="O154" i="21"/>
  <c r="S154" i="21"/>
  <c r="X154" i="21"/>
  <c r="AK154" i="21"/>
  <c r="K155" i="21"/>
  <c r="O155" i="21"/>
  <c r="S155" i="21"/>
  <c r="X155" i="21"/>
  <c r="AK155" i="21"/>
  <c r="K156" i="21"/>
  <c r="O156" i="21"/>
  <c r="S156" i="21"/>
  <c r="X156" i="21"/>
  <c r="AK156" i="21"/>
  <c r="K157" i="21"/>
  <c r="O157" i="21"/>
  <c r="S157" i="21"/>
  <c r="X157" i="21"/>
  <c r="AK157" i="21"/>
  <c r="K158" i="21"/>
  <c r="O158" i="21"/>
  <c r="S158" i="21"/>
  <c r="X158" i="21"/>
  <c r="AK158" i="21"/>
  <c r="K159" i="21"/>
  <c r="O159" i="21"/>
  <c r="S159" i="21"/>
  <c r="X159" i="21"/>
  <c r="AK159" i="21"/>
  <c r="K160" i="21"/>
  <c r="O160" i="21"/>
  <c r="S160" i="21"/>
  <c r="X160" i="21"/>
  <c r="AK160" i="21"/>
  <c r="K161" i="21"/>
  <c r="O161" i="21"/>
  <c r="S161" i="21"/>
  <c r="X161" i="21"/>
  <c r="AK161" i="21"/>
  <c r="K162" i="21"/>
  <c r="O162" i="21"/>
  <c r="S162" i="21"/>
  <c r="X162" i="21"/>
  <c r="AK162" i="21"/>
  <c r="K163" i="21"/>
  <c r="O163" i="21"/>
  <c r="S163" i="21"/>
  <c r="X163" i="21"/>
  <c r="AK163" i="21"/>
  <c r="K164" i="21"/>
  <c r="O164" i="21"/>
  <c r="S164" i="21"/>
  <c r="X164" i="21"/>
  <c r="AK164" i="21"/>
  <c r="K165" i="21"/>
  <c r="O165" i="21"/>
  <c r="S165" i="21"/>
  <c r="X165" i="21"/>
  <c r="AK165" i="21"/>
  <c r="K166" i="21"/>
  <c r="O166" i="21"/>
  <c r="S166" i="21"/>
  <c r="X166" i="21"/>
  <c r="AK166" i="21"/>
  <c r="K167" i="21"/>
  <c r="O167" i="21"/>
  <c r="S167" i="21"/>
  <c r="X167" i="21"/>
  <c r="AK167" i="21"/>
  <c r="K168" i="21"/>
  <c r="O168" i="21"/>
  <c r="S168" i="21"/>
  <c r="X168" i="21"/>
  <c r="AK168" i="21"/>
  <c r="K169" i="21"/>
  <c r="O169" i="21"/>
  <c r="S169" i="21"/>
  <c r="X169" i="21"/>
  <c r="AK169" i="21"/>
  <c r="K170" i="21"/>
  <c r="O170" i="21"/>
  <c r="S170" i="21"/>
  <c r="X170" i="21"/>
  <c r="AK170" i="21"/>
  <c r="K171" i="21"/>
  <c r="O171" i="21"/>
  <c r="S171" i="21"/>
  <c r="X171" i="21"/>
  <c r="AK171" i="21"/>
  <c r="K172" i="21"/>
  <c r="O172" i="21"/>
  <c r="S172" i="21"/>
  <c r="X172" i="21"/>
  <c r="AK172" i="21"/>
  <c r="K173" i="21"/>
  <c r="O173" i="21"/>
  <c r="S173" i="21"/>
  <c r="X173" i="21"/>
  <c r="AK173" i="21"/>
  <c r="K174" i="21"/>
  <c r="O174" i="21"/>
  <c r="S174" i="21"/>
  <c r="X174" i="21"/>
  <c r="AK174" i="21"/>
  <c r="K175" i="21"/>
  <c r="O175" i="21"/>
  <c r="S175" i="21"/>
  <c r="X175" i="21"/>
  <c r="AK175" i="21"/>
  <c r="K176" i="21"/>
  <c r="O176" i="21"/>
  <c r="S176" i="21"/>
  <c r="X176" i="21"/>
  <c r="AK176" i="21"/>
  <c r="K177" i="21"/>
  <c r="O177" i="21"/>
  <c r="S177" i="21"/>
  <c r="X177" i="21"/>
  <c r="AK177" i="21"/>
  <c r="K178" i="21"/>
  <c r="O178" i="21"/>
  <c r="S178" i="21"/>
  <c r="X178" i="21"/>
  <c r="AK178" i="21"/>
  <c r="K179" i="21"/>
  <c r="O179" i="21"/>
  <c r="S179" i="21"/>
  <c r="X179" i="21"/>
  <c r="AK179" i="21"/>
  <c r="K180" i="21"/>
  <c r="O180" i="21"/>
  <c r="S180" i="21"/>
  <c r="X180" i="21"/>
  <c r="AK180" i="21"/>
  <c r="K181" i="21"/>
  <c r="O181" i="21"/>
  <c r="S181" i="21"/>
  <c r="X181" i="21"/>
  <c r="AK181" i="21"/>
  <c r="K182" i="21"/>
  <c r="O182" i="21"/>
  <c r="S182" i="21"/>
  <c r="X182" i="21"/>
  <c r="AK182" i="21"/>
  <c r="K183" i="21"/>
  <c r="O183" i="21"/>
  <c r="S183" i="21"/>
  <c r="X183" i="21"/>
  <c r="AK183" i="21"/>
  <c r="K184" i="21"/>
  <c r="O184" i="21"/>
  <c r="S184" i="21"/>
  <c r="X184" i="21"/>
  <c r="AK184" i="21"/>
  <c r="K185" i="21"/>
  <c r="O185" i="21"/>
  <c r="S185" i="21"/>
  <c r="X185" i="21"/>
  <c r="AK185" i="21"/>
  <c r="K186" i="21"/>
  <c r="O186" i="21"/>
  <c r="S186" i="21"/>
  <c r="X186" i="21"/>
  <c r="AK186" i="21"/>
  <c r="L187" i="21"/>
  <c r="Q187" i="21"/>
  <c r="X187" i="21"/>
  <c r="AI187" i="21"/>
  <c r="L147" i="21"/>
  <c r="P147" i="21"/>
  <c r="U147" i="21"/>
  <c r="Y147" i="21"/>
  <c r="AH147" i="21"/>
  <c r="L148" i="21"/>
  <c r="P148" i="21"/>
  <c r="U148" i="21"/>
  <c r="Y148" i="21"/>
  <c r="AH148" i="21"/>
  <c r="L149" i="21"/>
  <c r="P149" i="21"/>
  <c r="U149" i="21"/>
  <c r="Y149" i="21"/>
  <c r="AH149" i="21"/>
  <c r="L150" i="21"/>
  <c r="P150" i="21"/>
  <c r="U150" i="21"/>
  <c r="Y150" i="21"/>
  <c r="AH150" i="21"/>
  <c r="L151" i="21"/>
  <c r="P151" i="21"/>
  <c r="U151" i="21"/>
  <c r="Y151" i="21"/>
  <c r="AH151" i="21"/>
  <c r="L152" i="21"/>
  <c r="P152" i="21"/>
  <c r="U152" i="21"/>
  <c r="Y152" i="21"/>
  <c r="AH152" i="21"/>
  <c r="L153" i="21"/>
  <c r="P153" i="21"/>
  <c r="U153" i="21"/>
  <c r="Y153" i="21"/>
  <c r="AH153" i="21"/>
  <c r="L154" i="21"/>
  <c r="P154" i="21"/>
  <c r="U154" i="21"/>
  <c r="Y154" i="21"/>
  <c r="AH154" i="21"/>
  <c r="L155" i="21"/>
  <c r="P155" i="21"/>
  <c r="U155" i="21"/>
  <c r="Y155" i="21"/>
  <c r="AH155" i="21"/>
  <c r="L156" i="21"/>
  <c r="P156" i="21"/>
  <c r="U156" i="21"/>
  <c r="Y156" i="21"/>
  <c r="AH156" i="21"/>
  <c r="L157" i="21"/>
  <c r="P157" i="21"/>
  <c r="U157" i="21"/>
  <c r="Y157" i="21"/>
  <c r="AH157" i="21"/>
  <c r="L158" i="21"/>
  <c r="P158" i="21"/>
  <c r="U158" i="21"/>
  <c r="Y158" i="21"/>
  <c r="AH158" i="21"/>
  <c r="L159" i="21"/>
  <c r="P159" i="21"/>
  <c r="U159" i="21"/>
  <c r="Y159" i="21"/>
  <c r="AH159" i="21"/>
  <c r="L160" i="21"/>
  <c r="P160" i="21"/>
  <c r="U160" i="21"/>
  <c r="Y160" i="21"/>
  <c r="AH160" i="21"/>
  <c r="L161" i="21"/>
  <c r="P161" i="21"/>
  <c r="U161" i="21"/>
  <c r="Y161" i="21"/>
  <c r="AH161" i="21"/>
  <c r="L162" i="21"/>
  <c r="P162" i="21"/>
  <c r="U162" i="21"/>
  <c r="Y162" i="21"/>
  <c r="AH162" i="21"/>
  <c r="L163" i="21"/>
  <c r="P163" i="21"/>
  <c r="U163" i="21"/>
  <c r="Y163" i="21"/>
  <c r="AH163" i="21"/>
  <c r="L164" i="21"/>
  <c r="P164" i="21"/>
  <c r="U164" i="21"/>
  <c r="Y164" i="21"/>
  <c r="AH164" i="21"/>
  <c r="L165" i="21"/>
  <c r="P165" i="21"/>
  <c r="U165" i="21"/>
  <c r="Y165" i="21"/>
  <c r="AH165" i="21"/>
  <c r="L166" i="21"/>
  <c r="P166" i="21"/>
  <c r="U166" i="21"/>
  <c r="Y166" i="21"/>
  <c r="AH166" i="21"/>
  <c r="L167" i="21"/>
  <c r="P167" i="21"/>
  <c r="U167" i="21"/>
  <c r="Y167" i="21"/>
  <c r="AH167" i="21"/>
  <c r="L168" i="21"/>
  <c r="P168" i="21"/>
  <c r="U168" i="21"/>
  <c r="Y168" i="21"/>
  <c r="AH168" i="21"/>
  <c r="L169" i="21"/>
  <c r="P169" i="21"/>
  <c r="U169" i="21"/>
  <c r="Y169" i="21"/>
  <c r="AH169" i="21"/>
  <c r="L170" i="21"/>
  <c r="P170" i="21"/>
  <c r="U170" i="21"/>
  <c r="Y170" i="21"/>
  <c r="AH170" i="21"/>
  <c r="L171" i="21"/>
  <c r="P171" i="21"/>
  <c r="U171" i="21"/>
  <c r="Y171" i="21"/>
  <c r="AH171" i="21"/>
  <c r="L172" i="21"/>
  <c r="P172" i="21"/>
  <c r="U172" i="21"/>
  <c r="Y172" i="21"/>
  <c r="AH172" i="21"/>
  <c r="L173" i="21"/>
  <c r="P173" i="21"/>
  <c r="U173" i="21"/>
  <c r="Y173" i="21"/>
  <c r="AH173" i="21"/>
  <c r="L174" i="21"/>
  <c r="P174" i="21"/>
  <c r="U174" i="21"/>
  <c r="Y174" i="21"/>
  <c r="AH174" i="21"/>
  <c r="L175" i="21"/>
  <c r="P175" i="21"/>
  <c r="U175" i="21"/>
  <c r="Y175" i="21"/>
  <c r="AH175" i="21"/>
  <c r="L176" i="21"/>
  <c r="P176" i="21"/>
  <c r="U176" i="21"/>
  <c r="Y176" i="21"/>
  <c r="AH176" i="21"/>
  <c r="L177" i="21"/>
  <c r="P177" i="21"/>
  <c r="U177" i="21"/>
  <c r="Y177" i="21"/>
  <c r="AH177" i="21"/>
  <c r="L178" i="21"/>
  <c r="P178" i="21"/>
  <c r="U178" i="21"/>
  <c r="Y178" i="21"/>
  <c r="AH178" i="21"/>
  <c r="L179" i="21"/>
  <c r="P179" i="21"/>
  <c r="U179" i="21"/>
  <c r="Y179" i="21"/>
  <c r="AH179" i="21"/>
  <c r="L180" i="21"/>
  <c r="P180" i="21"/>
  <c r="U180" i="21"/>
  <c r="Y180" i="21"/>
  <c r="AH180" i="21"/>
  <c r="L181" i="21"/>
  <c r="P181" i="21"/>
  <c r="U181" i="21"/>
  <c r="Y181" i="21"/>
  <c r="AH181" i="21"/>
  <c r="L182" i="21"/>
  <c r="P182" i="21"/>
  <c r="U182" i="21"/>
  <c r="Y182" i="21"/>
  <c r="AH182" i="21"/>
  <c r="L183" i="21"/>
  <c r="P183" i="21"/>
  <c r="U183" i="21"/>
  <c r="Y183" i="21"/>
  <c r="AH183" i="21"/>
  <c r="L184" i="21"/>
  <c r="P184" i="21"/>
  <c r="U184" i="21"/>
  <c r="Y184" i="21"/>
  <c r="AH184" i="21"/>
  <c r="L185" i="21"/>
  <c r="P185" i="21"/>
  <c r="U185" i="21"/>
  <c r="Y185" i="21"/>
  <c r="AH185" i="21"/>
  <c r="L186" i="21"/>
  <c r="P186" i="21"/>
  <c r="U186" i="21"/>
  <c r="Y186" i="21"/>
  <c r="AH186" i="21"/>
  <c r="S187" i="21"/>
  <c r="Y187" i="21"/>
  <c r="R147" i="21"/>
  <c r="W147" i="21"/>
  <c r="AA147" i="21"/>
  <c r="BE150" i="23" s="1"/>
  <c r="R148" i="21"/>
  <c r="W148" i="21"/>
  <c r="AA148" i="21"/>
  <c r="BE151" i="23" s="1"/>
  <c r="R149" i="21"/>
  <c r="W149" i="21"/>
  <c r="AA149" i="21"/>
  <c r="BE152" i="23" s="1"/>
  <c r="R150" i="21"/>
  <c r="W150" i="21"/>
  <c r="AA150" i="21"/>
  <c r="BE153" i="23" s="1"/>
  <c r="R151" i="21"/>
  <c r="W151" i="21"/>
  <c r="AA151" i="21"/>
  <c r="BE154" i="23" s="1"/>
  <c r="R152" i="21"/>
  <c r="W152" i="21"/>
  <c r="AA152" i="21"/>
  <c r="BE155" i="23" s="1"/>
  <c r="R153" i="21"/>
  <c r="W153" i="21"/>
  <c r="AA153" i="21"/>
  <c r="BE156" i="23" s="1"/>
  <c r="R154" i="21"/>
  <c r="W154" i="21"/>
  <c r="AA154" i="21"/>
  <c r="BE157" i="23" s="1"/>
  <c r="R155" i="21"/>
  <c r="W155" i="21"/>
  <c r="AA155" i="21"/>
  <c r="BE158" i="23" s="1"/>
  <c r="R156" i="21"/>
  <c r="W156" i="21"/>
  <c r="AA156" i="21"/>
  <c r="BE159" i="23" s="1"/>
  <c r="R157" i="21"/>
  <c r="W157" i="21"/>
  <c r="AA157" i="21"/>
  <c r="BE160" i="23" s="1"/>
  <c r="R158" i="21"/>
  <c r="W158" i="21"/>
  <c r="AA158" i="21"/>
  <c r="BE161" i="23" s="1"/>
  <c r="R159" i="21"/>
  <c r="W159" i="21"/>
  <c r="AA159" i="21"/>
  <c r="BE162" i="23" s="1"/>
  <c r="R160" i="21"/>
  <c r="W160" i="21"/>
  <c r="AA160" i="21"/>
  <c r="BE163" i="23" s="1"/>
  <c r="R161" i="21"/>
  <c r="W161" i="21"/>
  <c r="AA161" i="21"/>
  <c r="BE164" i="23" s="1"/>
  <c r="R162" i="21"/>
  <c r="W162" i="21"/>
  <c r="AA162" i="21"/>
  <c r="BE165" i="23" s="1"/>
  <c r="R163" i="21"/>
  <c r="W163" i="21"/>
  <c r="AA163" i="21"/>
  <c r="BE166" i="23" s="1"/>
  <c r="R164" i="21"/>
  <c r="W164" i="21"/>
  <c r="AA164" i="21"/>
  <c r="BE167" i="23" s="1"/>
  <c r="R165" i="21"/>
  <c r="W165" i="21"/>
  <c r="AA165" i="21"/>
  <c r="BE168" i="23" s="1"/>
  <c r="R166" i="21"/>
  <c r="W166" i="21"/>
  <c r="AA166" i="21"/>
  <c r="BE169" i="23" s="1"/>
  <c r="R167" i="21"/>
  <c r="W167" i="21"/>
  <c r="AA167" i="21"/>
  <c r="BE170" i="23" s="1"/>
  <c r="R168" i="21"/>
  <c r="W168" i="21"/>
  <c r="AA168" i="21"/>
  <c r="BE171" i="23" s="1"/>
  <c r="R169" i="21"/>
  <c r="W169" i="21"/>
  <c r="AA169" i="21"/>
  <c r="BE172" i="23" s="1"/>
  <c r="R170" i="21"/>
  <c r="W170" i="21"/>
  <c r="AA170" i="21"/>
  <c r="BE173" i="23" s="1"/>
  <c r="R171" i="21"/>
  <c r="W171" i="21"/>
  <c r="AA171" i="21"/>
  <c r="BE174" i="23" s="1"/>
  <c r="R172" i="21"/>
  <c r="W172" i="21"/>
  <c r="AA172" i="21"/>
  <c r="BE175" i="23" s="1"/>
  <c r="R173" i="21"/>
  <c r="W173" i="21"/>
  <c r="AA173" i="21"/>
  <c r="BE176" i="23" s="1"/>
  <c r="R174" i="21"/>
  <c r="W174" i="21"/>
  <c r="AA174" i="21"/>
  <c r="BE177" i="23" s="1"/>
  <c r="R175" i="21"/>
  <c r="W175" i="21"/>
  <c r="AA175" i="21"/>
  <c r="BE178" i="23" s="1"/>
  <c r="R176" i="21"/>
  <c r="W176" i="21"/>
  <c r="AA176" i="21"/>
  <c r="BE179" i="23" s="1"/>
  <c r="R177" i="21"/>
  <c r="W177" i="21"/>
  <c r="AA177" i="21"/>
  <c r="BE180" i="23" s="1"/>
  <c r="R178" i="21"/>
  <c r="W178" i="21"/>
  <c r="AA178" i="21"/>
  <c r="BE181" i="23" s="1"/>
  <c r="R179" i="21"/>
  <c r="W179" i="21"/>
  <c r="AA179" i="21"/>
  <c r="BE182" i="23" s="1"/>
  <c r="R180" i="21"/>
  <c r="W180" i="21"/>
  <c r="AA180" i="21"/>
  <c r="BE183" i="23" s="1"/>
  <c r="R181" i="21"/>
  <c r="W181" i="21"/>
  <c r="AA181" i="21"/>
  <c r="BE184" i="23" s="1"/>
  <c r="R182" i="21"/>
  <c r="W182" i="21"/>
  <c r="AA182" i="21"/>
  <c r="BE185" i="23" s="1"/>
  <c r="R183" i="21"/>
  <c r="W183" i="21"/>
  <c r="AA183" i="21"/>
  <c r="BE186" i="23" s="1"/>
  <c r="R184" i="21"/>
  <c r="W184" i="21"/>
  <c r="AA184" i="21"/>
  <c r="BE187" i="23" s="1"/>
  <c r="R185" i="21"/>
  <c r="W185" i="21"/>
  <c r="AA185" i="21"/>
  <c r="BE188" i="23" s="1"/>
  <c r="R186" i="21"/>
  <c r="W186" i="21"/>
  <c r="AA186" i="21"/>
  <c r="BE189" i="23" s="1"/>
  <c r="AJ187" i="21"/>
  <c r="AA187" i="21"/>
  <c r="BE190" i="23" s="1"/>
  <c r="W187" i="21"/>
  <c r="R187" i="21"/>
  <c r="K187" i="21"/>
  <c r="P187" i="21"/>
  <c r="V187" i="21"/>
  <c r="AH187" i="21"/>
  <c r="AK205" i="21"/>
  <c r="X205" i="21"/>
  <c r="S205" i="21"/>
  <c r="O205" i="21"/>
  <c r="K205" i="21"/>
  <c r="R205" i="21"/>
  <c r="Y205" i="21"/>
  <c r="AJ205" i="21"/>
  <c r="Q206" i="21"/>
  <c r="Z206" i="21"/>
  <c r="AH207" i="21"/>
  <c r="Y207" i="21"/>
  <c r="U207" i="21"/>
  <c r="P207" i="21"/>
  <c r="L207" i="21"/>
  <c r="AK207" i="21"/>
  <c r="Z207" i="21"/>
  <c r="S207" i="21"/>
  <c r="AI207" i="21"/>
  <c r="W207" i="21"/>
  <c r="Q207" i="21"/>
  <c r="AA207" i="21"/>
  <c r="BE210" i="23" s="1"/>
  <c r="O209" i="21"/>
  <c r="AA209" i="21"/>
  <c r="BE212" i="23" s="1"/>
  <c r="K206" i="21"/>
  <c r="S206" i="21"/>
  <c r="AA206" i="21"/>
  <c r="BE209" i="23" s="1"/>
  <c r="AI206" i="21"/>
  <c r="R209" i="21"/>
  <c r="AJ211" i="21"/>
  <c r="R213" i="21"/>
  <c r="AI215" i="21"/>
  <c r="Z215" i="21"/>
  <c r="V215" i="21"/>
  <c r="Q215" i="21"/>
  <c r="AH215" i="21"/>
  <c r="Y215" i="21"/>
  <c r="U215" i="21"/>
  <c r="P215" i="21"/>
  <c r="L215" i="21"/>
  <c r="AK215" i="21"/>
  <c r="S215" i="21"/>
  <c r="K215" i="21"/>
  <c r="X215" i="21"/>
  <c r="O215" i="21"/>
  <c r="W215" i="21"/>
  <c r="AJ215" i="21"/>
  <c r="R217" i="21"/>
  <c r="AI219" i="21"/>
  <c r="Z219" i="21"/>
  <c r="V219" i="21"/>
  <c r="Q219" i="21"/>
  <c r="AH219" i="21"/>
  <c r="Y219" i="21"/>
  <c r="U219" i="21"/>
  <c r="P219" i="21"/>
  <c r="L219" i="21"/>
  <c r="AK219" i="21"/>
  <c r="S219" i="21"/>
  <c r="K219" i="21"/>
  <c r="X219" i="21"/>
  <c r="O219" i="21"/>
  <c r="W219" i="21"/>
  <c r="AJ219" i="21"/>
  <c r="R221" i="21"/>
  <c r="AI223" i="21"/>
  <c r="Z223" i="21"/>
  <c r="V223" i="21"/>
  <c r="Q223" i="21"/>
  <c r="AH223" i="21"/>
  <c r="Y223" i="21"/>
  <c r="U223" i="21"/>
  <c r="P223" i="21"/>
  <c r="L223" i="21"/>
  <c r="AK223" i="21"/>
  <c r="S223" i="21"/>
  <c r="K223" i="21"/>
  <c r="X223" i="21"/>
  <c r="O223" i="21"/>
  <c r="W223" i="21"/>
  <c r="AJ223" i="21"/>
  <c r="R188" i="21"/>
  <c r="W188" i="21"/>
  <c r="AA188" i="21"/>
  <c r="BE191" i="23" s="1"/>
  <c r="R189" i="21"/>
  <c r="W189" i="21"/>
  <c r="AA189" i="21"/>
  <c r="BE192" i="23" s="1"/>
  <c r="R190" i="21"/>
  <c r="W190" i="21"/>
  <c r="AA190" i="21"/>
  <c r="BE193" i="23" s="1"/>
  <c r="R191" i="21"/>
  <c r="W191" i="21"/>
  <c r="AA191" i="21"/>
  <c r="BE194" i="23" s="1"/>
  <c r="R192" i="21"/>
  <c r="W192" i="21"/>
  <c r="AA192" i="21"/>
  <c r="BE195" i="23" s="1"/>
  <c r="R193" i="21"/>
  <c r="W193" i="21"/>
  <c r="AA193" i="21"/>
  <c r="BE196" i="23" s="1"/>
  <c r="R194" i="21"/>
  <c r="W194" i="21"/>
  <c r="AA194" i="21"/>
  <c r="BE197" i="23" s="1"/>
  <c r="R195" i="21"/>
  <c r="W195" i="21"/>
  <c r="AA195" i="21"/>
  <c r="BE198" i="23" s="1"/>
  <c r="R196" i="21"/>
  <c r="W196" i="21"/>
  <c r="AA196" i="21"/>
  <c r="BE199" i="23" s="1"/>
  <c r="R197" i="21"/>
  <c r="W197" i="21"/>
  <c r="AA197" i="21"/>
  <c r="BE200" i="23" s="1"/>
  <c r="R198" i="21"/>
  <c r="W198" i="21"/>
  <c r="AA198" i="21"/>
  <c r="BE201" i="23" s="1"/>
  <c r="R199" i="21"/>
  <c r="W199" i="21"/>
  <c r="AA199" i="21"/>
  <c r="BE202" i="23" s="1"/>
  <c r="R200" i="21"/>
  <c r="W200" i="21"/>
  <c r="AA200" i="21"/>
  <c r="BE203" i="23" s="1"/>
  <c r="R201" i="21"/>
  <c r="W201" i="21"/>
  <c r="AA201" i="21"/>
  <c r="BE204" i="23" s="1"/>
  <c r="R202" i="21"/>
  <c r="W202" i="21"/>
  <c r="AA202" i="21"/>
  <c r="BE205" i="23" s="1"/>
  <c r="R203" i="21"/>
  <c r="W203" i="21"/>
  <c r="AA203" i="21"/>
  <c r="BE206" i="23" s="1"/>
  <c r="AK204" i="21"/>
  <c r="X204" i="21"/>
  <c r="S204" i="21"/>
  <c r="O204" i="21"/>
  <c r="U204" i="21"/>
  <c r="Z204" i="21"/>
  <c r="P205" i="21"/>
  <c r="V205" i="21"/>
  <c r="AA205" i="21"/>
  <c r="BE208" i="23" s="1"/>
  <c r="AH205" i="21"/>
  <c r="V206" i="21"/>
  <c r="V207" i="21"/>
  <c r="AH206" i="21"/>
  <c r="Y206" i="21"/>
  <c r="U206" i="21"/>
  <c r="P206" i="21"/>
  <c r="L206" i="21"/>
  <c r="AJ206" i="21"/>
  <c r="X206" i="21"/>
  <c r="R206" i="21"/>
  <c r="O206" i="21"/>
  <c r="W206" i="21"/>
  <c r="AH209" i="21"/>
  <c r="Y209" i="21"/>
  <c r="U209" i="21"/>
  <c r="P209" i="21"/>
  <c r="L209" i="21"/>
  <c r="AI209" i="21"/>
  <c r="W209" i="21"/>
  <c r="Q209" i="21"/>
  <c r="K209" i="21"/>
  <c r="AK209" i="21"/>
  <c r="Z209" i="21"/>
  <c r="S209" i="21"/>
  <c r="X209" i="21"/>
  <c r="AJ209" i="21"/>
  <c r="AH211" i="21"/>
  <c r="Y211" i="21"/>
  <c r="U211" i="21"/>
  <c r="P211" i="21"/>
  <c r="L211" i="21"/>
  <c r="AK211" i="21"/>
  <c r="Z211" i="21"/>
  <c r="S211" i="21"/>
  <c r="AI211" i="21"/>
  <c r="W211" i="21"/>
  <c r="Q211" i="21"/>
  <c r="K211" i="21"/>
  <c r="AA211" i="21"/>
  <c r="BE214" i="23" s="1"/>
  <c r="V211" i="21"/>
  <c r="O211" i="21"/>
  <c r="X211" i="21"/>
  <c r="AI213" i="21"/>
  <c r="Z213" i="21"/>
  <c r="V213" i="21"/>
  <c r="Q213" i="21"/>
  <c r="AH213" i="21"/>
  <c r="Y213" i="21"/>
  <c r="U213" i="21"/>
  <c r="P213" i="21"/>
  <c r="L213" i="21"/>
  <c r="AK213" i="21"/>
  <c r="S213" i="21"/>
  <c r="K213" i="21"/>
  <c r="X213" i="21"/>
  <c r="O213" i="21"/>
  <c r="W213" i="21"/>
  <c r="AJ213" i="21"/>
  <c r="AI217" i="21"/>
  <c r="Z217" i="21"/>
  <c r="V217" i="21"/>
  <c r="Q217" i="21"/>
  <c r="AH217" i="21"/>
  <c r="Y217" i="21"/>
  <c r="U217" i="21"/>
  <c r="P217" i="21"/>
  <c r="L217" i="21"/>
  <c r="AK217" i="21"/>
  <c r="S217" i="21"/>
  <c r="K217" i="21"/>
  <c r="X217" i="21"/>
  <c r="O217" i="21"/>
  <c r="W217" i="21"/>
  <c r="AJ217" i="21"/>
  <c r="AI221" i="21"/>
  <c r="Z221" i="21"/>
  <c r="V221" i="21"/>
  <c r="Q221" i="21"/>
  <c r="AH221" i="21"/>
  <c r="Y221" i="21"/>
  <c r="U221" i="21"/>
  <c r="P221" i="21"/>
  <c r="L221" i="21"/>
  <c r="AK221" i="21"/>
  <c r="S221" i="21"/>
  <c r="K221" i="21"/>
  <c r="X221" i="21"/>
  <c r="O221" i="21"/>
  <c r="W221" i="21"/>
  <c r="AJ221" i="21"/>
  <c r="AI214" i="21"/>
  <c r="Z214" i="21"/>
  <c r="V214" i="21"/>
  <c r="Q214" i="21"/>
  <c r="AH214" i="21"/>
  <c r="Y214" i="21"/>
  <c r="U214" i="21"/>
  <c r="P214" i="21"/>
  <c r="L214" i="21"/>
  <c r="R214" i="21"/>
  <c r="AA214" i="21"/>
  <c r="BE217" i="23" s="1"/>
  <c r="AJ214" i="21"/>
  <c r="AI216" i="21"/>
  <c r="Z216" i="21"/>
  <c r="V216" i="21"/>
  <c r="Q216" i="21"/>
  <c r="AH216" i="21"/>
  <c r="Y216" i="21"/>
  <c r="U216" i="21"/>
  <c r="P216" i="21"/>
  <c r="L216" i="21"/>
  <c r="R216" i="21"/>
  <c r="AA216" i="21"/>
  <c r="BE219" i="23" s="1"/>
  <c r="AJ216" i="21"/>
  <c r="AI218" i="21"/>
  <c r="Z218" i="21"/>
  <c r="V218" i="21"/>
  <c r="Q218" i="21"/>
  <c r="AH218" i="21"/>
  <c r="Y218" i="21"/>
  <c r="U218" i="21"/>
  <c r="P218" i="21"/>
  <c r="L218" i="21"/>
  <c r="R218" i="21"/>
  <c r="AA218" i="21"/>
  <c r="BE221" i="23" s="1"/>
  <c r="AJ218" i="21"/>
  <c r="AI220" i="21"/>
  <c r="Z220" i="21"/>
  <c r="V220" i="21"/>
  <c r="Q220" i="21"/>
  <c r="AH220" i="21"/>
  <c r="Y220" i="21"/>
  <c r="U220" i="21"/>
  <c r="P220" i="21"/>
  <c r="L220" i="21"/>
  <c r="R220" i="21"/>
  <c r="AA220" i="21"/>
  <c r="BE223" i="23" s="1"/>
  <c r="AJ220" i="21"/>
  <c r="AI222" i="21"/>
  <c r="Z222" i="21"/>
  <c r="V222" i="21"/>
  <c r="Q222" i="21"/>
  <c r="AH222" i="21"/>
  <c r="Y222" i="21"/>
  <c r="U222" i="21"/>
  <c r="P222" i="21"/>
  <c r="L222" i="21"/>
  <c r="R222" i="21"/>
  <c r="AA222" i="21"/>
  <c r="BE225" i="23" s="1"/>
  <c r="AJ222" i="21"/>
  <c r="AI224" i="21"/>
  <c r="Z224" i="21"/>
  <c r="V224" i="21"/>
  <c r="Q224" i="21"/>
  <c r="AH224" i="21"/>
  <c r="Y224" i="21"/>
  <c r="U224" i="21"/>
  <c r="P224" i="21"/>
  <c r="L224" i="21"/>
  <c r="R224" i="21"/>
  <c r="AA224" i="21"/>
  <c r="BE227" i="23" s="1"/>
  <c r="AJ224" i="21"/>
  <c r="W225" i="21"/>
  <c r="AI226" i="21"/>
  <c r="Z226" i="21"/>
  <c r="V226" i="21"/>
  <c r="Q226" i="21"/>
  <c r="AH226" i="21"/>
  <c r="Y226" i="21"/>
  <c r="U226" i="21"/>
  <c r="P226" i="21"/>
  <c r="L226" i="21"/>
  <c r="R226" i="21"/>
  <c r="AA226" i="21"/>
  <c r="BE229" i="23" s="1"/>
  <c r="AJ226" i="21"/>
  <c r="W227" i="21"/>
  <c r="AI228" i="21"/>
  <c r="Z228" i="21"/>
  <c r="V228" i="21"/>
  <c r="Q228" i="21"/>
  <c r="AH228" i="21"/>
  <c r="Y228" i="21"/>
  <c r="U228" i="21"/>
  <c r="P228" i="21"/>
  <c r="L228" i="21"/>
  <c r="R228" i="21"/>
  <c r="AA228" i="21"/>
  <c r="BE231" i="23" s="1"/>
  <c r="AJ228" i="21"/>
  <c r="W229" i="21"/>
  <c r="AI230" i="21"/>
  <c r="Z230" i="21"/>
  <c r="V230" i="21"/>
  <c r="Q230" i="21"/>
  <c r="AH230" i="21"/>
  <c r="Y230" i="21"/>
  <c r="U230" i="21"/>
  <c r="P230" i="21"/>
  <c r="L230" i="21"/>
  <c r="R230" i="21"/>
  <c r="AA230" i="21"/>
  <c r="BE233" i="23" s="1"/>
  <c r="AJ230" i="21"/>
  <c r="W231" i="21"/>
  <c r="AI232" i="21"/>
  <c r="Z232" i="21"/>
  <c r="V232" i="21"/>
  <c r="Q232" i="21"/>
  <c r="AH232" i="21"/>
  <c r="Y232" i="21"/>
  <c r="U232" i="21"/>
  <c r="P232" i="21"/>
  <c r="L232" i="21"/>
  <c r="R232" i="21"/>
  <c r="AA232" i="21"/>
  <c r="BE235" i="23" s="1"/>
  <c r="AJ232" i="21"/>
  <c r="W233" i="21"/>
  <c r="AI234" i="21"/>
  <c r="Z234" i="21"/>
  <c r="V234" i="21"/>
  <c r="Q234" i="21"/>
  <c r="AH234" i="21"/>
  <c r="Y234" i="21"/>
  <c r="U234" i="21"/>
  <c r="P234" i="21"/>
  <c r="L234" i="21"/>
  <c r="R234" i="21"/>
  <c r="AA234" i="21"/>
  <c r="BE237" i="23" s="1"/>
  <c r="AJ234" i="21"/>
  <c r="W235" i="21"/>
  <c r="AK236" i="21"/>
  <c r="X236" i="21"/>
  <c r="S236" i="21"/>
  <c r="O236" i="21"/>
  <c r="K236" i="21"/>
  <c r="AI236" i="21"/>
  <c r="Z236" i="21"/>
  <c r="V236" i="21"/>
  <c r="Q236" i="21"/>
  <c r="AH236" i="21"/>
  <c r="Y236" i="21"/>
  <c r="U236" i="21"/>
  <c r="P236" i="21"/>
  <c r="L236" i="21"/>
  <c r="R236" i="21"/>
  <c r="AJ236" i="21"/>
  <c r="AH208" i="21"/>
  <c r="Y208" i="21"/>
  <c r="U208" i="21"/>
  <c r="P208" i="21"/>
  <c r="L208" i="21"/>
  <c r="R208" i="21"/>
  <c r="X208" i="21"/>
  <c r="AJ208" i="21"/>
  <c r="AI212" i="21"/>
  <c r="AH212" i="21"/>
  <c r="Y212" i="21"/>
  <c r="U212" i="21"/>
  <c r="P212" i="21"/>
  <c r="L212" i="21"/>
  <c r="R212" i="21"/>
  <c r="X212" i="21"/>
  <c r="AK212" i="21"/>
  <c r="K214" i="21"/>
  <c r="S214" i="21"/>
  <c r="AK214" i="21"/>
  <c r="K216" i="21"/>
  <c r="S216" i="21"/>
  <c r="AK216" i="21"/>
  <c r="K218" i="21"/>
  <c r="S218" i="21"/>
  <c r="AK218" i="21"/>
  <c r="K220" i="21"/>
  <c r="S220" i="21"/>
  <c r="AK220" i="21"/>
  <c r="K222" i="21"/>
  <c r="S222" i="21"/>
  <c r="AK222" i="21"/>
  <c r="K224" i="21"/>
  <c r="S224" i="21"/>
  <c r="AK224" i="21"/>
  <c r="O225" i="21"/>
  <c r="K226" i="21"/>
  <c r="S226" i="21"/>
  <c r="AK226" i="21"/>
  <c r="O227" i="21"/>
  <c r="K228" i="21"/>
  <c r="S228" i="21"/>
  <c r="AK228" i="21"/>
  <c r="O229" i="21"/>
  <c r="K230" i="21"/>
  <c r="S230" i="21"/>
  <c r="AK230" i="21"/>
  <c r="O231" i="21"/>
  <c r="K232" i="21"/>
  <c r="S232" i="21"/>
  <c r="AK232" i="21"/>
  <c r="O233" i="21"/>
  <c r="K234" i="21"/>
  <c r="S234" i="21"/>
  <c r="AK234" i="21"/>
  <c r="O235" i="21"/>
  <c r="W236" i="21"/>
  <c r="AH237" i="21"/>
  <c r="Y237" i="21"/>
  <c r="U237" i="21"/>
  <c r="P237" i="21"/>
  <c r="L237" i="21"/>
  <c r="AK237" i="21"/>
  <c r="X237" i="21"/>
  <c r="S237" i="21"/>
  <c r="AJ237" i="21"/>
  <c r="AA237" i="21"/>
  <c r="BE240" i="23" s="1"/>
  <c r="R237" i="21"/>
  <c r="W237" i="21"/>
  <c r="O237" i="21"/>
  <c r="V237" i="21"/>
  <c r="Z237" i="21"/>
  <c r="AI225" i="21"/>
  <c r="Z225" i="21"/>
  <c r="V225" i="21"/>
  <c r="Q225" i="21"/>
  <c r="AH225" i="21"/>
  <c r="Y225" i="21"/>
  <c r="U225" i="21"/>
  <c r="P225" i="21"/>
  <c r="L225" i="21"/>
  <c r="R225" i="21"/>
  <c r="AA225" i="21"/>
  <c r="BE228" i="23" s="1"/>
  <c r="AJ225" i="21"/>
  <c r="AI227" i="21"/>
  <c r="Z227" i="21"/>
  <c r="V227" i="21"/>
  <c r="Q227" i="21"/>
  <c r="AH227" i="21"/>
  <c r="Y227" i="21"/>
  <c r="U227" i="21"/>
  <c r="P227" i="21"/>
  <c r="L227" i="21"/>
  <c r="R227" i="21"/>
  <c r="AA227" i="21"/>
  <c r="BE230" i="23" s="1"/>
  <c r="AJ227" i="21"/>
  <c r="AI229" i="21"/>
  <c r="Z229" i="21"/>
  <c r="V229" i="21"/>
  <c r="Q229" i="21"/>
  <c r="AH229" i="21"/>
  <c r="Y229" i="21"/>
  <c r="U229" i="21"/>
  <c r="P229" i="21"/>
  <c r="L229" i="21"/>
  <c r="R229" i="21"/>
  <c r="AA229" i="21"/>
  <c r="BE232" i="23" s="1"/>
  <c r="AJ229" i="21"/>
  <c r="AI231" i="21"/>
  <c r="Z231" i="21"/>
  <c r="V231" i="21"/>
  <c r="Q231" i="21"/>
  <c r="AH231" i="21"/>
  <c r="Y231" i="21"/>
  <c r="U231" i="21"/>
  <c r="P231" i="21"/>
  <c r="L231" i="21"/>
  <c r="R231" i="21"/>
  <c r="AA231" i="21"/>
  <c r="BE234" i="23" s="1"/>
  <c r="AJ231" i="21"/>
  <c r="AI233" i="21"/>
  <c r="Z233" i="21"/>
  <c r="V233" i="21"/>
  <c r="Q233" i="21"/>
  <c r="AH233" i="21"/>
  <c r="Y233" i="21"/>
  <c r="U233" i="21"/>
  <c r="P233" i="21"/>
  <c r="L233" i="21"/>
  <c r="R233" i="21"/>
  <c r="AA233" i="21"/>
  <c r="BE236" i="23" s="1"/>
  <c r="AJ233" i="21"/>
  <c r="AI235" i="21"/>
  <c r="Z235" i="21"/>
  <c r="V235" i="21"/>
  <c r="Q235" i="21"/>
  <c r="AH235" i="21"/>
  <c r="Y235" i="21"/>
  <c r="U235" i="21"/>
  <c r="P235" i="21"/>
  <c r="L235" i="21"/>
  <c r="R235" i="21"/>
  <c r="AA235" i="21"/>
  <c r="BE238" i="23" s="1"/>
  <c r="AJ235" i="21"/>
  <c r="O208" i="21"/>
  <c r="V208" i="21"/>
  <c r="AA208" i="21"/>
  <c r="BE211" i="23" s="1"/>
  <c r="AH210" i="21"/>
  <c r="Y210" i="21"/>
  <c r="U210" i="21"/>
  <c r="P210" i="21"/>
  <c r="L210" i="21"/>
  <c r="R210" i="21"/>
  <c r="X210" i="21"/>
  <c r="AJ210" i="21"/>
  <c r="O212" i="21"/>
  <c r="V212" i="21"/>
  <c r="AA212" i="21"/>
  <c r="BE215" i="23" s="1"/>
  <c r="O214" i="21"/>
  <c r="X214" i="21"/>
  <c r="O216" i="21"/>
  <c r="X216" i="21"/>
  <c r="O218" i="21"/>
  <c r="X218" i="21"/>
  <c r="O220" i="21"/>
  <c r="X220" i="21"/>
  <c r="O222" i="21"/>
  <c r="X222" i="21"/>
  <c r="O224" i="21"/>
  <c r="X224" i="21"/>
  <c r="K225" i="21"/>
  <c r="S225" i="21"/>
  <c r="AK225" i="21"/>
  <c r="O226" i="21"/>
  <c r="X226" i="21"/>
  <c r="K227" i="21"/>
  <c r="S227" i="21"/>
  <c r="AK227" i="21"/>
  <c r="O228" i="21"/>
  <c r="X228" i="21"/>
  <c r="K229" i="21"/>
  <c r="S229" i="21"/>
  <c r="AK229" i="21"/>
  <c r="O230" i="21"/>
  <c r="X230" i="21"/>
  <c r="K231" i="21"/>
  <c r="S231" i="21"/>
  <c r="AK231" i="21"/>
  <c r="O232" i="21"/>
  <c r="X232" i="21"/>
  <c r="K233" i="21"/>
  <c r="S233" i="21"/>
  <c r="AK233" i="21"/>
  <c r="O234" i="21"/>
  <c r="X234" i="21"/>
  <c r="K235" i="21"/>
  <c r="S235" i="21"/>
  <c r="AK235" i="21"/>
  <c r="K237" i="21"/>
  <c r="Q238" i="21"/>
  <c r="Z238" i="21"/>
  <c r="V239" i="21"/>
  <c r="Q240" i="21"/>
  <c r="Z240" i="21"/>
  <c r="V241" i="21"/>
  <c r="Q242" i="21"/>
  <c r="Z242" i="21"/>
  <c r="V243" i="21"/>
  <c r="Q244" i="21"/>
  <c r="Z244" i="21"/>
  <c r="V245" i="21"/>
  <c r="Q246" i="21"/>
  <c r="Z246" i="21"/>
  <c r="V247" i="21"/>
  <c r="Q248" i="21"/>
  <c r="Z248" i="21"/>
  <c r="V249" i="21"/>
  <c r="Q250" i="21"/>
  <c r="Z250" i="21"/>
  <c r="V251" i="21"/>
  <c r="Q252" i="21"/>
  <c r="Z252" i="21"/>
  <c r="V253" i="21"/>
  <c r="Q254" i="21"/>
  <c r="Z254" i="21"/>
  <c r="V255" i="21"/>
  <c r="Q256" i="21"/>
  <c r="Z256" i="21"/>
  <c r="V257" i="21"/>
  <c r="Q258" i="21"/>
  <c r="Z258" i="21"/>
  <c r="V259" i="21"/>
  <c r="Q260" i="21"/>
  <c r="Z260" i="21"/>
  <c r="V261" i="21"/>
  <c r="Q262" i="21"/>
  <c r="Z262" i="21"/>
  <c r="V263" i="21"/>
  <c r="Q264" i="21"/>
  <c r="Z264" i="21"/>
  <c r="W265" i="21"/>
  <c r="AI266" i="21"/>
  <c r="Z266" i="21"/>
  <c r="V266" i="21"/>
  <c r="Q266" i="21"/>
  <c r="AH266" i="21"/>
  <c r="Y266" i="21"/>
  <c r="U266" i="21"/>
  <c r="P266" i="21"/>
  <c r="L266" i="21"/>
  <c r="AK266" i="21"/>
  <c r="X266" i="21"/>
  <c r="S266" i="21"/>
  <c r="O266" i="21"/>
  <c r="K266" i="21"/>
  <c r="R266" i="21"/>
  <c r="AJ266" i="21"/>
  <c r="AH238" i="21"/>
  <c r="Y238" i="21"/>
  <c r="U238" i="21"/>
  <c r="P238" i="21"/>
  <c r="L238" i="21"/>
  <c r="AK238" i="21"/>
  <c r="X238" i="21"/>
  <c r="S238" i="21"/>
  <c r="O238" i="21"/>
  <c r="K238" i="21"/>
  <c r="R238" i="21"/>
  <c r="AA238" i="21"/>
  <c r="BE241" i="23" s="1"/>
  <c r="AJ238" i="21"/>
  <c r="AH240" i="21"/>
  <c r="Y240" i="21"/>
  <c r="U240" i="21"/>
  <c r="P240" i="21"/>
  <c r="L240" i="21"/>
  <c r="AK240" i="21"/>
  <c r="X240" i="21"/>
  <c r="S240" i="21"/>
  <c r="O240" i="21"/>
  <c r="K240" i="21"/>
  <c r="R240" i="21"/>
  <c r="AA240" i="21"/>
  <c r="BE243" i="23" s="1"/>
  <c r="AJ240" i="21"/>
  <c r="AH242" i="21"/>
  <c r="Y242" i="21"/>
  <c r="U242" i="21"/>
  <c r="P242" i="21"/>
  <c r="L242" i="21"/>
  <c r="AK242" i="21"/>
  <c r="X242" i="21"/>
  <c r="S242" i="21"/>
  <c r="O242" i="21"/>
  <c r="K242" i="21"/>
  <c r="R242" i="21"/>
  <c r="AA242" i="21"/>
  <c r="BE245" i="23" s="1"/>
  <c r="AJ242" i="21"/>
  <c r="AH244" i="21"/>
  <c r="Y244" i="21"/>
  <c r="U244" i="21"/>
  <c r="P244" i="21"/>
  <c r="L244" i="21"/>
  <c r="AK244" i="21"/>
  <c r="X244" i="21"/>
  <c r="S244" i="21"/>
  <c r="O244" i="21"/>
  <c r="K244" i="21"/>
  <c r="R244" i="21"/>
  <c r="AA244" i="21"/>
  <c r="BE247" i="23" s="1"/>
  <c r="AJ244" i="21"/>
  <c r="AH246" i="21"/>
  <c r="Y246" i="21"/>
  <c r="U246" i="21"/>
  <c r="P246" i="21"/>
  <c r="L246" i="21"/>
  <c r="AK246" i="21"/>
  <c r="X246" i="21"/>
  <c r="S246" i="21"/>
  <c r="O246" i="21"/>
  <c r="K246" i="21"/>
  <c r="R246" i="21"/>
  <c r="AA246" i="21"/>
  <c r="BE249" i="23" s="1"/>
  <c r="AJ246" i="21"/>
  <c r="AH248" i="21"/>
  <c r="Y248" i="21"/>
  <c r="U248" i="21"/>
  <c r="P248" i="21"/>
  <c r="L248" i="21"/>
  <c r="AK248" i="21"/>
  <c r="X248" i="21"/>
  <c r="S248" i="21"/>
  <c r="O248" i="21"/>
  <c r="K248" i="21"/>
  <c r="R248" i="21"/>
  <c r="AA248" i="21"/>
  <c r="BE251" i="23" s="1"/>
  <c r="AJ248" i="21"/>
  <c r="AH250" i="21"/>
  <c r="Y250" i="21"/>
  <c r="U250" i="21"/>
  <c r="P250" i="21"/>
  <c r="L250" i="21"/>
  <c r="AK250" i="21"/>
  <c r="X250" i="21"/>
  <c r="S250" i="21"/>
  <c r="O250" i="21"/>
  <c r="K250" i="21"/>
  <c r="R250" i="21"/>
  <c r="AA250" i="21"/>
  <c r="BE253" i="23" s="1"/>
  <c r="AJ250" i="21"/>
  <c r="AH252" i="21"/>
  <c r="Y252" i="21"/>
  <c r="U252" i="21"/>
  <c r="P252" i="21"/>
  <c r="L252" i="21"/>
  <c r="AK252" i="21"/>
  <c r="X252" i="21"/>
  <c r="S252" i="21"/>
  <c r="O252" i="21"/>
  <c r="K252" i="21"/>
  <c r="R252" i="21"/>
  <c r="AA252" i="21"/>
  <c r="BE255" i="23" s="1"/>
  <c r="AJ252" i="21"/>
  <c r="AH254" i="21"/>
  <c r="Y254" i="21"/>
  <c r="U254" i="21"/>
  <c r="P254" i="21"/>
  <c r="L254" i="21"/>
  <c r="AK254" i="21"/>
  <c r="X254" i="21"/>
  <c r="S254" i="21"/>
  <c r="O254" i="21"/>
  <c r="K254" i="21"/>
  <c r="R254" i="21"/>
  <c r="AA254" i="21"/>
  <c r="BE257" i="23" s="1"/>
  <c r="AJ254" i="21"/>
  <c r="AH256" i="21"/>
  <c r="Y256" i="21"/>
  <c r="U256" i="21"/>
  <c r="P256" i="21"/>
  <c r="L256" i="21"/>
  <c r="AK256" i="21"/>
  <c r="X256" i="21"/>
  <c r="S256" i="21"/>
  <c r="O256" i="21"/>
  <c r="K256" i="21"/>
  <c r="R256" i="21"/>
  <c r="AA256" i="21"/>
  <c r="BE259" i="23" s="1"/>
  <c r="AJ256" i="21"/>
  <c r="AH258" i="21"/>
  <c r="Y258" i="21"/>
  <c r="U258" i="21"/>
  <c r="P258" i="21"/>
  <c r="L258" i="21"/>
  <c r="AK258" i="21"/>
  <c r="X258" i="21"/>
  <c r="S258" i="21"/>
  <c r="O258" i="21"/>
  <c r="K258" i="21"/>
  <c r="R258" i="21"/>
  <c r="AA258" i="21"/>
  <c r="BE261" i="23" s="1"/>
  <c r="AJ258" i="21"/>
  <c r="AH260" i="21"/>
  <c r="Y260" i="21"/>
  <c r="U260" i="21"/>
  <c r="P260" i="21"/>
  <c r="L260" i="21"/>
  <c r="AK260" i="21"/>
  <c r="X260" i="21"/>
  <c r="S260" i="21"/>
  <c r="O260" i="21"/>
  <c r="K260" i="21"/>
  <c r="R260" i="21"/>
  <c r="AA260" i="21"/>
  <c r="BE263" i="23" s="1"/>
  <c r="AJ260" i="21"/>
  <c r="AH262" i="21"/>
  <c r="Y262" i="21"/>
  <c r="U262" i="21"/>
  <c r="P262" i="21"/>
  <c r="L262" i="21"/>
  <c r="AK262" i="21"/>
  <c r="X262" i="21"/>
  <c r="S262" i="21"/>
  <c r="O262" i="21"/>
  <c r="K262" i="21"/>
  <c r="R262" i="21"/>
  <c r="AA262" i="21"/>
  <c r="BE265" i="23" s="1"/>
  <c r="AJ262" i="21"/>
  <c r="AH264" i="21"/>
  <c r="Y264" i="21"/>
  <c r="U264" i="21"/>
  <c r="P264" i="21"/>
  <c r="L264" i="21"/>
  <c r="AK264" i="21"/>
  <c r="X264" i="21"/>
  <c r="S264" i="21"/>
  <c r="O264" i="21"/>
  <c r="K264" i="21"/>
  <c r="R264" i="21"/>
  <c r="AA264" i="21"/>
  <c r="BE267" i="23" s="1"/>
  <c r="AJ264" i="21"/>
  <c r="AK267" i="21"/>
  <c r="Z267" i="21"/>
  <c r="V267" i="21"/>
  <c r="Q267" i="21"/>
  <c r="AJ267" i="21"/>
  <c r="Y267" i="21"/>
  <c r="U267" i="21"/>
  <c r="P267" i="21"/>
  <c r="L267" i="21"/>
  <c r="AI267" i="21"/>
  <c r="X267" i="21"/>
  <c r="S267" i="21"/>
  <c r="O267" i="21"/>
  <c r="K267" i="21"/>
  <c r="R267" i="21"/>
  <c r="AH239" i="21"/>
  <c r="Y239" i="21"/>
  <c r="U239" i="21"/>
  <c r="P239" i="21"/>
  <c r="L239" i="21"/>
  <c r="AK239" i="21"/>
  <c r="X239" i="21"/>
  <c r="S239" i="21"/>
  <c r="O239" i="21"/>
  <c r="K239" i="21"/>
  <c r="R239" i="21"/>
  <c r="AA239" i="21"/>
  <c r="BE242" i="23" s="1"/>
  <c r="AJ239" i="21"/>
  <c r="AH241" i="21"/>
  <c r="Y241" i="21"/>
  <c r="U241" i="21"/>
  <c r="P241" i="21"/>
  <c r="L241" i="21"/>
  <c r="AK241" i="21"/>
  <c r="X241" i="21"/>
  <c r="S241" i="21"/>
  <c r="O241" i="21"/>
  <c r="K241" i="21"/>
  <c r="R241" i="21"/>
  <c r="AA241" i="21"/>
  <c r="BE244" i="23" s="1"/>
  <c r="AJ241" i="21"/>
  <c r="AH243" i="21"/>
  <c r="Y243" i="21"/>
  <c r="U243" i="21"/>
  <c r="P243" i="21"/>
  <c r="L243" i="21"/>
  <c r="AK243" i="21"/>
  <c r="X243" i="21"/>
  <c r="S243" i="21"/>
  <c r="O243" i="21"/>
  <c r="K243" i="21"/>
  <c r="R243" i="21"/>
  <c r="AA243" i="21"/>
  <c r="BE246" i="23" s="1"/>
  <c r="AJ243" i="21"/>
  <c r="AH245" i="21"/>
  <c r="Y245" i="21"/>
  <c r="U245" i="21"/>
  <c r="P245" i="21"/>
  <c r="L245" i="21"/>
  <c r="AK245" i="21"/>
  <c r="X245" i="21"/>
  <c r="S245" i="21"/>
  <c r="O245" i="21"/>
  <c r="K245" i="21"/>
  <c r="R245" i="21"/>
  <c r="AA245" i="21"/>
  <c r="BE248" i="23" s="1"/>
  <c r="AJ245" i="21"/>
  <c r="AH247" i="21"/>
  <c r="Y247" i="21"/>
  <c r="U247" i="21"/>
  <c r="P247" i="21"/>
  <c r="L247" i="21"/>
  <c r="AK247" i="21"/>
  <c r="X247" i="21"/>
  <c r="S247" i="21"/>
  <c r="O247" i="21"/>
  <c r="K247" i="21"/>
  <c r="R247" i="21"/>
  <c r="AA247" i="21"/>
  <c r="BE250" i="23" s="1"/>
  <c r="AJ247" i="21"/>
  <c r="AH249" i="21"/>
  <c r="Y249" i="21"/>
  <c r="U249" i="21"/>
  <c r="P249" i="21"/>
  <c r="L249" i="21"/>
  <c r="AK249" i="21"/>
  <c r="X249" i="21"/>
  <c r="S249" i="21"/>
  <c r="O249" i="21"/>
  <c r="K249" i="21"/>
  <c r="R249" i="21"/>
  <c r="AA249" i="21"/>
  <c r="BE252" i="23" s="1"/>
  <c r="AJ249" i="21"/>
  <c r="AH251" i="21"/>
  <c r="Y251" i="21"/>
  <c r="U251" i="21"/>
  <c r="P251" i="21"/>
  <c r="L251" i="21"/>
  <c r="AK251" i="21"/>
  <c r="X251" i="21"/>
  <c r="S251" i="21"/>
  <c r="O251" i="21"/>
  <c r="K251" i="21"/>
  <c r="R251" i="21"/>
  <c r="AA251" i="21"/>
  <c r="BE254" i="23" s="1"/>
  <c r="AJ251" i="21"/>
  <c r="AH253" i="21"/>
  <c r="Y253" i="21"/>
  <c r="U253" i="21"/>
  <c r="P253" i="21"/>
  <c r="L253" i="21"/>
  <c r="AK253" i="21"/>
  <c r="X253" i="21"/>
  <c r="S253" i="21"/>
  <c r="O253" i="21"/>
  <c r="K253" i="21"/>
  <c r="R253" i="21"/>
  <c r="AA253" i="21"/>
  <c r="BE256" i="23" s="1"/>
  <c r="AJ253" i="21"/>
  <c r="AH255" i="21"/>
  <c r="Y255" i="21"/>
  <c r="U255" i="21"/>
  <c r="P255" i="21"/>
  <c r="L255" i="21"/>
  <c r="AK255" i="21"/>
  <c r="X255" i="21"/>
  <c r="S255" i="21"/>
  <c r="O255" i="21"/>
  <c r="K255" i="21"/>
  <c r="R255" i="21"/>
  <c r="AA255" i="21"/>
  <c r="BE258" i="23" s="1"/>
  <c r="AJ255" i="21"/>
  <c r="AH257" i="21"/>
  <c r="Y257" i="21"/>
  <c r="U257" i="21"/>
  <c r="P257" i="21"/>
  <c r="L257" i="21"/>
  <c r="AK257" i="21"/>
  <c r="X257" i="21"/>
  <c r="S257" i="21"/>
  <c r="O257" i="21"/>
  <c r="K257" i="21"/>
  <c r="R257" i="21"/>
  <c r="AA257" i="21"/>
  <c r="BE260" i="23" s="1"/>
  <c r="AJ257" i="21"/>
  <c r="AH259" i="21"/>
  <c r="Y259" i="21"/>
  <c r="U259" i="21"/>
  <c r="P259" i="21"/>
  <c r="L259" i="21"/>
  <c r="AK259" i="21"/>
  <c r="X259" i="21"/>
  <c r="S259" i="21"/>
  <c r="O259" i="21"/>
  <c r="K259" i="21"/>
  <c r="R259" i="21"/>
  <c r="AA259" i="21"/>
  <c r="BE262" i="23" s="1"/>
  <c r="AJ259" i="21"/>
  <c r="AH261" i="21"/>
  <c r="Y261" i="21"/>
  <c r="U261" i="21"/>
  <c r="P261" i="21"/>
  <c r="L261" i="21"/>
  <c r="AK261" i="21"/>
  <c r="X261" i="21"/>
  <c r="S261" i="21"/>
  <c r="O261" i="21"/>
  <c r="K261" i="21"/>
  <c r="R261" i="21"/>
  <c r="AA261" i="21"/>
  <c r="BE264" i="23" s="1"/>
  <c r="AJ261" i="21"/>
  <c r="AH263" i="21"/>
  <c r="Y263" i="21"/>
  <c r="U263" i="21"/>
  <c r="P263" i="21"/>
  <c r="L263" i="21"/>
  <c r="AK263" i="21"/>
  <c r="X263" i="21"/>
  <c r="S263" i="21"/>
  <c r="O263" i="21"/>
  <c r="K263" i="21"/>
  <c r="R263" i="21"/>
  <c r="AA263" i="21"/>
  <c r="BE266" i="23" s="1"/>
  <c r="AJ263" i="21"/>
  <c r="AI265" i="21"/>
  <c r="Z265" i="21"/>
  <c r="V265" i="21"/>
  <c r="AH265" i="21"/>
  <c r="Y265" i="21"/>
  <c r="U265" i="21"/>
  <c r="P265" i="21"/>
  <c r="L265" i="21"/>
  <c r="AK265" i="21"/>
  <c r="X265" i="21"/>
  <c r="S265" i="21"/>
  <c r="O265" i="21"/>
  <c r="K265" i="21"/>
  <c r="R265" i="21"/>
  <c r="AJ265" i="21"/>
  <c r="AK268" i="21"/>
  <c r="X268" i="21"/>
  <c r="S268" i="21"/>
  <c r="O268" i="21"/>
  <c r="K268" i="21"/>
  <c r="R268" i="21"/>
  <c r="Y268" i="21"/>
  <c r="AJ268" i="21"/>
  <c r="W269" i="21"/>
  <c r="AH270" i="21"/>
  <c r="Y270" i="21"/>
  <c r="U270" i="21"/>
  <c r="P270" i="21"/>
  <c r="L270" i="21"/>
  <c r="AK270" i="21"/>
  <c r="X270" i="21"/>
  <c r="S270" i="21"/>
  <c r="O270" i="21"/>
  <c r="K270" i="21"/>
  <c r="R270" i="21"/>
  <c r="AA270" i="21"/>
  <c r="BE273" i="23" s="1"/>
  <c r="AJ270" i="21"/>
  <c r="W271" i="21"/>
  <c r="AH272" i="21"/>
  <c r="Y272" i="21"/>
  <c r="U272" i="21"/>
  <c r="P272" i="21"/>
  <c r="L272" i="21"/>
  <c r="AK272" i="21"/>
  <c r="X272" i="21"/>
  <c r="S272" i="21"/>
  <c r="O272" i="21"/>
  <c r="K272" i="21"/>
  <c r="R272" i="21"/>
  <c r="AA272" i="21"/>
  <c r="BE275" i="23" s="1"/>
  <c r="AJ272" i="21"/>
  <c r="W273" i="21"/>
  <c r="AH274" i="21"/>
  <c r="Y274" i="21"/>
  <c r="U274" i="21"/>
  <c r="P274" i="21"/>
  <c r="L274" i="21"/>
  <c r="AK274" i="21"/>
  <c r="X274" i="21"/>
  <c r="S274" i="21"/>
  <c r="O274" i="21"/>
  <c r="K274" i="21"/>
  <c r="R274" i="21"/>
  <c r="AA274" i="21"/>
  <c r="BE277" i="23" s="1"/>
  <c r="AJ274" i="21"/>
  <c r="W275" i="21"/>
  <c r="AH276" i="21"/>
  <c r="Y276" i="21"/>
  <c r="U276" i="21"/>
  <c r="P276" i="21"/>
  <c r="L276" i="21"/>
  <c r="AK276" i="21"/>
  <c r="X276" i="21"/>
  <c r="S276" i="21"/>
  <c r="O276" i="21"/>
  <c r="K276" i="21"/>
  <c r="R276" i="21"/>
  <c r="AA276" i="21"/>
  <c r="BE279" i="23" s="1"/>
  <c r="AJ276" i="21"/>
  <c r="W277" i="21"/>
  <c r="AH278" i="21"/>
  <c r="Y278" i="21"/>
  <c r="U278" i="21"/>
  <c r="P278" i="21"/>
  <c r="L278" i="21"/>
  <c r="AK278" i="21"/>
  <c r="X278" i="21"/>
  <c r="S278" i="21"/>
  <c r="O278" i="21"/>
  <c r="K278" i="21"/>
  <c r="R278" i="21"/>
  <c r="AA278" i="21"/>
  <c r="BE281" i="23" s="1"/>
  <c r="AJ278" i="21"/>
  <c r="W279" i="21"/>
  <c r="AH280" i="21"/>
  <c r="Y280" i="21"/>
  <c r="U280" i="21"/>
  <c r="P280" i="21"/>
  <c r="AI280" i="21"/>
  <c r="W280" i="21"/>
  <c r="Q280" i="21"/>
  <c r="L280" i="21"/>
  <c r="AA280" i="21"/>
  <c r="BE283" i="23" s="1"/>
  <c r="V280" i="21"/>
  <c r="O280" i="21"/>
  <c r="K280" i="21"/>
  <c r="S280" i="21"/>
  <c r="X284" i="21"/>
  <c r="AA286" i="21"/>
  <c r="BE289" i="23" s="1"/>
  <c r="AI290" i="21"/>
  <c r="Z290" i="21"/>
  <c r="V290" i="21"/>
  <c r="Q290" i="21"/>
  <c r="AH290" i="21"/>
  <c r="Y290" i="21"/>
  <c r="U290" i="21"/>
  <c r="P290" i="21"/>
  <c r="L290" i="21"/>
  <c r="W290" i="21"/>
  <c r="AK290" i="21"/>
  <c r="S290" i="21"/>
  <c r="K290" i="21"/>
  <c r="R290" i="21"/>
  <c r="AJ290" i="21"/>
  <c r="X292" i="21"/>
  <c r="Q269" i="21"/>
  <c r="Z269" i="21"/>
  <c r="Q271" i="21"/>
  <c r="Z271" i="21"/>
  <c r="Q273" i="21"/>
  <c r="Z273" i="21"/>
  <c r="Q275" i="21"/>
  <c r="Z275" i="21"/>
  <c r="Q277" i="21"/>
  <c r="Z277" i="21"/>
  <c r="Q279" i="21"/>
  <c r="Z279" i="21"/>
  <c r="AA284" i="21"/>
  <c r="BE287" i="23" s="1"/>
  <c r="AI288" i="21"/>
  <c r="Z288" i="21"/>
  <c r="V288" i="21"/>
  <c r="Q288" i="21"/>
  <c r="AH288" i="21"/>
  <c r="Y288" i="21"/>
  <c r="U288" i="21"/>
  <c r="P288" i="21"/>
  <c r="L288" i="21"/>
  <c r="W288" i="21"/>
  <c r="AK288" i="21"/>
  <c r="S288" i="21"/>
  <c r="K288" i="21"/>
  <c r="R288" i="21"/>
  <c r="AJ288" i="21"/>
  <c r="AA292" i="21"/>
  <c r="BE295" i="23" s="1"/>
  <c r="AH300" i="21"/>
  <c r="Y300" i="21"/>
  <c r="U300" i="21"/>
  <c r="P300" i="21"/>
  <c r="L300" i="21"/>
  <c r="AK300" i="21"/>
  <c r="X300" i="21"/>
  <c r="S300" i="21"/>
  <c r="O300" i="21"/>
  <c r="K300" i="21"/>
  <c r="W300" i="21"/>
  <c r="V300" i="21"/>
  <c r="Z300" i="21"/>
  <c r="AI300" i="21"/>
  <c r="Q300" i="21"/>
  <c r="AA300" i="21"/>
  <c r="BE303" i="23" s="1"/>
  <c r="AH269" i="21"/>
  <c r="Y269" i="21"/>
  <c r="U269" i="21"/>
  <c r="P269" i="21"/>
  <c r="L269" i="21"/>
  <c r="AK269" i="21"/>
  <c r="X269" i="21"/>
  <c r="S269" i="21"/>
  <c r="O269" i="21"/>
  <c r="K269" i="21"/>
  <c r="R269" i="21"/>
  <c r="AA269" i="21"/>
  <c r="BE272" i="23" s="1"/>
  <c r="AJ269" i="21"/>
  <c r="AH271" i="21"/>
  <c r="Y271" i="21"/>
  <c r="U271" i="21"/>
  <c r="P271" i="21"/>
  <c r="L271" i="21"/>
  <c r="AK271" i="21"/>
  <c r="X271" i="21"/>
  <c r="S271" i="21"/>
  <c r="O271" i="21"/>
  <c r="K271" i="21"/>
  <c r="R271" i="21"/>
  <c r="AA271" i="21"/>
  <c r="BE274" i="23" s="1"/>
  <c r="AJ271" i="21"/>
  <c r="AH273" i="21"/>
  <c r="Y273" i="21"/>
  <c r="U273" i="21"/>
  <c r="P273" i="21"/>
  <c r="L273" i="21"/>
  <c r="AK273" i="21"/>
  <c r="X273" i="21"/>
  <c r="S273" i="21"/>
  <c r="O273" i="21"/>
  <c r="K273" i="21"/>
  <c r="R273" i="21"/>
  <c r="AA273" i="21"/>
  <c r="BE276" i="23" s="1"/>
  <c r="AJ273" i="21"/>
  <c r="AH275" i="21"/>
  <c r="Y275" i="21"/>
  <c r="U275" i="21"/>
  <c r="P275" i="21"/>
  <c r="L275" i="21"/>
  <c r="AK275" i="21"/>
  <c r="X275" i="21"/>
  <c r="S275" i="21"/>
  <c r="O275" i="21"/>
  <c r="K275" i="21"/>
  <c r="R275" i="21"/>
  <c r="AA275" i="21"/>
  <c r="BE278" i="23" s="1"/>
  <c r="AJ275" i="21"/>
  <c r="AH277" i="21"/>
  <c r="Y277" i="21"/>
  <c r="U277" i="21"/>
  <c r="P277" i="21"/>
  <c r="L277" i="21"/>
  <c r="AK277" i="21"/>
  <c r="X277" i="21"/>
  <c r="S277" i="21"/>
  <c r="O277" i="21"/>
  <c r="K277" i="21"/>
  <c r="R277" i="21"/>
  <c r="AA277" i="21"/>
  <c r="BE280" i="23" s="1"/>
  <c r="AJ277" i="21"/>
  <c r="AH279" i="21"/>
  <c r="Y279" i="21"/>
  <c r="U279" i="21"/>
  <c r="P279" i="21"/>
  <c r="L279" i="21"/>
  <c r="AK279" i="21"/>
  <c r="X279" i="21"/>
  <c r="S279" i="21"/>
  <c r="O279" i="21"/>
  <c r="K279" i="21"/>
  <c r="R279" i="21"/>
  <c r="AA279" i="21"/>
  <c r="BE282" i="23" s="1"/>
  <c r="AJ279" i="21"/>
  <c r="AI286" i="21"/>
  <c r="Z286" i="21"/>
  <c r="V286" i="21"/>
  <c r="Q286" i="21"/>
  <c r="AH286" i="21"/>
  <c r="Y286" i="21"/>
  <c r="U286" i="21"/>
  <c r="P286" i="21"/>
  <c r="L286" i="21"/>
  <c r="W286" i="21"/>
  <c r="AK286" i="21"/>
  <c r="S286" i="21"/>
  <c r="K286" i="21"/>
  <c r="R286" i="21"/>
  <c r="AJ286" i="21"/>
  <c r="AI284" i="21"/>
  <c r="Z284" i="21"/>
  <c r="V284" i="21"/>
  <c r="Q284" i="21"/>
  <c r="AH284" i="21"/>
  <c r="Y284" i="21"/>
  <c r="U284" i="21"/>
  <c r="P284" i="21"/>
  <c r="L284" i="21"/>
  <c r="W284" i="21"/>
  <c r="AK284" i="21"/>
  <c r="S284" i="21"/>
  <c r="K284" i="21"/>
  <c r="R284" i="21"/>
  <c r="AJ284" i="21"/>
  <c r="AI292" i="21"/>
  <c r="Z292" i="21"/>
  <c r="V292" i="21"/>
  <c r="Q292" i="21"/>
  <c r="AH292" i="21"/>
  <c r="Y292" i="21"/>
  <c r="U292" i="21"/>
  <c r="P292" i="21"/>
  <c r="L292" i="21"/>
  <c r="AJ292" i="21"/>
  <c r="W292" i="21"/>
  <c r="AK292" i="21"/>
  <c r="S292" i="21"/>
  <c r="K292" i="21"/>
  <c r="R292" i="21"/>
  <c r="K281" i="21"/>
  <c r="Q281" i="21"/>
  <c r="W281" i="21"/>
  <c r="AI282" i="21"/>
  <c r="Z282" i="21"/>
  <c r="V282" i="21"/>
  <c r="Q282" i="21"/>
  <c r="AH282" i="21"/>
  <c r="Y282" i="21"/>
  <c r="U282" i="21"/>
  <c r="P282" i="21"/>
  <c r="L282" i="21"/>
  <c r="S282" i="21"/>
  <c r="AK282" i="21"/>
  <c r="O283" i="21"/>
  <c r="O285" i="21"/>
  <c r="O287" i="21"/>
  <c r="O289" i="21"/>
  <c r="O291" i="21"/>
  <c r="O293" i="21"/>
  <c r="K294" i="21"/>
  <c r="S294" i="21"/>
  <c r="AH295" i="21"/>
  <c r="AK295" i="21"/>
  <c r="X295" i="21"/>
  <c r="S295" i="21"/>
  <c r="O295" i="21"/>
  <c r="K295" i="21"/>
  <c r="AJ295" i="21"/>
  <c r="AA295" i="21"/>
  <c r="BE298" i="23" s="1"/>
  <c r="V295" i="21"/>
  <c r="P295" i="21"/>
  <c r="AI295" i="21"/>
  <c r="Z295" i="21"/>
  <c r="U295" i="21"/>
  <c r="Y295" i="21"/>
  <c r="AH296" i="21"/>
  <c r="Y296" i="21"/>
  <c r="U296" i="21"/>
  <c r="P296" i="21"/>
  <c r="L296" i="21"/>
  <c r="AK296" i="21"/>
  <c r="X296" i="21"/>
  <c r="S296" i="21"/>
  <c r="O296" i="21"/>
  <c r="K296" i="21"/>
  <c r="W296" i="21"/>
  <c r="V296" i="21"/>
  <c r="R296" i="21"/>
  <c r="AJ296" i="21"/>
  <c r="Z298" i="21"/>
  <c r="AH281" i="21"/>
  <c r="Y281" i="21"/>
  <c r="U281" i="21"/>
  <c r="P281" i="21"/>
  <c r="L281" i="21"/>
  <c r="R281" i="21"/>
  <c r="X281" i="21"/>
  <c r="AJ281" i="21"/>
  <c r="AI283" i="21"/>
  <c r="Z283" i="21"/>
  <c r="V283" i="21"/>
  <c r="Q283" i="21"/>
  <c r="AH283" i="21"/>
  <c r="Y283" i="21"/>
  <c r="U283" i="21"/>
  <c r="P283" i="21"/>
  <c r="L283" i="21"/>
  <c r="R283" i="21"/>
  <c r="AA283" i="21"/>
  <c r="BE286" i="23" s="1"/>
  <c r="AJ283" i="21"/>
  <c r="AI285" i="21"/>
  <c r="Z285" i="21"/>
  <c r="V285" i="21"/>
  <c r="Q285" i="21"/>
  <c r="AH285" i="21"/>
  <c r="Y285" i="21"/>
  <c r="U285" i="21"/>
  <c r="P285" i="21"/>
  <c r="L285" i="21"/>
  <c r="R285" i="21"/>
  <c r="AA285" i="21"/>
  <c r="BE288" i="23" s="1"/>
  <c r="AJ285" i="21"/>
  <c r="AI287" i="21"/>
  <c r="Z287" i="21"/>
  <c r="V287" i="21"/>
  <c r="Q287" i="21"/>
  <c r="AH287" i="21"/>
  <c r="Y287" i="21"/>
  <c r="U287" i="21"/>
  <c r="P287" i="21"/>
  <c r="L287" i="21"/>
  <c r="R287" i="21"/>
  <c r="AA287" i="21"/>
  <c r="BE290" i="23" s="1"/>
  <c r="AJ287" i="21"/>
  <c r="AI289" i="21"/>
  <c r="Z289" i="21"/>
  <c r="V289" i="21"/>
  <c r="Q289" i="21"/>
  <c r="AH289" i="21"/>
  <c r="Y289" i="21"/>
  <c r="U289" i="21"/>
  <c r="P289" i="21"/>
  <c r="L289" i="21"/>
  <c r="R289" i="21"/>
  <c r="AA289" i="21"/>
  <c r="BE292" i="23" s="1"/>
  <c r="AJ289" i="21"/>
  <c r="AI291" i="21"/>
  <c r="Z291" i="21"/>
  <c r="V291" i="21"/>
  <c r="Q291" i="21"/>
  <c r="AH291" i="21"/>
  <c r="Y291" i="21"/>
  <c r="U291" i="21"/>
  <c r="P291" i="21"/>
  <c r="L291" i="21"/>
  <c r="R291" i="21"/>
  <c r="AA291" i="21"/>
  <c r="BE294" i="23" s="1"/>
  <c r="AJ291" i="21"/>
  <c r="AI293" i="21"/>
  <c r="Z293" i="21"/>
  <c r="V293" i="21"/>
  <c r="Q293" i="21"/>
  <c r="AH293" i="21"/>
  <c r="Y293" i="21"/>
  <c r="U293" i="21"/>
  <c r="P293" i="21"/>
  <c r="L293" i="21"/>
  <c r="R293" i="21"/>
  <c r="AA293" i="21"/>
  <c r="BE296" i="23" s="1"/>
  <c r="AJ293" i="21"/>
  <c r="W294" i="21"/>
  <c r="AK294" i="21"/>
  <c r="Z294" i="21"/>
  <c r="V294" i="21"/>
  <c r="Q294" i="21"/>
  <c r="AJ294" i="21"/>
  <c r="Y294" i="21"/>
  <c r="U294" i="21"/>
  <c r="P294" i="21"/>
  <c r="L294" i="21"/>
  <c r="R294" i="21"/>
  <c r="AA294" i="21"/>
  <c r="BE297" i="23" s="1"/>
  <c r="AH298" i="21"/>
  <c r="Y298" i="21"/>
  <c r="U298" i="21"/>
  <c r="P298" i="21"/>
  <c r="L298" i="21"/>
  <c r="AK298" i="21"/>
  <c r="X298" i="21"/>
  <c r="S298" i="21"/>
  <c r="O298" i="21"/>
  <c r="K298" i="21"/>
  <c r="W298" i="21"/>
  <c r="V298" i="21"/>
  <c r="R298" i="21"/>
  <c r="AJ298" i="21"/>
  <c r="Q297" i="21"/>
  <c r="Z297" i="21"/>
  <c r="Q299" i="21"/>
  <c r="Z299" i="21"/>
  <c r="AH301" i="21"/>
  <c r="Y301" i="21"/>
  <c r="U301" i="21"/>
  <c r="P301" i="21"/>
  <c r="L301" i="21"/>
  <c r="AI301" i="21"/>
  <c r="W301" i="21"/>
  <c r="Q301" i="21"/>
  <c r="K301" i="21"/>
  <c r="AA301" i="21"/>
  <c r="BE304" i="23" s="1"/>
  <c r="V301" i="21"/>
  <c r="O301" i="21"/>
  <c r="X301" i="21"/>
  <c r="AJ301" i="21"/>
  <c r="K304" i="21"/>
  <c r="W304" i="21"/>
  <c r="AH297" i="21"/>
  <c r="Y297" i="21"/>
  <c r="U297" i="21"/>
  <c r="P297" i="21"/>
  <c r="L297" i="21"/>
  <c r="AK297" i="21"/>
  <c r="X297" i="21"/>
  <c r="S297" i="21"/>
  <c r="O297" i="21"/>
  <c r="K297" i="21"/>
  <c r="R297" i="21"/>
  <c r="AA297" i="21"/>
  <c r="BE300" i="23" s="1"/>
  <c r="AJ297" i="21"/>
  <c r="AH299" i="21"/>
  <c r="Y299" i="21"/>
  <c r="U299" i="21"/>
  <c r="P299" i="21"/>
  <c r="L299" i="21"/>
  <c r="AK299" i="21"/>
  <c r="X299" i="21"/>
  <c r="S299" i="21"/>
  <c r="O299" i="21"/>
  <c r="K299" i="21"/>
  <c r="R299" i="21"/>
  <c r="AA299" i="21"/>
  <c r="BE302" i="23" s="1"/>
  <c r="AJ299" i="21"/>
  <c r="AH304" i="21"/>
  <c r="Y304" i="21"/>
  <c r="U304" i="21"/>
  <c r="P304" i="21"/>
  <c r="L304" i="21"/>
  <c r="AJ304" i="21"/>
  <c r="AI304" i="21"/>
  <c r="AA304" i="21"/>
  <c r="BE307" i="23" s="1"/>
  <c r="V304" i="21"/>
  <c r="O304" i="21"/>
  <c r="Z304" i="21"/>
  <c r="S304" i="21"/>
  <c r="X304" i="21"/>
  <c r="K302" i="21"/>
  <c r="Q302" i="21"/>
  <c r="W302" i="21"/>
  <c r="AH303" i="21"/>
  <c r="Y303" i="21"/>
  <c r="U303" i="21"/>
  <c r="P303" i="21"/>
  <c r="L303" i="21"/>
  <c r="R303" i="21"/>
  <c r="X303" i="21"/>
  <c r="AJ303" i="21"/>
  <c r="AH302" i="21"/>
  <c r="Y302" i="21"/>
  <c r="U302" i="21"/>
  <c r="P302" i="21"/>
  <c r="L302" i="21"/>
  <c r="R302" i="21"/>
  <c r="X302" i="21"/>
  <c r="AJ302" i="21"/>
  <c r="R305" i="21"/>
  <c r="W305" i="21"/>
  <c r="AA305" i="21"/>
  <c r="BE308" i="23" s="1"/>
  <c r="AJ305" i="21"/>
  <c r="R306" i="21"/>
  <c r="W306" i="21"/>
  <c r="AA306" i="21"/>
  <c r="BE309" i="23" s="1"/>
  <c r="AJ306" i="21"/>
  <c r="R307" i="21"/>
  <c r="W307" i="21"/>
  <c r="AA307" i="21"/>
  <c r="BE310" i="23" s="1"/>
  <c r="AJ307" i="21"/>
  <c r="R308" i="21"/>
  <c r="W308" i="21"/>
  <c r="AA308" i="21"/>
  <c r="BE311" i="23" s="1"/>
  <c r="AI313" i="21"/>
  <c r="Z313" i="21"/>
  <c r="V313" i="21"/>
  <c r="Q313" i="21"/>
  <c r="AA313" i="21"/>
  <c r="BE316" i="23" s="1"/>
  <c r="U313" i="21"/>
  <c r="O313" i="21"/>
  <c r="AK313" i="21"/>
  <c r="Y313" i="21"/>
  <c r="S313" i="21"/>
  <c r="L313" i="21"/>
  <c r="X313" i="21"/>
  <c r="AJ313" i="21"/>
  <c r="R317" i="21"/>
  <c r="L318" i="21"/>
  <c r="AI314" i="21"/>
  <c r="Z314" i="21"/>
  <c r="V314" i="21"/>
  <c r="Q314" i="21"/>
  <c r="AH314" i="21"/>
  <c r="W314" i="21"/>
  <c r="P314" i="21"/>
  <c r="K314" i="21"/>
  <c r="AA314" i="21"/>
  <c r="BE317" i="23" s="1"/>
  <c r="U314" i="21"/>
  <c r="O314" i="21"/>
  <c r="L314" i="21"/>
  <c r="X314" i="21"/>
  <c r="AJ314" i="21"/>
  <c r="L305" i="21"/>
  <c r="P305" i="21"/>
  <c r="U305" i="21"/>
  <c r="Y305" i="21"/>
  <c r="AH305" i="21"/>
  <c r="L306" i="21"/>
  <c r="P306" i="21"/>
  <c r="U306" i="21"/>
  <c r="Y306" i="21"/>
  <c r="AH306" i="21"/>
  <c r="L307" i="21"/>
  <c r="P307" i="21"/>
  <c r="U307" i="21"/>
  <c r="Y307" i="21"/>
  <c r="AH307" i="21"/>
  <c r="L308" i="21"/>
  <c r="P308" i="21"/>
  <c r="U308" i="21"/>
  <c r="Y308" i="21"/>
  <c r="AI308" i="21"/>
  <c r="R313" i="21"/>
  <c r="Y314" i="21"/>
  <c r="AK314" i="21"/>
  <c r="AI317" i="21"/>
  <c r="Z317" i="21"/>
  <c r="V317" i="21"/>
  <c r="Q317" i="21"/>
  <c r="AA317" i="21"/>
  <c r="BE320" i="23" s="1"/>
  <c r="U317" i="21"/>
  <c r="O317" i="21"/>
  <c r="AK317" i="21"/>
  <c r="Y317" i="21"/>
  <c r="S317" i="21"/>
  <c r="AJ317" i="21"/>
  <c r="L317" i="21"/>
  <c r="X317" i="21"/>
  <c r="AI318" i="21"/>
  <c r="Z318" i="21"/>
  <c r="V318" i="21"/>
  <c r="Q318" i="21"/>
  <c r="AH318" i="21"/>
  <c r="W318" i="21"/>
  <c r="P318" i="21"/>
  <c r="K318" i="21"/>
  <c r="AA318" i="21"/>
  <c r="BE321" i="23" s="1"/>
  <c r="U318" i="21"/>
  <c r="O318" i="21"/>
  <c r="AK318" i="21"/>
  <c r="Y318" i="21"/>
  <c r="S318" i="21"/>
  <c r="X318" i="21"/>
  <c r="AI316" i="21"/>
  <c r="Z316" i="21"/>
  <c r="V316" i="21"/>
  <c r="Q316" i="21"/>
  <c r="L316" i="21"/>
  <c r="R316" i="21"/>
  <c r="X316" i="21"/>
  <c r="AJ316" i="21"/>
  <c r="R309" i="21"/>
  <c r="W309" i="21"/>
  <c r="AA309" i="21"/>
  <c r="BE312" i="23" s="1"/>
  <c r="R310" i="21"/>
  <c r="W310" i="21"/>
  <c r="AA310" i="21"/>
  <c r="BE313" i="23" s="1"/>
  <c r="R311" i="21"/>
  <c r="W311" i="21"/>
  <c r="AA311" i="21"/>
  <c r="BE314" i="23" s="1"/>
  <c r="R312" i="21"/>
  <c r="W312" i="21"/>
  <c r="AA312" i="21"/>
  <c r="BE315" i="23" s="1"/>
  <c r="AK312" i="21"/>
  <c r="AI315" i="21"/>
  <c r="Z315" i="21"/>
  <c r="V315" i="21"/>
  <c r="Q315" i="21"/>
  <c r="L315" i="21"/>
  <c r="R315" i="21"/>
  <c r="X315" i="21"/>
  <c r="AJ315" i="21"/>
  <c r="S316" i="21"/>
  <c r="Y316" i="21"/>
  <c r="AK316" i="21"/>
  <c r="T330" i="21"/>
  <c r="A4" i="31"/>
  <c r="F9" i="31"/>
  <c r="F8" i="31"/>
  <c r="F7" i="31"/>
  <c r="F6" i="31"/>
  <c r="J3" i="21" l="1"/>
  <c r="G353" i="21"/>
  <c r="AL8" i="21"/>
  <c r="Z3" i="21" s="1"/>
  <c r="H3" i="21"/>
  <c r="L3" i="21"/>
  <c r="K3" i="21"/>
  <c r="G3" i="21"/>
  <c r="L9" i="21"/>
  <c r="G323" i="21" s="1"/>
  <c r="J323" i="21" s="1"/>
  <c r="Q323" i="21" s="1"/>
  <c r="K9" i="21"/>
  <c r="AM356" i="23"/>
  <c r="M356" i="23"/>
  <c r="AP355" i="23"/>
  <c r="X485" i="23" s="1"/>
  <c r="AM355" i="23"/>
  <c r="AA355" i="23"/>
  <c r="O466" i="23" s="1"/>
  <c r="L468" i="23" s="1"/>
  <c r="V355" i="23"/>
  <c r="I465" i="23" s="1"/>
  <c r="S355" i="23"/>
  <c r="M355" i="23"/>
  <c r="H355" i="23"/>
  <c r="AP354" i="23"/>
  <c r="S485" i="23" s="1"/>
  <c r="AM354" i="23"/>
  <c r="AA354" i="23"/>
  <c r="N453" i="23" s="1"/>
  <c r="L455" i="23" s="1"/>
  <c r="V354" i="23"/>
  <c r="I452" i="23" s="1"/>
  <c r="S354" i="23"/>
  <c r="M354" i="23"/>
  <c r="M449" i="23" s="1"/>
  <c r="AM353" i="23"/>
  <c r="AE353" i="23"/>
  <c r="V353" i="23"/>
  <c r="I440" i="23" s="1"/>
  <c r="S353" i="23"/>
  <c r="M353" i="23"/>
  <c r="AM352" i="23"/>
  <c r="AE352" i="23"/>
  <c r="V352" i="23"/>
  <c r="I424" i="23" s="1"/>
  <c r="S352" i="23"/>
  <c r="M352" i="23"/>
  <c r="AM351" i="23"/>
  <c r="AE351" i="23"/>
  <c r="V351" i="23"/>
  <c r="I410" i="23" s="1"/>
  <c r="S351" i="23"/>
  <c r="M351" i="23"/>
  <c r="AM350" i="23"/>
  <c r="AE350" i="23"/>
  <c r="V350" i="23"/>
  <c r="I394" i="23" s="1"/>
  <c r="S350" i="23"/>
  <c r="M350" i="23"/>
  <c r="AP349" i="23"/>
  <c r="R483" i="23" s="1"/>
  <c r="AM349" i="23"/>
  <c r="AA349" i="23"/>
  <c r="N379" i="23" s="1"/>
  <c r="L381" i="23" s="1"/>
  <c r="V349" i="23"/>
  <c r="I378" i="23" s="1"/>
  <c r="S349" i="23"/>
  <c r="M349" i="23"/>
  <c r="N374" i="23" s="1"/>
  <c r="AP348" i="23"/>
  <c r="M483" i="23" s="1"/>
  <c r="AM348" i="23"/>
  <c r="AA348" i="23"/>
  <c r="N367" i="23" s="1"/>
  <c r="L369" i="23" s="1"/>
  <c r="V348" i="23"/>
  <c r="I366" i="23" s="1"/>
  <c r="S348" i="23"/>
  <c r="M348" i="23"/>
  <c r="N362" i="23" s="1"/>
  <c r="BJ11" i="23"/>
  <c r="BE11" i="23"/>
  <c r="AU11" i="23"/>
  <c r="AZ11" i="23" s="1"/>
  <c r="AP11" i="23"/>
  <c r="R468" i="23"/>
  <c r="Y468" i="23" s="1"/>
  <c r="AC450" i="23"/>
  <c r="R455" i="23" s="1"/>
  <c r="Y455" i="23" s="1"/>
  <c r="AS375" i="23"/>
  <c r="Q377" i="23" s="1"/>
  <c r="R381" i="23" s="1"/>
  <c r="Y381" i="23" s="1"/>
  <c r="R369" i="23"/>
  <c r="Y369" i="23" s="1"/>
  <c r="AA364" i="23"/>
  <c r="U364" i="23"/>
  <c r="G329" i="23"/>
  <c r="G326" i="23"/>
  <c r="A12" i="11" l="1"/>
  <c r="W3" i="21"/>
  <c r="D336" i="21" s="1"/>
  <c r="V3" i="21"/>
  <c r="C336" i="21" s="1"/>
  <c r="X3" i="21"/>
  <c r="F336" i="21" s="1"/>
  <c r="N328" i="21"/>
  <c r="E328" i="21"/>
  <c r="M327" i="21" s="1"/>
  <c r="E336" i="21"/>
  <c r="N326" i="21"/>
  <c r="E326" i="21"/>
  <c r="G326" i="21" s="1"/>
  <c r="E324" i="21"/>
  <c r="N327" i="21"/>
  <c r="E325" i="21"/>
  <c r="M326" i="21" s="1"/>
  <c r="O326" i="21" s="1"/>
  <c r="E323" i="21"/>
  <c r="N325" i="21"/>
  <c r="E329" i="21"/>
  <c r="G329" i="21" s="1"/>
  <c r="J329" i="21" s="1"/>
  <c r="Q329" i="21" s="1"/>
  <c r="U329" i="21" s="1"/>
  <c r="E327" i="21"/>
  <c r="M328" i="21" s="1"/>
  <c r="J324" i="21"/>
  <c r="Q324" i="21" s="1"/>
  <c r="V324" i="21" s="1"/>
  <c r="J353" i="21"/>
  <c r="T323" i="21"/>
  <c r="V323" i="21"/>
  <c r="H4" i="3"/>
  <c r="E4" i="3"/>
  <c r="C4" i="3"/>
  <c r="H3" i="3"/>
  <c r="E3" i="3"/>
  <c r="C3" i="3"/>
  <c r="Q376" i="23"/>
  <c r="AD376" i="23" s="1"/>
  <c r="U375" i="23"/>
  <c r="AH375" i="23" s="1"/>
  <c r="Q375" i="23"/>
  <c r="AD375" i="23" s="1"/>
  <c r="Q304" i="23"/>
  <c r="AK298" i="23"/>
  <c r="AK294" i="23"/>
  <c r="AK286" i="23"/>
  <c r="AP285" i="23"/>
  <c r="L283" i="23"/>
  <c r="AK282" i="23"/>
  <c r="V260" i="23"/>
  <c r="AA255" i="23"/>
  <c r="AP250" i="23"/>
  <c r="AP165" i="23"/>
  <c r="V138" i="23"/>
  <c r="G130" i="23"/>
  <c r="Q119" i="23"/>
  <c r="L111" i="23"/>
  <c r="G88" i="23"/>
  <c r="L67" i="23"/>
  <c r="AA56" i="23"/>
  <c r="AA43" i="23"/>
  <c r="AF41" i="23"/>
  <c r="AA37" i="23"/>
  <c r="Q34" i="23"/>
  <c r="AA33" i="23"/>
  <c r="Q22" i="23"/>
  <c r="G21" i="23"/>
  <c r="AA17" i="23"/>
  <c r="AP353" i="23"/>
  <c r="N485" i="23" s="1"/>
  <c r="O352" i="23"/>
  <c r="AP351" i="23"/>
  <c r="AB483" i="23" s="1"/>
  <c r="O350" i="23"/>
  <c r="AK320" i="23"/>
  <c r="AK318" i="23"/>
  <c r="AK311" i="23"/>
  <c r="AP308" i="23"/>
  <c r="AK306" i="23"/>
  <c r="AP304" i="23"/>
  <c r="AK304" i="23"/>
  <c r="AP300" i="23"/>
  <c r="AK300" i="23"/>
  <c r="AK292" i="23"/>
  <c r="AP288" i="23"/>
  <c r="AK288" i="23"/>
  <c r="AP284" i="23"/>
  <c r="AK284" i="23"/>
  <c r="AP280" i="23"/>
  <c r="AK280" i="23"/>
  <c r="AP276" i="23"/>
  <c r="AK276" i="23"/>
  <c r="AP275" i="23"/>
  <c r="AK272" i="23"/>
  <c r="AP271" i="23"/>
  <c r="AP267" i="23"/>
  <c r="AP263" i="23"/>
  <c r="AP260" i="23"/>
  <c r="AK260" i="23"/>
  <c r="AP256" i="23"/>
  <c r="AK256" i="23"/>
  <c r="AK246" i="23"/>
  <c r="AK245" i="23"/>
  <c r="AP236" i="23"/>
  <c r="AK231" i="23"/>
  <c r="AK223" i="23"/>
  <c r="AK219" i="23"/>
  <c r="AK200" i="23"/>
  <c r="AK196" i="23"/>
  <c r="AP195" i="23"/>
  <c r="AP192" i="23"/>
  <c r="AP176" i="23"/>
  <c r="AK174" i="23"/>
  <c r="AP172" i="23"/>
  <c r="AP168" i="23"/>
  <c r="AK166" i="23"/>
  <c r="AP164" i="23"/>
  <c r="AP160" i="23"/>
  <c r="AP156" i="23"/>
  <c r="AP152" i="23"/>
  <c r="AP148" i="23"/>
  <c r="AK147" i="23"/>
  <c r="AK145" i="23"/>
  <c r="AP144" i="23"/>
  <c r="AP140" i="23"/>
  <c r="AP136" i="23"/>
  <c r="AP132" i="23"/>
  <c r="AK126" i="23"/>
  <c r="AP112" i="23"/>
  <c r="AK110" i="23"/>
  <c r="AK108" i="23"/>
  <c r="AK106" i="23"/>
  <c r="AK100" i="23"/>
  <c r="AK96" i="23"/>
  <c r="AK90" i="23"/>
  <c r="AP88" i="23"/>
  <c r="AK86" i="23"/>
  <c r="AK82" i="23"/>
  <c r="AK78" i="23"/>
  <c r="AK74" i="23"/>
  <c r="AK72" i="23"/>
  <c r="AK70" i="23"/>
  <c r="AP68" i="23"/>
  <c r="AK68" i="23"/>
  <c r="AK66" i="23"/>
  <c r="G11" i="23"/>
  <c r="G336" i="21" l="1"/>
  <c r="O328" i="21"/>
  <c r="Q328" i="21" s="1"/>
  <c r="U328" i="21" s="1"/>
  <c r="V331" i="21"/>
  <c r="F340" i="21" s="1"/>
  <c r="O327" i="21"/>
  <c r="Q327" i="21" s="1"/>
  <c r="E331" i="21"/>
  <c r="J326" i="21"/>
  <c r="Q326" i="21" s="1"/>
  <c r="M325" i="21"/>
  <c r="O325" i="21" s="1"/>
  <c r="Q325" i="21" s="1"/>
  <c r="AK113" i="23"/>
  <c r="AA121" i="23"/>
  <c r="AK185" i="23"/>
  <c r="AP209" i="23"/>
  <c r="AK209" i="23"/>
  <c r="AP213" i="23"/>
  <c r="AK213" i="23"/>
  <c r="AK221" i="23"/>
  <c r="AP233" i="23"/>
  <c r="AK233" i="23"/>
  <c r="AP237" i="23"/>
  <c r="AP241" i="23"/>
  <c r="AK241" i="23"/>
  <c r="AP249" i="23"/>
  <c r="AK249" i="23"/>
  <c r="AP65" i="23"/>
  <c r="AP229" i="23"/>
  <c r="AP245" i="23"/>
  <c r="AK253" i="23"/>
  <c r="B90" i="23"/>
  <c r="AK94" i="23"/>
  <c r="AK98" i="23"/>
  <c r="Q102" i="23"/>
  <c r="AK102" i="23"/>
  <c r="AK142" i="23"/>
  <c r="AK146" i="23"/>
  <c r="AK150" i="23"/>
  <c r="AK170" i="23"/>
  <c r="AK178" i="23"/>
  <c r="AK182" i="23"/>
  <c r="AK186" i="23"/>
  <c r="L214" i="23"/>
  <c r="AP214" i="23"/>
  <c r="L230" i="23"/>
  <c r="AP230" i="23"/>
  <c r="AP318" i="23"/>
  <c r="Q462" i="23"/>
  <c r="N463" i="23" s="1"/>
  <c r="S463" i="23" s="1"/>
  <c r="O468" i="23" s="1"/>
  <c r="V468" i="23" s="1"/>
  <c r="AK93" i="23"/>
  <c r="AK69" i="23"/>
  <c r="AP89" i="23"/>
  <c r="AK129" i="23"/>
  <c r="AP141" i="23"/>
  <c r="AK153" i="23"/>
  <c r="AK157" i="23"/>
  <c r="AK165" i="23"/>
  <c r="G177" i="23"/>
  <c r="AA177" i="23"/>
  <c r="AP177" i="23"/>
  <c r="AP69" i="23"/>
  <c r="AK73" i="23"/>
  <c r="AP93" i="23"/>
  <c r="AP113" i="23"/>
  <c r="AK121" i="23"/>
  <c r="AP129" i="23"/>
  <c r="AK133" i="23"/>
  <c r="AP153" i="23"/>
  <c r="AP157" i="23"/>
  <c r="AK177" i="23"/>
  <c r="AP145" i="23"/>
  <c r="AP173" i="23"/>
  <c r="AK173" i="23"/>
  <c r="AP273" i="23"/>
  <c r="AP73" i="23"/>
  <c r="AK77" i="23"/>
  <c r="AK81" i="23"/>
  <c r="AK85" i="23"/>
  <c r="AK97" i="23"/>
  <c r="AK101" i="23"/>
  <c r="AK105" i="23"/>
  <c r="AK109" i="23"/>
  <c r="AK117" i="23"/>
  <c r="AP121" i="23"/>
  <c r="AK125" i="23"/>
  <c r="AP133" i="23"/>
  <c r="AP137" i="23"/>
  <c r="AK141" i="23"/>
  <c r="AK149" i="23"/>
  <c r="AK211" i="23"/>
  <c r="G231" i="23"/>
  <c r="AK243" i="23"/>
  <c r="AK247" i="23"/>
  <c r="G251" i="23"/>
  <c r="AK251" i="23"/>
  <c r="AP149" i="23"/>
  <c r="AP161" i="23"/>
  <c r="AK161" i="23"/>
  <c r="AP169" i="23"/>
  <c r="AK169" i="23"/>
  <c r="AK257" i="23"/>
  <c r="AK281" i="23"/>
  <c r="AK289" i="23"/>
  <c r="AK65" i="23"/>
  <c r="AP77" i="23"/>
  <c r="AP81" i="23"/>
  <c r="AP85" i="23"/>
  <c r="AK89" i="23"/>
  <c r="AP97" i="23"/>
  <c r="AP101" i="23"/>
  <c r="AP105" i="23"/>
  <c r="AP109" i="23"/>
  <c r="AP117" i="23"/>
  <c r="AP125" i="23"/>
  <c r="AP180" i="23"/>
  <c r="AP184" i="23"/>
  <c r="AP188" i="23"/>
  <c r="AK188" i="23"/>
  <c r="AK192" i="23"/>
  <c r="AP196" i="23"/>
  <c r="AP200" i="23"/>
  <c r="AP208" i="23"/>
  <c r="Q208" i="23"/>
  <c r="G37" i="23"/>
  <c r="Q152" i="23"/>
  <c r="AA230" i="23"/>
  <c r="AK112" i="23"/>
  <c r="AP305" i="23"/>
  <c r="AK88" i="23"/>
  <c r="AP100" i="23"/>
  <c r="AK262" i="23"/>
  <c r="AK266" i="23"/>
  <c r="AK270" i="23"/>
  <c r="AK290" i="23"/>
  <c r="Q70" i="23"/>
  <c r="G70" i="23"/>
  <c r="AP238" i="23"/>
  <c r="AK238" i="23"/>
  <c r="AP242" i="23"/>
  <c r="AK242" i="23"/>
  <c r="AP246" i="23"/>
  <c r="AK250" i="23"/>
  <c r="Q253" i="23"/>
  <c r="AP253" i="23"/>
  <c r="AP72" i="23"/>
  <c r="AP96" i="23"/>
  <c r="AP108" i="23"/>
  <c r="AK305" i="23"/>
  <c r="AK143" i="23"/>
  <c r="V147" i="23"/>
  <c r="AK151" i="23"/>
  <c r="AK154" i="23"/>
  <c r="AK158" i="23"/>
  <c r="AP185" i="23"/>
  <c r="AK189" i="23"/>
  <c r="AK193" i="23"/>
  <c r="AK205" i="23"/>
  <c r="AP216" i="23"/>
  <c r="AP224" i="23"/>
  <c r="AP228" i="23"/>
  <c r="V130" i="23"/>
  <c r="AK278" i="23"/>
  <c r="AK104" i="23"/>
  <c r="AP124" i="23"/>
  <c r="AK181" i="23"/>
  <c r="AA159" i="23"/>
  <c r="G159" i="23"/>
  <c r="Q194" i="23"/>
  <c r="AP217" i="23"/>
  <c r="AK217" i="23"/>
  <c r="AP221" i="23"/>
  <c r="AP225" i="23"/>
  <c r="AK225" i="23"/>
  <c r="G197" i="23"/>
  <c r="N438" i="23"/>
  <c r="S438" i="23" s="1"/>
  <c r="S443" i="23" s="1"/>
  <c r="O353" i="23"/>
  <c r="AK76" i="23"/>
  <c r="AK80" i="23"/>
  <c r="AP76" i="23"/>
  <c r="AP80" i="23"/>
  <c r="AK84" i="23"/>
  <c r="AP104" i="23"/>
  <c r="AP181" i="23"/>
  <c r="AK274" i="23"/>
  <c r="B48" i="3"/>
  <c r="AP199" i="23"/>
  <c r="AP203" i="23"/>
  <c r="Q207" i="23"/>
  <c r="AP207" i="23"/>
  <c r="AP232" i="23"/>
  <c r="AP264" i="23"/>
  <c r="AK264" i="23"/>
  <c r="AP268" i="23"/>
  <c r="AK268" i="23"/>
  <c r="AA272" i="23"/>
  <c r="AP272" i="23"/>
  <c r="AP315" i="23"/>
  <c r="G181" i="23"/>
  <c r="AP212" i="23"/>
  <c r="AP84" i="23"/>
  <c r="AP128" i="23"/>
  <c r="Q38" i="23"/>
  <c r="B38" i="23"/>
  <c r="Q123" i="23"/>
  <c r="B123" i="23"/>
  <c r="AK215" i="23"/>
  <c r="AK258" i="23"/>
  <c r="AK285" i="23"/>
  <c r="AP289" i="23"/>
  <c r="AP297" i="23"/>
  <c r="AK297" i="23"/>
  <c r="AP301" i="23"/>
  <c r="AK301" i="23"/>
  <c r="AK308" i="23"/>
  <c r="AK312" i="23"/>
  <c r="G138" i="23"/>
  <c r="Q216" i="23"/>
  <c r="B22" i="23"/>
  <c r="A16" i="31"/>
  <c r="A19" i="31"/>
  <c r="A22" i="31"/>
  <c r="Q18" i="23"/>
  <c r="A29" i="31"/>
  <c r="A35" i="31"/>
  <c r="A40" i="31"/>
  <c r="A51" i="31"/>
  <c r="A58" i="31"/>
  <c r="B54" i="23"/>
  <c r="A64" i="31"/>
  <c r="AA60" i="23"/>
  <c r="A69" i="31"/>
  <c r="A72" i="31"/>
  <c r="A81" i="31"/>
  <c r="A84" i="31"/>
  <c r="B80" i="23"/>
  <c r="A87" i="31"/>
  <c r="A101" i="31"/>
  <c r="A104" i="31"/>
  <c r="L103" i="23"/>
  <c r="A107" i="31"/>
  <c r="A110" i="31"/>
  <c r="A131" i="31"/>
  <c r="A137" i="31"/>
  <c r="A140" i="31"/>
  <c r="A170" i="31"/>
  <c r="AF166" i="23"/>
  <c r="L166" i="23"/>
  <c r="A174" i="31"/>
  <c r="Q170" i="23"/>
  <c r="A183" i="31"/>
  <c r="A205" i="31"/>
  <c r="A209" i="31"/>
  <c r="V205" i="23"/>
  <c r="V219" i="23"/>
  <c r="A223" i="31"/>
  <c r="A227" i="31"/>
  <c r="G223" i="23"/>
  <c r="A230" i="31"/>
  <c r="L226" i="23"/>
  <c r="A249" i="31"/>
  <c r="Q245" i="23"/>
  <c r="G252" i="3"/>
  <c r="A253" i="31"/>
  <c r="B249" i="23"/>
  <c r="A269" i="31"/>
  <c r="A290" i="31"/>
  <c r="Q286" i="23"/>
  <c r="A325" i="31"/>
  <c r="AA13" i="23"/>
  <c r="A17" i="31"/>
  <c r="A20" i="31"/>
  <c r="A25" i="31"/>
  <c r="AA21" i="23"/>
  <c r="G25" i="23"/>
  <c r="A32" i="31"/>
  <c r="A36" i="31"/>
  <c r="A38" i="31"/>
  <c r="A48" i="31"/>
  <c r="AA44" i="23"/>
  <c r="A59" i="31"/>
  <c r="V57" i="23"/>
  <c r="A61" i="31"/>
  <c r="B60" i="23"/>
  <c r="A66" i="31"/>
  <c r="A70" i="31"/>
  <c r="A73" i="31"/>
  <c r="L71" i="23"/>
  <c r="A75" i="31"/>
  <c r="A78" i="31"/>
  <c r="A82" i="31"/>
  <c r="Q78" i="23"/>
  <c r="V80" i="23"/>
  <c r="A88" i="31"/>
  <c r="Q86" i="23"/>
  <c r="A90" i="31"/>
  <c r="AF91" i="23"/>
  <c r="A95" i="31"/>
  <c r="A99" i="31"/>
  <c r="A102" i="31"/>
  <c r="A105" i="31"/>
  <c r="A108" i="31"/>
  <c r="V104" i="23"/>
  <c r="A117" i="31"/>
  <c r="A121" i="31"/>
  <c r="A128" i="31"/>
  <c r="A132" i="31"/>
  <c r="A138" i="31"/>
  <c r="A150" i="31"/>
  <c r="V146" i="23"/>
  <c r="A152" i="31"/>
  <c r="A171" i="31"/>
  <c r="A179" i="31"/>
  <c r="A193" i="31"/>
  <c r="V189" i="23"/>
  <c r="A200" i="31"/>
  <c r="A215" i="31"/>
  <c r="AA223" i="23"/>
  <c r="A242" i="31"/>
  <c r="A284" i="31"/>
  <c r="A294" i="31"/>
  <c r="A298" i="31"/>
  <c r="V318" i="23"/>
  <c r="A322" i="31"/>
  <c r="A18" i="31"/>
  <c r="A21" i="31"/>
  <c r="A23" i="31"/>
  <c r="A27" i="31"/>
  <c r="AA25" i="23"/>
  <c r="AA29" i="23"/>
  <c r="A33" i="31"/>
  <c r="A41" i="31"/>
  <c r="A44" i="31"/>
  <c r="AF42" i="23"/>
  <c r="A46" i="31"/>
  <c r="G44" i="23"/>
  <c r="A53" i="31"/>
  <c r="A56" i="31"/>
  <c r="A60" i="31"/>
  <c r="G56" i="23"/>
  <c r="A62" i="31"/>
  <c r="V60" i="23"/>
  <c r="A85" i="31"/>
  <c r="Q84" i="23"/>
  <c r="A93" i="31"/>
  <c r="A96" i="31"/>
  <c r="L95" i="23"/>
  <c r="A106" i="31"/>
  <c r="G102" i="23"/>
  <c r="A109" i="31"/>
  <c r="Q108" i="23"/>
  <c r="A112" i="31"/>
  <c r="A115" i="31"/>
  <c r="A118" i="31"/>
  <c r="A122" i="31"/>
  <c r="A125" i="31"/>
  <c r="G125" i="23"/>
  <c r="A129" i="31"/>
  <c r="AA125" i="23"/>
  <c r="Q140" i="23"/>
  <c r="A144" i="31"/>
  <c r="A147" i="31"/>
  <c r="G146" i="23"/>
  <c r="A159" i="31"/>
  <c r="G155" i="23"/>
  <c r="A168" i="31"/>
  <c r="A176" i="31"/>
  <c r="A190" i="31"/>
  <c r="A239" i="31"/>
  <c r="A247" i="31"/>
  <c r="A251" i="31"/>
  <c r="V247" i="23"/>
  <c r="A261" i="31"/>
  <c r="V257" i="23"/>
  <c r="A267" i="31"/>
  <c r="A275" i="31"/>
  <c r="A281" i="31"/>
  <c r="A292" i="31"/>
  <c r="AA288" i="23"/>
  <c r="B288" i="23"/>
  <c r="A307" i="31"/>
  <c r="A310" i="31"/>
  <c r="AA306" i="23"/>
  <c r="G306" i="23"/>
  <c r="A314" i="31"/>
  <c r="A24" i="31"/>
  <c r="A26" i="31"/>
  <c r="A28" i="31"/>
  <c r="A30" i="31"/>
  <c r="A34" i="31"/>
  <c r="A39" i="31"/>
  <c r="A45" i="31"/>
  <c r="G41" i="23"/>
  <c r="A47" i="31"/>
  <c r="A49" i="31"/>
  <c r="Q45" i="23"/>
  <c r="A50" i="31"/>
  <c r="A54" i="31"/>
  <c r="Q53" i="23"/>
  <c r="A57" i="31"/>
  <c r="A65" i="31"/>
  <c r="A68" i="31"/>
  <c r="A77" i="31"/>
  <c r="A80" i="31"/>
  <c r="A83" i="31"/>
  <c r="A86" i="31"/>
  <c r="V85" i="23"/>
  <c r="A89" i="31"/>
  <c r="AA88" i="23"/>
  <c r="A92" i="31"/>
  <c r="A94" i="31"/>
  <c r="A97" i="31"/>
  <c r="A100" i="31"/>
  <c r="G96" i="23"/>
  <c r="A123" i="31"/>
  <c r="Q144" i="23"/>
  <c r="A148" i="31"/>
  <c r="A154" i="31"/>
  <c r="A160" i="31"/>
  <c r="A165" i="31"/>
  <c r="A187" i="31"/>
  <c r="A195" i="31"/>
  <c r="A236" i="31"/>
  <c r="A244" i="31"/>
  <c r="A272" i="31"/>
  <c r="G268" i="23"/>
  <c r="A300" i="31"/>
  <c r="A304" i="31"/>
  <c r="Q307" i="23"/>
  <c r="A311" i="31"/>
  <c r="A155" i="31"/>
  <c r="A161" i="31"/>
  <c r="A166" i="31"/>
  <c r="A169" i="31"/>
  <c r="B173" i="23"/>
  <c r="A177" i="31"/>
  <c r="A188" i="31"/>
  <c r="L192" i="23"/>
  <c r="A196" i="31"/>
  <c r="A199" i="31"/>
  <c r="A201" i="31"/>
  <c r="AA197" i="23"/>
  <c r="Q199" i="23"/>
  <c r="A203" i="31"/>
  <c r="A206" i="31"/>
  <c r="A213" i="31"/>
  <c r="A216" i="31"/>
  <c r="G215" i="23"/>
  <c r="A219" i="31"/>
  <c r="A224" i="31"/>
  <c r="A233" i="31"/>
  <c r="B233" i="23"/>
  <c r="A237" i="31"/>
  <c r="A240" i="31"/>
  <c r="A243" i="31"/>
  <c r="A245" i="31"/>
  <c r="A263" i="31"/>
  <c r="A265" i="31"/>
  <c r="A268" i="31"/>
  <c r="A270" i="31"/>
  <c r="A276" i="31"/>
  <c r="Q273" i="23"/>
  <c r="A277" i="31"/>
  <c r="A278" i="31"/>
  <c r="A282" i="31"/>
  <c r="A285" i="31"/>
  <c r="A288" i="31"/>
  <c r="A293" i="31"/>
  <c r="A295" i="31"/>
  <c r="A299" i="31"/>
  <c r="A301" i="31"/>
  <c r="A305" i="31"/>
  <c r="A309" i="31"/>
  <c r="A315" i="31"/>
  <c r="A317" i="31"/>
  <c r="A113" i="31"/>
  <c r="A116" i="31"/>
  <c r="A119" i="31"/>
  <c r="A126" i="31"/>
  <c r="A133" i="31"/>
  <c r="A135" i="31"/>
  <c r="A141" i="31"/>
  <c r="A143" i="31"/>
  <c r="A145" i="31"/>
  <c r="A153" i="31"/>
  <c r="A156" i="31"/>
  <c r="A157" i="31"/>
  <c r="A162" i="31"/>
  <c r="A167" i="31"/>
  <c r="G165" i="23"/>
  <c r="A172" i="31"/>
  <c r="A175" i="31"/>
  <c r="V173" i="23"/>
  <c r="A180" i="31"/>
  <c r="A184" i="31"/>
  <c r="Q185" i="23"/>
  <c r="A189" i="31"/>
  <c r="A191" i="31"/>
  <c r="A197" i="31"/>
  <c r="Q195" i="23"/>
  <c r="B197" i="23"/>
  <c r="A207" i="31"/>
  <c r="A210" i="31"/>
  <c r="A212" i="31"/>
  <c r="A214" i="31"/>
  <c r="A217" i="31"/>
  <c r="AA215" i="23"/>
  <c r="A221" i="31"/>
  <c r="A225" i="31"/>
  <c r="A228" i="31"/>
  <c r="A231" i="31"/>
  <c r="A234" i="31"/>
  <c r="A235" i="31"/>
  <c r="AA231" i="23"/>
  <c r="Q233" i="23"/>
  <c r="B242" i="3"/>
  <c r="B241" i="23"/>
  <c r="A248" i="31"/>
  <c r="A254" i="31"/>
  <c r="A256" i="31"/>
  <c r="A258" i="31"/>
  <c r="A260" i="31"/>
  <c r="A264" i="31"/>
  <c r="A266" i="31"/>
  <c r="B266" i="23"/>
  <c r="A273" i="31"/>
  <c r="B273" i="23"/>
  <c r="A279" i="31"/>
  <c r="A283" i="31"/>
  <c r="A286" i="31"/>
  <c r="A289" i="31"/>
  <c r="A296" i="31"/>
  <c r="A302" i="31"/>
  <c r="L301" i="23"/>
  <c r="A308" i="31"/>
  <c r="L305" i="23"/>
  <c r="A312" i="31"/>
  <c r="V311" i="23"/>
  <c r="A318" i="31"/>
  <c r="A320" i="31"/>
  <c r="A323" i="31"/>
  <c r="A31" i="31"/>
  <c r="A37" i="31"/>
  <c r="A42" i="31"/>
  <c r="A43" i="31"/>
  <c r="A52" i="31"/>
  <c r="A55" i="31"/>
  <c r="A63" i="31"/>
  <c r="A67" i="31"/>
  <c r="A71" i="31"/>
  <c r="A74" i="31"/>
  <c r="A76" i="31"/>
  <c r="A79" i="31"/>
  <c r="A91" i="31"/>
  <c r="A98" i="31"/>
  <c r="A103" i="31"/>
  <c r="A111" i="31"/>
  <c r="A114" i="31"/>
  <c r="G112" i="23"/>
  <c r="A120" i="31"/>
  <c r="A124" i="31"/>
  <c r="A127" i="31"/>
  <c r="V126" i="23"/>
  <c r="A130" i="31"/>
  <c r="A134" i="31"/>
  <c r="A136" i="31"/>
  <c r="Q135" i="23"/>
  <c r="A139" i="31"/>
  <c r="A142" i="31"/>
  <c r="A146" i="31"/>
  <c r="A149" i="31"/>
  <c r="A151" i="31"/>
  <c r="AF149" i="23"/>
  <c r="B152" i="23"/>
  <c r="A158" i="31"/>
  <c r="A163" i="31"/>
  <c r="A164" i="31"/>
  <c r="AA163" i="23"/>
  <c r="AA165" i="23"/>
  <c r="AA169" i="23"/>
  <c r="A173" i="31"/>
  <c r="Q171" i="23"/>
  <c r="A178" i="31"/>
  <c r="A181" i="31"/>
  <c r="Q178" i="23"/>
  <c r="A182" i="31"/>
  <c r="AA181" i="23"/>
  <c r="A185" i="31"/>
  <c r="A186" i="31"/>
  <c r="A192" i="31"/>
  <c r="V190" i="23"/>
  <c r="A194" i="31"/>
  <c r="A198" i="31"/>
  <c r="A202" i="31"/>
  <c r="A204" i="31"/>
  <c r="A208" i="31"/>
  <c r="A211" i="31"/>
  <c r="AF210" i="23"/>
  <c r="A218" i="31"/>
  <c r="A220" i="31"/>
  <c r="A222" i="31"/>
  <c r="A226" i="31"/>
  <c r="A229" i="31"/>
  <c r="Q228" i="23"/>
  <c r="A232" i="31"/>
  <c r="G230" i="23"/>
  <c r="B234" i="3"/>
  <c r="A238" i="31"/>
  <c r="A241" i="31"/>
  <c r="V239" i="23"/>
  <c r="A246" i="31"/>
  <c r="Q244" i="23"/>
  <c r="A250" i="31"/>
  <c r="A252" i="31"/>
  <c r="A255" i="31"/>
  <c r="A257" i="31"/>
  <c r="A259" i="31"/>
  <c r="AA256" i="23"/>
  <c r="A262" i="31"/>
  <c r="B262" i="23"/>
  <c r="V264" i="23"/>
  <c r="A271" i="31"/>
  <c r="A274" i="31"/>
  <c r="G272" i="23"/>
  <c r="A280" i="31"/>
  <c r="G279" i="23"/>
  <c r="A287" i="31"/>
  <c r="Q285" i="23"/>
  <c r="A291" i="31"/>
  <c r="Q293" i="23"/>
  <c r="A297" i="31"/>
  <c r="Q295" i="23"/>
  <c r="A303" i="31"/>
  <c r="G302" i="23"/>
  <c r="A306" i="31"/>
  <c r="B304" i="23"/>
  <c r="AF305" i="23"/>
  <c r="A313" i="31"/>
  <c r="A316" i="31"/>
  <c r="A319" i="31"/>
  <c r="A321" i="31"/>
  <c r="A324" i="31"/>
  <c r="G15" i="3"/>
  <c r="E15" i="3"/>
  <c r="H17" i="3"/>
  <c r="G17" i="3"/>
  <c r="C17" i="3"/>
  <c r="E18" i="3"/>
  <c r="H18" i="3"/>
  <c r="D18" i="3"/>
  <c r="F20" i="3"/>
  <c r="B26" i="23"/>
  <c r="G31" i="3"/>
  <c r="E31" i="3"/>
  <c r="H33" i="3"/>
  <c r="G33" i="3"/>
  <c r="C33" i="3"/>
  <c r="E34" i="3"/>
  <c r="H34" i="3"/>
  <c r="D34" i="3"/>
  <c r="F36" i="3"/>
  <c r="L42" i="23"/>
  <c r="G49" i="3"/>
  <c r="C49" i="3"/>
  <c r="G51" i="3"/>
  <c r="E51" i="3"/>
  <c r="H53" i="3"/>
  <c r="G53" i="3"/>
  <c r="C53" i="3"/>
  <c r="E54" i="3"/>
  <c r="H54" i="3"/>
  <c r="D54" i="3"/>
  <c r="F58" i="3"/>
  <c r="H58" i="3"/>
  <c r="D58" i="3"/>
  <c r="E65" i="3"/>
  <c r="G65" i="3"/>
  <c r="C65" i="3"/>
  <c r="B65" i="3"/>
  <c r="G69" i="3"/>
  <c r="C69" i="3"/>
  <c r="Q66" i="23"/>
  <c r="Q68" i="23"/>
  <c r="H77" i="3"/>
  <c r="G77" i="3"/>
  <c r="C77" i="3"/>
  <c r="B74" i="23"/>
  <c r="Q74" i="23"/>
  <c r="F80" i="3"/>
  <c r="H100" i="3"/>
  <c r="F100" i="3"/>
  <c r="G13" i="23"/>
  <c r="B14" i="23"/>
  <c r="G19" i="3"/>
  <c r="E19" i="3"/>
  <c r="H21" i="3"/>
  <c r="G21" i="3"/>
  <c r="C21" i="3"/>
  <c r="E22" i="3"/>
  <c r="H22" i="3"/>
  <c r="D22" i="3"/>
  <c r="F24" i="3"/>
  <c r="Q26" i="23"/>
  <c r="G29" i="23"/>
  <c r="B30" i="23"/>
  <c r="G35" i="3"/>
  <c r="E35" i="3"/>
  <c r="H37" i="3"/>
  <c r="G37" i="3"/>
  <c r="C37" i="3"/>
  <c r="E38" i="3"/>
  <c r="H38" i="3"/>
  <c r="D38" i="3"/>
  <c r="F40" i="3"/>
  <c r="E47" i="3"/>
  <c r="L46" i="23"/>
  <c r="B50" i="23"/>
  <c r="L51" i="23"/>
  <c r="L55" i="23"/>
  <c r="F62" i="3"/>
  <c r="H62" i="3"/>
  <c r="D62" i="3"/>
  <c r="L59" i="23"/>
  <c r="G66" i="23"/>
  <c r="F72" i="3"/>
  <c r="V77" i="23"/>
  <c r="F104" i="3"/>
  <c r="V101" i="23"/>
  <c r="Q14" i="23"/>
  <c r="G17" i="23"/>
  <c r="B18" i="23"/>
  <c r="G23" i="3"/>
  <c r="E23" i="3"/>
  <c r="H25" i="3"/>
  <c r="G25" i="3"/>
  <c r="C25" i="3"/>
  <c r="E26" i="3"/>
  <c r="H26" i="3"/>
  <c r="D26" i="3"/>
  <c r="F28" i="3"/>
  <c r="Q30" i="23"/>
  <c r="G33" i="23"/>
  <c r="B34" i="23"/>
  <c r="G39" i="3"/>
  <c r="E39" i="3"/>
  <c r="H41" i="3"/>
  <c r="G41" i="3"/>
  <c r="C41" i="3"/>
  <c r="E42" i="3"/>
  <c r="H42" i="3"/>
  <c r="D42" i="3"/>
  <c r="F44" i="3"/>
  <c r="E46" i="3"/>
  <c r="H46" i="3"/>
  <c r="D46" i="3"/>
  <c r="G48" i="3"/>
  <c r="F48" i="3"/>
  <c r="Q46" i="23"/>
  <c r="V48" i="23"/>
  <c r="Q50" i="23"/>
  <c r="E57" i="3"/>
  <c r="C57" i="3"/>
  <c r="G57" i="3"/>
  <c r="E59" i="3"/>
  <c r="F63" i="3"/>
  <c r="E63" i="3"/>
  <c r="G60" i="23"/>
  <c r="V69" i="23"/>
  <c r="G76" i="3"/>
  <c r="F76" i="3"/>
  <c r="V73" i="23"/>
  <c r="E78" i="3"/>
  <c r="H78" i="3"/>
  <c r="D78" i="3"/>
  <c r="AF75" i="23"/>
  <c r="F107" i="3"/>
  <c r="E107" i="3"/>
  <c r="AA104" i="23"/>
  <c r="B104" i="23"/>
  <c r="G104" i="23"/>
  <c r="F16" i="3"/>
  <c r="G27" i="3"/>
  <c r="E27" i="3"/>
  <c r="H29" i="3"/>
  <c r="G29" i="3"/>
  <c r="C29" i="3"/>
  <c r="E30" i="3"/>
  <c r="H30" i="3"/>
  <c r="D30" i="3"/>
  <c r="F32" i="3"/>
  <c r="G43" i="3"/>
  <c r="E43" i="3"/>
  <c r="G45" i="3"/>
  <c r="C45" i="3"/>
  <c r="B45" i="23"/>
  <c r="D50" i="3"/>
  <c r="H50" i="3"/>
  <c r="F56" i="3"/>
  <c r="G60" i="3"/>
  <c r="F60" i="3"/>
  <c r="E61" i="3"/>
  <c r="G61" i="3"/>
  <c r="C61" i="3"/>
  <c r="F68" i="3"/>
  <c r="V65" i="23"/>
  <c r="E75" i="3"/>
  <c r="G72" i="23"/>
  <c r="AA72" i="23"/>
  <c r="F90" i="3"/>
  <c r="H90" i="3"/>
  <c r="D90" i="3"/>
  <c r="L87" i="23"/>
  <c r="G97" i="3"/>
  <c r="C97" i="3"/>
  <c r="Q94" i="23"/>
  <c r="G94" i="23"/>
  <c r="H64" i="3"/>
  <c r="F64" i="3"/>
  <c r="F66" i="3"/>
  <c r="H66" i="3"/>
  <c r="D66" i="3"/>
  <c r="E70" i="3"/>
  <c r="D70" i="3"/>
  <c r="H70" i="3"/>
  <c r="G73" i="3"/>
  <c r="C73" i="3"/>
  <c r="G81" i="3"/>
  <c r="C81" i="3"/>
  <c r="G83" i="3"/>
  <c r="E83" i="3"/>
  <c r="G85" i="3"/>
  <c r="B88" i="23"/>
  <c r="E93" i="3"/>
  <c r="G93" i="3"/>
  <c r="C93" i="3"/>
  <c r="F98" i="3"/>
  <c r="D98" i="3"/>
  <c r="H98" i="3"/>
  <c r="G105" i="3"/>
  <c r="C105" i="3"/>
  <c r="H108" i="3"/>
  <c r="F108" i="3"/>
  <c r="F114" i="3"/>
  <c r="H114" i="3"/>
  <c r="D114" i="3"/>
  <c r="E121" i="3"/>
  <c r="G121" i="3"/>
  <c r="C121" i="3"/>
  <c r="F124" i="3"/>
  <c r="E126" i="3"/>
  <c r="H126" i="3"/>
  <c r="D126" i="3"/>
  <c r="F131" i="3"/>
  <c r="V131" i="23"/>
  <c r="Q143" i="23"/>
  <c r="G152" i="3"/>
  <c r="C152" i="3"/>
  <c r="V150" i="23"/>
  <c r="G156" i="3"/>
  <c r="AA167" i="23"/>
  <c r="E170" i="3"/>
  <c r="AA168" i="23"/>
  <c r="E178" i="3"/>
  <c r="Q179" i="23"/>
  <c r="Q186" i="23"/>
  <c r="C192" i="3"/>
  <c r="AA193" i="23"/>
  <c r="G200" i="3"/>
  <c r="C200" i="3"/>
  <c r="V197" i="23"/>
  <c r="B208" i="23"/>
  <c r="H213" i="3"/>
  <c r="V212" i="23"/>
  <c r="G214" i="23"/>
  <c r="V223" i="23"/>
  <c r="Q236" i="23"/>
  <c r="H110" i="3"/>
  <c r="D110" i="3"/>
  <c r="C113" i="3"/>
  <c r="G113" i="3"/>
  <c r="H116" i="3"/>
  <c r="F116" i="3"/>
  <c r="D118" i="3"/>
  <c r="F130" i="3"/>
  <c r="D130" i="3"/>
  <c r="G132" i="3"/>
  <c r="Q151" i="23"/>
  <c r="E154" i="3"/>
  <c r="H157" i="3"/>
  <c r="V158" i="23"/>
  <c r="D161" i="3"/>
  <c r="F163" i="3"/>
  <c r="C164" i="3"/>
  <c r="G172" i="3"/>
  <c r="H181" i="3"/>
  <c r="E186" i="3"/>
  <c r="E194" i="3"/>
  <c r="G216" i="3"/>
  <c r="C216" i="3"/>
  <c r="C228" i="3"/>
  <c r="F235" i="3"/>
  <c r="F255" i="3"/>
  <c r="Q252" i="23"/>
  <c r="D86" i="3"/>
  <c r="H86" i="3"/>
  <c r="G89" i="3"/>
  <c r="C89" i="3"/>
  <c r="H92" i="3"/>
  <c r="F92" i="3"/>
  <c r="F96" i="3"/>
  <c r="F99" i="3"/>
  <c r="E99" i="3"/>
  <c r="V96" i="23"/>
  <c r="H102" i="3"/>
  <c r="D102" i="3"/>
  <c r="E109" i="3"/>
  <c r="G109" i="3"/>
  <c r="C109" i="3"/>
  <c r="AF107" i="23"/>
  <c r="F112" i="3"/>
  <c r="G110" i="23"/>
  <c r="F115" i="3"/>
  <c r="E115" i="3"/>
  <c r="V112" i="23"/>
  <c r="G119" i="3"/>
  <c r="E119" i="3"/>
  <c r="C125" i="3"/>
  <c r="E127" i="3"/>
  <c r="G129" i="3"/>
  <c r="C129" i="3"/>
  <c r="G129" i="23"/>
  <c r="C136" i="3"/>
  <c r="E138" i="3"/>
  <c r="F143" i="3"/>
  <c r="Q156" i="23"/>
  <c r="B160" i="23"/>
  <c r="L161" i="23"/>
  <c r="D173" i="3"/>
  <c r="F179" i="3"/>
  <c r="D185" i="3"/>
  <c r="AF184" i="23"/>
  <c r="B191" i="23"/>
  <c r="H197" i="3"/>
  <c r="E202" i="3"/>
  <c r="L209" i="23"/>
  <c r="B213" i="23"/>
  <c r="E218" i="3"/>
  <c r="C224" i="3"/>
  <c r="B225" i="23"/>
  <c r="H237" i="3"/>
  <c r="F74" i="3"/>
  <c r="H74" i="3"/>
  <c r="D74" i="3"/>
  <c r="D82" i="3"/>
  <c r="H82" i="3"/>
  <c r="AF83" i="23"/>
  <c r="F88" i="3"/>
  <c r="G86" i="23"/>
  <c r="F91" i="3"/>
  <c r="E91" i="3"/>
  <c r="V88" i="23"/>
  <c r="H94" i="3"/>
  <c r="D94" i="3"/>
  <c r="V93" i="23"/>
  <c r="B96" i="23"/>
  <c r="AA96" i="23"/>
  <c r="E101" i="3"/>
  <c r="C101" i="3"/>
  <c r="G101" i="3"/>
  <c r="AF99" i="23"/>
  <c r="F106" i="3"/>
  <c r="H106" i="3"/>
  <c r="D106" i="3"/>
  <c r="B106" i="23"/>
  <c r="E111" i="3"/>
  <c r="V109" i="23"/>
  <c r="Q110" i="23"/>
  <c r="B112" i="23"/>
  <c r="AA112" i="23"/>
  <c r="E117" i="3"/>
  <c r="G117" i="3"/>
  <c r="C117" i="3"/>
  <c r="F120" i="3"/>
  <c r="H122" i="3"/>
  <c r="D122" i="3"/>
  <c r="E123" i="3"/>
  <c r="AA122" i="23"/>
  <c r="G128" i="3"/>
  <c r="F128" i="3"/>
  <c r="G126" i="23"/>
  <c r="H133" i="3"/>
  <c r="D137" i="3"/>
  <c r="Q139" i="23"/>
  <c r="AF141" i="23"/>
  <c r="F147" i="3"/>
  <c r="H149" i="3"/>
  <c r="B148" i="23"/>
  <c r="G150" i="23"/>
  <c r="Q160" i="23"/>
  <c r="C168" i="3"/>
  <c r="L168" i="23"/>
  <c r="G169" i="23"/>
  <c r="B170" i="23"/>
  <c r="C176" i="3"/>
  <c r="V174" i="23"/>
  <c r="L176" i="23"/>
  <c r="G184" i="3"/>
  <c r="C184" i="3"/>
  <c r="V181" i="23"/>
  <c r="Q183" i="23"/>
  <c r="G188" i="3"/>
  <c r="D193" i="3"/>
  <c r="F195" i="3"/>
  <c r="G193" i="23"/>
  <c r="D201" i="3"/>
  <c r="AF200" i="23"/>
  <c r="Q202" i="23"/>
  <c r="C208" i="3"/>
  <c r="F211" i="3"/>
  <c r="Q209" i="23"/>
  <c r="G220" i="3"/>
  <c r="B222" i="3"/>
  <c r="D225" i="3"/>
  <c r="Q224" i="23"/>
  <c r="F227" i="3"/>
  <c r="G236" i="3"/>
  <c r="L233" i="23"/>
  <c r="Q235" i="23"/>
  <c r="D241" i="3"/>
  <c r="V240" i="23"/>
  <c r="F243" i="3"/>
  <c r="AA243" i="23"/>
  <c r="G243" i="23"/>
  <c r="AA263" i="23"/>
  <c r="C272" i="3"/>
  <c r="E274" i="3"/>
  <c r="D281" i="3"/>
  <c r="F283" i="3"/>
  <c r="H285" i="3"/>
  <c r="E306" i="3"/>
  <c r="H229" i="3"/>
  <c r="H261" i="3"/>
  <c r="F275" i="3"/>
  <c r="F291" i="3"/>
  <c r="G300" i="3"/>
  <c r="C312" i="3"/>
  <c r="H253" i="3"/>
  <c r="C264" i="3"/>
  <c r="G263" i="23"/>
  <c r="F271" i="3"/>
  <c r="V268" i="23"/>
  <c r="G271" i="23"/>
  <c r="B279" i="3"/>
  <c r="B278" i="23"/>
  <c r="B285" i="3"/>
  <c r="E294" i="3"/>
  <c r="G296" i="3"/>
  <c r="H301" i="3"/>
  <c r="H305" i="3"/>
  <c r="V302" i="23"/>
  <c r="D313" i="3"/>
  <c r="G324" i="3"/>
  <c r="E234" i="3"/>
  <c r="H245" i="3"/>
  <c r="E266" i="3"/>
  <c r="H277" i="3"/>
  <c r="H293" i="3"/>
  <c r="D305" i="3"/>
  <c r="G316" i="3"/>
  <c r="V231" i="23"/>
  <c r="E242" i="3"/>
  <c r="G242" i="23"/>
  <c r="B244" i="23"/>
  <c r="L250" i="23"/>
  <c r="AA251" i="23"/>
  <c r="C260" i="3"/>
  <c r="G258" i="23"/>
  <c r="D265" i="3"/>
  <c r="F267" i="3"/>
  <c r="H269" i="3"/>
  <c r="AA268" i="23"/>
  <c r="V276" i="23"/>
  <c r="AF279" i="23"/>
  <c r="V280" i="23"/>
  <c r="G284" i="23"/>
  <c r="G288" i="23"/>
  <c r="G292" i="3"/>
  <c r="B290" i="23"/>
  <c r="L291" i="23"/>
  <c r="G292" i="23"/>
  <c r="B300" i="23"/>
  <c r="AA302" i="23"/>
  <c r="Q308" i="23"/>
  <c r="F315" i="3"/>
  <c r="Q314" i="23"/>
  <c r="Q315" i="23"/>
  <c r="V319" i="23"/>
  <c r="L321" i="23"/>
  <c r="C248" i="3"/>
  <c r="D257" i="3"/>
  <c r="E282" i="3"/>
  <c r="C296" i="3"/>
  <c r="F307" i="3"/>
  <c r="D321" i="3"/>
  <c r="G244" i="3"/>
  <c r="L242" i="23"/>
  <c r="G256" i="23"/>
  <c r="L258" i="23"/>
  <c r="H273" i="3"/>
  <c r="C276" i="3"/>
  <c r="V277" i="23"/>
  <c r="AA284" i="23"/>
  <c r="V288" i="23"/>
  <c r="Q290" i="23"/>
  <c r="AF291" i="23"/>
  <c r="AA292" i="23"/>
  <c r="V298" i="23"/>
  <c r="C304" i="3"/>
  <c r="C308" i="3"/>
  <c r="E310" i="3"/>
  <c r="V310" i="23"/>
  <c r="E250" i="3"/>
  <c r="F259" i="3"/>
  <c r="D273" i="3"/>
  <c r="D289" i="3"/>
  <c r="E298" i="3"/>
  <c r="H309" i="3"/>
  <c r="F323" i="3"/>
  <c r="AF64" i="23"/>
  <c r="L68" i="31"/>
  <c r="H68" i="31"/>
  <c r="J68" i="31"/>
  <c r="H67" i="3"/>
  <c r="D67" i="3"/>
  <c r="G64" i="23"/>
  <c r="G67" i="3"/>
  <c r="C67" i="3"/>
  <c r="AA64" i="23"/>
  <c r="F67" i="3"/>
  <c r="V64" i="23"/>
  <c r="B151" i="23"/>
  <c r="B154" i="3"/>
  <c r="AF201" i="23"/>
  <c r="L205" i="31"/>
  <c r="H205" i="31"/>
  <c r="J205" i="31"/>
  <c r="A130" i="30"/>
  <c r="F204" i="3"/>
  <c r="E204" i="3"/>
  <c r="H204" i="3"/>
  <c r="D204" i="3"/>
  <c r="C204" i="3"/>
  <c r="G201" i="23"/>
  <c r="AA201" i="23"/>
  <c r="V201" i="23"/>
  <c r="L210" i="31"/>
  <c r="J210" i="31"/>
  <c r="H210" i="31"/>
  <c r="A135" i="30"/>
  <c r="G209" i="3"/>
  <c r="C209" i="3"/>
  <c r="F209" i="3"/>
  <c r="E209" i="3"/>
  <c r="Q206" i="23"/>
  <c r="H209" i="3"/>
  <c r="B232" i="23"/>
  <c r="B235" i="3"/>
  <c r="AF248" i="23"/>
  <c r="H252" i="31"/>
  <c r="L252" i="31"/>
  <c r="J252" i="31"/>
  <c r="A143" i="30"/>
  <c r="E251" i="3"/>
  <c r="H251" i="3"/>
  <c r="D251" i="3"/>
  <c r="G251" i="3"/>
  <c r="C251" i="3"/>
  <c r="Q248" i="23"/>
  <c r="F251" i="3"/>
  <c r="AA259" i="23"/>
  <c r="L263" i="31"/>
  <c r="H263" i="31"/>
  <c r="J263" i="31"/>
  <c r="A154" i="30"/>
  <c r="H262" i="3"/>
  <c r="D262" i="3"/>
  <c r="G262" i="3"/>
  <c r="C262" i="3"/>
  <c r="F262" i="3"/>
  <c r="L259" i="23"/>
  <c r="E262" i="3"/>
  <c r="G259" i="23"/>
  <c r="B310" i="23"/>
  <c r="B313" i="3"/>
  <c r="C280" i="3"/>
  <c r="AK64" i="23"/>
  <c r="AK92" i="23"/>
  <c r="AP259" i="23"/>
  <c r="L53" i="31"/>
  <c r="H53" i="31"/>
  <c r="J53" i="31"/>
  <c r="A46" i="30"/>
  <c r="E52" i="3"/>
  <c r="Q49" i="23"/>
  <c r="H52" i="3"/>
  <c r="D52" i="3"/>
  <c r="G52" i="3"/>
  <c r="C52" i="3"/>
  <c r="AF52" i="23"/>
  <c r="H56" i="31"/>
  <c r="L56" i="31"/>
  <c r="J56" i="31"/>
  <c r="H55" i="3"/>
  <c r="D55" i="3"/>
  <c r="G52" i="23"/>
  <c r="G55" i="3"/>
  <c r="C55" i="3"/>
  <c r="AA52" i="23"/>
  <c r="F55" i="3"/>
  <c r="V52" i="23"/>
  <c r="B58" i="23"/>
  <c r="B61" i="3"/>
  <c r="Q64" i="23"/>
  <c r="AF76" i="23"/>
  <c r="H80" i="31"/>
  <c r="J80" i="31"/>
  <c r="L80" i="31"/>
  <c r="A87" i="24"/>
  <c r="H79" i="3"/>
  <c r="D79" i="3"/>
  <c r="G76" i="23"/>
  <c r="G79" i="3"/>
  <c r="C79" i="3"/>
  <c r="AA76" i="23"/>
  <c r="F79" i="3"/>
  <c r="V76" i="23"/>
  <c r="Q92" i="23"/>
  <c r="B98" i="23"/>
  <c r="B101" i="3"/>
  <c r="AF100" i="23"/>
  <c r="H104" i="31"/>
  <c r="L104" i="31"/>
  <c r="J104" i="31"/>
  <c r="A63" i="30"/>
  <c r="H103" i="3"/>
  <c r="D103" i="3"/>
  <c r="G100" i="23"/>
  <c r="G103" i="3"/>
  <c r="C103" i="3"/>
  <c r="AA100" i="23"/>
  <c r="F103" i="3"/>
  <c r="V100" i="23"/>
  <c r="V115" i="23"/>
  <c r="B139" i="23"/>
  <c r="B142" i="3"/>
  <c r="L146" i="31"/>
  <c r="J146" i="31"/>
  <c r="H146" i="31"/>
  <c r="A59" i="11"/>
  <c r="A60" i="24"/>
  <c r="G145" i="3"/>
  <c r="C145" i="3"/>
  <c r="F145" i="3"/>
  <c r="E145" i="3"/>
  <c r="V142" i="23"/>
  <c r="G142" i="23"/>
  <c r="H145" i="3"/>
  <c r="L166" i="31"/>
  <c r="J166" i="31"/>
  <c r="H166" i="31"/>
  <c r="A79" i="11"/>
  <c r="G165" i="3"/>
  <c r="C165" i="3"/>
  <c r="F165" i="3"/>
  <c r="E165" i="3"/>
  <c r="D165" i="3"/>
  <c r="AF162" i="23"/>
  <c r="L162" i="23"/>
  <c r="H168" i="31"/>
  <c r="L168" i="31"/>
  <c r="J168" i="31"/>
  <c r="A81" i="11"/>
  <c r="E167" i="3"/>
  <c r="H167" i="3"/>
  <c r="D167" i="3"/>
  <c r="G167" i="3"/>
  <c r="C167" i="3"/>
  <c r="F167" i="3"/>
  <c r="AF164" i="23"/>
  <c r="L164" i="23"/>
  <c r="G164" i="23"/>
  <c r="B167" i="23"/>
  <c r="B170" i="3"/>
  <c r="B175" i="23"/>
  <c r="B178" i="3"/>
  <c r="B189" i="23"/>
  <c r="B192" i="3"/>
  <c r="Q201" i="23"/>
  <c r="V206" i="23"/>
  <c r="L215" i="31"/>
  <c r="H215" i="31"/>
  <c r="J215" i="31"/>
  <c r="H214" i="3"/>
  <c r="D214" i="3"/>
  <c r="G214" i="3"/>
  <c r="C214" i="3"/>
  <c r="F214" i="3"/>
  <c r="G211" i="23"/>
  <c r="AA211" i="23"/>
  <c r="E214" i="3"/>
  <c r="V211" i="23"/>
  <c r="AF220" i="23"/>
  <c r="H224" i="31"/>
  <c r="J224" i="31"/>
  <c r="L224" i="31"/>
  <c r="E223" i="3"/>
  <c r="H223" i="3"/>
  <c r="D223" i="3"/>
  <c r="G223" i="3"/>
  <c r="C223" i="3"/>
  <c r="Q220" i="23"/>
  <c r="F223" i="3"/>
  <c r="AP220" i="23"/>
  <c r="B224" i="23"/>
  <c r="B227" i="3"/>
  <c r="Q227" i="23"/>
  <c r="B239" i="23"/>
  <c r="V248" i="23"/>
  <c r="V261" i="23"/>
  <c r="AF265" i="23"/>
  <c r="L269" i="31"/>
  <c r="H269" i="31"/>
  <c r="J269" i="31"/>
  <c r="A160" i="30"/>
  <c r="F268" i="3"/>
  <c r="E268" i="3"/>
  <c r="H268" i="3"/>
  <c r="D268" i="3"/>
  <c r="C268" i="3"/>
  <c r="Q265" i="23"/>
  <c r="L271" i="31"/>
  <c r="H271" i="31"/>
  <c r="J271" i="31"/>
  <c r="A162" i="30"/>
  <c r="H270" i="3"/>
  <c r="D270" i="3"/>
  <c r="G270" i="3"/>
  <c r="C270" i="3"/>
  <c r="F270" i="3"/>
  <c r="E270" i="3"/>
  <c r="AF267" i="23"/>
  <c r="AF281" i="23"/>
  <c r="L285" i="31"/>
  <c r="H285" i="31"/>
  <c r="J285" i="31"/>
  <c r="A176" i="30"/>
  <c r="F284" i="3"/>
  <c r="E284" i="3"/>
  <c r="H284" i="3"/>
  <c r="D284" i="3"/>
  <c r="C284" i="3"/>
  <c r="Q281" i="23"/>
  <c r="AP281" i="23"/>
  <c r="AF294" i="23"/>
  <c r="L298" i="31"/>
  <c r="J298" i="31"/>
  <c r="H298" i="31"/>
  <c r="G297" i="3"/>
  <c r="C297" i="3"/>
  <c r="F297" i="3"/>
  <c r="E297" i="3"/>
  <c r="A103" i="11"/>
  <c r="H297" i="3"/>
  <c r="G294" i="23"/>
  <c r="D297" i="3"/>
  <c r="AA294" i="23"/>
  <c r="V294" i="23"/>
  <c r="AF299" i="23"/>
  <c r="L303" i="31"/>
  <c r="H303" i="31"/>
  <c r="J303" i="31"/>
  <c r="H302" i="3"/>
  <c r="D302" i="3"/>
  <c r="G302" i="3"/>
  <c r="C302" i="3"/>
  <c r="F302" i="3"/>
  <c r="E302" i="3"/>
  <c r="Q299" i="23"/>
  <c r="B312" i="23"/>
  <c r="B315" i="3"/>
  <c r="B318" i="23"/>
  <c r="B321" i="3"/>
  <c r="E79" i="3"/>
  <c r="E95" i="3"/>
  <c r="D145" i="3"/>
  <c r="D209" i="3"/>
  <c r="AF115" i="23"/>
  <c r="L119" i="31"/>
  <c r="J119" i="31"/>
  <c r="H119" i="31"/>
  <c r="A78" i="30"/>
  <c r="G118" i="3"/>
  <c r="C118" i="3"/>
  <c r="Q115" i="23"/>
  <c r="F118" i="3"/>
  <c r="E118" i="3"/>
  <c r="AF131" i="23"/>
  <c r="L135" i="31"/>
  <c r="J135" i="31"/>
  <c r="H135" i="31"/>
  <c r="H134" i="3"/>
  <c r="D134" i="3"/>
  <c r="G134" i="3"/>
  <c r="C134" i="3"/>
  <c r="F134" i="3"/>
  <c r="Q131" i="23"/>
  <c r="E134" i="3"/>
  <c r="L141" i="31"/>
  <c r="H141" i="31"/>
  <c r="J141" i="31"/>
  <c r="A55" i="24"/>
  <c r="A54" i="11"/>
  <c r="F140" i="3"/>
  <c r="E140" i="3"/>
  <c r="H140" i="3"/>
  <c r="D140" i="3"/>
  <c r="C140" i="3"/>
  <c r="AF261" i="23"/>
  <c r="L265" i="31"/>
  <c r="H265" i="31"/>
  <c r="J265" i="31"/>
  <c r="A156" i="30"/>
  <c r="F264" i="3"/>
  <c r="E264" i="3"/>
  <c r="H264" i="3"/>
  <c r="D264" i="3"/>
  <c r="Q261" i="23"/>
  <c r="AP261" i="23"/>
  <c r="G264" i="3"/>
  <c r="AF277" i="23"/>
  <c r="L281" i="31"/>
  <c r="H281" i="31"/>
  <c r="J281" i="31"/>
  <c r="A172" i="30"/>
  <c r="F280" i="3"/>
  <c r="E280" i="3"/>
  <c r="H280" i="3"/>
  <c r="D280" i="3"/>
  <c r="Q277" i="23"/>
  <c r="G280" i="3"/>
  <c r="B282" i="23"/>
  <c r="E67" i="3"/>
  <c r="AP64" i="23"/>
  <c r="AP92" i="23"/>
  <c r="AK204" i="23"/>
  <c r="V49" i="23"/>
  <c r="Q52" i="23"/>
  <c r="Q76" i="23"/>
  <c r="L85" i="31"/>
  <c r="H85" i="31"/>
  <c r="J85" i="31"/>
  <c r="E84" i="3"/>
  <c r="H84" i="3"/>
  <c r="D84" i="3"/>
  <c r="V81" i="23"/>
  <c r="G84" i="3"/>
  <c r="C84" i="3"/>
  <c r="Q100" i="23"/>
  <c r="AF108" i="23"/>
  <c r="H112" i="31"/>
  <c r="J112" i="31"/>
  <c r="L112" i="31"/>
  <c r="A71" i="30"/>
  <c r="H111" i="3"/>
  <c r="D111" i="3"/>
  <c r="G108" i="23"/>
  <c r="G111" i="3"/>
  <c r="C111" i="3"/>
  <c r="AA108" i="23"/>
  <c r="F111" i="3"/>
  <c r="V108" i="23"/>
  <c r="L126" i="31"/>
  <c r="J126" i="31"/>
  <c r="H126" i="31"/>
  <c r="A85" i="30"/>
  <c r="F125" i="3"/>
  <c r="V122" i="23"/>
  <c r="E125" i="3"/>
  <c r="G122" i="23"/>
  <c r="H125" i="3"/>
  <c r="D125" i="3"/>
  <c r="B127" i="23"/>
  <c r="B130" i="3"/>
  <c r="AA142" i="23"/>
  <c r="AF147" i="23"/>
  <c r="L151" i="31"/>
  <c r="H151" i="31"/>
  <c r="J151" i="31"/>
  <c r="A64" i="11"/>
  <c r="A65" i="24"/>
  <c r="H150" i="3"/>
  <c r="D150" i="3"/>
  <c r="G150" i="3"/>
  <c r="C150" i="3"/>
  <c r="F150" i="3"/>
  <c r="Q147" i="23"/>
  <c r="E150" i="3"/>
  <c r="H176" i="31"/>
  <c r="J176" i="31"/>
  <c r="L176" i="31"/>
  <c r="A101" i="30"/>
  <c r="A89" i="11"/>
  <c r="E175" i="3"/>
  <c r="H175" i="3"/>
  <c r="D175" i="3"/>
  <c r="G175" i="3"/>
  <c r="C175" i="3"/>
  <c r="AF172" i="23"/>
  <c r="F175" i="3"/>
  <c r="L172" i="23"/>
  <c r="AF174" i="23"/>
  <c r="L178" i="31"/>
  <c r="J178" i="31"/>
  <c r="H178" i="31"/>
  <c r="A103" i="30"/>
  <c r="G177" i="3"/>
  <c r="C177" i="3"/>
  <c r="F177" i="3"/>
  <c r="E177" i="3"/>
  <c r="Q174" i="23"/>
  <c r="H177" i="3"/>
  <c r="AF187" i="23"/>
  <c r="L191" i="31"/>
  <c r="H191" i="31"/>
  <c r="J191" i="31"/>
  <c r="A116" i="30"/>
  <c r="H190" i="3"/>
  <c r="D190" i="3"/>
  <c r="G190" i="3"/>
  <c r="C190" i="3"/>
  <c r="F190" i="3"/>
  <c r="E190" i="3"/>
  <c r="Q187" i="23"/>
  <c r="B205" i="23"/>
  <c r="B208" i="3"/>
  <c r="Q211" i="23"/>
  <c r="V220" i="23"/>
  <c r="L241" i="31"/>
  <c r="H241" i="31"/>
  <c r="J241" i="31"/>
  <c r="F240" i="3"/>
  <c r="E240" i="3"/>
  <c r="H240" i="3"/>
  <c r="D240" i="3"/>
  <c r="G240" i="3"/>
  <c r="C240" i="3"/>
  <c r="AK237" i="23"/>
  <c r="B247" i="23"/>
  <c r="B250" i="3"/>
  <c r="B260" i="23"/>
  <c r="B263" i="3"/>
  <c r="V265" i="23"/>
  <c r="B269" i="23"/>
  <c r="B272" i="3"/>
  <c r="B276" i="23"/>
  <c r="V281" i="23"/>
  <c r="B289" i="23"/>
  <c r="B292" i="3"/>
  <c r="Q294" i="23"/>
  <c r="V299" i="23"/>
  <c r="AF311" i="23"/>
  <c r="L315" i="31"/>
  <c r="J315" i="31"/>
  <c r="H315" i="31"/>
  <c r="H314" i="3"/>
  <c r="D314" i="3"/>
  <c r="G314" i="3"/>
  <c r="C314" i="3"/>
  <c r="F314" i="3"/>
  <c r="Q311" i="23"/>
  <c r="AP311" i="23"/>
  <c r="AF316" i="23"/>
  <c r="H320" i="31"/>
  <c r="J320" i="31"/>
  <c r="L320" i="31"/>
  <c r="E319" i="3"/>
  <c r="H319" i="3"/>
  <c r="D319" i="3"/>
  <c r="G319" i="3"/>
  <c r="C319" i="3"/>
  <c r="Q316" i="23"/>
  <c r="AK316" i="23"/>
  <c r="F319" i="3"/>
  <c r="B320" i="23"/>
  <c r="B323" i="3"/>
  <c r="F52" i="3"/>
  <c r="F84" i="3"/>
  <c r="H118" i="3"/>
  <c r="G125" i="3"/>
  <c r="H165" i="3"/>
  <c r="G284" i="3"/>
  <c r="AF92" i="23"/>
  <c r="H96" i="31"/>
  <c r="J96" i="31"/>
  <c r="L96" i="31"/>
  <c r="A55" i="30"/>
  <c r="H95" i="3"/>
  <c r="D95" i="3"/>
  <c r="G92" i="23"/>
  <c r="G95" i="3"/>
  <c r="C95" i="3"/>
  <c r="AA92" i="23"/>
  <c r="F95" i="3"/>
  <c r="V92" i="23"/>
  <c r="B198" i="23"/>
  <c r="B201" i="3"/>
  <c r="H208" i="31"/>
  <c r="J208" i="31"/>
  <c r="L208" i="31"/>
  <c r="A133" i="30"/>
  <c r="E207" i="3"/>
  <c r="H207" i="3"/>
  <c r="D207" i="3"/>
  <c r="G207" i="3"/>
  <c r="C207" i="3"/>
  <c r="AF204" i="23"/>
  <c r="F207" i="3"/>
  <c r="L204" i="23"/>
  <c r="AA222" i="23"/>
  <c r="L226" i="31"/>
  <c r="J226" i="31"/>
  <c r="H226" i="31"/>
  <c r="G225" i="3"/>
  <c r="C225" i="3"/>
  <c r="F225" i="3"/>
  <c r="E225" i="3"/>
  <c r="H225" i="3"/>
  <c r="G222" i="23"/>
  <c r="AF227" i="23"/>
  <c r="L231" i="31"/>
  <c r="J231" i="31"/>
  <c r="H231" i="31"/>
  <c r="H230" i="3"/>
  <c r="D230" i="3"/>
  <c r="G230" i="3"/>
  <c r="C230" i="3"/>
  <c r="F230" i="3"/>
  <c r="G227" i="23"/>
  <c r="AA227" i="23"/>
  <c r="E230" i="3"/>
  <c r="V227" i="23"/>
  <c r="AK227" i="23"/>
  <c r="AA275" i="23"/>
  <c r="L279" i="31"/>
  <c r="H279" i="31"/>
  <c r="J279" i="31"/>
  <c r="A170" i="30"/>
  <c r="H278" i="3"/>
  <c r="D278" i="3"/>
  <c r="G278" i="3"/>
  <c r="C278" i="3"/>
  <c r="F278" i="3"/>
  <c r="L275" i="23"/>
  <c r="E278" i="3"/>
  <c r="G275" i="23"/>
  <c r="Q296" i="23"/>
  <c r="H300" i="31"/>
  <c r="L300" i="31"/>
  <c r="J300" i="31"/>
  <c r="E299" i="3"/>
  <c r="A105" i="11"/>
  <c r="H299" i="3"/>
  <c r="D299" i="3"/>
  <c r="G299" i="3"/>
  <c r="C299" i="3"/>
  <c r="AP296" i="23"/>
  <c r="F299" i="3"/>
  <c r="AK296" i="23"/>
  <c r="H5" i="23"/>
  <c r="B5" i="23"/>
  <c r="B11" i="23" s="1"/>
  <c r="D8" i="3"/>
  <c r="B14" i="3" s="1"/>
  <c r="C14" i="3" s="1"/>
  <c r="D14" i="3" s="1"/>
  <c r="E14" i="3" s="1"/>
  <c r="F14" i="3" s="1"/>
  <c r="G14" i="3" s="1"/>
  <c r="H14" i="3" s="1"/>
  <c r="AK137" i="23"/>
  <c r="AK201" i="23"/>
  <c r="AP204" i="23"/>
  <c r="AP222" i="23"/>
  <c r="O355" i="23"/>
  <c r="B48" i="23"/>
  <c r="B51" i="3"/>
  <c r="AF68" i="23"/>
  <c r="H72" i="31"/>
  <c r="L72" i="31"/>
  <c r="J72" i="31"/>
  <c r="A79" i="24"/>
  <c r="H71" i="3"/>
  <c r="D71" i="3"/>
  <c r="G68" i="23"/>
  <c r="G71" i="3"/>
  <c r="C71" i="3"/>
  <c r="AA68" i="23"/>
  <c r="F71" i="3"/>
  <c r="V68" i="23"/>
  <c r="AF82" i="23"/>
  <c r="L86" i="31"/>
  <c r="J86" i="31"/>
  <c r="H86" i="31"/>
  <c r="F85" i="3"/>
  <c r="Q82" i="23"/>
  <c r="E85" i="3"/>
  <c r="G82" i="23"/>
  <c r="H85" i="3"/>
  <c r="D85" i="3"/>
  <c r="AF84" i="23"/>
  <c r="H88" i="31"/>
  <c r="L88" i="31"/>
  <c r="J88" i="31"/>
  <c r="H87" i="3"/>
  <c r="D87" i="3"/>
  <c r="G84" i="23"/>
  <c r="G87" i="3"/>
  <c r="C87" i="3"/>
  <c r="AA84" i="23"/>
  <c r="F87" i="3"/>
  <c r="V84" i="23"/>
  <c r="B114" i="23"/>
  <c r="B117" i="3"/>
  <c r="L117" i="23"/>
  <c r="L121" i="31"/>
  <c r="H121" i="31"/>
  <c r="J121" i="31"/>
  <c r="A80" i="30"/>
  <c r="E120" i="3"/>
  <c r="H120" i="3"/>
  <c r="D120" i="3"/>
  <c r="AA117" i="23"/>
  <c r="G120" i="3"/>
  <c r="C120" i="3"/>
  <c r="G117" i="23"/>
  <c r="H124" i="31"/>
  <c r="L124" i="31"/>
  <c r="J124" i="31"/>
  <c r="A83" i="30"/>
  <c r="H123" i="3"/>
  <c r="D123" i="3"/>
  <c r="G123" i="3"/>
  <c r="C123" i="3"/>
  <c r="F123" i="3"/>
  <c r="L133" i="23"/>
  <c r="L137" i="31"/>
  <c r="H137" i="31"/>
  <c r="J137" i="31"/>
  <c r="F136" i="3"/>
  <c r="E136" i="3"/>
  <c r="H136" i="3"/>
  <c r="D136" i="3"/>
  <c r="AA133" i="23"/>
  <c r="G136" i="3"/>
  <c r="G133" i="23"/>
  <c r="AF136" i="23"/>
  <c r="H140" i="31"/>
  <c r="L140" i="31"/>
  <c r="J140" i="31"/>
  <c r="A54" i="24"/>
  <c r="A47" i="24" s="1"/>
  <c r="A48" i="24" s="1"/>
  <c r="A49" i="24" s="1"/>
  <c r="A50" i="24" s="1"/>
  <c r="A51" i="24" s="1"/>
  <c r="A52" i="24" s="1"/>
  <c r="A53" i="24" s="1"/>
  <c r="A53" i="11"/>
  <c r="A47" i="11" s="1"/>
  <c r="E139" i="3"/>
  <c r="H139" i="3"/>
  <c r="D139" i="3"/>
  <c r="G139" i="3"/>
  <c r="C139" i="3"/>
  <c r="F139" i="3"/>
  <c r="Q136" i="23"/>
  <c r="B182" i="23"/>
  <c r="B185" i="3"/>
  <c r="AF185" i="23"/>
  <c r="L189" i="31"/>
  <c r="H189" i="31"/>
  <c r="J189" i="31"/>
  <c r="A114" i="30"/>
  <c r="F188" i="3"/>
  <c r="E188" i="3"/>
  <c r="H188" i="3"/>
  <c r="D188" i="3"/>
  <c r="C188" i="3"/>
  <c r="G185" i="23"/>
  <c r="AA185" i="23"/>
  <c r="V185" i="23"/>
  <c r="H192" i="31"/>
  <c r="J192" i="31"/>
  <c r="L192" i="31"/>
  <c r="A117" i="30"/>
  <c r="E191" i="3"/>
  <c r="H191" i="3"/>
  <c r="D191" i="3"/>
  <c r="G191" i="3"/>
  <c r="C191" i="3"/>
  <c r="AF188" i="23"/>
  <c r="F191" i="3"/>
  <c r="L188" i="23"/>
  <c r="AF190" i="23"/>
  <c r="L194" i="31"/>
  <c r="J194" i="31"/>
  <c r="H194" i="31"/>
  <c r="A119" i="30"/>
  <c r="G193" i="3"/>
  <c r="C193" i="3"/>
  <c r="F193" i="3"/>
  <c r="E193" i="3"/>
  <c r="Q190" i="23"/>
  <c r="H193" i="3"/>
  <c r="AF203" i="23"/>
  <c r="L207" i="31"/>
  <c r="H207" i="31"/>
  <c r="J207" i="31"/>
  <c r="A132" i="30"/>
  <c r="H206" i="3"/>
  <c r="D206" i="3"/>
  <c r="G206" i="3"/>
  <c r="C206" i="3"/>
  <c r="F206" i="3"/>
  <c r="E206" i="3"/>
  <c r="Q203" i="23"/>
  <c r="AF212" i="23"/>
  <c r="H216" i="31"/>
  <c r="L216" i="31"/>
  <c r="J216" i="31"/>
  <c r="E215" i="3"/>
  <c r="H215" i="3"/>
  <c r="D215" i="3"/>
  <c r="G215" i="3"/>
  <c r="C215" i="3"/>
  <c r="F215" i="3"/>
  <c r="Q212" i="23"/>
  <c r="L221" i="31"/>
  <c r="H221" i="31"/>
  <c r="J221" i="31"/>
  <c r="F220" i="3"/>
  <c r="E220" i="3"/>
  <c r="H220" i="3"/>
  <c r="D220" i="3"/>
  <c r="C220" i="3"/>
  <c r="Q217" i="23"/>
  <c r="L217" i="23"/>
  <c r="B219" i="23"/>
  <c r="Q229" i="23"/>
  <c r="L233" i="31"/>
  <c r="H233" i="31"/>
  <c r="J233" i="31"/>
  <c r="F232" i="3"/>
  <c r="E232" i="3"/>
  <c r="H232" i="3"/>
  <c r="D232" i="3"/>
  <c r="AK229" i="23"/>
  <c r="G232" i="3"/>
  <c r="L229" i="23"/>
  <c r="AF235" i="23"/>
  <c r="L239" i="31"/>
  <c r="H239" i="31"/>
  <c r="J239" i="31"/>
  <c r="H238" i="3"/>
  <c r="D238" i="3"/>
  <c r="G238" i="3"/>
  <c r="C238" i="3"/>
  <c r="F238" i="3"/>
  <c r="E238" i="3"/>
  <c r="G235" i="23"/>
  <c r="AA235" i="23"/>
  <c r="V235" i="23"/>
  <c r="AK235" i="23"/>
  <c r="AF240" i="23"/>
  <c r="L244" i="31"/>
  <c r="H244" i="31"/>
  <c r="J244" i="31"/>
  <c r="E243" i="3"/>
  <c r="H243" i="3"/>
  <c r="D243" i="3"/>
  <c r="G243" i="3"/>
  <c r="C243" i="3"/>
  <c r="Q240" i="23"/>
  <c r="B265" i="3"/>
  <c r="B264" i="23"/>
  <c r="B267" i="3"/>
  <c r="B280" i="23"/>
  <c r="B283" i="3"/>
  <c r="B298" i="23"/>
  <c r="B301" i="3"/>
  <c r="B303" i="23"/>
  <c r="B306" i="3"/>
  <c r="AF314" i="23"/>
  <c r="L318" i="31"/>
  <c r="J318" i="31"/>
  <c r="H318" i="31"/>
  <c r="G317" i="3"/>
  <c r="C317" i="3"/>
  <c r="F317" i="3"/>
  <c r="E317" i="3"/>
  <c r="G314" i="23"/>
  <c r="H317" i="3"/>
  <c r="AA314" i="23"/>
  <c r="D317" i="3"/>
  <c r="V314" i="23"/>
  <c r="L321" i="31"/>
  <c r="J321" i="31"/>
  <c r="H321" i="31"/>
  <c r="F320" i="3"/>
  <c r="E320" i="3"/>
  <c r="H320" i="3"/>
  <c r="D320" i="3"/>
  <c r="G320" i="3"/>
  <c r="C320" i="3"/>
  <c r="AF317" i="23"/>
  <c r="L317" i="23"/>
  <c r="AF319" i="23"/>
  <c r="L323" i="31"/>
  <c r="J323" i="31"/>
  <c r="H323" i="31"/>
  <c r="H322" i="3"/>
  <c r="D322" i="3"/>
  <c r="G322" i="3"/>
  <c r="C322" i="3"/>
  <c r="F322" i="3"/>
  <c r="Q319" i="23"/>
  <c r="E322" i="3"/>
  <c r="AP319" i="23"/>
  <c r="AK319" i="23"/>
  <c r="E55" i="3"/>
  <c r="E71" i="3"/>
  <c r="C85" i="3"/>
  <c r="E87" i="3"/>
  <c r="E103" i="3"/>
  <c r="G140" i="3"/>
  <c r="D177" i="3"/>
  <c r="G204" i="3"/>
  <c r="C232" i="3"/>
  <c r="G268" i="3"/>
  <c r="E314" i="3"/>
  <c r="G12" i="23"/>
  <c r="AF13" i="23"/>
  <c r="L17" i="31"/>
  <c r="H17" i="31"/>
  <c r="J17" i="31"/>
  <c r="A10" i="30"/>
  <c r="A17" i="24"/>
  <c r="Q13" i="23"/>
  <c r="G16" i="23"/>
  <c r="AF17" i="23"/>
  <c r="L21" i="31"/>
  <c r="H21" i="31"/>
  <c r="J21" i="31"/>
  <c r="A14" i="30"/>
  <c r="A21" i="24"/>
  <c r="Q17" i="23"/>
  <c r="G20" i="23"/>
  <c r="AF21" i="23"/>
  <c r="L25" i="31"/>
  <c r="H25" i="31"/>
  <c r="J25" i="31"/>
  <c r="A18" i="30"/>
  <c r="A25" i="24"/>
  <c r="Q21" i="23"/>
  <c r="G24" i="23"/>
  <c r="AF25" i="23"/>
  <c r="L29" i="31"/>
  <c r="H29" i="31"/>
  <c r="J29" i="31"/>
  <c r="A22" i="30"/>
  <c r="A29" i="24"/>
  <c r="Q25" i="23"/>
  <c r="G28" i="23"/>
  <c r="AF29" i="23"/>
  <c r="L33" i="31"/>
  <c r="H33" i="31"/>
  <c r="J33" i="31"/>
  <c r="A26" i="30"/>
  <c r="A33" i="24"/>
  <c r="Q29" i="23"/>
  <c r="G32" i="23"/>
  <c r="AF33" i="23"/>
  <c r="L37" i="31"/>
  <c r="H37" i="31"/>
  <c r="J37" i="31"/>
  <c r="A30" i="30"/>
  <c r="A37" i="24"/>
  <c r="Q33" i="23"/>
  <c r="G36" i="23"/>
  <c r="AF37" i="23"/>
  <c r="L41" i="31"/>
  <c r="H41" i="31"/>
  <c r="J41" i="31"/>
  <c r="A34" i="30"/>
  <c r="A41" i="24"/>
  <c r="Q37" i="23"/>
  <c r="G40" i="23"/>
  <c r="AA41" i="23"/>
  <c r="L45" i="31"/>
  <c r="H45" i="31"/>
  <c r="J45" i="31"/>
  <c r="A38" i="30"/>
  <c r="A45" i="24"/>
  <c r="Q41" i="23"/>
  <c r="L46" i="31"/>
  <c r="H46" i="31"/>
  <c r="J46" i="31"/>
  <c r="A39" i="30"/>
  <c r="A46" i="24"/>
  <c r="AF44" i="23"/>
  <c r="H48" i="31"/>
  <c r="J48" i="31"/>
  <c r="L48" i="31"/>
  <c r="A41" i="30"/>
  <c r="Q44" i="23"/>
  <c r="L50" i="31"/>
  <c r="J50" i="31"/>
  <c r="H50" i="31"/>
  <c r="A43" i="30"/>
  <c r="AF47" i="23"/>
  <c r="L51" i="31"/>
  <c r="H51" i="31"/>
  <c r="J51" i="31"/>
  <c r="A44" i="30"/>
  <c r="AA48" i="23"/>
  <c r="L57" i="31"/>
  <c r="H57" i="31"/>
  <c r="J57" i="31"/>
  <c r="V53" i="23"/>
  <c r="Q54" i="23"/>
  <c r="AF56" i="23"/>
  <c r="H60" i="31"/>
  <c r="L60" i="31"/>
  <c r="J60" i="31"/>
  <c r="Q56" i="23"/>
  <c r="Q58" i="23"/>
  <c r="AF59" i="23"/>
  <c r="V61" i="23"/>
  <c r="Q62" i="23"/>
  <c r="L69" i="31"/>
  <c r="H69" i="31"/>
  <c r="J69" i="31"/>
  <c r="AF66" i="23"/>
  <c r="L70" i="31"/>
  <c r="J70" i="31"/>
  <c r="H70" i="31"/>
  <c r="L73" i="31"/>
  <c r="H73" i="31"/>
  <c r="J73" i="31"/>
  <c r="A80" i="24"/>
  <c r="AF70" i="23"/>
  <c r="L74" i="31"/>
  <c r="J74" i="31"/>
  <c r="H74" i="31"/>
  <c r="A81" i="24"/>
  <c r="AA70" i="23"/>
  <c r="AF72" i="23"/>
  <c r="H76" i="31"/>
  <c r="L76" i="31"/>
  <c r="J76" i="31"/>
  <c r="A83" i="24"/>
  <c r="Q72" i="23"/>
  <c r="L81" i="31"/>
  <c r="H81" i="31"/>
  <c r="J81" i="31"/>
  <c r="A88" i="24"/>
  <c r="AF78" i="23"/>
  <c r="L82" i="31"/>
  <c r="J82" i="31"/>
  <c r="H82" i="31"/>
  <c r="A89" i="24"/>
  <c r="AF79" i="23"/>
  <c r="L83" i="31"/>
  <c r="H83" i="31"/>
  <c r="J83" i="31"/>
  <c r="A90" i="24"/>
  <c r="AA80" i="23"/>
  <c r="L87" i="31"/>
  <c r="H87" i="31"/>
  <c r="J87" i="31"/>
  <c r="L89" i="31"/>
  <c r="H89" i="31"/>
  <c r="J89" i="31"/>
  <c r="AF86" i="23"/>
  <c r="L90" i="31"/>
  <c r="J90" i="31"/>
  <c r="H90" i="31"/>
  <c r="AA86" i="23"/>
  <c r="AF87" i="23"/>
  <c r="V89" i="23"/>
  <c r="G90" i="23"/>
  <c r="L95" i="31"/>
  <c r="H95" i="31"/>
  <c r="J95" i="31"/>
  <c r="A54" i="30"/>
  <c r="L97" i="31"/>
  <c r="H97" i="31"/>
  <c r="J97" i="31"/>
  <c r="A56" i="30"/>
  <c r="AF94" i="23"/>
  <c r="L98" i="31"/>
  <c r="J98" i="31"/>
  <c r="H98" i="31"/>
  <c r="A57" i="30"/>
  <c r="AA94" i="23"/>
  <c r="AF95" i="23"/>
  <c r="V97" i="23"/>
  <c r="G98" i="23"/>
  <c r="L103" i="31"/>
  <c r="H103" i="31"/>
  <c r="J103" i="31"/>
  <c r="A62" i="30"/>
  <c r="L105" i="31"/>
  <c r="H105" i="31"/>
  <c r="J105" i="31"/>
  <c r="A64" i="30"/>
  <c r="AF102" i="23"/>
  <c r="L106" i="31"/>
  <c r="J106" i="31"/>
  <c r="H106" i="31"/>
  <c r="A65" i="30"/>
  <c r="AA102" i="23"/>
  <c r="AF103" i="23"/>
  <c r="V105" i="23"/>
  <c r="G106" i="23"/>
  <c r="L111" i="31"/>
  <c r="H111" i="31"/>
  <c r="J111" i="31"/>
  <c r="A70" i="30"/>
  <c r="L113" i="31"/>
  <c r="H113" i="31"/>
  <c r="J113" i="31"/>
  <c r="A72" i="30"/>
  <c r="AF110" i="23"/>
  <c r="L114" i="31"/>
  <c r="J114" i="31"/>
  <c r="H114" i="31"/>
  <c r="A73" i="30"/>
  <c r="AA110" i="23"/>
  <c r="AF111" i="23"/>
  <c r="V113" i="23"/>
  <c r="G114" i="23"/>
  <c r="G118" i="23"/>
  <c r="AF119" i="23"/>
  <c r="L123" i="31"/>
  <c r="J123" i="31"/>
  <c r="H123" i="31"/>
  <c r="A82" i="30"/>
  <c r="V119" i="23"/>
  <c r="L121" i="23"/>
  <c r="L125" i="31"/>
  <c r="H125" i="31"/>
  <c r="J125" i="31"/>
  <c r="A84" i="30"/>
  <c r="H128" i="31"/>
  <c r="J128" i="31"/>
  <c r="L128" i="31"/>
  <c r="A87" i="30"/>
  <c r="L130" i="31"/>
  <c r="J130" i="31"/>
  <c r="H130" i="31"/>
  <c r="A89" i="30"/>
  <c r="AA126" i="23"/>
  <c r="AA129" i="23"/>
  <c r="G134" i="23"/>
  <c r="AF135" i="23"/>
  <c r="L139" i="31"/>
  <c r="J139" i="31"/>
  <c r="H139" i="31"/>
  <c r="H138" i="3"/>
  <c r="D138" i="3"/>
  <c r="G138" i="3"/>
  <c r="C138" i="3"/>
  <c r="F138" i="3"/>
  <c r="V135" i="23"/>
  <c r="L142" i="31"/>
  <c r="J142" i="31"/>
  <c r="H142" i="31"/>
  <c r="A55" i="11"/>
  <c r="A56" i="24"/>
  <c r="G141" i="3"/>
  <c r="C141" i="3"/>
  <c r="F141" i="3"/>
  <c r="E141" i="3"/>
  <c r="AA138" i="23"/>
  <c r="AF144" i="23"/>
  <c r="L148" i="31"/>
  <c r="H148" i="31"/>
  <c r="J148" i="31"/>
  <c r="A61" i="11"/>
  <c r="A62" i="24"/>
  <c r="E147" i="3"/>
  <c r="H147" i="3"/>
  <c r="D147" i="3"/>
  <c r="G147" i="3"/>
  <c r="C147" i="3"/>
  <c r="L149" i="31"/>
  <c r="H149" i="31"/>
  <c r="J149" i="31"/>
  <c r="A63" i="24"/>
  <c r="A62" i="11"/>
  <c r="F148" i="3"/>
  <c r="E148" i="3"/>
  <c r="H148" i="3"/>
  <c r="D148" i="3"/>
  <c r="Q148" i="23"/>
  <c r="L154" i="31"/>
  <c r="J154" i="31"/>
  <c r="H154" i="31"/>
  <c r="A67" i="11"/>
  <c r="A68" i="24"/>
  <c r="G153" i="3"/>
  <c r="C153" i="3"/>
  <c r="F153" i="3"/>
  <c r="E153" i="3"/>
  <c r="AA150" i="23"/>
  <c r="G154" i="23"/>
  <c r="AF155" i="23"/>
  <c r="L159" i="31"/>
  <c r="H159" i="31"/>
  <c r="J159" i="31"/>
  <c r="A72" i="11"/>
  <c r="A73" i="24"/>
  <c r="H158" i="3"/>
  <c r="D158" i="3"/>
  <c r="G158" i="3"/>
  <c r="C158" i="3"/>
  <c r="F158" i="3"/>
  <c r="Q155" i="23"/>
  <c r="AF156" i="23"/>
  <c r="H160" i="31"/>
  <c r="J160" i="31"/>
  <c r="L160" i="31"/>
  <c r="A73" i="11"/>
  <c r="A74" i="24"/>
  <c r="E159" i="3"/>
  <c r="H159" i="3"/>
  <c r="D159" i="3"/>
  <c r="G159" i="3"/>
  <c r="C159" i="3"/>
  <c r="AF157" i="23"/>
  <c r="L161" i="31"/>
  <c r="H161" i="31"/>
  <c r="J161" i="31"/>
  <c r="A75" i="24"/>
  <c r="A74" i="11"/>
  <c r="F160" i="3"/>
  <c r="E160" i="3"/>
  <c r="H160" i="3"/>
  <c r="D160" i="3"/>
  <c r="G158" i="23"/>
  <c r="AF159" i="23"/>
  <c r="L163" i="31"/>
  <c r="H163" i="31"/>
  <c r="J163" i="31"/>
  <c r="A76" i="11"/>
  <c r="A77" i="24"/>
  <c r="H162" i="3"/>
  <c r="D162" i="3"/>
  <c r="G162" i="3"/>
  <c r="C162" i="3"/>
  <c r="F162" i="3"/>
  <c r="Q159" i="23"/>
  <c r="L167" i="31"/>
  <c r="J167" i="31"/>
  <c r="H167" i="31"/>
  <c r="A80" i="11"/>
  <c r="H166" i="3"/>
  <c r="D166" i="3"/>
  <c r="G166" i="3"/>
  <c r="C166" i="3"/>
  <c r="F166" i="3"/>
  <c r="AF165" i="23"/>
  <c r="L169" i="31"/>
  <c r="H169" i="31"/>
  <c r="J169" i="31"/>
  <c r="A82" i="11"/>
  <c r="F168" i="3"/>
  <c r="E168" i="3"/>
  <c r="H168" i="3"/>
  <c r="D168" i="3"/>
  <c r="Q165" i="23"/>
  <c r="AF169" i="23"/>
  <c r="L173" i="31"/>
  <c r="H173" i="31"/>
  <c r="J173" i="31"/>
  <c r="A98" i="30"/>
  <c r="A86" i="11"/>
  <c r="F172" i="3"/>
  <c r="E172" i="3"/>
  <c r="H172" i="3"/>
  <c r="D172" i="3"/>
  <c r="Q169" i="23"/>
  <c r="L175" i="31"/>
  <c r="H175" i="31"/>
  <c r="J175" i="31"/>
  <c r="A100" i="30"/>
  <c r="A88" i="11"/>
  <c r="H174" i="3"/>
  <c r="D174" i="3"/>
  <c r="G174" i="3"/>
  <c r="C174" i="3"/>
  <c r="F174" i="3"/>
  <c r="AA173" i="23"/>
  <c r="Q175" i="23"/>
  <c r="AF177" i="23"/>
  <c r="L181" i="31"/>
  <c r="H181" i="31"/>
  <c r="J181" i="31"/>
  <c r="A106" i="30"/>
  <c r="F180" i="3"/>
  <c r="E180" i="3"/>
  <c r="H180" i="3"/>
  <c r="D180" i="3"/>
  <c r="Q177" i="23"/>
  <c r="AF179" i="23"/>
  <c r="L183" i="31"/>
  <c r="J183" i="31"/>
  <c r="H183" i="31"/>
  <c r="A108" i="30"/>
  <c r="H182" i="3"/>
  <c r="D182" i="3"/>
  <c r="G182" i="3"/>
  <c r="C182" i="3"/>
  <c r="F182" i="3"/>
  <c r="H184" i="31"/>
  <c r="L184" i="31"/>
  <c r="J184" i="31"/>
  <c r="A109" i="30"/>
  <c r="E183" i="3"/>
  <c r="H183" i="3"/>
  <c r="D183" i="3"/>
  <c r="G183" i="3"/>
  <c r="C183" i="3"/>
  <c r="AF186" i="23"/>
  <c r="L190" i="31"/>
  <c r="J190" i="31"/>
  <c r="H190" i="31"/>
  <c r="A115" i="30"/>
  <c r="G189" i="3"/>
  <c r="C189" i="3"/>
  <c r="F189" i="3"/>
  <c r="E189" i="3"/>
  <c r="V186" i="23"/>
  <c r="AA189" i="23"/>
  <c r="Q191" i="23"/>
  <c r="AF193" i="23"/>
  <c r="L197" i="31"/>
  <c r="H197" i="31"/>
  <c r="J197" i="31"/>
  <c r="A122" i="30"/>
  <c r="F196" i="3"/>
  <c r="E196" i="3"/>
  <c r="H196" i="3"/>
  <c r="D196" i="3"/>
  <c r="Q193" i="23"/>
  <c r="AF195" i="23"/>
  <c r="L199" i="31"/>
  <c r="J199" i="31"/>
  <c r="H199" i="31"/>
  <c r="A124" i="30"/>
  <c r="H198" i="3"/>
  <c r="D198" i="3"/>
  <c r="G198" i="3"/>
  <c r="C198" i="3"/>
  <c r="F198" i="3"/>
  <c r="H200" i="31"/>
  <c r="L200" i="31"/>
  <c r="J200" i="31"/>
  <c r="A125" i="30"/>
  <c r="E199" i="3"/>
  <c r="H199" i="3"/>
  <c r="D199" i="3"/>
  <c r="G199" i="3"/>
  <c r="C199" i="3"/>
  <c r="AF202" i="23"/>
  <c r="L206" i="31"/>
  <c r="J206" i="31"/>
  <c r="H206" i="31"/>
  <c r="A131" i="30"/>
  <c r="G205" i="3"/>
  <c r="C205" i="3"/>
  <c r="F205" i="3"/>
  <c r="E205" i="3"/>
  <c r="V202" i="23"/>
  <c r="AA205" i="23"/>
  <c r="L213" i="31"/>
  <c r="H213" i="31"/>
  <c r="J213" i="31"/>
  <c r="F212" i="3"/>
  <c r="E212" i="3"/>
  <c r="H212" i="3"/>
  <c r="D212" i="3"/>
  <c r="L219" i="31"/>
  <c r="J219" i="31"/>
  <c r="H219" i="31"/>
  <c r="H218" i="3"/>
  <c r="D218" i="3"/>
  <c r="G218" i="3"/>
  <c r="C218" i="3"/>
  <c r="F218" i="3"/>
  <c r="Q215" i="23"/>
  <c r="AF216" i="23"/>
  <c r="H220" i="31"/>
  <c r="L220" i="31"/>
  <c r="J220" i="31"/>
  <c r="E219" i="3"/>
  <c r="H219" i="3"/>
  <c r="D219" i="3"/>
  <c r="G219" i="3"/>
  <c r="C219" i="3"/>
  <c r="V216" i="23"/>
  <c r="L222" i="31"/>
  <c r="J222" i="31"/>
  <c r="H222" i="31"/>
  <c r="G221" i="3"/>
  <c r="C221" i="3"/>
  <c r="F221" i="3"/>
  <c r="E221" i="3"/>
  <c r="AA219" i="23"/>
  <c r="AA226" i="23"/>
  <c r="L230" i="31"/>
  <c r="J230" i="31"/>
  <c r="H230" i="31"/>
  <c r="G229" i="3"/>
  <c r="C229" i="3"/>
  <c r="F229" i="3"/>
  <c r="E229" i="3"/>
  <c r="AF228" i="23"/>
  <c r="H232" i="31"/>
  <c r="L232" i="31"/>
  <c r="J232" i="31"/>
  <c r="E231" i="3"/>
  <c r="H231" i="3"/>
  <c r="D231" i="3"/>
  <c r="G231" i="3"/>
  <c r="C231" i="3"/>
  <c r="V228" i="23"/>
  <c r="AF236" i="23"/>
  <c r="H240" i="31"/>
  <c r="J240" i="31"/>
  <c r="L240" i="31"/>
  <c r="E239" i="3"/>
  <c r="H239" i="3"/>
  <c r="D239" i="3"/>
  <c r="G239" i="3"/>
  <c r="C239" i="3"/>
  <c r="V236" i="23"/>
  <c r="AA238" i="23"/>
  <c r="L242" i="31"/>
  <c r="J242" i="31"/>
  <c r="H242" i="31"/>
  <c r="G241" i="3"/>
  <c r="C241" i="3"/>
  <c r="F241" i="3"/>
  <c r="E241" i="3"/>
  <c r="AA239" i="23"/>
  <c r="AF243" i="23"/>
  <c r="L247" i="31"/>
  <c r="J247" i="31"/>
  <c r="H247" i="31"/>
  <c r="H246" i="3"/>
  <c r="D246" i="3"/>
  <c r="G246" i="3"/>
  <c r="C246" i="3"/>
  <c r="F246" i="3"/>
  <c r="Q243" i="23"/>
  <c r="AF245" i="23"/>
  <c r="L249" i="31"/>
  <c r="H249" i="31"/>
  <c r="J249" i="31"/>
  <c r="F248" i="3"/>
  <c r="E248" i="3"/>
  <c r="H248" i="3"/>
  <c r="D248" i="3"/>
  <c r="L250" i="31"/>
  <c r="J250" i="31"/>
  <c r="H250" i="31"/>
  <c r="A141" i="30"/>
  <c r="A136" i="30" s="1"/>
  <c r="A137" i="30" s="1"/>
  <c r="A138" i="30" s="1"/>
  <c r="A139" i="30" s="1"/>
  <c r="A140" i="30" s="1"/>
  <c r="G249" i="3"/>
  <c r="C249" i="3"/>
  <c r="F249" i="3"/>
  <c r="E249" i="3"/>
  <c r="AA247" i="23"/>
  <c r="Q249" i="23"/>
  <c r="AF251" i="23"/>
  <c r="L255" i="31"/>
  <c r="H255" i="31"/>
  <c r="J255" i="31"/>
  <c r="A146" i="30"/>
  <c r="H254" i="3"/>
  <c r="D254" i="3"/>
  <c r="G254" i="3"/>
  <c r="C254" i="3"/>
  <c r="F254" i="3"/>
  <c r="Q251" i="23"/>
  <c r="AF253" i="23"/>
  <c r="L257" i="31"/>
  <c r="H257" i="31"/>
  <c r="J257" i="31"/>
  <c r="A148" i="30"/>
  <c r="F256" i="3"/>
  <c r="E256" i="3"/>
  <c r="H256" i="3"/>
  <c r="D256" i="3"/>
  <c r="L258" i="31"/>
  <c r="J258" i="31"/>
  <c r="H258" i="31"/>
  <c r="A149" i="30"/>
  <c r="G257" i="3"/>
  <c r="C257" i="3"/>
  <c r="F257" i="3"/>
  <c r="E257" i="3"/>
  <c r="AF256" i="23"/>
  <c r="L260" i="31"/>
  <c r="H260" i="31"/>
  <c r="J260" i="31"/>
  <c r="A151" i="30"/>
  <c r="E259" i="3"/>
  <c r="H259" i="3"/>
  <c r="D259" i="3"/>
  <c r="G259" i="3"/>
  <c r="C259" i="3"/>
  <c r="Q256" i="23"/>
  <c r="L262" i="31"/>
  <c r="J262" i="31"/>
  <c r="H262" i="31"/>
  <c r="A153" i="30"/>
  <c r="G261" i="3"/>
  <c r="C261" i="3"/>
  <c r="F261" i="3"/>
  <c r="E261" i="3"/>
  <c r="AA258" i="23"/>
  <c r="AA260" i="23"/>
  <c r="L262" i="23"/>
  <c r="L263" i="23"/>
  <c r="AA264" i="23"/>
  <c r="L266" i="23"/>
  <c r="AF272" i="23"/>
  <c r="L276" i="31"/>
  <c r="H276" i="31"/>
  <c r="J276" i="31"/>
  <c r="A167" i="30"/>
  <c r="E275" i="3"/>
  <c r="H275" i="3"/>
  <c r="D275" i="3"/>
  <c r="G275" i="3"/>
  <c r="C275" i="3"/>
  <c r="Q272" i="23"/>
  <c r="Q274" i="23"/>
  <c r="L278" i="31"/>
  <c r="J278" i="31"/>
  <c r="H278" i="31"/>
  <c r="A169" i="30"/>
  <c r="G277" i="3"/>
  <c r="C277" i="3"/>
  <c r="F277" i="3"/>
  <c r="E277" i="3"/>
  <c r="AA276" i="23"/>
  <c r="L278" i="23"/>
  <c r="L279" i="23"/>
  <c r="AA280" i="23"/>
  <c r="Q282" i="23"/>
  <c r="AF284" i="23"/>
  <c r="H288" i="31"/>
  <c r="J288" i="31"/>
  <c r="L288" i="31"/>
  <c r="A98" i="24"/>
  <c r="A91" i="24" s="1"/>
  <c r="A92" i="24" s="1"/>
  <c r="A93" i="24" s="1"/>
  <c r="A94" i="24" s="1"/>
  <c r="A95" i="24" s="1"/>
  <c r="A96" i="24" s="1"/>
  <c r="A97" i="24" s="1"/>
  <c r="E287" i="3"/>
  <c r="H287" i="3"/>
  <c r="D287" i="3"/>
  <c r="G287" i="3"/>
  <c r="C287" i="3"/>
  <c r="Q284" i="23"/>
  <c r="AF286" i="23"/>
  <c r="L290" i="31"/>
  <c r="J290" i="31"/>
  <c r="H290" i="31"/>
  <c r="A100" i="24"/>
  <c r="G289" i="3"/>
  <c r="C289" i="3"/>
  <c r="F289" i="3"/>
  <c r="E289" i="3"/>
  <c r="L291" i="31"/>
  <c r="H291" i="31"/>
  <c r="J291" i="31"/>
  <c r="A101" i="24"/>
  <c r="H290" i="3"/>
  <c r="D290" i="3"/>
  <c r="G290" i="3"/>
  <c r="C290" i="3"/>
  <c r="F290" i="3"/>
  <c r="AF292" i="23"/>
  <c r="H296" i="31"/>
  <c r="L296" i="31"/>
  <c r="J296" i="31"/>
  <c r="A106" i="24"/>
  <c r="E295" i="3"/>
  <c r="A101" i="11"/>
  <c r="A91" i="11" s="1"/>
  <c r="A92" i="11" s="1"/>
  <c r="A93" i="11" s="1"/>
  <c r="A94" i="11" s="1"/>
  <c r="A95" i="11" s="1"/>
  <c r="A96" i="11" s="1"/>
  <c r="H295" i="3"/>
  <c r="D295" i="3"/>
  <c r="G295" i="3"/>
  <c r="C295" i="3"/>
  <c r="Q292" i="23"/>
  <c r="AF295" i="23"/>
  <c r="L299" i="31"/>
  <c r="H299" i="31"/>
  <c r="J299" i="31"/>
  <c r="A104" i="11"/>
  <c r="H298" i="3"/>
  <c r="D298" i="3"/>
  <c r="G298" i="3"/>
  <c r="C298" i="3"/>
  <c r="F298" i="3"/>
  <c r="V295" i="23"/>
  <c r="AA298" i="23"/>
  <c r="Q300" i="23"/>
  <c r="AF301" i="23"/>
  <c r="AF306" i="23"/>
  <c r="L310" i="31"/>
  <c r="J310" i="31"/>
  <c r="H310" i="31"/>
  <c r="G309" i="3"/>
  <c r="C309" i="3"/>
  <c r="F309" i="3"/>
  <c r="E309" i="3"/>
  <c r="Q306" i="23"/>
  <c r="AF308" i="23"/>
  <c r="H312" i="31"/>
  <c r="L312" i="31"/>
  <c r="J312" i="31"/>
  <c r="E311" i="3"/>
  <c r="H311" i="3"/>
  <c r="D311" i="3"/>
  <c r="G311" i="3"/>
  <c r="C311" i="3"/>
  <c r="AF309" i="23"/>
  <c r="L313" i="31"/>
  <c r="H313" i="31"/>
  <c r="J313" i="31"/>
  <c r="F312" i="3"/>
  <c r="E312" i="3"/>
  <c r="H312" i="3"/>
  <c r="D312" i="3"/>
  <c r="AA310" i="23"/>
  <c r="Q312" i="23"/>
  <c r="AF315" i="23"/>
  <c r="L319" i="31"/>
  <c r="H319" i="31"/>
  <c r="J319" i="31"/>
  <c r="H318" i="3"/>
  <c r="D318" i="3"/>
  <c r="G318" i="3"/>
  <c r="C318" i="3"/>
  <c r="F318" i="3"/>
  <c r="V315" i="23"/>
  <c r="AA318" i="23"/>
  <c r="Q320" i="23"/>
  <c r="AF321" i="23"/>
  <c r="C435" i="23"/>
  <c r="F15" i="3"/>
  <c r="C16" i="3"/>
  <c r="G16" i="3"/>
  <c r="D17" i="3"/>
  <c r="F19" i="3"/>
  <c r="C20" i="3"/>
  <c r="G20" i="3"/>
  <c r="D21" i="3"/>
  <c r="F23" i="3"/>
  <c r="C24" i="3"/>
  <c r="G24" i="3"/>
  <c r="D25" i="3"/>
  <c r="F27" i="3"/>
  <c r="C28" i="3"/>
  <c r="G28" i="3"/>
  <c r="D29" i="3"/>
  <c r="F31" i="3"/>
  <c r="C32" i="3"/>
  <c r="G32" i="3"/>
  <c r="D33" i="3"/>
  <c r="F35" i="3"/>
  <c r="C36" i="3"/>
  <c r="G36" i="3"/>
  <c r="D37" i="3"/>
  <c r="F39" i="3"/>
  <c r="C40" i="3"/>
  <c r="G40" i="3"/>
  <c r="D41" i="3"/>
  <c r="F43" i="3"/>
  <c r="C44" i="3"/>
  <c r="G44" i="3"/>
  <c r="D45" i="3"/>
  <c r="H45" i="3"/>
  <c r="F47" i="3"/>
  <c r="C48" i="3"/>
  <c r="D49" i="3"/>
  <c r="H49" i="3"/>
  <c r="E50" i="3"/>
  <c r="F51" i="3"/>
  <c r="D53" i="3"/>
  <c r="C56" i="3"/>
  <c r="G56" i="3"/>
  <c r="D57" i="3"/>
  <c r="H57" i="3"/>
  <c r="E58" i="3"/>
  <c r="F59" i="3"/>
  <c r="C60" i="3"/>
  <c r="D61" i="3"/>
  <c r="H61" i="3"/>
  <c r="E62" i="3"/>
  <c r="B63" i="3"/>
  <c r="C64" i="3"/>
  <c r="G64" i="3"/>
  <c r="D65" i="3"/>
  <c r="H65" i="3"/>
  <c r="E66" i="3"/>
  <c r="C68" i="3"/>
  <c r="G68" i="3"/>
  <c r="D69" i="3"/>
  <c r="H69" i="3"/>
  <c r="C72" i="3"/>
  <c r="G72" i="3"/>
  <c r="D73" i="3"/>
  <c r="H73" i="3"/>
  <c r="E74" i="3"/>
  <c r="F75" i="3"/>
  <c r="C76" i="3"/>
  <c r="D77" i="3"/>
  <c r="C80" i="3"/>
  <c r="G80" i="3"/>
  <c r="D81" i="3"/>
  <c r="H81" i="3"/>
  <c r="E82" i="3"/>
  <c r="F83" i="3"/>
  <c r="E86" i="3"/>
  <c r="C88" i="3"/>
  <c r="G88" i="3"/>
  <c r="D89" i="3"/>
  <c r="H89" i="3"/>
  <c r="E90" i="3"/>
  <c r="C92" i="3"/>
  <c r="G92" i="3"/>
  <c r="D93" i="3"/>
  <c r="H93" i="3"/>
  <c r="E94" i="3"/>
  <c r="C96" i="3"/>
  <c r="G96" i="3"/>
  <c r="D97" i="3"/>
  <c r="H97" i="3"/>
  <c r="E98" i="3"/>
  <c r="B99" i="3"/>
  <c r="C100" i="3"/>
  <c r="G100" i="3"/>
  <c r="D101" i="3"/>
  <c r="H101" i="3"/>
  <c r="E102" i="3"/>
  <c r="C104" i="3"/>
  <c r="G104" i="3"/>
  <c r="D105" i="3"/>
  <c r="H105" i="3"/>
  <c r="E106" i="3"/>
  <c r="B107" i="3"/>
  <c r="C108" i="3"/>
  <c r="G108" i="3"/>
  <c r="D109" i="3"/>
  <c r="H109" i="3"/>
  <c r="E110" i="3"/>
  <c r="C112" i="3"/>
  <c r="G112" i="3"/>
  <c r="D113" i="3"/>
  <c r="H113" i="3"/>
  <c r="E114" i="3"/>
  <c r="B115" i="3"/>
  <c r="C116" i="3"/>
  <c r="G116" i="3"/>
  <c r="D117" i="3"/>
  <c r="H117" i="3"/>
  <c r="F119" i="3"/>
  <c r="D121" i="3"/>
  <c r="H121" i="3"/>
  <c r="E122" i="3"/>
  <c r="C124" i="3"/>
  <c r="G124" i="3"/>
  <c r="F127" i="3"/>
  <c r="C128" i="3"/>
  <c r="D129" i="3"/>
  <c r="H129" i="3"/>
  <c r="E130" i="3"/>
  <c r="C132" i="3"/>
  <c r="D141" i="3"/>
  <c r="C148" i="3"/>
  <c r="D157" i="3"/>
  <c r="F159" i="3"/>
  <c r="H161" i="3"/>
  <c r="E166" i="3"/>
  <c r="G168" i="3"/>
  <c r="C180" i="3"/>
  <c r="E182" i="3"/>
  <c r="D189" i="3"/>
  <c r="C196" i="3"/>
  <c r="E198" i="3"/>
  <c r="D205" i="3"/>
  <c r="C212" i="3"/>
  <c r="D221" i="3"/>
  <c r="D237" i="3"/>
  <c r="F239" i="3"/>
  <c r="H241" i="3"/>
  <c r="C244" i="3"/>
  <c r="E246" i="3"/>
  <c r="G248" i="3"/>
  <c r="D253" i="3"/>
  <c r="H257" i="3"/>
  <c r="D269" i="3"/>
  <c r="D285" i="3"/>
  <c r="F287" i="3"/>
  <c r="H289" i="3"/>
  <c r="C292" i="3"/>
  <c r="D301" i="3"/>
  <c r="F303" i="3"/>
  <c r="G312" i="3"/>
  <c r="H321" i="3"/>
  <c r="C324" i="3"/>
  <c r="V12" i="23"/>
  <c r="V13" i="23"/>
  <c r="AF14" i="23"/>
  <c r="L18" i="31"/>
  <c r="J18" i="31"/>
  <c r="H18" i="31"/>
  <c r="A11" i="30"/>
  <c r="A18" i="24"/>
  <c r="AA15" i="23"/>
  <c r="H19" i="31"/>
  <c r="L19" i="31"/>
  <c r="J19" i="31"/>
  <c r="A19" i="24"/>
  <c r="A12" i="30"/>
  <c r="V16" i="23"/>
  <c r="V17" i="23"/>
  <c r="AF18" i="23"/>
  <c r="L22" i="31"/>
  <c r="J22" i="31"/>
  <c r="H22" i="31"/>
  <c r="A15" i="30"/>
  <c r="A22" i="24"/>
  <c r="AA19" i="23"/>
  <c r="H23" i="31"/>
  <c r="L23" i="31"/>
  <c r="J23" i="31"/>
  <c r="A23" i="24"/>
  <c r="A16" i="30"/>
  <c r="V20" i="23"/>
  <c r="V21" i="23"/>
  <c r="AF22" i="23"/>
  <c r="L26" i="31"/>
  <c r="J26" i="31"/>
  <c r="H26" i="31"/>
  <c r="A19" i="30"/>
  <c r="A26" i="24"/>
  <c r="AA23" i="23"/>
  <c r="H27" i="31"/>
  <c r="L27" i="31"/>
  <c r="J27" i="31"/>
  <c r="A27" i="24"/>
  <c r="A20" i="30"/>
  <c r="V24" i="23"/>
  <c r="V25" i="23"/>
  <c r="AF26" i="23"/>
  <c r="L30" i="31"/>
  <c r="H30" i="31"/>
  <c r="J30" i="31"/>
  <c r="A23" i="30"/>
  <c r="A30" i="24"/>
  <c r="AA27" i="23"/>
  <c r="H31" i="31"/>
  <c r="L31" i="31"/>
  <c r="J31" i="31"/>
  <c r="A31" i="24"/>
  <c r="A24" i="30"/>
  <c r="V28" i="23"/>
  <c r="V29" i="23"/>
  <c r="AF30" i="23"/>
  <c r="L34" i="31"/>
  <c r="J34" i="31"/>
  <c r="H34" i="31"/>
  <c r="A27" i="30"/>
  <c r="A34" i="24"/>
  <c r="AA31" i="23"/>
  <c r="H35" i="31"/>
  <c r="L35" i="31"/>
  <c r="J35" i="31"/>
  <c r="A35" i="24"/>
  <c r="A28" i="30"/>
  <c r="V32" i="23"/>
  <c r="V33" i="23"/>
  <c r="AF34" i="23"/>
  <c r="L38" i="31"/>
  <c r="J38" i="31"/>
  <c r="H38" i="31"/>
  <c r="A31" i="30"/>
  <c r="A38" i="24"/>
  <c r="AA35" i="23"/>
  <c r="H39" i="31"/>
  <c r="L39" i="31"/>
  <c r="J39" i="31"/>
  <c r="A39" i="24"/>
  <c r="A32" i="30"/>
  <c r="V36" i="23"/>
  <c r="V37" i="23"/>
  <c r="AF38" i="23"/>
  <c r="L42" i="31"/>
  <c r="J42" i="31"/>
  <c r="H42" i="31"/>
  <c r="A35" i="30"/>
  <c r="A42" i="24"/>
  <c r="AA39" i="23"/>
  <c r="H43" i="31"/>
  <c r="L43" i="31"/>
  <c r="J43" i="31"/>
  <c r="A43" i="24"/>
  <c r="A36" i="30"/>
  <c r="V40" i="23"/>
  <c r="V41" i="23"/>
  <c r="G42" i="23"/>
  <c r="H47" i="31"/>
  <c r="L47" i="31"/>
  <c r="J47" i="31"/>
  <c r="A40" i="30"/>
  <c r="V44" i="23"/>
  <c r="AF45" i="23"/>
  <c r="L49" i="31"/>
  <c r="H49" i="31"/>
  <c r="J49" i="31"/>
  <c r="A42" i="30"/>
  <c r="V45" i="23"/>
  <c r="L47" i="23"/>
  <c r="G48" i="23"/>
  <c r="AF50" i="23"/>
  <c r="L54" i="31"/>
  <c r="J54" i="31"/>
  <c r="H54" i="31"/>
  <c r="A47" i="30"/>
  <c r="AF51" i="23"/>
  <c r="L55" i="31"/>
  <c r="J55" i="31"/>
  <c r="H55" i="31"/>
  <c r="V56" i="23"/>
  <c r="L61" i="31"/>
  <c r="H61" i="31"/>
  <c r="J61" i="31"/>
  <c r="AF60" i="23"/>
  <c r="H64" i="31"/>
  <c r="J64" i="31"/>
  <c r="L64" i="31"/>
  <c r="Q60" i="23"/>
  <c r="AF67" i="23"/>
  <c r="L71" i="31"/>
  <c r="J71" i="31"/>
  <c r="H71" i="31"/>
  <c r="A78" i="24"/>
  <c r="V72" i="23"/>
  <c r="L77" i="31"/>
  <c r="H77" i="31"/>
  <c r="J77" i="31"/>
  <c r="A84" i="24"/>
  <c r="AF74" i="23"/>
  <c r="L78" i="31"/>
  <c r="J78" i="31"/>
  <c r="H78" i="31"/>
  <c r="A85" i="24"/>
  <c r="L79" i="31"/>
  <c r="H79" i="31"/>
  <c r="J79" i="31"/>
  <c r="A86" i="24"/>
  <c r="L79" i="23"/>
  <c r="G80" i="23"/>
  <c r="L83" i="23"/>
  <c r="AF88" i="23"/>
  <c r="H92" i="31"/>
  <c r="L92" i="31"/>
  <c r="J92" i="31"/>
  <c r="Q88" i="23"/>
  <c r="Q90" i="23"/>
  <c r="L91" i="23"/>
  <c r="AF96" i="23"/>
  <c r="L100" i="31"/>
  <c r="H100" i="31"/>
  <c r="J100" i="31"/>
  <c r="A59" i="30"/>
  <c r="Q96" i="23"/>
  <c r="Q98" i="23"/>
  <c r="L99" i="23"/>
  <c r="AF104" i="23"/>
  <c r="H108" i="31"/>
  <c r="L108" i="31"/>
  <c r="J108" i="31"/>
  <c r="A67" i="30"/>
  <c r="Q104" i="23"/>
  <c r="Q106" i="23"/>
  <c r="L107" i="23"/>
  <c r="AF112" i="23"/>
  <c r="L116" i="31"/>
  <c r="H116" i="31"/>
  <c r="J116" i="31"/>
  <c r="A75" i="30"/>
  <c r="Q112" i="23"/>
  <c r="Q114" i="23"/>
  <c r="V118" i="23"/>
  <c r="G121" i="23"/>
  <c r="AF123" i="23"/>
  <c r="L127" i="31"/>
  <c r="H127" i="31"/>
  <c r="J127" i="31"/>
  <c r="A86" i="30"/>
  <c r="V123" i="23"/>
  <c r="L125" i="23"/>
  <c r="L129" i="31"/>
  <c r="H129" i="31"/>
  <c r="J129" i="31"/>
  <c r="A88" i="30"/>
  <c r="Q127" i="23"/>
  <c r="L132" i="31"/>
  <c r="H132" i="31"/>
  <c r="J132" i="31"/>
  <c r="A91" i="30"/>
  <c r="E131" i="3"/>
  <c r="H131" i="3"/>
  <c r="D131" i="3"/>
  <c r="G131" i="3"/>
  <c r="C131" i="3"/>
  <c r="L134" i="31"/>
  <c r="J134" i="31"/>
  <c r="H134" i="31"/>
  <c r="G133" i="3"/>
  <c r="C133" i="3"/>
  <c r="F133" i="3"/>
  <c r="E133" i="3"/>
  <c r="AA130" i="23"/>
  <c r="V134" i="23"/>
  <c r="AF140" i="23"/>
  <c r="H144" i="31"/>
  <c r="J144" i="31"/>
  <c r="L144" i="31"/>
  <c r="A57" i="11"/>
  <c r="A58" i="24"/>
  <c r="E143" i="3"/>
  <c r="H143" i="3"/>
  <c r="D143" i="3"/>
  <c r="G143" i="3"/>
  <c r="C143" i="3"/>
  <c r="L145" i="31"/>
  <c r="H145" i="31"/>
  <c r="J145" i="31"/>
  <c r="A59" i="24"/>
  <c r="A58" i="11"/>
  <c r="F144" i="3"/>
  <c r="E144" i="3"/>
  <c r="H144" i="3"/>
  <c r="D144" i="3"/>
  <c r="AF143" i="23"/>
  <c r="L147" i="31"/>
  <c r="H147" i="31"/>
  <c r="J147" i="31"/>
  <c r="A60" i="11"/>
  <c r="A61" i="24"/>
  <c r="H146" i="3"/>
  <c r="D146" i="3"/>
  <c r="G146" i="3"/>
  <c r="C146" i="3"/>
  <c r="F146" i="3"/>
  <c r="V143" i="23"/>
  <c r="L150" i="31"/>
  <c r="J150" i="31"/>
  <c r="H150" i="31"/>
  <c r="A63" i="11"/>
  <c r="A64" i="24"/>
  <c r="G149" i="3"/>
  <c r="C149" i="3"/>
  <c r="F149" i="3"/>
  <c r="E149" i="3"/>
  <c r="AA146" i="23"/>
  <c r="AF152" i="23"/>
  <c r="H156" i="31"/>
  <c r="L156" i="31"/>
  <c r="J156" i="31"/>
  <c r="A69" i="11"/>
  <c r="A70" i="24"/>
  <c r="E155" i="3"/>
  <c r="H155" i="3"/>
  <c r="D155" i="3"/>
  <c r="G155" i="3"/>
  <c r="C155" i="3"/>
  <c r="L157" i="31"/>
  <c r="H157" i="31"/>
  <c r="J157" i="31"/>
  <c r="A71" i="24"/>
  <c r="A70" i="11"/>
  <c r="F156" i="3"/>
  <c r="E156" i="3"/>
  <c r="H156" i="3"/>
  <c r="D156" i="3"/>
  <c r="V154" i="23"/>
  <c r="V155" i="23"/>
  <c r="L157" i="23"/>
  <c r="V159" i="23"/>
  <c r="AF160" i="23"/>
  <c r="L164" i="31"/>
  <c r="H164" i="31"/>
  <c r="J164" i="31"/>
  <c r="A77" i="11"/>
  <c r="E163" i="3"/>
  <c r="H163" i="3"/>
  <c r="D163" i="3"/>
  <c r="G163" i="3"/>
  <c r="C163" i="3"/>
  <c r="AF161" i="23"/>
  <c r="L165" i="31"/>
  <c r="H165" i="31"/>
  <c r="J165" i="31"/>
  <c r="A78" i="11"/>
  <c r="F164" i="3"/>
  <c r="E164" i="3"/>
  <c r="H164" i="3"/>
  <c r="D164" i="3"/>
  <c r="V165" i="23"/>
  <c r="L170" i="31"/>
  <c r="J170" i="31"/>
  <c r="H170" i="31"/>
  <c r="A83" i="11"/>
  <c r="G169" i="3"/>
  <c r="C169" i="3"/>
  <c r="F169" i="3"/>
  <c r="E169" i="3"/>
  <c r="H172" i="31"/>
  <c r="L172" i="31"/>
  <c r="J172" i="31"/>
  <c r="A97" i="30"/>
  <c r="A92" i="30" s="1"/>
  <c r="A93" i="30" s="1"/>
  <c r="A94" i="30" s="1"/>
  <c r="A95" i="30" s="1"/>
  <c r="A96" i="30" s="1"/>
  <c r="A85" i="11"/>
  <c r="E171" i="3"/>
  <c r="H171" i="3"/>
  <c r="D171" i="3"/>
  <c r="G171" i="3"/>
  <c r="C171" i="3"/>
  <c r="V169" i="23"/>
  <c r="AF170" i="23"/>
  <c r="L174" i="31"/>
  <c r="J174" i="31"/>
  <c r="H174" i="31"/>
  <c r="A99" i="30"/>
  <c r="A87" i="11"/>
  <c r="G173" i="3"/>
  <c r="C173" i="3"/>
  <c r="F173" i="3"/>
  <c r="E173" i="3"/>
  <c r="V170" i="23"/>
  <c r="L171" i="23"/>
  <c r="G173" i="23"/>
  <c r="V177" i="23"/>
  <c r="AF178" i="23"/>
  <c r="L182" i="31"/>
  <c r="J182" i="31"/>
  <c r="H182" i="31"/>
  <c r="A107" i="30"/>
  <c r="G181" i="3"/>
  <c r="C181" i="3"/>
  <c r="F181" i="3"/>
  <c r="E181" i="3"/>
  <c r="V178" i="23"/>
  <c r="AF181" i="23"/>
  <c r="L185" i="31"/>
  <c r="H185" i="31"/>
  <c r="J185" i="31"/>
  <c r="A110" i="30"/>
  <c r="F184" i="3"/>
  <c r="E184" i="3"/>
  <c r="H184" i="3"/>
  <c r="D184" i="3"/>
  <c r="Q181" i="23"/>
  <c r="Q182" i="23"/>
  <c r="AF183" i="23"/>
  <c r="L187" i="31"/>
  <c r="J187" i="31"/>
  <c r="H187" i="31"/>
  <c r="A112" i="30"/>
  <c r="H186" i="3"/>
  <c r="D186" i="3"/>
  <c r="G186" i="3"/>
  <c r="C186" i="3"/>
  <c r="F186" i="3"/>
  <c r="H188" i="31"/>
  <c r="L188" i="31"/>
  <c r="J188" i="31"/>
  <c r="A113" i="30"/>
  <c r="E187" i="3"/>
  <c r="H187" i="3"/>
  <c r="D187" i="3"/>
  <c r="G187" i="3"/>
  <c r="C187" i="3"/>
  <c r="G189" i="23"/>
  <c r="V193" i="23"/>
  <c r="AF194" i="23"/>
  <c r="L198" i="31"/>
  <c r="J198" i="31"/>
  <c r="H198" i="31"/>
  <c r="A123" i="30"/>
  <c r="G197" i="3"/>
  <c r="C197" i="3"/>
  <c r="F197" i="3"/>
  <c r="E197" i="3"/>
  <c r="V194" i="23"/>
  <c r="AF197" i="23"/>
  <c r="L201" i="31"/>
  <c r="H201" i="31"/>
  <c r="J201" i="31"/>
  <c r="A126" i="30"/>
  <c r="F200" i="3"/>
  <c r="E200" i="3"/>
  <c r="H200" i="3"/>
  <c r="D200" i="3"/>
  <c r="Q197" i="23"/>
  <c r="Q198" i="23"/>
  <c r="AF199" i="23"/>
  <c r="L203" i="31"/>
  <c r="H203" i="31"/>
  <c r="J203" i="31"/>
  <c r="A128" i="30"/>
  <c r="H202" i="3"/>
  <c r="D202" i="3"/>
  <c r="G202" i="3"/>
  <c r="C202" i="3"/>
  <c r="F202" i="3"/>
  <c r="H204" i="31"/>
  <c r="L204" i="31"/>
  <c r="J204" i="31"/>
  <c r="A129" i="30"/>
  <c r="E203" i="3"/>
  <c r="H203" i="3"/>
  <c r="D203" i="3"/>
  <c r="G203" i="3"/>
  <c r="C203" i="3"/>
  <c r="G205" i="23"/>
  <c r="AF207" i="23"/>
  <c r="L211" i="31"/>
  <c r="H211" i="31"/>
  <c r="J211" i="31"/>
  <c r="H210" i="3"/>
  <c r="D210" i="3"/>
  <c r="G210" i="3"/>
  <c r="C210" i="3"/>
  <c r="F210" i="3"/>
  <c r="AF208" i="23"/>
  <c r="L212" i="31"/>
  <c r="H212" i="31"/>
  <c r="J212" i="31"/>
  <c r="E211" i="3"/>
  <c r="H211" i="3"/>
  <c r="D211" i="3"/>
  <c r="G211" i="3"/>
  <c r="C211" i="3"/>
  <c r="V208" i="23"/>
  <c r="L214" i="31"/>
  <c r="J214" i="31"/>
  <c r="H214" i="31"/>
  <c r="G213" i="3"/>
  <c r="C213" i="3"/>
  <c r="F213" i="3"/>
  <c r="E213" i="3"/>
  <c r="AA214" i="23"/>
  <c r="L218" i="31"/>
  <c r="J218" i="31"/>
  <c r="H218" i="31"/>
  <c r="G217" i="3"/>
  <c r="C217" i="3"/>
  <c r="F217" i="3"/>
  <c r="E217" i="3"/>
  <c r="V215" i="23"/>
  <c r="AF218" i="23"/>
  <c r="G219" i="23"/>
  <c r="AF223" i="23"/>
  <c r="L227" i="31"/>
  <c r="H227" i="31"/>
  <c r="J227" i="31"/>
  <c r="H226" i="3"/>
  <c r="D226" i="3"/>
  <c r="G226" i="3"/>
  <c r="C226" i="3"/>
  <c r="F226" i="3"/>
  <c r="Q223" i="23"/>
  <c r="Q225" i="23"/>
  <c r="L229" i="31"/>
  <c r="H229" i="31"/>
  <c r="J229" i="31"/>
  <c r="F228" i="3"/>
  <c r="E228" i="3"/>
  <c r="H228" i="3"/>
  <c r="D228" i="3"/>
  <c r="G226" i="23"/>
  <c r="L234" i="31"/>
  <c r="J234" i="31"/>
  <c r="H234" i="31"/>
  <c r="G233" i="3"/>
  <c r="C233" i="3"/>
  <c r="F233" i="3"/>
  <c r="E233" i="3"/>
  <c r="AF231" i="23"/>
  <c r="L235" i="31"/>
  <c r="J235" i="31"/>
  <c r="H235" i="31"/>
  <c r="H234" i="3"/>
  <c r="D234" i="3"/>
  <c r="G234" i="3"/>
  <c r="C234" i="3"/>
  <c r="F234" i="3"/>
  <c r="Q231" i="23"/>
  <c r="Q232" i="23"/>
  <c r="L237" i="31"/>
  <c r="H237" i="31"/>
  <c r="J237" i="31"/>
  <c r="F236" i="3"/>
  <c r="E236" i="3"/>
  <c r="H236" i="3"/>
  <c r="D236" i="3"/>
  <c r="G238" i="23"/>
  <c r="G239" i="23"/>
  <c r="AA242" i="23"/>
  <c r="L246" i="31"/>
  <c r="J246" i="31"/>
  <c r="H246" i="31"/>
  <c r="G245" i="3"/>
  <c r="C245" i="3"/>
  <c r="F245" i="3"/>
  <c r="E245" i="3"/>
  <c r="V243" i="23"/>
  <c r="AF244" i="23"/>
  <c r="H248" i="31"/>
  <c r="L248" i="31"/>
  <c r="J248" i="31"/>
  <c r="E247" i="3"/>
  <c r="H247" i="3"/>
  <c r="D247" i="3"/>
  <c r="G247" i="3"/>
  <c r="C247" i="3"/>
  <c r="V244" i="23"/>
  <c r="AF246" i="23"/>
  <c r="G247" i="23"/>
  <c r="V251" i="23"/>
  <c r="AF252" i="23"/>
  <c r="H256" i="31"/>
  <c r="J256" i="31"/>
  <c r="L256" i="31"/>
  <c r="A147" i="30"/>
  <c r="E255" i="3"/>
  <c r="H255" i="3"/>
  <c r="D255" i="3"/>
  <c r="G255" i="3"/>
  <c r="C255" i="3"/>
  <c r="V252" i="23"/>
  <c r="L259" i="31"/>
  <c r="H259" i="31"/>
  <c r="J259" i="31"/>
  <c r="A150" i="30"/>
  <c r="H258" i="3"/>
  <c r="D258" i="3"/>
  <c r="G258" i="3"/>
  <c r="C258" i="3"/>
  <c r="F258" i="3"/>
  <c r="V256" i="23"/>
  <c r="L261" i="31"/>
  <c r="H261" i="31"/>
  <c r="J261" i="31"/>
  <c r="A152" i="30"/>
  <c r="F260" i="3"/>
  <c r="E260" i="3"/>
  <c r="H260" i="3"/>
  <c r="D260" i="3"/>
  <c r="AF258" i="23"/>
  <c r="G260" i="23"/>
  <c r="G264" i="23"/>
  <c r="Q266" i="23"/>
  <c r="AF268" i="23"/>
  <c r="H272" i="31"/>
  <c r="J272" i="31"/>
  <c r="L272" i="31"/>
  <c r="A163" i="30"/>
  <c r="E271" i="3"/>
  <c r="H271" i="3"/>
  <c r="D271" i="3"/>
  <c r="G271" i="3"/>
  <c r="C271" i="3"/>
  <c r="Q268" i="23"/>
  <c r="Q269" i="23"/>
  <c r="L274" i="31"/>
  <c r="J274" i="31"/>
  <c r="H274" i="31"/>
  <c r="A165" i="30"/>
  <c r="G273" i="3"/>
  <c r="C273" i="3"/>
  <c r="F273" i="3"/>
  <c r="E273" i="3"/>
  <c r="V272" i="23"/>
  <c r="AF273" i="23"/>
  <c r="L277" i="31"/>
  <c r="H277" i="31"/>
  <c r="J277" i="31"/>
  <c r="A168" i="30"/>
  <c r="F276" i="3"/>
  <c r="E276" i="3"/>
  <c r="H276" i="3"/>
  <c r="D276" i="3"/>
  <c r="V273" i="23"/>
  <c r="G276" i="23"/>
  <c r="G280" i="23"/>
  <c r="V284" i="23"/>
  <c r="AF285" i="23"/>
  <c r="L289" i="31"/>
  <c r="H289" i="31"/>
  <c r="J289" i="31"/>
  <c r="A99" i="24"/>
  <c r="F288" i="3"/>
  <c r="E288" i="3"/>
  <c r="H288" i="3"/>
  <c r="D288" i="3"/>
  <c r="V285" i="23"/>
  <c r="AF288" i="23"/>
  <c r="L292" i="31"/>
  <c r="H292" i="31"/>
  <c r="J292" i="31"/>
  <c r="A97" i="11"/>
  <c r="A102" i="24"/>
  <c r="E291" i="3"/>
  <c r="H291" i="3"/>
  <c r="D291" i="3"/>
  <c r="G291" i="3"/>
  <c r="C291" i="3"/>
  <c r="Q288" i="23"/>
  <c r="Q289" i="23"/>
  <c r="AF290" i="23"/>
  <c r="L294" i="31"/>
  <c r="J294" i="31"/>
  <c r="H294" i="31"/>
  <c r="A104" i="24"/>
  <c r="A99" i="11"/>
  <c r="G293" i="3"/>
  <c r="C293" i="3"/>
  <c r="F293" i="3"/>
  <c r="E293" i="3"/>
  <c r="L295" i="31"/>
  <c r="J295" i="31"/>
  <c r="H295" i="31"/>
  <c r="A100" i="11"/>
  <c r="A105" i="24"/>
  <c r="H294" i="3"/>
  <c r="D294" i="3"/>
  <c r="G294" i="3"/>
  <c r="C294" i="3"/>
  <c r="F294" i="3"/>
  <c r="V292" i="23"/>
  <c r="L297" i="31"/>
  <c r="H297" i="31"/>
  <c r="J297" i="31"/>
  <c r="A107" i="24"/>
  <c r="F296" i="3"/>
  <c r="E296" i="3"/>
  <c r="A102" i="11"/>
  <c r="H296" i="3"/>
  <c r="D296" i="3"/>
  <c r="V293" i="23"/>
  <c r="L301" i="31"/>
  <c r="H301" i="31"/>
  <c r="J301" i="31"/>
  <c r="F300" i="3"/>
  <c r="E300" i="3"/>
  <c r="H300" i="3"/>
  <c r="D300" i="3"/>
  <c r="G298" i="23"/>
  <c r="AF302" i="23"/>
  <c r="L306" i="31"/>
  <c r="J306" i="31"/>
  <c r="H306" i="31"/>
  <c r="G305" i="3"/>
  <c r="C305" i="3"/>
  <c r="F305" i="3"/>
  <c r="E305" i="3"/>
  <c r="Q302" i="23"/>
  <c r="Q303" i="23"/>
  <c r="AF304" i="23"/>
  <c r="L308" i="31"/>
  <c r="H308" i="31"/>
  <c r="J308" i="31"/>
  <c r="E307" i="3"/>
  <c r="H307" i="3"/>
  <c r="D307" i="3"/>
  <c r="G307" i="3"/>
  <c r="C307" i="3"/>
  <c r="L309" i="31"/>
  <c r="H309" i="31"/>
  <c r="J309" i="31"/>
  <c r="F308" i="3"/>
  <c r="E308" i="3"/>
  <c r="H308" i="3"/>
  <c r="D308" i="3"/>
  <c r="V306" i="23"/>
  <c r="AF307" i="23"/>
  <c r="L311" i="31"/>
  <c r="J311" i="31"/>
  <c r="H311" i="31"/>
  <c r="H310" i="3"/>
  <c r="D310" i="3"/>
  <c r="G310" i="3"/>
  <c r="C310" i="3"/>
  <c r="F310" i="3"/>
  <c r="V307" i="23"/>
  <c r="L309" i="23"/>
  <c r="G310" i="23"/>
  <c r="G318" i="23"/>
  <c r="C460" i="23"/>
  <c r="C15" i="3"/>
  <c r="D16" i="3"/>
  <c r="H16" i="3"/>
  <c r="E17" i="3"/>
  <c r="F18" i="3"/>
  <c r="C19" i="3"/>
  <c r="D20" i="3"/>
  <c r="H20" i="3"/>
  <c r="E21" i="3"/>
  <c r="F22" i="3"/>
  <c r="C23" i="3"/>
  <c r="D24" i="3"/>
  <c r="H24" i="3"/>
  <c r="E25" i="3"/>
  <c r="F26" i="3"/>
  <c r="C27" i="3"/>
  <c r="D28" i="3"/>
  <c r="H28" i="3"/>
  <c r="E29" i="3"/>
  <c r="F30" i="3"/>
  <c r="C31" i="3"/>
  <c r="D32" i="3"/>
  <c r="H32" i="3"/>
  <c r="E33" i="3"/>
  <c r="F34" i="3"/>
  <c r="C35" i="3"/>
  <c r="D36" i="3"/>
  <c r="H36" i="3"/>
  <c r="E37" i="3"/>
  <c r="F38" i="3"/>
  <c r="C39" i="3"/>
  <c r="D40" i="3"/>
  <c r="H40" i="3"/>
  <c r="E41" i="3"/>
  <c r="F42" i="3"/>
  <c r="C43" i="3"/>
  <c r="D44" i="3"/>
  <c r="H44" i="3"/>
  <c r="E45" i="3"/>
  <c r="F46" i="3"/>
  <c r="C47" i="3"/>
  <c r="G47" i="3"/>
  <c r="D48" i="3"/>
  <c r="H48" i="3"/>
  <c r="E49" i="3"/>
  <c r="F50" i="3"/>
  <c r="C51" i="3"/>
  <c r="E53" i="3"/>
  <c r="F54" i="3"/>
  <c r="D56" i="3"/>
  <c r="H56" i="3"/>
  <c r="C59" i="3"/>
  <c r="G59" i="3"/>
  <c r="D60" i="3"/>
  <c r="H60" i="3"/>
  <c r="C63" i="3"/>
  <c r="G63" i="3"/>
  <c r="D64" i="3"/>
  <c r="D68" i="3"/>
  <c r="H68" i="3"/>
  <c r="E69" i="3"/>
  <c r="F70" i="3"/>
  <c r="D72" i="3"/>
  <c r="H72" i="3"/>
  <c r="E73" i="3"/>
  <c r="C75" i="3"/>
  <c r="G75" i="3"/>
  <c r="D76" i="3"/>
  <c r="H76" i="3"/>
  <c r="E77" i="3"/>
  <c r="F78" i="3"/>
  <c r="D80" i="3"/>
  <c r="H80" i="3"/>
  <c r="E81" i="3"/>
  <c r="F82" i="3"/>
  <c r="C83" i="3"/>
  <c r="F86" i="3"/>
  <c r="D88" i="3"/>
  <c r="H88" i="3"/>
  <c r="E89" i="3"/>
  <c r="C91" i="3"/>
  <c r="G91" i="3"/>
  <c r="D92" i="3"/>
  <c r="F94" i="3"/>
  <c r="D96" i="3"/>
  <c r="H96" i="3"/>
  <c r="E97" i="3"/>
  <c r="C99" i="3"/>
  <c r="G99" i="3"/>
  <c r="D100" i="3"/>
  <c r="F102" i="3"/>
  <c r="D104" i="3"/>
  <c r="H104" i="3"/>
  <c r="E105" i="3"/>
  <c r="C107" i="3"/>
  <c r="G107" i="3"/>
  <c r="D108" i="3"/>
  <c r="F110" i="3"/>
  <c r="D112" i="3"/>
  <c r="H112" i="3"/>
  <c r="E113" i="3"/>
  <c r="C115" i="3"/>
  <c r="G115" i="3"/>
  <c r="D116" i="3"/>
  <c r="C119" i="3"/>
  <c r="F122" i="3"/>
  <c r="D124" i="3"/>
  <c r="H124" i="3"/>
  <c r="B126" i="3"/>
  <c r="F126" i="3"/>
  <c r="C127" i="3"/>
  <c r="G127" i="3"/>
  <c r="D128" i="3"/>
  <c r="H128" i="3"/>
  <c r="E129" i="3"/>
  <c r="H141" i="3"/>
  <c r="C144" i="3"/>
  <c r="E146" i="3"/>
  <c r="G148" i="3"/>
  <c r="D153" i="3"/>
  <c r="F155" i="3"/>
  <c r="C160" i="3"/>
  <c r="E162" i="3"/>
  <c r="G164" i="3"/>
  <c r="D169" i="3"/>
  <c r="F171" i="3"/>
  <c r="H173" i="3"/>
  <c r="G180" i="3"/>
  <c r="F187" i="3"/>
  <c r="H189" i="3"/>
  <c r="G196" i="3"/>
  <c r="F203" i="3"/>
  <c r="H205" i="3"/>
  <c r="E210" i="3"/>
  <c r="G212" i="3"/>
  <c r="D217" i="3"/>
  <c r="F219" i="3"/>
  <c r="H221" i="3"/>
  <c r="E226" i="3"/>
  <c r="G228" i="3"/>
  <c r="D233" i="3"/>
  <c r="B247" i="3"/>
  <c r="D249" i="3"/>
  <c r="C256" i="3"/>
  <c r="E258" i="3"/>
  <c r="G260" i="3"/>
  <c r="G276" i="3"/>
  <c r="C288" i="3"/>
  <c r="E290" i="3"/>
  <c r="G308" i="3"/>
  <c r="T5" i="23"/>
  <c r="A16" i="24"/>
  <c r="AA12" i="23"/>
  <c r="H20" i="31"/>
  <c r="L20" i="31"/>
  <c r="J20" i="31"/>
  <c r="A20" i="24"/>
  <c r="A13" i="30"/>
  <c r="AA16" i="23"/>
  <c r="H24" i="31"/>
  <c r="L24" i="31"/>
  <c r="J24" i="31"/>
  <c r="A24" i="24"/>
  <c r="A17" i="30"/>
  <c r="AA20" i="23"/>
  <c r="H28" i="31"/>
  <c r="L28" i="31"/>
  <c r="J28" i="31"/>
  <c r="A28" i="24"/>
  <c r="A21" i="30"/>
  <c r="AA24" i="23"/>
  <c r="H32" i="31"/>
  <c r="J32" i="31"/>
  <c r="L32" i="31"/>
  <c r="A32" i="24"/>
  <c r="A25" i="30"/>
  <c r="AA28" i="23"/>
  <c r="H36" i="31"/>
  <c r="L36" i="31"/>
  <c r="J36" i="31"/>
  <c r="A36" i="24"/>
  <c r="A29" i="30"/>
  <c r="AA32" i="23"/>
  <c r="H40" i="31"/>
  <c r="L40" i="31"/>
  <c r="J40" i="31"/>
  <c r="A40" i="24"/>
  <c r="A33" i="30"/>
  <c r="AA36" i="23"/>
  <c r="H44" i="31"/>
  <c r="L44" i="31"/>
  <c r="J44" i="31"/>
  <c r="A44" i="24"/>
  <c r="A37" i="30"/>
  <c r="AA40" i="23"/>
  <c r="AF48" i="23"/>
  <c r="L52" i="31"/>
  <c r="H52" i="31"/>
  <c r="J52" i="31"/>
  <c r="A45" i="30"/>
  <c r="Q48" i="23"/>
  <c r="AF54" i="23"/>
  <c r="L58" i="31"/>
  <c r="J58" i="31"/>
  <c r="H58" i="31"/>
  <c r="AF55" i="23"/>
  <c r="L59" i="31"/>
  <c r="J59" i="31"/>
  <c r="H59" i="31"/>
  <c r="AF58" i="23"/>
  <c r="L62" i="31"/>
  <c r="J62" i="31"/>
  <c r="H62" i="31"/>
  <c r="L63" i="31"/>
  <c r="H63" i="31"/>
  <c r="J63" i="31"/>
  <c r="L65" i="31"/>
  <c r="H65" i="31"/>
  <c r="J65" i="31"/>
  <c r="AF62" i="23"/>
  <c r="L66" i="31"/>
  <c r="J66" i="31"/>
  <c r="H66" i="31"/>
  <c r="L67" i="31"/>
  <c r="H67" i="31"/>
  <c r="J67" i="31"/>
  <c r="AF71" i="23"/>
  <c r="L75" i="31"/>
  <c r="J75" i="31"/>
  <c r="H75" i="31"/>
  <c r="A82" i="24"/>
  <c r="AF80" i="23"/>
  <c r="L84" i="31"/>
  <c r="H84" i="31"/>
  <c r="J84" i="31"/>
  <c r="Q80" i="23"/>
  <c r="L91" i="31"/>
  <c r="J91" i="31"/>
  <c r="H91" i="31"/>
  <c r="L93" i="31"/>
  <c r="H93" i="31"/>
  <c r="J93" i="31"/>
  <c r="AF90" i="23"/>
  <c r="L94" i="31"/>
  <c r="J94" i="31"/>
  <c r="H94" i="31"/>
  <c r="A53" i="30"/>
  <c r="AA90" i="23"/>
  <c r="L99" i="31"/>
  <c r="H99" i="31"/>
  <c r="J99" i="31"/>
  <c r="A58" i="30"/>
  <c r="L101" i="31"/>
  <c r="H101" i="31"/>
  <c r="J101" i="31"/>
  <c r="A60" i="30"/>
  <c r="AF98" i="23"/>
  <c r="L102" i="31"/>
  <c r="J102" i="31"/>
  <c r="H102" i="31"/>
  <c r="A61" i="30"/>
  <c r="AA98" i="23"/>
  <c r="L107" i="31"/>
  <c r="H107" i="31"/>
  <c r="J107" i="31"/>
  <c r="A66" i="30"/>
  <c r="L109" i="31"/>
  <c r="H109" i="31"/>
  <c r="J109" i="31"/>
  <c r="A68" i="30"/>
  <c r="AF106" i="23"/>
  <c r="L110" i="31"/>
  <c r="J110" i="31"/>
  <c r="H110" i="31"/>
  <c r="A69" i="30"/>
  <c r="AA106" i="23"/>
  <c r="L115" i="31"/>
  <c r="H115" i="31"/>
  <c r="J115" i="31"/>
  <c r="A74" i="30"/>
  <c r="L117" i="31"/>
  <c r="H117" i="31"/>
  <c r="J117" i="31"/>
  <c r="A76" i="30"/>
  <c r="V114" i="23"/>
  <c r="L118" i="31"/>
  <c r="J118" i="31"/>
  <c r="H118" i="31"/>
  <c r="A77" i="30"/>
  <c r="AA114" i="23"/>
  <c r="H120" i="31"/>
  <c r="L120" i="31"/>
  <c r="J120" i="31"/>
  <c r="A79" i="30"/>
  <c r="L122" i="31"/>
  <c r="J122" i="31"/>
  <c r="H122" i="31"/>
  <c r="A81" i="30"/>
  <c r="AA118" i="23"/>
  <c r="AF127" i="23"/>
  <c r="L131" i="31"/>
  <c r="H131" i="31"/>
  <c r="J131" i="31"/>
  <c r="A90" i="30"/>
  <c r="H130" i="3"/>
  <c r="G130" i="3"/>
  <c r="V127" i="23"/>
  <c r="L129" i="23"/>
  <c r="L133" i="31"/>
  <c r="H133" i="31"/>
  <c r="J133" i="31"/>
  <c r="F132" i="3"/>
  <c r="E132" i="3"/>
  <c r="H132" i="3"/>
  <c r="D132" i="3"/>
  <c r="H136" i="31"/>
  <c r="L136" i="31"/>
  <c r="J136" i="31"/>
  <c r="E135" i="3"/>
  <c r="H135" i="3"/>
  <c r="D135" i="3"/>
  <c r="G135" i="3"/>
  <c r="C135" i="3"/>
  <c r="L138" i="31"/>
  <c r="J138" i="31"/>
  <c r="H138" i="31"/>
  <c r="G137" i="3"/>
  <c r="C137" i="3"/>
  <c r="F137" i="3"/>
  <c r="E137" i="3"/>
  <c r="AA134" i="23"/>
  <c r="AF139" i="23"/>
  <c r="L143" i="31"/>
  <c r="H143" i="31"/>
  <c r="J143" i="31"/>
  <c r="A56" i="11"/>
  <c r="A57" i="24"/>
  <c r="H142" i="3"/>
  <c r="D142" i="3"/>
  <c r="G142" i="3"/>
  <c r="C142" i="3"/>
  <c r="F142" i="3"/>
  <c r="V139" i="23"/>
  <c r="B143" i="23"/>
  <c r="B146" i="3"/>
  <c r="AF148" i="23"/>
  <c r="H152" i="31"/>
  <c r="L152" i="31"/>
  <c r="J152" i="31"/>
  <c r="A65" i="11"/>
  <c r="A66" i="24"/>
  <c r="E151" i="3"/>
  <c r="H151" i="3"/>
  <c r="D151" i="3"/>
  <c r="G151" i="3"/>
  <c r="C151" i="3"/>
  <c r="L153" i="31"/>
  <c r="H153" i="31"/>
  <c r="J153" i="31"/>
  <c r="A67" i="24"/>
  <c r="A66" i="11"/>
  <c r="F152" i="3"/>
  <c r="E152" i="3"/>
  <c r="H152" i="3"/>
  <c r="D152" i="3"/>
  <c r="AF151" i="23"/>
  <c r="L155" i="31"/>
  <c r="H155" i="31"/>
  <c r="J155" i="31"/>
  <c r="A68" i="11"/>
  <c r="A69" i="24"/>
  <c r="H154" i="3"/>
  <c r="D154" i="3"/>
  <c r="G154" i="3"/>
  <c r="C154" i="3"/>
  <c r="F154" i="3"/>
  <c r="V151" i="23"/>
  <c r="L158" i="31"/>
  <c r="J158" i="31"/>
  <c r="H158" i="31"/>
  <c r="A71" i="11"/>
  <c r="A72" i="24"/>
  <c r="G157" i="3"/>
  <c r="C157" i="3"/>
  <c r="F157" i="3"/>
  <c r="E157" i="3"/>
  <c r="AA154" i="23"/>
  <c r="L162" i="31"/>
  <c r="J162" i="31"/>
  <c r="H162" i="31"/>
  <c r="A76" i="24"/>
  <c r="A75" i="11"/>
  <c r="G161" i="3"/>
  <c r="C161" i="3"/>
  <c r="F161" i="3"/>
  <c r="E161" i="3"/>
  <c r="AA158" i="23"/>
  <c r="L171" i="31"/>
  <c r="J171" i="31"/>
  <c r="H171" i="31"/>
  <c r="A84" i="11"/>
  <c r="H170" i="3"/>
  <c r="D170" i="3"/>
  <c r="G170" i="3"/>
  <c r="C170" i="3"/>
  <c r="F170" i="3"/>
  <c r="AF173" i="23"/>
  <c r="L177" i="31"/>
  <c r="H177" i="31"/>
  <c r="J177" i="31"/>
  <c r="A102" i="30"/>
  <c r="A90" i="11"/>
  <c r="F176" i="3"/>
  <c r="E176" i="3"/>
  <c r="H176" i="3"/>
  <c r="D176" i="3"/>
  <c r="Q173" i="23"/>
  <c r="AF175" i="23"/>
  <c r="L179" i="31"/>
  <c r="H179" i="31"/>
  <c r="J179" i="31"/>
  <c r="A104" i="30"/>
  <c r="H178" i="3"/>
  <c r="D178" i="3"/>
  <c r="G178" i="3"/>
  <c r="C178" i="3"/>
  <c r="F178" i="3"/>
  <c r="AF176" i="23"/>
  <c r="L180" i="31"/>
  <c r="H180" i="31"/>
  <c r="J180" i="31"/>
  <c r="A105" i="30"/>
  <c r="E179" i="3"/>
  <c r="H179" i="3"/>
  <c r="D179" i="3"/>
  <c r="G179" i="3"/>
  <c r="C179" i="3"/>
  <c r="B178" i="23"/>
  <c r="B181" i="3"/>
  <c r="B181" i="23"/>
  <c r="B184" i="3"/>
  <c r="AF182" i="23"/>
  <c r="L186" i="31"/>
  <c r="J186" i="31"/>
  <c r="H186" i="31"/>
  <c r="A111" i="30"/>
  <c r="G185" i="3"/>
  <c r="C185" i="3"/>
  <c r="F185" i="3"/>
  <c r="E185" i="3"/>
  <c r="V182" i="23"/>
  <c r="B183" i="23"/>
  <c r="B186" i="3"/>
  <c r="AF189" i="23"/>
  <c r="L193" i="31"/>
  <c r="H193" i="31"/>
  <c r="J193" i="31"/>
  <c r="A118" i="30"/>
  <c r="F192" i="3"/>
  <c r="E192" i="3"/>
  <c r="H192" i="3"/>
  <c r="D192" i="3"/>
  <c r="Q189" i="23"/>
  <c r="AF191" i="23"/>
  <c r="L195" i="31"/>
  <c r="H195" i="31"/>
  <c r="J195" i="31"/>
  <c r="A120" i="30"/>
  <c r="H194" i="3"/>
  <c r="D194" i="3"/>
  <c r="G194" i="3"/>
  <c r="C194" i="3"/>
  <c r="F194" i="3"/>
  <c r="AF192" i="23"/>
  <c r="L196" i="31"/>
  <c r="H196" i="31"/>
  <c r="J196" i="31"/>
  <c r="A121" i="30"/>
  <c r="E195" i="3"/>
  <c r="H195" i="3"/>
  <c r="D195" i="3"/>
  <c r="G195" i="3"/>
  <c r="C195" i="3"/>
  <c r="B194" i="23"/>
  <c r="B197" i="3"/>
  <c r="B200" i="3"/>
  <c r="AF198" i="23"/>
  <c r="L202" i="31"/>
  <c r="J202" i="31"/>
  <c r="H202" i="31"/>
  <c r="A127" i="30"/>
  <c r="G201" i="3"/>
  <c r="C201" i="3"/>
  <c r="F201" i="3"/>
  <c r="E201" i="3"/>
  <c r="V198" i="23"/>
  <c r="B199" i="23"/>
  <c r="B202" i="3"/>
  <c r="AF205" i="23"/>
  <c r="L209" i="31"/>
  <c r="H209" i="31"/>
  <c r="J209" i="31"/>
  <c r="A134" i="30"/>
  <c r="F208" i="3"/>
  <c r="E208" i="3"/>
  <c r="H208" i="3"/>
  <c r="D208" i="3"/>
  <c r="Q205" i="23"/>
  <c r="B207" i="23"/>
  <c r="B210" i="3"/>
  <c r="Q213" i="23"/>
  <c r="L217" i="31"/>
  <c r="H217" i="31"/>
  <c r="J217" i="31"/>
  <c r="F216" i="3"/>
  <c r="E216" i="3"/>
  <c r="H216" i="3"/>
  <c r="D216" i="3"/>
  <c r="AF219" i="23"/>
  <c r="L223" i="31"/>
  <c r="H223" i="31"/>
  <c r="J223" i="31"/>
  <c r="H222" i="3"/>
  <c r="D222" i="3"/>
  <c r="G222" i="3"/>
  <c r="C222" i="3"/>
  <c r="F222" i="3"/>
  <c r="Q219" i="23"/>
  <c r="L225" i="31"/>
  <c r="H225" i="31"/>
  <c r="J225" i="31"/>
  <c r="F224" i="3"/>
  <c r="E224" i="3"/>
  <c r="H224" i="3"/>
  <c r="D224" i="3"/>
  <c r="B223" i="23"/>
  <c r="B226" i="3"/>
  <c r="AF224" i="23"/>
  <c r="L228" i="31"/>
  <c r="H228" i="31"/>
  <c r="J228" i="31"/>
  <c r="E227" i="3"/>
  <c r="H227" i="3"/>
  <c r="D227" i="3"/>
  <c r="G227" i="3"/>
  <c r="C227" i="3"/>
  <c r="V224" i="23"/>
  <c r="B231" i="23"/>
  <c r="AF232" i="23"/>
  <c r="H236" i="31"/>
  <c r="L236" i="31"/>
  <c r="J236" i="31"/>
  <c r="E235" i="3"/>
  <c r="H235" i="3"/>
  <c r="D235" i="3"/>
  <c r="G235" i="3"/>
  <c r="C235" i="3"/>
  <c r="V232" i="23"/>
  <c r="L238" i="31"/>
  <c r="J238" i="31"/>
  <c r="H238" i="31"/>
  <c r="G237" i="3"/>
  <c r="C237" i="3"/>
  <c r="F237" i="3"/>
  <c r="E237" i="3"/>
  <c r="AF239" i="23"/>
  <c r="L243" i="31"/>
  <c r="H243" i="31"/>
  <c r="J243" i="31"/>
  <c r="H242" i="3"/>
  <c r="D242" i="3"/>
  <c r="G242" i="3"/>
  <c r="C242" i="3"/>
  <c r="F242" i="3"/>
  <c r="Q239" i="23"/>
  <c r="Q241" i="23"/>
  <c r="L245" i="31"/>
  <c r="H245" i="31"/>
  <c r="J245" i="31"/>
  <c r="F244" i="3"/>
  <c r="E244" i="3"/>
  <c r="H244" i="3"/>
  <c r="D244" i="3"/>
  <c r="AF247" i="23"/>
  <c r="L251" i="31"/>
  <c r="H251" i="31"/>
  <c r="J251" i="31"/>
  <c r="A142" i="30"/>
  <c r="H250" i="3"/>
  <c r="D250" i="3"/>
  <c r="G250" i="3"/>
  <c r="C250" i="3"/>
  <c r="F250" i="3"/>
  <c r="Q247" i="23"/>
  <c r="AF249" i="23"/>
  <c r="L253" i="31"/>
  <c r="H253" i="31"/>
  <c r="J253" i="31"/>
  <c r="A144" i="30"/>
  <c r="F252" i="3"/>
  <c r="E252" i="3"/>
  <c r="H252" i="3"/>
  <c r="D252" i="3"/>
  <c r="AF250" i="23"/>
  <c r="L254" i="31"/>
  <c r="J254" i="31"/>
  <c r="H254" i="31"/>
  <c r="A145" i="30"/>
  <c r="G253" i="3"/>
  <c r="C253" i="3"/>
  <c r="F253" i="3"/>
  <c r="E253" i="3"/>
  <c r="B257" i="23"/>
  <c r="B260" i="3"/>
  <c r="AF260" i="23"/>
  <c r="H264" i="31"/>
  <c r="L264" i="31"/>
  <c r="J264" i="31"/>
  <c r="A155" i="30"/>
  <c r="E263" i="3"/>
  <c r="H263" i="3"/>
  <c r="D263" i="3"/>
  <c r="G263" i="3"/>
  <c r="C263" i="3"/>
  <c r="Q260" i="23"/>
  <c r="Q262" i="23"/>
  <c r="L266" i="31"/>
  <c r="J266" i="31"/>
  <c r="H266" i="31"/>
  <c r="A157" i="30"/>
  <c r="G265" i="3"/>
  <c r="C265" i="3"/>
  <c r="F265" i="3"/>
  <c r="E265" i="3"/>
  <c r="L267" i="31"/>
  <c r="J267" i="31"/>
  <c r="H267" i="31"/>
  <c r="A158" i="30"/>
  <c r="H266" i="3"/>
  <c r="D266" i="3"/>
  <c r="G266" i="3"/>
  <c r="C266" i="3"/>
  <c r="F266" i="3"/>
  <c r="AF264" i="23"/>
  <c r="H268" i="31"/>
  <c r="L268" i="31"/>
  <c r="J268" i="31"/>
  <c r="A159" i="30"/>
  <c r="E267" i="3"/>
  <c r="H267" i="3"/>
  <c r="D267" i="3"/>
  <c r="G267" i="3"/>
  <c r="C267" i="3"/>
  <c r="Q264" i="23"/>
  <c r="L270" i="31"/>
  <c r="J270" i="31"/>
  <c r="H270" i="31"/>
  <c r="A161" i="30"/>
  <c r="G269" i="3"/>
  <c r="C269" i="3"/>
  <c r="F269" i="3"/>
  <c r="E269" i="3"/>
  <c r="AF269" i="23"/>
  <c r="L273" i="31"/>
  <c r="H273" i="31"/>
  <c r="J273" i="31"/>
  <c r="A164" i="30"/>
  <c r="F272" i="3"/>
  <c r="E272" i="3"/>
  <c r="H272" i="3"/>
  <c r="D272" i="3"/>
  <c r="V269" i="23"/>
  <c r="AA271" i="23"/>
  <c r="L275" i="31"/>
  <c r="H275" i="31"/>
  <c r="J275" i="31"/>
  <c r="A166" i="30"/>
  <c r="H274" i="3"/>
  <c r="D274" i="3"/>
  <c r="G274" i="3"/>
  <c r="C274" i="3"/>
  <c r="F274" i="3"/>
  <c r="AF276" i="23"/>
  <c r="H280" i="31"/>
  <c r="L280" i="31"/>
  <c r="J280" i="31"/>
  <c r="A171" i="30"/>
  <c r="E279" i="3"/>
  <c r="H279" i="3"/>
  <c r="D279" i="3"/>
  <c r="G279" i="3"/>
  <c r="C279" i="3"/>
  <c r="Q276" i="23"/>
  <c r="Q278" i="23"/>
  <c r="L282" i="31"/>
  <c r="J282" i="31"/>
  <c r="H282" i="31"/>
  <c r="A173" i="30"/>
  <c r="G281" i="3"/>
  <c r="C281" i="3"/>
  <c r="F281" i="3"/>
  <c r="E281" i="3"/>
  <c r="L283" i="31"/>
  <c r="J283" i="31"/>
  <c r="H283" i="31"/>
  <c r="A174" i="30"/>
  <c r="H282" i="3"/>
  <c r="D282" i="3"/>
  <c r="G282" i="3"/>
  <c r="C282" i="3"/>
  <c r="F282" i="3"/>
  <c r="AF280" i="23"/>
  <c r="H284" i="31"/>
  <c r="L284" i="31"/>
  <c r="J284" i="31"/>
  <c r="A175" i="30"/>
  <c r="E283" i="3"/>
  <c r="H283" i="3"/>
  <c r="D283" i="3"/>
  <c r="G283" i="3"/>
  <c r="C283" i="3"/>
  <c r="Q280" i="23"/>
  <c r="AF282" i="23"/>
  <c r="L286" i="31"/>
  <c r="J286" i="31"/>
  <c r="H286" i="31"/>
  <c r="A177" i="30"/>
  <c r="G285" i="3"/>
  <c r="C285" i="3"/>
  <c r="F285" i="3"/>
  <c r="E285" i="3"/>
  <c r="AF283" i="23"/>
  <c r="L287" i="31"/>
  <c r="H287" i="31"/>
  <c r="J287" i="31"/>
  <c r="A178" i="30"/>
  <c r="H286" i="3"/>
  <c r="D286" i="3"/>
  <c r="G286" i="3"/>
  <c r="C286" i="3"/>
  <c r="F286" i="3"/>
  <c r="B285" i="23"/>
  <c r="B288" i="3"/>
  <c r="AF289" i="23"/>
  <c r="L293" i="31"/>
  <c r="H293" i="31"/>
  <c r="J293" i="31"/>
  <c r="A98" i="11"/>
  <c r="A103" i="24"/>
  <c r="F292" i="3"/>
  <c r="E292" i="3"/>
  <c r="H292" i="3"/>
  <c r="D292" i="3"/>
  <c r="V289" i="23"/>
  <c r="B293" i="23"/>
  <c r="B296" i="3"/>
  <c r="AF298" i="23"/>
  <c r="L302" i="31"/>
  <c r="J302" i="31"/>
  <c r="H302" i="31"/>
  <c r="G301" i="3"/>
  <c r="C301" i="3"/>
  <c r="F301" i="3"/>
  <c r="E301" i="3"/>
  <c r="Q298" i="23"/>
  <c r="AF300" i="23"/>
  <c r="H304" i="31"/>
  <c r="J304" i="31"/>
  <c r="L304" i="31"/>
  <c r="E303" i="3"/>
  <c r="H303" i="3"/>
  <c r="D303" i="3"/>
  <c r="G303" i="3"/>
  <c r="C303" i="3"/>
  <c r="L305" i="31"/>
  <c r="H305" i="31"/>
  <c r="J305" i="31"/>
  <c r="F304" i="3"/>
  <c r="E304" i="3"/>
  <c r="H304" i="3"/>
  <c r="D304" i="3"/>
  <c r="B302" i="23"/>
  <c r="B305" i="3"/>
  <c r="AF303" i="23"/>
  <c r="L307" i="31"/>
  <c r="H307" i="31"/>
  <c r="J307" i="31"/>
  <c r="H306" i="3"/>
  <c r="D306" i="3"/>
  <c r="G306" i="3"/>
  <c r="C306" i="3"/>
  <c r="F306" i="3"/>
  <c r="V303" i="23"/>
  <c r="B307" i="23"/>
  <c r="B310" i="3"/>
  <c r="AF310" i="23"/>
  <c r="L314" i="31"/>
  <c r="J314" i="31"/>
  <c r="H314" i="31"/>
  <c r="G313" i="3"/>
  <c r="C313" i="3"/>
  <c r="F313" i="3"/>
  <c r="E313" i="3"/>
  <c r="Q310" i="23"/>
  <c r="AF312" i="23"/>
  <c r="H316" i="31"/>
  <c r="L316" i="31"/>
  <c r="J316" i="31"/>
  <c r="E315" i="3"/>
  <c r="H315" i="3"/>
  <c r="D315" i="3"/>
  <c r="G315" i="3"/>
  <c r="C315" i="3"/>
  <c r="L317" i="31"/>
  <c r="H317" i="31"/>
  <c r="J317" i="31"/>
  <c r="F316" i="3"/>
  <c r="E316" i="3"/>
  <c r="H316" i="3"/>
  <c r="D316" i="3"/>
  <c r="AF318" i="23"/>
  <c r="L322" i="31"/>
  <c r="J322" i="31"/>
  <c r="H322" i="31"/>
  <c r="G321" i="3"/>
  <c r="C321" i="3"/>
  <c r="F321" i="3"/>
  <c r="E321" i="3"/>
  <c r="Q318" i="23"/>
  <c r="AF320" i="23"/>
  <c r="L324" i="31"/>
  <c r="H324" i="31"/>
  <c r="J324" i="31"/>
  <c r="E323" i="3"/>
  <c r="H323" i="3"/>
  <c r="D323" i="3"/>
  <c r="G323" i="3"/>
  <c r="C323" i="3"/>
  <c r="L325" i="31"/>
  <c r="J325" i="31"/>
  <c r="H325" i="31"/>
  <c r="F324" i="3"/>
  <c r="E324" i="3"/>
  <c r="H324" i="3"/>
  <c r="D324" i="3"/>
  <c r="D15" i="3"/>
  <c r="H15" i="3"/>
  <c r="E16" i="3"/>
  <c r="F17" i="3"/>
  <c r="C18" i="3"/>
  <c r="G18" i="3"/>
  <c r="D19" i="3"/>
  <c r="H19" i="3"/>
  <c r="E20" i="3"/>
  <c r="B21" i="3"/>
  <c r="F21" i="3"/>
  <c r="C22" i="3"/>
  <c r="G22" i="3"/>
  <c r="D23" i="3"/>
  <c r="H23" i="3"/>
  <c r="E24" i="3"/>
  <c r="B25" i="3"/>
  <c r="F25" i="3"/>
  <c r="C26" i="3"/>
  <c r="G26" i="3"/>
  <c r="D27" i="3"/>
  <c r="H27" i="3"/>
  <c r="E28" i="3"/>
  <c r="B29" i="3"/>
  <c r="F29" i="3"/>
  <c r="C30" i="3"/>
  <c r="G30" i="3"/>
  <c r="D31" i="3"/>
  <c r="H31" i="3"/>
  <c r="E32" i="3"/>
  <c r="B33" i="3"/>
  <c r="F33" i="3"/>
  <c r="C34" i="3"/>
  <c r="G34" i="3"/>
  <c r="D35" i="3"/>
  <c r="H35" i="3"/>
  <c r="E36" i="3"/>
  <c r="B37" i="3"/>
  <c r="F37" i="3"/>
  <c r="C38" i="3"/>
  <c r="G38" i="3"/>
  <c r="D39" i="3"/>
  <c r="H39" i="3"/>
  <c r="E40" i="3"/>
  <c r="B41" i="3"/>
  <c r="F41" i="3"/>
  <c r="C42" i="3"/>
  <c r="G42" i="3"/>
  <c r="D43" i="3"/>
  <c r="H43" i="3"/>
  <c r="E44" i="3"/>
  <c r="F45" i="3"/>
  <c r="C46" i="3"/>
  <c r="G46" i="3"/>
  <c r="D47" i="3"/>
  <c r="H47" i="3"/>
  <c r="E48" i="3"/>
  <c r="F49" i="3"/>
  <c r="C50" i="3"/>
  <c r="G50" i="3"/>
  <c r="D51" i="3"/>
  <c r="H51" i="3"/>
  <c r="F53" i="3"/>
  <c r="C54" i="3"/>
  <c r="G54" i="3"/>
  <c r="E56" i="3"/>
  <c r="F57" i="3"/>
  <c r="C58" i="3"/>
  <c r="G58" i="3"/>
  <c r="D59" i="3"/>
  <c r="H59" i="3"/>
  <c r="E60" i="3"/>
  <c r="F61" i="3"/>
  <c r="C62" i="3"/>
  <c r="G62" i="3"/>
  <c r="D63" i="3"/>
  <c r="H63" i="3"/>
  <c r="E64" i="3"/>
  <c r="F65" i="3"/>
  <c r="C66" i="3"/>
  <c r="G66" i="3"/>
  <c r="E68" i="3"/>
  <c r="F69" i="3"/>
  <c r="C70" i="3"/>
  <c r="G70" i="3"/>
  <c r="E72" i="3"/>
  <c r="F73" i="3"/>
  <c r="C74" i="3"/>
  <c r="G74" i="3"/>
  <c r="D75" i="3"/>
  <c r="H75" i="3"/>
  <c r="E76" i="3"/>
  <c r="B77" i="3"/>
  <c r="F77" i="3"/>
  <c r="C78" i="3"/>
  <c r="G78" i="3"/>
  <c r="E80" i="3"/>
  <c r="F81" i="3"/>
  <c r="C82" i="3"/>
  <c r="G82" i="3"/>
  <c r="D83" i="3"/>
  <c r="H83" i="3"/>
  <c r="C86" i="3"/>
  <c r="G86" i="3"/>
  <c r="E88" i="3"/>
  <c r="F89" i="3"/>
  <c r="C90" i="3"/>
  <c r="G90" i="3"/>
  <c r="D91" i="3"/>
  <c r="H91" i="3"/>
  <c r="E92" i="3"/>
  <c r="F93" i="3"/>
  <c r="C94" i="3"/>
  <c r="G94" i="3"/>
  <c r="E96" i="3"/>
  <c r="F97" i="3"/>
  <c r="C98" i="3"/>
  <c r="G98" i="3"/>
  <c r="D99" i="3"/>
  <c r="H99" i="3"/>
  <c r="E100" i="3"/>
  <c r="F101" i="3"/>
  <c r="C102" i="3"/>
  <c r="G102" i="3"/>
  <c r="E104" i="3"/>
  <c r="F105" i="3"/>
  <c r="C106" i="3"/>
  <c r="G106" i="3"/>
  <c r="D107" i="3"/>
  <c r="H107" i="3"/>
  <c r="E108" i="3"/>
  <c r="F109" i="3"/>
  <c r="C110" i="3"/>
  <c r="G110" i="3"/>
  <c r="E112" i="3"/>
  <c r="F113" i="3"/>
  <c r="C114" i="3"/>
  <c r="G114" i="3"/>
  <c r="D115" i="3"/>
  <c r="H115" i="3"/>
  <c r="E116" i="3"/>
  <c r="F117" i="3"/>
  <c r="D119" i="3"/>
  <c r="H119" i="3"/>
  <c r="F121" i="3"/>
  <c r="C122" i="3"/>
  <c r="G122" i="3"/>
  <c r="E124" i="3"/>
  <c r="C126" i="3"/>
  <c r="G126" i="3"/>
  <c r="D127" i="3"/>
  <c r="H127" i="3"/>
  <c r="E128" i="3"/>
  <c r="F129" i="3"/>
  <c r="C130" i="3"/>
  <c r="D133" i="3"/>
  <c r="F135" i="3"/>
  <c r="H137" i="3"/>
  <c r="E142" i="3"/>
  <c r="G144" i="3"/>
  <c r="D149" i="3"/>
  <c r="F151" i="3"/>
  <c r="H153" i="3"/>
  <c r="C156" i="3"/>
  <c r="E158" i="3"/>
  <c r="G160" i="3"/>
  <c r="B163" i="3"/>
  <c r="H169" i="3"/>
  <c r="C172" i="3"/>
  <c r="E174" i="3"/>
  <c r="G176" i="3"/>
  <c r="D181" i="3"/>
  <c r="F183" i="3"/>
  <c r="H185" i="3"/>
  <c r="G192" i="3"/>
  <c r="D197" i="3"/>
  <c r="F199" i="3"/>
  <c r="H201" i="3"/>
  <c r="G208" i="3"/>
  <c r="D213" i="3"/>
  <c r="H217" i="3"/>
  <c r="E222" i="3"/>
  <c r="G224" i="3"/>
  <c r="D229" i="3"/>
  <c r="F231" i="3"/>
  <c r="H233" i="3"/>
  <c r="C236" i="3"/>
  <c r="D245" i="3"/>
  <c r="F247" i="3"/>
  <c r="H249" i="3"/>
  <c r="C252" i="3"/>
  <c r="E254" i="3"/>
  <c r="G256" i="3"/>
  <c r="D261" i="3"/>
  <c r="F263" i="3"/>
  <c r="H265" i="3"/>
  <c r="G272" i="3"/>
  <c r="D277" i="3"/>
  <c r="F279" i="3"/>
  <c r="H281" i="3"/>
  <c r="E286" i="3"/>
  <c r="G288" i="3"/>
  <c r="B291" i="3"/>
  <c r="D293" i="3"/>
  <c r="F295" i="3"/>
  <c r="C300" i="3"/>
  <c r="G304" i="3"/>
  <c r="B307" i="3"/>
  <c r="D309" i="3"/>
  <c r="F311" i="3"/>
  <c r="H313" i="3"/>
  <c r="C316" i="3"/>
  <c r="E318" i="3"/>
  <c r="L15" i="23"/>
  <c r="AF15" i="23"/>
  <c r="L19" i="23"/>
  <c r="AF19" i="23"/>
  <c r="L23" i="23"/>
  <c r="AF23" i="23"/>
  <c r="L27" i="23"/>
  <c r="AF27" i="23"/>
  <c r="L31" i="23"/>
  <c r="AF31" i="23"/>
  <c r="L35" i="23"/>
  <c r="AF35" i="23"/>
  <c r="L39" i="23"/>
  <c r="AF39" i="23"/>
  <c r="AA63" i="23"/>
  <c r="G63" i="23"/>
  <c r="V63" i="23"/>
  <c r="Q63" i="23"/>
  <c r="L12" i="23"/>
  <c r="AF12" i="23"/>
  <c r="V14" i="23"/>
  <c r="Q15" i="23"/>
  <c r="L16" i="23"/>
  <c r="AF16" i="23"/>
  <c r="V18" i="23"/>
  <c r="Q19" i="23"/>
  <c r="L20" i="23"/>
  <c r="AF20" i="23"/>
  <c r="V22" i="23"/>
  <c r="Q23" i="23"/>
  <c r="L24" i="23"/>
  <c r="AF24" i="23"/>
  <c r="V26" i="23"/>
  <c r="Q27" i="23"/>
  <c r="L28" i="23"/>
  <c r="AF28" i="23"/>
  <c r="V30" i="23"/>
  <c r="Q31" i="23"/>
  <c r="L32" i="23"/>
  <c r="AF32" i="23"/>
  <c r="V34" i="23"/>
  <c r="Q35" i="23"/>
  <c r="L36" i="23"/>
  <c r="AF36" i="23"/>
  <c r="V38" i="23"/>
  <c r="Q39" i="23"/>
  <c r="L40" i="23"/>
  <c r="AF40" i="23"/>
  <c r="V42" i="23"/>
  <c r="Q42" i="23"/>
  <c r="G43" i="23"/>
  <c r="AF43" i="23"/>
  <c r="L63" i="23"/>
  <c r="AA75" i="23"/>
  <c r="G75" i="23"/>
  <c r="V75" i="23"/>
  <c r="Q75" i="23"/>
  <c r="AA116" i="23"/>
  <c r="G116" i="23"/>
  <c r="V116" i="23"/>
  <c r="Q116" i="23"/>
  <c r="L116" i="23"/>
  <c r="AA120" i="23"/>
  <c r="G120" i="23"/>
  <c r="V120" i="23"/>
  <c r="Q120" i="23"/>
  <c r="L120" i="23"/>
  <c r="AA124" i="23"/>
  <c r="G124" i="23"/>
  <c r="V124" i="23"/>
  <c r="Q124" i="23"/>
  <c r="L124" i="23"/>
  <c r="AA128" i="23"/>
  <c r="G128" i="23"/>
  <c r="V128" i="23"/>
  <c r="Q128" i="23"/>
  <c r="L128" i="23"/>
  <c r="AA132" i="23"/>
  <c r="G132" i="23"/>
  <c r="V132" i="23"/>
  <c r="Q132" i="23"/>
  <c r="L132" i="23"/>
  <c r="AA137" i="23"/>
  <c r="G137" i="23"/>
  <c r="V137" i="23"/>
  <c r="Q137" i="23"/>
  <c r="AF137" i="23"/>
  <c r="L137" i="23"/>
  <c r="AA153" i="23"/>
  <c r="G153" i="23"/>
  <c r="V153" i="23"/>
  <c r="Q153" i="23"/>
  <c r="AF153" i="23"/>
  <c r="L153" i="23"/>
  <c r="AA180" i="23"/>
  <c r="G180" i="23"/>
  <c r="V180" i="23"/>
  <c r="Q180" i="23"/>
  <c r="AF180" i="23"/>
  <c r="L180" i="23"/>
  <c r="AA237" i="23"/>
  <c r="G237" i="23"/>
  <c r="V237" i="23"/>
  <c r="Q237" i="23"/>
  <c r="L237" i="23"/>
  <c r="AF237" i="23"/>
  <c r="Q12" i="23"/>
  <c r="L13" i="23"/>
  <c r="G14" i="23"/>
  <c r="AA14" i="23"/>
  <c r="V15" i="23"/>
  <c r="Q16" i="23"/>
  <c r="L17" i="23"/>
  <c r="G18" i="23"/>
  <c r="AA18" i="23"/>
  <c r="V19" i="23"/>
  <c r="Q20" i="23"/>
  <c r="L21" i="23"/>
  <c r="G22" i="23"/>
  <c r="AA22" i="23"/>
  <c r="V23" i="23"/>
  <c r="Q24" i="23"/>
  <c r="L25" i="23"/>
  <c r="G26" i="23"/>
  <c r="AA26" i="23"/>
  <c r="V27" i="23"/>
  <c r="Q28" i="23"/>
  <c r="L29" i="23"/>
  <c r="G30" i="23"/>
  <c r="AA30" i="23"/>
  <c r="V31" i="23"/>
  <c r="Q32" i="23"/>
  <c r="L33" i="23"/>
  <c r="G34" i="23"/>
  <c r="AA34" i="23"/>
  <c r="V35" i="23"/>
  <c r="Q36" i="23"/>
  <c r="L37" i="23"/>
  <c r="G38" i="23"/>
  <c r="AA38" i="23"/>
  <c r="V39" i="23"/>
  <c r="Q40" i="23"/>
  <c r="L41" i="23"/>
  <c r="AA42" i="23"/>
  <c r="L43" i="23"/>
  <c r="AF46" i="23"/>
  <c r="AA46" i="23"/>
  <c r="G46" i="23"/>
  <c r="V46" i="23"/>
  <c r="AA59" i="23"/>
  <c r="G59" i="23"/>
  <c r="V59" i="23"/>
  <c r="Q59" i="23"/>
  <c r="AF63" i="23"/>
  <c r="L75" i="23"/>
  <c r="AA83" i="23"/>
  <c r="G83" i="23"/>
  <c r="V83" i="23"/>
  <c r="Q83" i="23"/>
  <c r="AA87" i="23"/>
  <c r="G87" i="23"/>
  <c r="V87" i="23"/>
  <c r="Q87" i="23"/>
  <c r="AA91" i="23"/>
  <c r="G91" i="23"/>
  <c r="V91" i="23"/>
  <c r="Q91" i="23"/>
  <c r="AA95" i="23"/>
  <c r="G95" i="23"/>
  <c r="V95" i="23"/>
  <c r="Q95" i="23"/>
  <c r="AA99" i="23"/>
  <c r="G99" i="23"/>
  <c r="V99" i="23"/>
  <c r="Q99" i="23"/>
  <c r="AA103" i="23"/>
  <c r="G103" i="23"/>
  <c r="V103" i="23"/>
  <c r="Q103" i="23"/>
  <c r="AA107" i="23"/>
  <c r="G107" i="23"/>
  <c r="V107" i="23"/>
  <c r="Q107" i="23"/>
  <c r="AA111" i="23"/>
  <c r="G111" i="23"/>
  <c r="V111" i="23"/>
  <c r="Q111" i="23"/>
  <c r="AF116" i="23"/>
  <c r="AF120" i="23"/>
  <c r="AF124" i="23"/>
  <c r="AF128" i="23"/>
  <c r="AF132" i="23"/>
  <c r="L14" i="23"/>
  <c r="G15" i="23"/>
  <c r="L18" i="23"/>
  <c r="G19" i="23"/>
  <c r="L22" i="23"/>
  <c r="G23" i="23"/>
  <c r="L26" i="23"/>
  <c r="G27" i="23"/>
  <c r="L30" i="23"/>
  <c r="G31" i="23"/>
  <c r="L34" i="23"/>
  <c r="G35" i="23"/>
  <c r="L38" i="23"/>
  <c r="G39" i="23"/>
  <c r="Q43" i="23"/>
  <c r="V43" i="23"/>
  <c r="AA47" i="23"/>
  <c r="G47" i="23"/>
  <c r="V47" i="23"/>
  <c r="Q47" i="23"/>
  <c r="AA51" i="23"/>
  <c r="G51" i="23"/>
  <c r="V51" i="23"/>
  <c r="Q51" i="23"/>
  <c r="AA55" i="23"/>
  <c r="G55" i="23"/>
  <c r="V55" i="23"/>
  <c r="Q55" i="23"/>
  <c r="AA67" i="23"/>
  <c r="G67" i="23"/>
  <c r="V67" i="23"/>
  <c r="Q67" i="23"/>
  <c r="AA71" i="23"/>
  <c r="G71" i="23"/>
  <c r="V71" i="23"/>
  <c r="Q71" i="23"/>
  <c r="AA79" i="23"/>
  <c r="G79" i="23"/>
  <c r="V79" i="23"/>
  <c r="Q79" i="23"/>
  <c r="AA145" i="23"/>
  <c r="G145" i="23"/>
  <c r="V145" i="23"/>
  <c r="Q145" i="23"/>
  <c r="AF145" i="23"/>
  <c r="L145" i="23"/>
  <c r="L44" i="23"/>
  <c r="G45" i="23"/>
  <c r="AA45" i="23"/>
  <c r="L48" i="23"/>
  <c r="G49" i="23"/>
  <c r="AA49" i="23"/>
  <c r="V50" i="23"/>
  <c r="L52" i="23"/>
  <c r="G53" i="23"/>
  <c r="AA53" i="23"/>
  <c r="V54" i="23"/>
  <c r="L56" i="23"/>
  <c r="G57" i="23"/>
  <c r="AA57" i="23"/>
  <c r="V58" i="23"/>
  <c r="L60" i="23"/>
  <c r="G61" i="23"/>
  <c r="AA61" i="23"/>
  <c r="V62" i="23"/>
  <c r="L64" i="23"/>
  <c r="G65" i="23"/>
  <c r="AA65" i="23"/>
  <c r="V66" i="23"/>
  <c r="L68" i="23"/>
  <c r="G69" i="23"/>
  <c r="AA69" i="23"/>
  <c r="V70" i="23"/>
  <c r="L72" i="23"/>
  <c r="G73" i="23"/>
  <c r="AA73" i="23"/>
  <c r="V74" i="23"/>
  <c r="L76" i="23"/>
  <c r="G77" i="23"/>
  <c r="AA77" i="23"/>
  <c r="V78" i="23"/>
  <c r="L80" i="23"/>
  <c r="G81" i="23"/>
  <c r="AA81" i="23"/>
  <c r="V82" i="23"/>
  <c r="L84" i="23"/>
  <c r="G85" i="23"/>
  <c r="AA85" i="23"/>
  <c r="V86" i="23"/>
  <c r="L88" i="23"/>
  <c r="G89" i="23"/>
  <c r="AA89" i="23"/>
  <c r="V90" i="23"/>
  <c r="L92" i="23"/>
  <c r="G93" i="23"/>
  <c r="AA93" i="23"/>
  <c r="V94" i="23"/>
  <c r="L96" i="23"/>
  <c r="G97" i="23"/>
  <c r="AA97" i="23"/>
  <c r="V98" i="23"/>
  <c r="L100" i="23"/>
  <c r="G101" i="23"/>
  <c r="AA101" i="23"/>
  <c r="V102" i="23"/>
  <c r="L104" i="23"/>
  <c r="G105" i="23"/>
  <c r="AA105" i="23"/>
  <c r="V106" i="23"/>
  <c r="L108" i="23"/>
  <c r="G109" i="23"/>
  <c r="AA109" i="23"/>
  <c r="V110" i="23"/>
  <c r="L112" i="23"/>
  <c r="G113" i="23"/>
  <c r="AA113" i="23"/>
  <c r="L45" i="23"/>
  <c r="L49" i="23"/>
  <c r="AF49" i="23"/>
  <c r="G50" i="23"/>
  <c r="AA50" i="23"/>
  <c r="L53" i="23"/>
  <c r="AF53" i="23"/>
  <c r="G54" i="23"/>
  <c r="AA54" i="23"/>
  <c r="L57" i="23"/>
  <c r="AF57" i="23"/>
  <c r="G58" i="23"/>
  <c r="AA58" i="23"/>
  <c r="L61" i="23"/>
  <c r="AF61" i="23"/>
  <c r="G62" i="23"/>
  <c r="AA62" i="23"/>
  <c r="L65" i="23"/>
  <c r="AF65" i="23"/>
  <c r="AA66" i="23"/>
  <c r="L69" i="23"/>
  <c r="AF69" i="23"/>
  <c r="L73" i="23"/>
  <c r="AF73" i="23"/>
  <c r="G74" i="23"/>
  <c r="AA74" i="23"/>
  <c r="L77" i="23"/>
  <c r="AF77" i="23"/>
  <c r="G78" i="23"/>
  <c r="AA78" i="23"/>
  <c r="L81" i="23"/>
  <c r="AF81" i="23"/>
  <c r="AA82" i="23"/>
  <c r="L85" i="23"/>
  <c r="AF85" i="23"/>
  <c r="L89" i="23"/>
  <c r="AF89" i="23"/>
  <c r="L93" i="23"/>
  <c r="AF93" i="23"/>
  <c r="L97" i="23"/>
  <c r="AF97" i="23"/>
  <c r="L101" i="23"/>
  <c r="AF101" i="23"/>
  <c r="L105" i="23"/>
  <c r="AF105" i="23"/>
  <c r="L109" i="23"/>
  <c r="AF109" i="23"/>
  <c r="L113" i="23"/>
  <c r="AF113" i="23"/>
  <c r="AA141" i="23"/>
  <c r="G141" i="23"/>
  <c r="V141" i="23"/>
  <c r="Q141" i="23"/>
  <c r="AA149" i="23"/>
  <c r="G149" i="23"/>
  <c r="V149" i="23"/>
  <c r="Q149" i="23"/>
  <c r="AA196" i="23"/>
  <c r="G196" i="23"/>
  <c r="V196" i="23"/>
  <c r="Q196" i="23"/>
  <c r="AF196" i="23"/>
  <c r="L196" i="23"/>
  <c r="L50" i="23"/>
  <c r="L54" i="23"/>
  <c r="Q57" i="23"/>
  <c r="L58" i="23"/>
  <c r="Q61" i="23"/>
  <c r="L62" i="23"/>
  <c r="Q65" i="23"/>
  <c r="L66" i="23"/>
  <c r="Q69" i="23"/>
  <c r="L70" i="23"/>
  <c r="Q73" i="23"/>
  <c r="L74" i="23"/>
  <c r="Q77" i="23"/>
  <c r="L78" i="23"/>
  <c r="Q81" i="23"/>
  <c r="L82" i="23"/>
  <c r="Q85" i="23"/>
  <c r="L86" i="23"/>
  <c r="Q89" i="23"/>
  <c r="L90" i="23"/>
  <c r="Q93" i="23"/>
  <c r="L94" i="23"/>
  <c r="Q97" i="23"/>
  <c r="L98" i="23"/>
  <c r="Q101" i="23"/>
  <c r="L102" i="23"/>
  <c r="Q105" i="23"/>
  <c r="L106" i="23"/>
  <c r="Q109" i="23"/>
  <c r="L110" i="23"/>
  <c r="Q113" i="23"/>
  <c r="AF114" i="23"/>
  <c r="L114" i="23"/>
  <c r="V117" i="23"/>
  <c r="Q117" i="23"/>
  <c r="AF117" i="23"/>
  <c r="V121" i="23"/>
  <c r="Q121" i="23"/>
  <c r="AF121" i="23"/>
  <c r="V125" i="23"/>
  <c r="Q125" i="23"/>
  <c r="AF125" i="23"/>
  <c r="V129" i="23"/>
  <c r="Q129" i="23"/>
  <c r="AF129" i="23"/>
  <c r="V133" i="23"/>
  <c r="Q133" i="23"/>
  <c r="AF133" i="23"/>
  <c r="L141" i="23"/>
  <c r="L149" i="23"/>
  <c r="AA157" i="23"/>
  <c r="G157" i="23"/>
  <c r="V157" i="23"/>
  <c r="Q157" i="23"/>
  <c r="AA161" i="23"/>
  <c r="G161" i="23"/>
  <c r="V161" i="23"/>
  <c r="Q161" i="23"/>
  <c r="G115" i="23"/>
  <c r="AA115" i="23"/>
  <c r="L118" i="23"/>
  <c r="AF118" i="23"/>
  <c r="G119" i="23"/>
  <c r="AA119" i="23"/>
  <c r="L122" i="23"/>
  <c r="AF122" i="23"/>
  <c r="G123" i="23"/>
  <c r="AA123" i="23"/>
  <c r="L126" i="23"/>
  <c r="AF126" i="23"/>
  <c r="G127" i="23"/>
  <c r="AA127" i="23"/>
  <c r="L130" i="23"/>
  <c r="AF130" i="23"/>
  <c r="G131" i="23"/>
  <c r="AA131" i="23"/>
  <c r="L134" i="23"/>
  <c r="AF134" i="23"/>
  <c r="G135" i="23"/>
  <c r="AA135" i="23"/>
  <c r="V136" i="23"/>
  <c r="L138" i="23"/>
  <c r="AF138" i="23"/>
  <c r="G139" i="23"/>
  <c r="AA139" i="23"/>
  <c r="V140" i="23"/>
  <c r="L142" i="23"/>
  <c r="AF142" i="23"/>
  <c r="G143" i="23"/>
  <c r="AA143" i="23"/>
  <c r="V144" i="23"/>
  <c r="L146" i="23"/>
  <c r="AF146" i="23"/>
  <c r="G147" i="23"/>
  <c r="AA147" i="23"/>
  <c r="V148" i="23"/>
  <c r="L150" i="23"/>
  <c r="AF150" i="23"/>
  <c r="G151" i="23"/>
  <c r="AA151" i="23"/>
  <c r="V152" i="23"/>
  <c r="L154" i="23"/>
  <c r="AF154" i="23"/>
  <c r="AA155" i="23"/>
  <c r="V156" i="23"/>
  <c r="L158" i="23"/>
  <c r="AF158" i="23"/>
  <c r="V160" i="23"/>
  <c r="AA162" i="23"/>
  <c r="G162" i="23"/>
  <c r="Q162" i="23"/>
  <c r="G163" i="23"/>
  <c r="AF163" i="23"/>
  <c r="Q164" i="23"/>
  <c r="V164" i="23"/>
  <c r="AA166" i="23"/>
  <c r="G166" i="23"/>
  <c r="Q166" i="23"/>
  <c r="G167" i="23"/>
  <c r="AF167" i="23"/>
  <c r="V168" i="23"/>
  <c r="Q168" i="23"/>
  <c r="AF168" i="23"/>
  <c r="AF171" i="23"/>
  <c r="AA171" i="23"/>
  <c r="G171" i="23"/>
  <c r="V171" i="23"/>
  <c r="AA184" i="23"/>
  <c r="G184" i="23"/>
  <c r="V184" i="23"/>
  <c r="Q184" i="23"/>
  <c r="AA200" i="23"/>
  <c r="G200" i="23"/>
  <c r="V200" i="23"/>
  <c r="Q200" i="23"/>
  <c r="AA221" i="23"/>
  <c r="G221" i="23"/>
  <c r="V221" i="23"/>
  <c r="Q221" i="23"/>
  <c r="L221" i="23"/>
  <c r="V234" i="23"/>
  <c r="Q234" i="23"/>
  <c r="AA234" i="23"/>
  <c r="L234" i="23"/>
  <c r="G234" i="23"/>
  <c r="V254" i="23"/>
  <c r="AF254" i="23"/>
  <c r="G254" i="23"/>
  <c r="AA254" i="23"/>
  <c r="Q254" i="23"/>
  <c r="L254" i="23"/>
  <c r="AA287" i="23"/>
  <c r="G287" i="23"/>
  <c r="V287" i="23"/>
  <c r="Q287" i="23"/>
  <c r="AF287" i="23"/>
  <c r="L287" i="23"/>
  <c r="L115" i="23"/>
  <c r="Q118" i="23"/>
  <c r="L119" i="23"/>
  <c r="Q122" i="23"/>
  <c r="L123" i="23"/>
  <c r="Q126" i="23"/>
  <c r="L127" i="23"/>
  <c r="Q130" i="23"/>
  <c r="L131" i="23"/>
  <c r="Q134" i="23"/>
  <c r="L135" i="23"/>
  <c r="G136" i="23"/>
  <c r="AA136" i="23"/>
  <c r="Q138" i="23"/>
  <c r="L139" i="23"/>
  <c r="G140" i="23"/>
  <c r="AA140" i="23"/>
  <c r="Q142" i="23"/>
  <c r="L143" i="23"/>
  <c r="G144" i="23"/>
  <c r="AA144" i="23"/>
  <c r="Q146" i="23"/>
  <c r="L147" i="23"/>
  <c r="G148" i="23"/>
  <c r="AA148" i="23"/>
  <c r="Q150" i="23"/>
  <c r="L151" i="23"/>
  <c r="G152" i="23"/>
  <c r="AA152" i="23"/>
  <c r="Q154" i="23"/>
  <c r="L155" i="23"/>
  <c r="G156" i="23"/>
  <c r="AA156" i="23"/>
  <c r="Q158" i="23"/>
  <c r="L159" i="23"/>
  <c r="G160" i="23"/>
  <c r="AA160" i="23"/>
  <c r="V162" i="23"/>
  <c r="L163" i="23"/>
  <c r="AA164" i="23"/>
  <c r="V166" i="23"/>
  <c r="L167" i="23"/>
  <c r="G168" i="23"/>
  <c r="AA172" i="23"/>
  <c r="G172" i="23"/>
  <c r="V172" i="23"/>
  <c r="Q172" i="23"/>
  <c r="L184" i="23"/>
  <c r="AA188" i="23"/>
  <c r="G188" i="23"/>
  <c r="V188" i="23"/>
  <c r="Q188" i="23"/>
  <c r="L200" i="23"/>
  <c r="AA204" i="23"/>
  <c r="G204" i="23"/>
  <c r="V204" i="23"/>
  <c r="Q204" i="23"/>
  <c r="V210" i="23"/>
  <c r="Q210" i="23"/>
  <c r="AA210" i="23"/>
  <c r="L210" i="23"/>
  <c r="G210" i="23"/>
  <c r="V218" i="23"/>
  <c r="Q218" i="23"/>
  <c r="AA218" i="23"/>
  <c r="L218" i="23"/>
  <c r="G218" i="23"/>
  <c r="AF221" i="23"/>
  <c r="AF234" i="23"/>
  <c r="L136" i="23"/>
  <c r="L140" i="23"/>
  <c r="L144" i="23"/>
  <c r="L148" i="23"/>
  <c r="L152" i="23"/>
  <c r="L156" i="23"/>
  <c r="L160" i="23"/>
  <c r="V163" i="23"/>
  <c r="Q163" i="23"/>
  <c r="V167" i="23"/>
  <c r="Q167" i="23"/>
  <c r="AA176" i="23"/>
  <c r="G176" i="23"/>
  <c r="V176" i="23"/>
  <c r="Q176" i="23"/>
  <c r="AA192" i="23"/>
  <c r="G192" i="23"/>
  <c r="V192" i="23"/>
  <c r="Q192" i="23"/>
  <c r="AA270" i="23"/>
  <c r="G270" i="23"/>
  <c r="V270" i="23"/>
  <c r="Q270" i="23"/>
  <c r="L270" i="23"/>
  <c r="AF270" i="23"/>
  <c r="L165" i="23"/>
  <c r="L169" i="23"/>
  <c r="G170" i="23"/>
  <c r="AA170" i="23"/>
  <c r="L173" i="23"/>
  <c r="G174" i="23"/>
  <c r="AA174" i="23"/>
  <c r="V175" i="23"/>
  <c r="L177" i="23"/>
  <c r="G178" i="23"/>
  <c r="AA178" i="23"/>
  <c r="V179" i="23"/>
  <c r="L181" i="23"/>
  <c r="G182" i="23"/>
  <c r="AA182" i="23"/>
  <c r="V183" i="23"/>
  <c r="L185" i="23"/>
  <c r="G186" i="23"/>
  <c r="AA186" i="23"/>
  <c r="V187" i="23"/>
  <c r="L189" i="23"/>
  <c r="G190" i="23"/>
  <c r="AA190" i="23"/>
  <c r="V191" i="23"/>
  <c r="L193" i="23"/>
  <c r="G194" i="23"/>
  <c r="AA194" i="23"/>
  <c r="V195" i="23"/>
  <c r="L197" i="23"/>
  <c r="G198" i="23"/>
  <c r="AA198" i="23"/>
  <c r="V199" i="23"/>
  <c r="L201" i="23"/>
  <c r="G202" i="23"/>
  <c r="AA202" i="23"/>
  <c r="V203" i="23"/>
  <c r="L205" i="23"/>
  <c r="G206" i="23"/>
  <c r="AA206" i="23"/>
  <c r="V207" i="23"/>
  <c r="AA209" i="23"/>
  <c r="G209" i="23"/>
  <c r="V209" i="23"/>
  <c r="AF209" i="23"/>
  <c r="L213" i="23"/>
  <c r="AA217" i="23"/>
  <c r="G217" i="23"/>
  <c r="V217" i="23"/>
  <c r="AF217" i="23"/>
  <c r="L222" i="23"/>
  <c r="L225" i="23"/>
  <c r="V230" i="23"/>
  <c r="Q230" i="23"/>
  <c r="AF230" i="23"/>
  <c r="AA233" i="23"/>
  <c r="G233" i="23"/>
  <c r="V233" i="23"/>
  <c r="AF233" i="23"/>
  <c r="L238" i="23"/>
  <c r="L241" i="23"/>
  <c r="V267" i="23"/>
  <c r="Q267" i="23"/>
  <c r="AA267" i="23"/>
  <c r="L267" i="23"/>
  <c r="G267" i="23"/>
  <c r="L170" i="23"/>
  <c r="L174" i="23"/>
  <c r="G175" i="23"/>
  <c r="AA175" i="23"/>
  <c r="L178" i="23"/>
  <c r="G179" i="23"/>
  <c r="AA179" i="23"/>
  <c r="L182" i="23"/>
  <c r="G183" i="23"/>
  <c r="AA183" i="23"/>
  <c r="L186" i="23"/>
  <c r="G187" i="23"/>
  <c r="AA187" i="23"/>
  <c r="L190" i="23"/>
  <c r="G191" i="23"/>
  <c r="AA191" i="23"/>
  <c r="L194" i="23"/>
  <c r="G195" i="23"/>
  <c r="AA195" i="23"/>
  <c r="L198" i="23"/>
  <c r="G199" i="23"/>
  <c r="AA199" i="23"/>
  <c r="L202" i="23"/>
  <c r="G203" i="23"/>
  <c r="AA203" i="23"/>
  <c r="L206" i="23"/>
  <c r="AF206" i="23"/>
  <c r="G207" i="23"/>
  <c r="AA207" i="23"/>
  <c r="V214" i="23"/>
  <c r="Q214" i="23"/>
  <c r="AF214" i="23"/>
  <c r="V226" i="23"/>
  <c r="Q226" i="23"/>
  <c r="AF226" i="23"/>
  <c r="AA229" i="23"/>
  <c r="G229" i="23"/>
  <c r="V229" i="23"/>
  <c r="AF229" i="23"/>
  <c r="V242" i="23"/>
  <c r="Q242" i="23"/>
  <c r="AF242" i="23"/>
  <c r="AA246" i="23"/>
  <c r="G246" i="23"/>
  <c r="V246" i="23"/>
  <c r="Q246" i="23"/>
  <c r="AA297" i="23"/>
  <c r="G297" i="23"/>
  <c r="V297" i="23"/>
  <c r="Q297" i="23"/>
  <c r="AF297" i="23"/>
  <c r="L297" i="23"/>
  <c r="L175" i="23"/>
  <c r="L179" i="23"/>
  <c r="L183" i="23"/>
  <c r="L187" i="23"/>
  <c r="L191" i="23"/>
  <c r="L195" i="23"/>
  <c r="L199" i="23"/>
  <c r="L203" i="23"/>
  <c r="L207" i="23"/>
  <c r="AA213" i="23"/>
  <c r="G213" i="23"/>
  <c r="V213" i="23"/>
  <c r="AF213" i="23"/>
  <c r="V222" i="23"/>
  <c r="Q222" i="23"/>
  <c r="AF222" i="23"/>
  <c r="AA225" i="23"/>
  <c r="G225" i="23"/>
  <c r="V225" i="23"/>
  <c r="AF225" i="23"/>
  <c r="V238" i="23"/>
  <c r="Q238" i="23"/>
  <c r="AF238" i="23"/>
  <c r="AA241" i="23"/>
  <c r="G241" i="23"/>
  <c r="V241" i="23"/>
  <c r="AF241" i="23"/>
  <c r="L246" i="23"/>
  <c r="AA250" i="23"/>
  <c r="G250" i="23"/>
  <c r="V250" i="23"/>
  <c r="Q250" i="23"/>
  <c r="G208" i="23"/>
  <c r="AA208" i="23"/>
  <c r="L211" i="23"/>
  <c r="AF211" i="23"/>
  <c r="G212" i="23"/>
  <c r="AA212" i="23"/>
  <c r="L215" i="23"/>
  <c r="AF215" i="23"/>
  <c r="G216" i="23"/>
  <c r="AA216" i="23"/>
  <c r="L219" i="23"/>
  <c r="G220" i="23"/>
  <c r="AA220" i="23"/>
  <c r="L223" i="23"/>
  <c r="G224" i="23"/>
  <c r="AA224" i="23"/>
  <c r="L227" i="23"/>
  <c r="G228" i="23"/>
  <c r="AA228" i="23"/>
  <c r="L231" i="23"/>
  <c r="G232" i="23"/>
  <c r="AA232" i="23"/>
  <c r="L235" i="23"/>
  <c r="G236" i="23"/>
  <c r="AA236" i="23"/>
  <c r="L239" i="23"/>
  <c r="G240" i="23"/>
  <c r="AA240" i="23"/>
  <c r="L243" i="23"/>
  <c r="G244" i="23"/>
  <c r="AA244" i="23"/>
  <c r="V245" i="23"/>
  <c r="L247" i="23"/>
  <c r="G248" i="23"/>
  <c r="AA248" i="23"/>
  <c r="V249" i="23"/>
  <c r="L251" i="23"/>
  <c r="G252" i="23"/>
  <c r="AA252" i="23"/>
  <c r="V253" i="23"/>
  <c r="G255" i="23"/>
  <c r="AF255" i="23"/>
  <c r="AF257" i="23"/>
  <c r="V258" i="23"/>
  <c r="Q258" i="23"/>
  <c r="V263" i="23"/>
  <c r="Q263" i="23"/>
  <c r="AF263" i="23"/>
  <c r="AA266" i="23"/>
  <c r="G266" i="23"/>
  <c r="V266" i="23"/>
  <c r="AF266" i="23"/>
  <c r="L271" i="23"/>
  <c r="L274" i="23"/>
  <c r="AA279" i="23"/>
  <c r="V279" i="23"/>
  <c r="Q279" i="23"/>
  <c r="AA291" i="23"/>
  <c r="G291" i="23"/>
  <c r="V291" i="23"/>
  <c r="Q291" i="23"/>
  <c r="L208" i="23"/>
  <c r="L212" i="23"/>
  <c r="L216" i="23"/>
  <c r="L220" i="23"/>
  <c r="L224" i="23"/>
  <c r="L228" i="23"/>
  <c r="L232" i="23"/>
  <c r="L236" i="23"/>
  <c r="L240" i="23"/>
  <c r="L244" i="23"/>
  <c r="G245" i="23"/>
  <c r="AA245" i="23"/>
  <c r="L248" i="23"/>
  <c r="G249" i="23"/>
  <c r="AA249" i="23"/>
  <c r="L252" i="23"/>
  <c r="G253" i="23"/>
  <c r="AA253" i="23"/>
  <c r="L255" i="23"/>
  <c r="L257" i="23"/>
  <c r="V259" i="23"/>
  <c r="Q259" i="23"/>
  <c r="AF259" i="23"/>
  <c r="AA262" i="23"/>
  <c r="G262" i="23"/>
  <c r="V262" i="23"/>
  <c r="AF262" i="23"/>
  <c r="V275" i="23"/>
  <c r="Q275" i="23"/>
  <c r="AF275" i="23"/>
  <c r="AA278" i="23"/>
  <c r="G278" i="23"/>
  <c r="V278" i="23"/>
  <c r="AF278" i="23"/>
  <c r="L245" i="23"/>
  <c r="L249" i="23"/>
  <c r="L253" i="23"/>
  <c r="Q255" i="23"/>
  <c r="V255" i="23"/>
  <c r="AA257" i="23"/>
  <c r="G257" i="23"/>
  <c r="Q257" i="23"/>
  <c r="V271" i="23"/>
  <c r="Q271" i="23"/>
  <c r="AF271" i="23"/>
  <c r="AA274" i="23"/>
  <c r="G274" i="23"/>
  <c r="V274" i="23"/>
  <c r="AF274" i="23"/>
  <c r="AA283" i="23"/>
  <c r="G283" i="23"/>
  <c r="V283" i="23"/>
  <c r="Q283" i="23"/>
  <c r="AA313" i="23"/>
  <c r="G313" i="23"/>
  <c r="V313" i="23"/>
  <c r="Q313" i="23"/>
  <c r="AF313" i="23"/>
  <c r="L313" i="23"/>
  <c r="L256" i="23"/>
  <c r="L260" i="23"/>
  <c r="G261" i="23"/>
  <c r="AA261" i="23"/>
  <c r="L264" i="23"/>
  <c r="G265" i="23"/>
  <c r="AA265" i="23"/>
  <c r="L268" i="23"/>
  <c r="G269" i="23"/>
  <c r="AA269" i="23"/>
  <c r="L272" i="23"/>
  <c r="G273" i="23"/>
  <c r="AA273" i="23"/>
  <c r="L276" i="23"/>
  <c r="G277" i="23"/>
  <c r="AA277" i="23"/>
  <c r="L280" i="23"/>
  <c r="G281" i="23"/>
  <c r="AA281" i="23"/>
  <c r="V282" i="23"/>
  <c r="L284" i="23"/>
  <c r="G285" i="23"/>
  <c r="AA285" i="23"/>
  <c r="V286" i="23"/>
  <c r="L288" i="23"/>
  <c r="G289" i="23"/>
  <c r="AA289" i="23"/>
  <c r="V290" i="23"/>
  <c r="L292" i="23"/>
  <c r="G293" i="23"/>
  <c r="AA293" i="23"/>
  <c r="L296" i="23"/>
  <c r="AA301" i="23"/>
  <c r="G301" i="23"/>
  <c r="V301" i="23"/>
  <c r="Q301" i="23"/>
  <c r="AA317" i="23"/>
  <c r="G317" i="23"/>
  <c r="V317" i="23"/>
  <c r="Q317" i="23"/>
  <c r="L261" i="23"/>
  <c r="L265" i="23"/>
  <c r="L269" i="23"/>
  <c r="L273" i="23"/>
  <c r="L277" i="23"/>
  <c r="L281" i="23"/>
  <c r="G282" i="23"/>
  <c r="AA282" i="23"/>
  <c r="L285" i="23"/>
  <c r="G286" i="23"/>
  <c r="AA286" i="23"/>
  <c r="L289" i="23"/>
  <c r="G290" i="23"/>
  <c r="AA290" i="23"/>
  <c r="L293" i="23"/>
  <c r="AF293" i="23"/>
  <c r="AA305" i="23"/>
  <c r="G305" i="23"/>
  <c r="V305" i="23"/>
  <c r="Q305" i="23"/>
  <c r="AA321" i="23"/>
  <c r="G321" i="23"/>
  <c r="V321" i="23"/>
  <c r="Q321" i="23"/>
  <c r="L282" i="23"/>
  <c r="L286" i="23"/>
  <c r="L290" i="23"/>
  <c r="AF296" i="23"/>
  <c r="AA296" i="23"/>
  <c r="G296" i="23"/>
  <c r="V296" i="23"/>
  <c r="AA309" i="23"/>
  <c r="G309" i="23"/>
  <c r="V309" i="23"/>
  <c r="Q309" i="23"/>
  <c r="L294" i="23"/>
  <c r="G295" i="23"/>
  <c r="AA295" i="23"/>
  <c r="L298" i="23"/>
  <c r="G299" i="23"/>
  <c r="AA299" i="23"/>
  <c r="V300" i="23"/>
  <c r="L302" i="23"/>
  <c r="G303" i="23"/>
  <c r="AA303" i="23"/>
  <c r="V304" i="23"/>
  <c r="L306" i="23"/>
  <c r="G307" i="23"/>
  <c r="AA307" i="23"/>
  <c r="V308" i="23"/>
  <c r="L310" i="23"/>
  <c r="G311" i="23"/>
  <c r="AA311" i="23"/>
  <c r="V312" i="23"/>
  <c r="L314" i="23"/>
  <c r="G315" i="23"/>
  <c r="AA315" i="23"/>
  <c r="V316" i="23"/>
  <c r="L318" i="23"/>
  <c r="G319" i="23"/>
  <c r="AA319" i="23"/>
  <c r="V320" i="23"/>
  <c r="L295" i="23"/>
  <c r="L299" i="23"/>
  <c r="G300" i="23"/>
  <c r="AA300" i="23"/>
  <c r="L303" i="23"/>
  <c r="G304" i="23"/>
  <c r="AA304" i="23"/>
  <c r="L307" i="23"/>
  <c r="G308" i="23"/>
  <c r="AA308" i="23"/>
  <c r="L311" i="23"/>
  <c r="G312" i="23"/>
  <c r="AA312" i="23"/>
  <c r="L315" i="23"/>
  <c r="G316" i="23"/>
  <c r="AA316" i="23"/>
  <c r="L319" i="23"/>
  <c r="G320" i="23"/>
  <c r="AA320" i="23"/>
  <c r="L300" i="23"/>
  <c r="L304" i="23"/>
  <c r="L308" i="23"/>
  <c r="L312" i="23"/>
  <c r="L316" i="23"/>
  <c r="L320" i="23"/>
  <c r="AP48" i="23"/>
  <c r="AP19" i="23"/>
  <c r="AP35" i="23"/>
  <c r="AP45" i="23"/>
  <c r="AP95" i="23"/>
  <c r="AK95" i="23"/>
  <c r="AP111" i="23"/>
  <c r="AK111" i="23"/>
  <c r="AP13" i="23"/>
  <c r="AK15" i="23"/>
  <c r="AP23" i="23"/>
  <c r="AK27" i="23"/>
  <c r="AP29" i="23"/>
  <c r="AK31" i="23"/>
  <c r="AP38" i="23"/>
  <c r="AP39" i="23"/>
  <c r="AK42" i="23"/>
  <c r="AP43" i="23"/>
  <c r="AP46" i="23"/>
  <c r="AP47" i="23"/>
  <c r="AP50" i="23"/>
  <c r="AK50" i="23"/>
  <c r="AK55" i="23"/>
  <c r="AP59" i="23"/>
  <c r="AP67" i="23"/>
  <c r="AK67" i="23"/>
  <c r="AP83" i="23"/>
  <c r="AK83" i="23"/>
  <c r="AP99" i="23"/>
  <c r="AK99" i="23"/>
  <c r="AK116" i="23"/>
  <c r="AP116" i="23"/>
  <c r="AK120" i="23"/>
  <c r="AP120" i="23"/>
  <c r="AP122" i="23"/>
  <c r="AK122" i="23"/>
  <c r="AP134" i="23"/>
  <c r="AK134" i="23"/>
  <c r="AP41" i="23"/>
  <c r="AP63" i="23"/>
  <c r="AK63" i="23"/>
  <c r="AK19" i="23"/>
  <c r="AP22" i="23"/>
  <c r="AK23" i="23"/>
  <c r="AK24" i="23"/>
  <c r="AP30" i="23"/>
  <c r="AK32" i="23"/>
  <c r="AK35" i="23"/>
  <c r="AK47" i="23"/>
  <c r="AP51" i="23"/>
  <c r="AP58" i="23"/>
  <c r="AP71" i="23"/>
  <c r="AK71" i="23"/>
  <c r="AP87" i="23"/>
  <c r="AK87" i="23"/>
  <c r="AP103" i="23"/>
  <c r="AK103" i="23"/>
  <c r="AP159" i="23"/>
  <c r="AK159" i="23"/>
  <c r="AK54" i="23"/>
  <c r="AP54" i="23"/>
  <c r="AP79" i="23"/>
  <c r="AK79" i="23"/>
  <c r="C12" i="3"/>
  <c r="AK12" i="23"/>
  <c r="AK13" i="23"/>
  <c r="AK14" i="23"/>
  <c r="AK16" i="23"/>
  <c r="AK18" i="23"/>
  <c r="AK20" i="23"/>
  <c r="AK21" i="23"/>
  <c r="AK22" i="23"/>
  <c r="AK26" i="23"/>
  <c r="AK29" i="23"/>
  <c r="AK30" i="23"/>
  <c r="AP34" i="23"/>
  <c r="AK36" i="23"/>
  <c r="AK37" i="23"/>
  <c r="AK41" i="23"/>
  <c r="AK49" i="23"/>
  <c r="AK58" i="23"/>
  <c r="AK59" i="23"/>
  <c r="AP75" i="23"/>
  <c r="AK75" i="23"/>
  <c r="AP91" i="23"/>
  <c r="AK91" i="23"/>
  <c r="AP107" i="23"/>
  <c r="AK107" i="23"/>
  <c r="AK40" i="23"/>
  <c r="AK44" i="23"/>
  <c r="AK48" i="23"/>
  <c r="AP52" i="23"/>
  <c r="AK56" i="23"/>
  <c r="AP60" i="23"/>
  <c r="AP66" i="23"/>
  <c r="AP70" i="23"/>
  <c r="AP74" i="23"/>
  <c r="AP78" i="23"/>
  <c r="AP82" i="23"/>
  <c r="AP86" i="23"/>
  <c r="AP90" i="23"/>
  <c r="AP94" i="23"/>
  <c r="AP98" i="23"/>
  <c r="AP102" i="23"/>
  <c r="AP106" i="23"/>
  <c r="AP110" i="23"/>
  <c r="AK114" i="23"/>
  <c r="AK118" i="23"/>
  <c r="AP123" i="23"/>
  <c r="AK123" i="23"/>
  <c r="AP130" i="23"/>
  <c r="AK130" i="23"/>
  <c r="AK210" i="23"/>
  <c r="AP210" i="23"/>
  <c r="AP114" i="23"/>
  <c r="AK115" i="23"/>
  <c r="AP118" i="23"/>
  <c r="AK119" i="23"/>
  <c r="AP126" i="23"/>
  <c r="AP115" i="23"/>
  <c r="AP119" i="23"/>
  <c r="AP127" i="23"/>
  <c r="AK127" i="23"/>
  <c r="AP138" i="23"/>
  <c r="AK138" i="23"/>
  <c r="AP142" i="23"/>
  <c r="AP146" i="23"/>
  <c r="AP150" i="23"/>
  <c r="AP154" i="23"/>
  <c r="AP162" i="23"/>
  <c r="AK187" i="23"/>
  <c r="AP187" i="23"/>
  <c r="AP206" i="23"/>
  <c r="AK206" i="23"/>
  <c r="AK218" i="23"/>
  <c r="AP218" i="23"/>
  <c r="AK131" i="23"/>
  <c r="AK135" i="23"/>
  <c r="AK139" i="23"/>
  <c r="AP143" i="23"/>
  <c r="AP147" i="23"/>
  <c r="AP151" i="23"/>
  <c r="AP155" i="23"/>
  <c r="AK155" i="23"/>
  <c r="AK162" i="23"/>
  <c r="AP163" i="23"/>
  <c r="AK163" i="23"/>
  <c r="AP167" i="23"/>
  <c r="AK167" i="23"/>
  <c r="AP171" i="23"/>
  <c r="AK171" i="23"/>
  <c r="AP175" i="23"/>
  <c r="AK175" i="23"/>
  <c r="AP179" i="23"/>
  <c r="AK179" i="23"/>
  <c r="AP183" i="23"/>
  <c r="AK183" i="23"/>
  <c r="AK191" i="23"/>
  <c r="AP191" i="23"/>
  <c r="AP194" i="23"/>
  <c r="AK194" i="23"/>
  <c r="AP202" i="23"/>
  <c r="AK202" i="23"/>
  <c r="AK226" i="23"/>
  <c r="AP226" i="23"/>
  <c r="AK124" i="23"/>
  <c r="AK128" i="23"/>
  <c r="AP131" i="23"/>
  <c r="AK132" i="23"/>
  <c r="AP135" i="23"/>
  <c r="AK136" i="23"/>
  <c r="AP139" i="23"/>
  <c r="AK140" i="23"/>
  <c r="AK144" i="23"/>
  <c r="AK148" i="23"/>
  <c r="AK152" i="23"/>
  <c r="AP158" i="23"/>
  <c r="AK234" i="23"/>
  <c r="AP234" i="23"/>
  <c r="AP166" i="23"/>
  <c r="AP170" i="23"/>
  <c r="AP174" i="23"/>
  <c r="AP178" i="23"/>
  <c r="AP182" i="23"/>
  <c r="AP186" i="23"/>
  <c r="AP197" i="23"/>
  <c r="AP239" i="23"/>
  <c r="AK239" i="23"/>
  <c r="AP244" i="23"/>
  <c r="AK244" i="23"/>
  <c r="AK156" i="23"/>
  <c r="AK160" i="23"/>
  <c r="AK164" i="23"/>
  <c r="AK168" i="23"/>
  <c r="AK172" i="23"/>
  <c r="AK176" i="23"/>
  <c r="AK180" i="23"/>
  <c r="AK184" i="23"/>
  <c r="AP189" i="23"/>
  <c r="AK190" i="23"/>
  <c r="AK197" i="23"/>
  <c r="AP198" i="23"/>
  <c r="AK198" i="23"/>
  <c r="AK214" i="23"/>
  <c r="AK222" i="23"/>
  <c r="AK230" i="23"/>
  <c r="AP190" i="23"/>
  <c r="AP193" i="23"/>
  <c r="AP201" i="23"/>
  <c r="AP205" i="23"/>
  <c r="AP211" i="23"/>
  <c r="AP215" i="23"/>
  <c r="AP219" i="23"/>
  <c r="AP223" i="23"/>
  <c r="AP227" i="23"/>
  <c r="AP231" i="23"/>
  <c r="AP235" i="23"/>
  <c r="AP240" i="23"/>
  <c r="AK240" i="23"/>
  <c r="AP248" i="23"/>
  <c r="AK248" i="23"/>
  <c r="AK252" i="23"/>
  <c r="AP252" i="23"/>
  <c r="AK195" i="23"/>
  <c r="AK199" i="23"/>
  <c r="AK203" i="23"/>
  <c r="AK207" i="23"/>
  <c r="AK208" i="23"/>
  <c r="AK212" i="23"/>
  <c r="AK216" i="23"/>
  <c r="AK220" i="23"/>
  <c r="AK224" i="23"/>
  <c r="AK228" i="23"/>
  <c r="AK232" i="23"/>
  <c r="AK236" i="23"/>
  <c r="AK261" i="23"/>
  <c r="AP243" i="23"/>
  <c r="AP247" i="23"/>
  <c r="AP251" i="23"/>
  <c r="AK254" i="23"/>
  <c r="AP257" i="23"/>
  <c r="AK269" i="23"/>
  <c r="AK273" i="23"/>
  <c r="AP277" i="23"/>
  <c r="AP254" i="23"/>
  <c r="AK255" i="23"/>
  <c r="AK265" i="23"/>
  <c r="AP269" i="23"/>
  <c r="AP283" i="23"/>
  <c r="AK283" i="23"/>
  <c r="AP255" i="23"/>
  <c r="AP265" i="23"/>
  <c r="AK277" i="23"/>
  <c r="AP258" i="23"/>
  <c r="AP262" i="23"/>
  <c r="AP266" i="23"/>
  <c r="AP270" i="23"/>
  <c r="AP274" i="23"/>
  <c r="AP278" i="23"/>
  <c r="AP279" i="23"/>
  <c r="AK279" i="23"/>
  <c r="AP295" i="23"/>
  <c r="AK295" i="23"/>
  <c r="AP307" i="23"/>
  <c r="AK307" i="23"/>
  <c r="AK259" i="23"/>
  <c r="AK263" i="23"/>
  <c r="AK267" i="23"/>
  <c r="AK271" i="23"/>
  <c r="AK275" i="23"/>
  <c r="AP287" i="23"/>
  <c r="AK287" i="23"/>
  <c r="AP282" i="23"/>
  <c r="AP291" i="23"/>
  <c r="AK291" i="23"/>
  <c r="AP302" i="23"/>
  <c r="AK302" i="23"/>
  <c r="AP286" i="23"/>
  <c r="AP290" i="23"/>
  <c r="AP292" i="23"/>
  <c r="AK293" i="23"/>
  <c r="AP298" i="23"/>
  <c r="AP303" i="23"/>
  <c r="AK303" i="23"/>
  <c r="AK315" i="23"/>
  <c r="AP293" i="23"/>
  <c r="AP299" i="23"/>
  <c r="AK299" i="23"/>
  <c r="AP294" i="23"/>
  <c r="AP306" i="23"/>
  <c r="AK309" i="23"/>
  <c r="AP312" i="23"/>
  <c r="AK313" i="23"/>
  <c r="AK314" i="23"/>
  <c r="AP309" i="23"/>
  <c r="AP310" i="23"/>
  <c r="AP313" i="23"/>
  <c r="AK310" i="23"/>
  <c r="AP314" i="23"/>
  <c r="AP320" i="23"/>
  <c r="AP350" i="23"/>
  <c r="AP321" i="23"/>
  <c r="AK321" i="23"/>
  <c r="AP352" i="23"/>
  <c r="AP316" i="23"/>
  <c r="AP317" i="23"/>
  <c r="AK317" i="23"/>
  <c r="T328" i="21" l="1"/>
  <c r="U325" i="21"/>
  <c r="T325" i="21"/>
  <c r="Q331" i="21"/>
  <c r="U326" i="21"/>
  <c r="T326" i="21"/>
  <c r="U327" i="21"/>
  <c r="T327" i="21"/>
  <c r="B281" i="3"/>
  <c r="B244" i="3"/>
  <c r="B93" i="3"/>
  <c r="B194" i="3"/>
  <c r="B62" i="23"/>
  <c r="B83" i="3"/>
  <c r="B109" i="3"/>
  <c r="B211" i="3"/>
  <c r="B293" i="3"/>
  <c r="B91" i="3"/>
  <c r="B228" i="3"/>
  <c r="B57" i="3"/>
  <c r="B176" i="3"/>
  <c r="B151" i="3"/>
  <c r="B276" i="3"/>
  <c r="B236" i="3"/>
  <c r="B173" i="3"/>
  <c r="B155" i="3"/>
  <c r="B252" i="3"/>
  <c r="B216" i="3"/>
  <c r="B269" i="3"/>
  <c r="B53" i="3"/>
  <c r="B17" i="3"/>
  <c r="B303" i="3"/>
  <c r="F270" i="31"/>
  <c r="F266" i="31"/>
  <c r="F253" i="31"/>
  <c r="F310" i="31"/>
  <c r="F296" i="31"/>
  <c r="F278" i="31"/>
  <c r="F257" i="31"/>
  <c r="F222" i="31"/>
  <c r="F206" i="31"/>
  <c r="F197" i="31"/>
  <c r="F183" i="31"/>
  <c r="F175" i="31"/>
  <c r="F173" i="31"/>
  <c r="F163" i="31"/>
  <c r="F161" i="31"/>
  <c r="F160" i="31"/>
  <c r="F154" i="31"/>
  <c r="F114" i="31"/>
  <c r="F111" i="31"/>
  <c r="F97" i="31"/>
  <c r="F73" i="31"/>
  <c r="F69" i="31"/>
  <c r="F17" i="31"/>
  <c r="F323" i="31"/>
  <c r="F321" i="31"/>
  <c r="F192" i="31"/>
  <c r="F88" i="31"/>
  <c r="F86" i="31"/>
  <c r="F279" i="31"/>
  <c r="F231" i="31"/>
  <c r="F151" i="31"/>
  <c r="F126" i="31"/>
  <c r="F141" i="31"/>
  <c r="F303" i="31"/>
  <c r="F298" i="31"/>
  <c r="F217" i="31"/>
  <c r="F118" i="31"/>
  <c r="F115" i="31"/>
  <c r="F102" i="31"/>
  <c r="F99" i="31"/>
  <c r="F93" i="31"/>
  <c r="F63" i="31"/>
  <c r="F295" i="31"/>
  <c r="F218" i="31"/>
  <c r="F212" i="31"/>
  <c r="F198" i="31"/>
  <c r="F134" i="31"/>
  <c r="F116" i="31"/>
  <c r="F100" i="31"/>
  <c r="F79" i="31"/>
  <c r="F77" i="31"/>
  <c r="F39" i="31"/>
  <c r="F23" i="31"/>
  <c r="F316" i="31"/>
  <c r="F304" i="31"/>
  <c r="F293" i="31"/>
  <c r="F287" i="31"/>
  <c r="F280" i="31"/>
  <c r="F273" i="31"/>
  <c r="F264" i="31"/>
  <c r="F254" i="31"/>
  <c r="F243" i="31"/>
  <c r="F228" i="31"/>
  <c r="F195" i="31"/>
  <c r="F193" i="31"/>
  <c r="F180" i="31"/>
  <c r="F177" i="31"/>
  <c r="F152" i="31"/>
  <c r="F133" i="31"/>
  <c r="F131" i="31"/>
  <c r="F109" i="31"/>
  <c r="F91" i="31"/>
  <c r="F67" i="31"/>
  <c r="F66" i="31"/>
  <c r="F59" i="31"/>
  <c r="F58" i="31"/>
  <c r="F52" i="31"/>
  <c r="F44" i="31"/>
  <c r="F40" i="31"/>
  <c r="F36" i="31"/>
  <c r="F32" i="31"/>
  <c r="F28" i="31"/>
  <c r="F24" i="31"/>
  <c r="F20" i="31"/>
  <c r="F309" i="31"/>
  <c r="F308" i="31"/>
  <c r="F306" i="31"/>
  <c r="F301" i="31"/>
  <c r="F297" i="31"/>
  <c r="F294" i="31"/>
  <c r="F227" i="31"/>
  <c r="F214" i="31"/>
  <c r="F204" i="31"/>
  <c r="F187" i="31"/>
  <c r="F185" i="31"/>
  <c r="F182" i="31"/>
  <c r="F172" i="31"/>
  <c r="F157" i="31"/>
  <c r="F150" i="31"/>
  <c r="F92" i="31"/>
  <c r="F78" i="31"/>
  <c r="F64" i="31"/>
  <c r="F61" i="31"/>
  <c r="F42" i="31"/>
  <c r="F31" i="31"/>
  <c r="F26" i="31"/>
  <c r="F19" i="31"/>
  <c r="F312" i="31"/>
  <c r="F276" i="31"/>
  <c r="F262" i="31"/>
  <c r="F260" i="31"/>
  <c r="F255" i="31"/>
  <c r="F219" i="31"/>
  <c r="F213" i="31"/>
  <c r="F200" i="31"/>
  <c r="F190" i="31"/>
  <c r="F181" i="31"/>
  <c r="F159" i="31"/>
  <c r="F149" i="31"/>
  <c r="F142" i="31"/>
  <c r="F139" i="31"/>
  <c r="F128" i="31"/>
  <c r="F123" i="31"/>
  <c r="F106" i="31"/>
  <c r="F87" i="31"/>
  <c r="F82" i="31"/>
  <c r="F57" i="31"/>
  <c r="F51" i="31"/>
  <c r="F318" i="31"/>
  <c r="F244" i="31"/>
  <c r="F233" i="31"/>
  <c r="F221" i="31"/>
  <c r="F189" i="31"/>
  <c r="F124" i="31"/>
  <c r="F121" i="31"/>
  <c r="F226" i="31"/>
  <c r="F96" i="31"/>
  <c r="F315" i="31"/>
  <c r="F178" i="31"/>
  <c r="F176" i="31"/>
  <c r="F112" i="31"/>
  <c r="F265" i="31"/>
  <c r="F119" i="31"/>
  <c r="F285" i="31"/>
  <c r="F271" i="31"/>
  <c r="F224" i="31"/>
  <c r="F168" i="31"/>
  <c r="F263" i="31"/>
  <c r="F205" i="31"/>
  <c r="F314" i="31"/>
  <c r="F284" i="31"/>
  <c r="F268" i="31"/>
  <c r="F179" i="31"/>
  <c r="F292" i="31"/>
  <c r="F272" i="31"/>
  <c r="F30" i="31"/>
  <c r="F317" i="31"/>
  <c r="F307" i="31"/>
  <c r="F275" i="31"/>
  <c r="F245" i="31"/>
  <c r="F238" i="31"/>
  <c r="F236" i="31"/>
  <c r="F209" i="31"/>
  <c r="F196" i="31"/>
  <c r="F186" i="31"/>
  <c r="F171" i="31"/>
  <c r="F162" i="31"/>
  <c r="F158" i="31"/>
  <c r="F153" i="31"/>
  <c r="F138" i="31"/>
  <c r="F120" i="31"/>
  <c r="F110" i="31"/>
  <c r="F107" i="31"/>
  <c r="F94" i="31"/>
  <c r="F84" i="31"/>
  <c r="F65" i="31"/>
  <c r="F261" i="31"/>
  <c r="F259" i="31"/>
  <c r="F246" i="31"/>
  <c r="F237" i="31"/>
  <c r="F235" i="31"/>
  <c r="F234" i="31"/>
  <c r="F229" i="31"/>
  <c r="F211" i="31"/>
  <c r="F188" i="31"/>
  <c r="F164" i="31"/>
  <c r="F145" i="31"/>
  <c r="F144" i="31"/>
  <c r="F108" i="31"/>
  <c r="F71" i="31"/>
  <c r="F55" i="31"/>
  <c r="F43" i="31"/>
  <c r="F38" i="31"/>
  <c r="F27" i="31"/>
  <c r="F22" i="31"/>
  <c r="F299" i="31"/>
  <c r="F290" i="31"/>
  <c r="F250" i="31"/>
  <c r="F249" i="31"/>
  <c r="F247" i="31"/>
  <c r="F242" i="31"/>
  <c r="F240" i="31"/>
  <c r="F232" i="31"/>
  <c r="F220" i="31"/>
  <c r="F184" i="31"/>
  <c r="F167" i="31"/>
  <c r="F113" i="31"/>
  <c r="F103" i="31"/>
  <c r="F98" i="31"/>
  <c r="F95" i="31"/>
  <c r="F90" i="31"/>
  <c r="F74" i="31"/>
  <c r="F70" i="31"/>
  <c r="F60" i="31"/>
  <c r="F48" i="31"/>
  <c r="F46" i="31"/>
  <c r="F45" i="31"/>
  <c r="F37" i="31"/>
  <c r="F29" i="31"/>
  <c r="F21" i="31"/>
  <c r="F207" i="31"/>
  <c r="F194" i="31"/>
  <c r="F140" i="31"/>
  <c r="F137" i="31"/>
  <c r="F72" i="31"/>
  <c r="F241" i="31"/>
  <c r="F191" i="31"/>
  <c r="F85" i="31"/>
  <c r="F281" i="31"/>
  <c r="F135" i="31"/>
  <c r="F269" i="31"/>
  <c r="F166" i="31"/>
  <c r="F56" i="31"/>
  <c r="F53" i="31"/>
  <c r="F252" i="31"/>
  <c r="F68" i="31"/>
  <c r="F324" i="31"/>
  <c r="F305" i="31"/>
  <c r="F302" i="31"/>
  <c r="F283" i="31"/>
  <c r="F282" i="31"/>
  <c r="F251" i="31"/>
  <c r="F225" i="31"/>
  <c r="F143" i="31"/>
  <c r="F136" i="31"/>
  <c r="F122" i="31"/>
  <c r="F75" i="31"/>
  <c r="F289" i="31"/>
  <c r="F277" i="31"/>
  <c r="F201" i="31"/>
  <c r="F165" i="31"/>
  <c r="F54" i="31"/>
  <c r="F35" i="31"/>
  <c r="F325" i="31"/>
  <c r="F322" i="31"/>
  <c r="F286" i="31"/>
  <c r="F267" i="31"/>
  <c r="F223" i="31"/>
  <c r="F202" i="31"/>
  <c r="F155" i="31"/>
  <c r="F117" i="31"/>
  <c r="F101" i="31"/>
  <c r="F62" i="31"/>
  <c r="F311" i="31"/>
  <c r="F274" i="31"/>
  <c r="F256" i="31"/>
  <c r="F248" i="31"/>
  <c r="F203" i="31"/>
  <c r="F174" i="31"/>
  <c r="F170" i="31"/>
  <c r="F156" i="31"/>
  <c r="F147" i="31"/>
  <c r="F132" i="31"/>
  <c r="F129" i="31"/>
  <c r="F127" i="31"/>
  <c r="F49" i="31"/>
  <c r="F47" i="31"/>
  <c r="F34" i="31"/>
  <c r="F18" i="31"/>
  <c r="F319" i="31"/>
  <c r="F313" i="31"/>
  <c r="F291" i="31"/>
  <c r="F288" i="31"/>
  <c r="F258" i="31"/>
  <c r="F230" i="31"/>
  <c r="F199" i="31"/>
  <c r="F169" i="31"/>
  <c r="F148" i="31"/>
  <c r="F130" i="31"/>
  <c r="F125" i="31"/>
  <c r="F105" i="31"/>
  <c r="F89" i="31"/>
  <c r="F83" i="31"/>
  <c r="F81" i="31"/>
  <c r="F76" i="31"/>
  <c r="F50" i="31"/>
  <c r="F41" i="31"/>
  <c r="F33" i="31"/>
  <c r="F25" i="31"/>
  <c r="F239" i="31"/>
  <c r="F216" i="31"/>
  <c r="F300" i="31"/>
  <c r="F208" i="31"/>
  <c r="F320" i="31"/>
  <c r="F215" i="31"/>
  <c r="F146" i="31"/>
  <c r="F104" i="31"/>
  <c r="F80" i="31"/>
  <c r="F210" i="31"/>
  <c r="B252" i="23"/>
  <c r="B255" i="3"/>
  <c r="B140" i="23"/>
  <c r="B143" i="3"/>
  <c r="B268" i="23"/>
  <c r="B271" i="3"/>
  <c r="B57" i="23"/>
  <c r="B60" i="3"/>
  <c r="B321" i="23"/>
  <c r="B324" i="3"/>
  <c r="B305" i="23"/>
  <c r="B308" i="3"/>
  <c r="B317" i="23"/>
  <c r="B320" i="3"/>
  <c r="B301" i="23"/>
  <c r="B304" i="3"/>
  <c r="B313" i="23"/>
  <c r="B316" i="3"/>
  <c r="B283" i="23"/>
  <c r="B286" i="3"/>
  <c r="B259" i="23"/>
  <c r="B262" i="3"/>
  <c r="B267" i="23"/>
  <c r="B270" i="3"/>
  <c r="B210" i="23"/>
  <c r="B213" i="3"/>
  <c r="B172" i="23"/>
  <c r="B175" i="3"/>
  <c r="B171" i="23"/>
  <c r="B174" i="3"/>
  <c r="B166" i="23"/>
  <c r="B169" i="3"/>
  <c r="B150" i="23"/>
  <c r="B153" i="3"/>
  <c r="B134" i="23"/>
  <c r="B137" i="3"/>
  <c r="B118" i="23"/>
  <c r="B121" i="3"/>
  <c r="B287" i="23"/>
  <c r="B290" i="3"/>
  <c r="B200" i="23"/>
  <c r="B203" i="3"/>
  <c r="B184" i="23"/>
  <c r="B187" i="3"/>
  <c r="B168" i="23"/>
  <c r="B171" i="3"/>
  <c r="B129" i="23"/>
  <c r="B132" i="3"/>
  <c r="B113" i="23"/>
  <c r="B116" i="3"/>
  <c r="B97" i="23"/>
  <c r="B100" i="3"/>
  <c r="B81" i="23"/>
  <c r="B84" i="3"/>
  <c r="B65" i="23"/>
  <c r="B68" i="3"/>
  <c r="B145" i="23"/>
  <c r="B148" i="3"/>
  <c r="B79" i="23"/>
  <c r="B82" i="3"/>
  <c r="B71" i="23"/>
  <c r="B74" i="3"/>
  <c r="B67" i="23"/>
  <c r="B70" i="3"/>
  <c r="B55" i="23"/>
  <c r="B58" i="3"/>
  <c r="B51" i="23"/>
  <c r="B54" i="3"/>
  <c r="B47" i="23"/>
  <c r="B50" i="3"/>
  <c r="B237" i="23"/>
  <c r="B240" i="3"/>
  <c r="B128" i="23"/>
  <c r="B131" i="3"/>
  <c r="B75" i="23"/>
  <c r="B78" i="3"/>
  <c r="B306" i="23"/>
  <c r="B309" i="3"/>
  <c r="B292" i="23"/>
  <c r="B295" i="3"/>
  <c r="B258" i="23"/>
  <c r="B261" i="3"/>
  <c r="B256" i="23"/>
  <c r="B259" i="3"/>
  <c r="B253" i="23"/>
  <c r="B256" i="3"/>
  <c r="B236" i="23"/>
  <c r="B239" i="3"/>
  <c r="B228" i="23"/>
  <c r="B231" i="3"/>
  <c r="B215" i="23"/>
  <c r="B218" i="3"/>
  <c r="B186" i="23"/>
  <c r="B189" i="3"/>
  <c r="B177" i="23"/>
  <c r="B180" i="3"/>
  <c r="B86" i="23"/>
  <c r="B89" i="3"/>
  <c r="B70" i="23"/>
  <c r="B73" i="3"/>
  <c r="B66" i="23"/>
  <c r="B69" i="3"/>
  <c r="B37" i="23"/>
  <c r="B40" i="3"/>
  <c r="B21" i="23"/>
  <c r="B24" i="3"/>
  <c r="B319" i="23"/>
  <c r="B322" i="3"/>
  <c r="B190" i="23"/>
  <c r="B193" i="3"/>
  <c r="B136" i="23"/>
  <c r="B139" i="3"/>
  <c r="AH355" i="23"/>
  <c r="B316" i="23"/>
  <c r="B319" i="3"/>
  <c r="B187" i="23"/>
  <c r="B190" i="3"/>
  <c r="B131" i="23"/>
  <c r="B134" i="3"/>
  <c r="B115" i="23"/>
  <c r="B118" i="3"/>
  <c r="B299" i="23"/>
  <c r="B302" i="3"/>
  <c r="B100" i="23"/>
  <c r="B103" i="3"/>
  <c r="B76" i="23"/>
  <c r="B79" i="3"/>
  <c r="B52" i="23"/>
  <c r="B55" i="3"/>
  <c r="B49" i="23"/>
  <c r="B52" i="3"/>
  <c r="L11" i="23"/>
  <c r="B64" i="23"/>
  <c r="B67" i="3"/>
  <c r="AG483" i="23"/>
  <c r="Z430" i="23"/>
  <c r="B229" i="23"/>
  <c r="B232" i="3"/>
  <c r="B222" i="23"/>
  <c r="B225" i="3"/>
  <c r="B297" i="23"/>
  <c r="B300" i="3"/>
  <c r="B246" i="23"/>
  <c r="B249" i="3"/>
  <c r="B162" i="23"/>
  <c r="B165" i="3"/>
  <c r="B146" i="23"/>
  <c r="B149" i="3"/>
  <c r="B122" i="23"/>
  <c r="B125" i="3"/>
  <c r="B234" i="23"/>
  <c r="B237" i="3"/>
  <c r="B164" i="23"/>
  <c r="B167" i="3"/>
  <c r="B133" i="23"/>
  <c r="B136" i="3"/>
  <c r="B117" i="23"/>
  <c r="B120" i="3"/>
  <c r="B101" i="23"/>
  <c r="B104" i="3"/>
  <c r="B85" i="23"/>
  <c r="B88" i="3"/>
  <c r="B69" i="23"/>
  <c r="B72" i="3"/>
  <c r="B43" i="23"/>
  <c r="B46" i="3"/>
  <c r="B59" i="23"/>
  <c r="B62" i="3"/>
  <c r="B153" i="23"/>
  <c r="B156" i="3"/>
  <c r="B124" i="23"/>
  <c r="B127" i="3"/>
  <c r="B63" i="23"/>
  <c r="B66" i="3"/>
  <c r="B274" i="23"/>
  <c r="B277" i="3"/>
  <c r="B245" i="23"/>
  <c r="B248" i="3"/>
  <c r="B165" i="23"/>
  <c r="B168" i="3"/>
  <c r="B159" i="23"/>
  <c r="B162" i="3"/>
  <c r="B155" i="23"/>
  <c r="B158" i="3"/>
  <c r="B102" i="23"/>
  <c r="B105" i="3"/>
  <c r="B46" i="23"/>
  <c r="B49" i="3"/>
  <c r="B33" i="23"/>
  <c r="B36" i="3"/>
  <c r="B17" i="23"/>
  <c r="B20" i="3"/>
  <c r="B314" i="23"/>
  <c r="B317" i="3"/>
  <c r="B235" i="23"/>
  <c r="B238" i="3"/>
  <c r="B212" i="23"/>
  <c r="B215" i="3"/>
  <c r="B203" i="23"/>
  <c r="B206" i="3"/>
  <c r="B185" i="23"/>
  <c r="B188" i="3"/>
  <c r="B281" i="23"/>
  <c r="B284" i="3"/>
  <c r="B220" i="23"/>
  <c r="B223" i="3"/>
  <c r="B201" i="23"/>
  <c r="B204" i="3"/>
  <c r="W483" i="23"/>
  <c r="AB400" i="23"/>
  <c r="B309" i="23"/>
  <c r="B312" i="3"/>
  <c r="B255" i="23"/>
  <c r="B258" i="3"/>
  <c r="B291" i="23"/>
  <c r="B294" i="3"/>
  <c r="B279" i="23"/>
  <c r="B282" i="3"/>
  <c r="B263" i="23"/>
  <c r="B266" i="3"/>
  <c r="B250" i="23"/>
  <c r="B253" i="3"/>
  <c r="B238" i="23"/>
  <c r="B241" i="3"/>
  <c r="B242" i="23"/>
  <c r="B245" i="3"/>
  <c r="B214" i="23"/>
  <c r="B217" i="3"/>
  <c r="B270" i="23"/>
  <c r="B273" i="3"/>
  <c r="B204" i="23"/>
  <c r="B207" i="3"/>
  <c r="B158" i="23"/>
  <c r="B161" i="3"/>
  <c r="B142" i="23"/>
  <c r="B145" i="3"/>
  <c r="B126" i="23"/>
  <c r="B129" i="3"/>
  <c r="B254" i="23"/>
  <c r="B257" i="3"/>
  <c r="B161" i="23"/>
  <c r="B164" i="3"/>
  <c r="B157" i="23"/>
  <c r="B160" i="3"/>
  <c r="B121" i="23"/>
  <c r="B124" i="3"/>
  <c r="B105" i="23"/>
  <c r="B108" i="3"/>
  <c r="B89" i="23"/>
  <c r="B92" i="3"/>
  <c r="B73" i="23"/>
  <c r="B76" i="3"/>
  <c r="B196" i="23"/>
  <c r="B199" i="3"/>
  <c r="B149" i="23"/>
  <c r="B152" i="3"/>
  <c r="B141" i="23"/>
  <c r="B144" i="3"/>
  <c r="B42" i="23"/>
  <c r="B45" i="3"/>
  <c r="B40" i="23"/>
  <c r="B43" i="3"/>
  <c r="B36" i="23"/>
  <c r="B39" i="3"/>
  <c r="B32" i="23"/>
  <c r="B35" i="3"/>
  <c r="B28" i="23"/>
  <c r="B31" i="3"/>
  <c r="B24" i="23"/>
  <c r="B27" i="3"/>
  <c r="B20" i="23"/>
  <c r="B23" i="3"/>
  <c r="B16" i="23"/>
  <c r="B19" i="3"/>
  <c r="B12" i="23"/>
  <c r="B15" i="3"/>
  <c r="B120" i="23"/>
  <c r="B123" i="3"/>
  <c r="B434" i="23"/>
  <c r="B372" i="23"/>
  <c r="C373" i="23"/>
  <c r="G327" i="23"/>
  <c r="G332" i="23"/>
  <c r="G333" i="23"/>
  <c r="G330" i="23"/>
  <c r="B359" i="23"/>
  <c r="B404" i="23"/>
  <c r="B384" i="23"/>
  <c r="B417" i="23"/>
  <c r="G328" i="23"/>
  <c r="G8" i="23"/>
  <c r="G331" i="23"/>
  <c r="C385" i="23"/>
  <c r="C418" i="23"/>
  <c r="AU8" i="23"/>
  <c r="B315" i="23"/>
  <c r="B318" i="3"/>
  <c r="B295" i="23"/>
  <c r="B298" i="3"/>
  <c r="B286" i="23"/>
  <c r="B289" i="3"/>
  <c r="B272" i="23"/>
  <c r="B275" i="3"/>
  <c r="B251" i="23"/>
  <c r="B254" i="3"/>
  <c r="B243" i="23"/>
  <c r="B246" i="3"/>
  <c r="B216" i="23"/>
  <c r="B219" i="3"/>
  <c r="B209" i="23"/>
  <c r="B212" i="3"/>
  <c r="B195" i="23"/>
  <c r="B198" i="3"/>
  <c r="B169" i="23"/>
  <c r="B172" i="3"/>
  <c r="B163" i="23"/>
  <c r="B166" i="3"/>
  <c r="B135" i="23"/>
  <c r="B138" i="3"/>
  <c r="B119" i="23"/>
  <c r="B122" i="3"/>
  <c r="B78" i="23"/>
  <c r="B81" i="3"/>
  <c r="B72" i="23"/>
  <c r="B75" i="3"/>
  <c r="B53" i="23"/>
  <c r="B56" i="3"/>
  <c r="B44" i="23"/>
  <c r="B47" i="3"/>
  <c r="B29" i="23"/>
  <c r="B32" i="3"/>
  <c r="B13" i="23"/>
  <c r="B16" i="3"/>
  <c r="B84" i="23"/>
  <c r="B87" i="3"/>
  <c r="B82" i="23"/>
  <c r="B85" i="3"/>
  <c r="B296" i="23"/>
  <c r="B299" i="3"/>
  <c r="B92" i="23"/>
  <c r="B95" i="3"/>
  <c r="B108" i="23"/>
  <c r="B111" i="3"/>
  <c r="B261" i="23"/>
  <c r="B264" i="3"/>
  <c r="B294" i="23"/>
  <c r="B297" i="3"/>
  <c r="B265" i="23"/>
  <c r="B268" i="3"/>
  <c r="B206" i="23"/>
  <c r="B209" i="3"/>
  <c r="B271" i="23"/>
  <c r="B274" i="3"/>
  <c r="B275" i="23"/>
  <c r="B278" i="3"/>
  <c r="B226" i="23"/>
  <c r="B229" i="3"/>
  <c r="B230" i="23"/>
  <c r="B233" i="3"/>
  <c r="B192" i="23"/>
  <c r="B195" i="3"/>
  <c r="B176" i="23"/>
  <c r="B179" i="3"/>
  <c r="B218" i="23"/>
  <c r="B221" i="3"/>
  <c r="B188" i="23"/>
  <c r="B191" i="3"/>
  <c r="B154" i="23"/>
  <c r="B157" i="3"/>
  <c r="B138" i="23"/>
  <c r="B141" i="3"/>
  <c r="B130" i="23"/>
  <c r="B133" i="3"/>
  <c r="B221" i="23"/>
  <c r="B224" i="3"/>
  <c r="B125" i="23"/>
  <c r="B128" i="3"/>
  <c r="B109" i="23"/>
  <c r="B112" i="3"/>
  <c r="B93" i="23"/>
  <c r="B96" i="3"/>
  <c r="B77" i="23"/>
  <c r="B80" i="3"/>
  <c r="B61" i="23"/>
  <c r="B64" i="3"/>
  <c r="B111" i="23"/>
  <c r="B114" i="3"/>
  <c r="B107" i="23"/>
  <c r="B110" i="3"/>
  <c r="B103" i="23"/>
  <c r="B106" i="3"/>
  <c r="B99" i="23"/>
  <c r="B102" i="3"/>
  <c r="B95" i="23"/>
  <c r="B98" i="3"/>
  <c r="B91" i="23"/>
  <c r="B94" i="3"/>
  <c r="B87" i="23"/>
  <c r="B90" i="3"/>
  <c r="B83" i="23"/>
  <c r="B86" i="3"/>
  <c r="B180" i="23"/>
  <c r="B183" i="3"/>
  <c r="B137" i="23"/>
  <c r="B140" i="3"/>
  <c r="B132" i="23"/>
  <c r="B135" i="3"/>
  <c r="B116" i="23"/>
  <c r="B119" i="3"/>
  <c r="B39" i="23"/>
  <c r="B42" i="3"/>
  <c r="B35" i="23"/>
  <c r="B38" i="3"/>
  <c r="B31" i="23"/>
  <c r="B34" i="3"/>
  <c r="B27" i="23"/>
  <c r="B30" i="3"/>
  <c r="B23" i="23"/>
  <c r="B26" i="3"/>
  <c r="B19" i="23"/>
  <c r="B22" i="3"/>
  <c r="B15" i="23"/>
  <c r="B18" i="3"/>
  <c r="B308" i="23"/>
  <c r="B311" i="3"/>
  <c r="B284" i="23"/>
  <c r="B287" i="3"/>
  <c r="B202" i="23"/>
  <c r="B205" i="3"/>
  <c r="B193" i="23"/>
  <c r="B196" i="3"/>
  <c r="B179" i="23"/>
  <c r="B182" i="3"/>
  <c r="B156" i="23"/>
  <c r="B159" i="3"/>
  <c r="B144" i="23"/>
  <c r="B147" i="3"/>
  <c r="B110" i="23"/>
  <c r="B113" i="3"/>
  <c r="B94" i="23"/>
  <c r="B97" i="3"/>
  <c r="B56" i="23"/>
  <c r="B59" i="3"/>
  <c r="B41" i="23"/>
  <c r="B44" i="3"/>
  <c r="B25" i="23"/>
  <c r="B28" i="3"/>
  <c r="B240" i="23"/>
  <c r="B243" i="3"/>
  <c r="B217" i="23"/>
  <c r="B220" i="3"/>
  <c r="B68" i="23"/>
  <c r="B71" i="3"/>
  <c r="B227" i="23"/>
  <c r="B230" i="3"/>
  <c r="B311" i="23"/>
  <c r="B314" i="3"/>
  <c r="B174" i="23"/>
  <c r="B177" i="3"/>
  <c r="B147" i="23"/>
  <c r="B150" i="3"/>
  <c r="B277" i="23"/>
  <c r="B280" i="3"/>
  <c r="B211" i="23"/>
  <c r="B214" i="3"/>
  <c r="B248" i="23"/>
  <c r="B251" i="3"/>
  <c r="AP55" i="23"/>
  <c r="AK34" i="23"/>
  <c r="AP28" i="23"/>
  <c r="AP27" i="23"/>
  <c r="AK62" i="23"/>
  <c r="AK53" i="23"/>
  <c r="AP53" i="23"/>
  <c r="AK33" i="23"/>
  <c r="AK25" i="23"/>
  <c r="AK17" i="23"/>
  <c r="AP14" i="23"/>
  <c r="AK51" i="23"/>
  <c r="AP18" i="23"/>
  <c r="AK60" i="23"/>
  <c r="AP25" i="23"/>
  <c r="AP24" i="23"/>
  <c r="AK46" i="23"/>
  <c r="AK38" i="23"/>
  <c r="AP44" i="23"/>
  <c r="AP49" i="23"/>
  <c r="AP57" i="23"/>
  <c r="AK57" i="23"/>
  <c r="AK45" i="23"/>
  <c r="C8" i="3"/>
  <c r="B8" i="3"/>
  <c r="AK52" i="23"/>
  <c r="AK39" i="23"/>
  <c r="AP26" i="23"/>
  <c r="AP56" i="23"/>
  <c r="AP37" i="23"/>
  <c r="AP36" i="23"/>
  <c r="AP21" i="23"/>
  <c r="AP20" i="23"/>
  <c r="AP31" i="23"/>
  <c r="AP15" i="23"/>
  <c r="AP40" i="23"/>
  <c r="AP62" i="23"/>
  <c r="AK61" i="23"/>
  <c r="AP61" i="23"/>
  <c r="AK28" i="23"/>
  <c r="AK43" i="23"/>
  <c r="AP42" i="23"/>
  <c r="AP33" i="23"/>
  <c r="AP32" i="23"/>
  <c r="AP17" i="23"/>
  <c r="AP16" i="23"/>
  <c r="AP12" i="23"/>
  <c r="T331" i="21" l="1"/>
  <c r="S331" i="21" s="1"/>
  <c r="C348" i="21"/>
  <c r="C341" i="21"/>
  <c r="E342" i="21" s="1"/>
  <c r="E344" i="21" s="1"/>
  <c r="C344" i="21"/>
  <c r="C346" i="21"/>
  <c r="C342" i="21"/>
  <c r="F342" i="21" s="1"/>
  <c r="F344" i="21" s="1"/>
  <c r="C345" i="21"/>
  <c r="C343" i="21"/>
  <c r="C347" i="21"/>
  <c r="U331" i="21"/>
  <c r="E340" i="21" s="1"/>
  <c r="G340" i="21" s="1"/>
  <c r="F12" i="31"/>
  <c r="Q11" i="23"/>
  <c r="O475" i="23"/>
  <c r="X484" i="23"/>
  <c r="AL375" i="23"/>
  <c r="N377" i="23" s="1"/>
  <c r="O381" i="23" s="1"/>
  <c r="V381" i="23" s="1"/>
  <c r="V395" i="23"/>
  <c r="W425" i="23"/>
  <c r="AA441" i="23"/>
  <c r="Z411" i="23"/>
  <c r="H349" i="23"/>
  <c r="H348" i="23"/>
  <c r="H353" i="23"/>
  <c r="H352" i="23"/>
  <c r="A48" i="13"/>
  <c r="G344" i="21" l="1"/>
  <c r="E341" i="21"/>
  <c r="G341" i="21" s="1"/>
  <c r="E345" i="21" s="1"/>
  <c r="E346" i="21" s="1"/>
  <c r="C335" i="21" s="1"/>
  <c r="G335" i="21" s="1"/>
  <c r="O349" i="23"/>
  <c r="Q363" i="23"/>
  <c r="R364" i="23" s="1"/>
  <c r="X364" i="23" s="1"/>
  <c r="V11" i="23"/>
  <c r="AA351" i="23"/>
  <c r="H350" i="23"/>
  <c r="H354" i="23"/>
  <c r="O351" i="23"/>
  <c r="H351" i="23"/>
  <c r="H356" i="23"/>
  <c r="A17" i="11"/>
  <c r="A25" i="11"/>
  <c r="A23" i="11"/>
  <c r="A36" i="11"/>
  <c r="A21" i="11"/>
  <c r="A32" i="11"/>
  <c r="A40" i="11"/>
  <c r="A19" i="11"/>
  <c r="A27" i="11"/>
  <c r="A44" i="11"/>
  <c r="A30" i="11"/>
  <c r="A34" i="11"/>
  <c r="A38" i="11"/>
  <c r="A42" i="11"/>
  <c r="A46" i="11"/>
  <c r="A9" i="30"/>
  <c r="A16" i="11"/>
  <c r="A18" i="11"/>
  <c r="A20" i="11"/>
  <c r="A22" i="11"/>
  <c r="A24" i="11"/>
  <c r="A26" i="11"/>
  <c r="A28" i="11"/>
  <c r="A31" i="11"/>
  <c r="A33" i="11"/>
  <c r="A35" i="11"/>
  <c r="A37" i="11"/>
  <c r="A39" i="11"/>
  <c r="A41" i="11"/>
  <c r="A43" i="11"/>
  <c r="A45" i="11"/>
  <c r="A48" i="11"/>
  <c r="A49" i="11" s="1"/>
  <c r="A50" i="11" s="1"/>
  <c r="A51" i="11" s="1"/>
  <c r="A52" i="11" s="1"/>
  <c r="A48" i="30"/>
  <c r="A49" i="30" s="1"/>
  <c r="A50" i="30" s="1"/>
  <c r="A51" i="30" s="1"/>
  <c r="A52" i="30" s="1"/>
  <c r="A29" i="11"/>
  <c r="H335" i="21" l="1"/>
  <c r="R335" i="21" s="1"/>
  <c r="O348" i="23"/>
  <c r="AA11" i="23"/>
  <c r="AK11" i="23"/>
  <c r="AF11" i="23"/>
  <c r="AH349" i="23"/>
  <c r="AA353" i="23"/>
  <c r="T450" i="23"/>
  <c r="S425" i="23"/>
  <c r="N408" i="23"/>
  <c r="Y3" i="21" l="1"/>
  <c r="J335" i="21"/>
  <c r="M474" i="23"/>
  <c r="R482" i="23"/>
  <c r="AH348" i="23"/>
  <c r="AH351" i="23"/>
  <c r="AH353" i="23"/>
  <c r="O354" i="23"/>
  <c r="R395" i="23"/>
  <c r="AA352" i="23"/>
  <c r="AH356" i="23"/>
  <c r="O335" i="21" l="1"/>
  <c r="K335" i="21"/>
  <c r="M335" i="21" s="1"/>
  <c r="M482" i="23"/>
  <c r="O369" i="23"/>
  <c r="V369" i="23" s="1"/>
  <c r="F474" i="23"/>
  <c r="AH352" i="23"/>
  <c r="AH354" i="23"/>
  <c r="AA350" i="23"/>
  <c r="AG24" i="21" l="1"/>
  <c r="AF15" i="21"/>
  <c r="AF21" i="21"/>
  <c r="AF24" i="21"/>
  <c r="AG315" i="21"/>
  <c r="AG307" i="21"/>
  <c r="AG299" i="21"/>
  <c r="AG291" i="21"/>
  <c r="AF305" i="21"/>
  <c r="AF287" i="21"/>
  <c r="AF279" i="21"/>
  <c r="AF271" i="21"/>
  <c r="AF263" i="21"/>
  <c r="AF255" i="21"/>
  <c r="AF314" i="21"/>
  <c r="AF288" i="21"/>
  <c r="AF272" i="21"/>
  <c r="AF256" i="21"/>
  <c r="AG246" i="21"/>
  <c r="AG238" i="21"/>
  <c r="AG230" i="21"/>
  <c r="AG222" i="21"/>
  <c r="AG214" i="21"/>
  <c r="AG206" i="21"/>
  <c r="AG198" i="21"/>
  <c r="AG190" i="21"/>
  <c r="AG182" i="21"/>
  <c r="AG174" i="21"/>
  <c r="AG317" i="21"/>
  <c r="AG309" i="21"/>
  <c r="AG301" i="21"/>
  <c r="AG293" i="21"/>
  <c r="AG287" i="21"/>
  <c r="AG279" i="21"/>
  <c r="AG271" i="21"/>
  <c r="AG263" i="21"/>
  <c r="AG255" i="21"/>
  <c r="AF282" i="21"/>
  <c r="AF266" i="21"/>
  <c r="AG252" i="21"/>
  <c r="AF241" i="21"/>
  <c r="AF225" i="21"/>
  <c r="AF209" i="21"/>
  <c r="AF193" i="21"/>
  <c r="AF177" i="21"/>
  <c r="AG306" i="21"/>
  <c r="AF294" i="21"/>
  <c r="AF242" i="21"/>
  <c r="AF234" i="21"/>
  <c r="AF226" i="21"/>
  <c r="AF285" i="21"/>
  <c r="AF269" i="21"/>
  <c r="AF253" i="21"/>
  <c r="AF240" i="21"/>
  <c r="AF224" i="21"/>
  <c r="AG284" i="21"/>
  <c r="AG241" i="21"/>
  <c r="AF218" i="21"/>
  <c r="AF210" i="21"/>
  <c r="AF202" i="21"/>
  <c r="AF194" i="21"/>
  <c r="AF186" i="21"/>
  <c r="AF178" i="21"/>
  <c r="AF170" i="21"/>
  <c r="AG161" i="21"/>
  <c r="AG153" i="21"/>
  <c r="AG145" i="21"/>
  <c r="AG137" i="21"/>
  <c r="AG129" i="21"/>
  <c r="AG121" i="21"/>
  <c r="AG113" i="21"/>
  <c r="AG239" i="21"/>
  <c r="AF204" i="21"/>
  <c r="AF172" i="21"/>
  <c r="AF161" i="21"/>
  <c r="AF153" i="21"/>
  <c r="AF145" i="21"/>
  <c r="AF137" i="21"/>
  <c r="AF129" i="21"/>
  <c r="AF121" i="21"/>
  <c r="AF113" i="21"/>
  <c r="AF105" i="21"/>
  <c r="AF97" i="21"/>
  <c r="AG313" i="21"/>
  <c r="AG280" i="21"/>
  <c r="AG245" i="21"/>
  <c r="AG220" i="21"/>
  <c r="AF214" i="21"/>
  <c r="AF206" i="21"/>
  <c r="AF198" i="21"/>
  <c r="AF190" i="21"/>
  <c r="AF182" i="21"/>
  <c r="AF174" i="21"/>
  <c r="AF164" i="21"/>
  <c r="AF156" i="21"/>
  <c r="AF216" i="21"/>
  <c r="AG166" i="21"/>
  <c r="AG158" i="21"/>
  <c r="AF147" i="21"/>
  <c r="AF131" i="21"/>
  <c r="AF115" i="21"/>
  <c r="AG106" i="21"/>
  <c r="AG98" i="21"/>
  <c r="AF90" i="21"/>
  <c r="AF82" i="21"/>
  <c r="AF74" i="21"/>
  <c r="AF66" i="21"/>
  <c r="AF58" i="21"/>
  <c r="AF50" i="21"/>
  <c r="AG142" i="21"/>
  <c r="AG126" i="21"/>
  <c r="AF110" i="21"/>
  <c r="AF94" i="21"/>
  <c r="AG84" i="21"/>
  <c r="AG76" i="21"/>
  <c r="AG68" i="21"/>
  <c r="AG243" i="21"/>
  <c r="AG146" i="21"/>
  <c r="AG130" i="21"/>
  <c r="AG114" i="21"/>
  <c r="AG105" i="21"/>
  <c r="AG97" i="21"/>
  <c r="AF88" i="21"/>
  <c r="AF80" i="21"/>
  <c r="AF72" i="21"/>
  <c r="AF64" i="21"/>
  <c r="AF56" i="21"/>
  <c r="AG235" i="21"/>
  <c r="AF127" i="21"/>
  <c r="AF95" i="21"/>
  <c r="AF48" i="21"/>
  <c r="AG41" i="21"/>
  <c r="AG33" i="21"/>
  <c r="AG25" i="21"/>
  <c r="AG17" i="21"/>
  <c r="AG9" i="21"/>
  <c r="AG90" i="21"/>
  <c r="AG74" i="21"/>
  <c r="AG60" i="21"/>
  <c r="AG44" i="21"/>
  <c r="AG36" i="21"/>
  <c r="AG28" i="21"/>
  <c r="AF99" i="21"/>
  <c r="AF79" i="21"/>
  <c r="AG64" i="21"/>
  <c r="AG47" i="21"/>
  <c r="AG39" i="21"/>
  <c r="AG31" i="21"/>
  <c r="AF61" i="21"/>
  <c r="AG50" i="21"/>
  <c r="AF43" i="21"/>
  <c r="AF35" i="21"/>
  <c r="AF27" i="21"/>
  <c r="AF19" i="21"/>
  <c r="AF25" i="21"/>
  <c r="AG23" i="21"/>
  <c r="AF122" i="21"/>
  <c r="AG132" i="21"/>
  <c r="AG108" i="21"/>
  <c r="AG100" i="21"/>
  <c r="AG256" i="21"/>
  <c r="AG207" i="21"/>
  <c r="AG183" i="21"/>
  <c r="AG159" i="21"/>
  <c r="AF159" i="21"/>
  <c r="AG119" i="21"/>
  <c r="AF92" i="21"/>
  <c r="AG77" i="21"/>
  <c r="AG53" i="21"/>
  <c r="AF116" i="21"/>
  <c r="AF77" i="21"/>
  <c r="AF176" i="21"/>
  <c r="AF120" i="21"/>
  <c r="AG91" i="21"/>
  <c r="AG67" i="21"/>
  <c r="AG131" i="21"/>
  <c r="AF42" i="21"/>
  <c r="AF18" i="21"/>
  <c r="AG78" i="21"/>
  <c r="AF37" i="21"/>
  <c r="AF83" i="21"/>
  <c r="AF40" i="21"/>
  <c r="AG52" i="21"/>
  <c r="AG30" i="21"/>
  <c r="AG14" i="21"/>
  <c r="AF13" i="21"/>
  <c r="AG15" i="21"/>
  <c r="AF312" i="21"/>
  <c r="AF304" i="21"/>
  <c r="AF296" i="21"/>
  <c r="AF317" i="21"/>
  <c r="AF301" i="21"/>
  <c r="AG286" i="21"/>
  <c r="AG278" i="21"/>
  <c r="AG270" i="21"/>
  <c r="AG262" i="21"/>
  <c r="AG254" i="21"/>
  <c r="AF306" i="21"/>
  <c r="AF284" i="21"/>
  <c r="AF268" i="21"/>
  <c r="AF252" i="21"/>
  <c r="AF243" i="21"/>
  <c r="AF235" i="21"/>
  <c r="AF227" i="21"/>
  <c r="AF219" i="21"/>
  <c r="AF211" i="21"/>
  <c r="AF203" i="21"/>
  <c r="AF195" i="21"/>
  <c r="AF187" i="21"/>
  <c r="AF179" i="21"/>
  <c r="AF171" i="21"/>
  <c r="AG316" i="21"/>
  <c r="AG308" i="21"/>
  <c r="AG300" i="21"/>
  <c r="AG292" i="21"/>
  <c r="AG285" i="21"/>
  <c r="AG277" i="21"/>
  <c r="AG269" i="21"/>
  <c r="AG261" i="21"/>
  <c r="AG253" i="21"/>
  <c r="AF278" i="21"/>
  <c r="AF262" i="21"/>
  <c r="AG251" i="21"/>
  <c r="AF237" i="21"/>
  <c r="AF221" i="21"/>
  <c r="AF205" i="21"/>
  <c r="AF189" i="21"/>
  <c r="AF173" i="21"/>
  <c r="AG305" i="21"/>
  <c r="AG290" i="21"/>
  <c r="AG240" i="21"/>
  <c r="AG232" i="21"/>
  <c r="AG224" i="21"/>
  <c r="AF281" i="21"/>
  <c r="AF265" i="21"/>
  <c r="AG249" i="21"/>
  <c r="AF236" i="21"/>
  <c r="AF220" i="21"/>
  <c r="AG276" i="21"/>
  <c r="AG233" i="21"/>
  <c r="AG213" i="21"/>
  <c r="AG205" i="21"/>
  <c r="AG197" i="21"/>
  <c r="AG189" i="21"/>
  <c r="AG181" i="21"/>
  <c r="AG173" i="21"/>
  <c r="AF166" i="21"/>
  <c r="AF158" i="21"/>
  <c r="AF150" i="21"/>
  <c r="AF142" i="21"/>
  <c r="AF134" i="21"/>
  <c r="AF126" i="21"/>
  <c r="AF118" i="21"/>
  <c r="AF311" i="21"/>
  <c r="AG231" i="21"/>
  <c r="AF196" i="21"/>
  <c r="AG168" i="21"/>
  <c r="AG160" i="21"/>
  <c r="AG152" i="21"/>
  <c r="AG144" i="21"/>
  <c r="AG136" i="21"/>
  <c r="AG128" i="21"/>
  <c r="AG120" i="21"/>
  <c r="AG112" i="21"/>
  <c r="AG104" i="21"/>
  <c r="AG96" i="21"/>
  <c r="AG312" i="21"/>
  <c r="AG272" i="21"/>
  <c r="AG237" i="21"/>
  <c r="AG217" i="21"/>
  <c r="AG209" i="21"/>
  <c r="AG201" i="21"/>
  <c r="AG193" i="21"/>
  <c r="AG185" i="21"/>
  <c r="AG177" i="21"/>
  <c r="AG169" i="21"/>
  <c r="AG163" i="21"/>
  <c r="AG155" i="21"/>
  <c r="AF200" i="21"/>
  <c r="AF163" i="21"/>
  <c r="AF155" i="21"/>
  <c r="AF144" i="21"/>
  <c r="AF128" i="21"/>
  <c r="AF112" i="21"/>
  <c r="AF104" i="21"/>
  <c r="AF96" i="21"/>
  <c r="AG89" i="21"/>
  <c r="AG81" i="21"/>
  <c r="AG73" i="21"/>
  <c r="AG65" i="21"/>
  <c r="AG57" i="21"/>
  <c r="AG49" i="21"/>
  <c r="AG139" i="21"/>
  <c r="AG123" i="21"/>
  <c r="AF106" i="21"/>
  <c r="AF89" i="21"/>
  <c r="AF81" i="21"/>
  <c r="AF73" i="21"/>
  <c r="AF65" i="21"/>
  <c r="AF208" i="21"/>
  <c r="AG143" i="21"/>
  <c r="AG127" i="21"/>
  <c r="AG111" i="21"/>
  <c r="AG103" i="21"/>
  <c r="AG95" i="21"/>
  <c r="AG87" i="21"/>
  <c r="AG79" i="21"/>
  <c r="AG71" i="21"/>
  <c r="AG63" i="21"/>
  <c r="AG55" i="21"/>
  <c r="AG147" i="21"/>
  <c r="AG115" i="21"/>
  <c r="AG62" i="21"/>
  <c r="AF46" i="21"/>
  <c r="AF38" i="21"/>
  <c r="AF30" i="21"/>
  <c r="AF22" i="21"/>
  <c r="AF14" i="21"/>
  <c r="AG150" i="21"/>
  <c r="AG86" i="21"/>
  <c r="AG70" i="21"/>
  <c r="AF53" i="21"/>
  <c r="AF41" i="21"/>
  <c r="AF33" i="21"/>
  <c r="AF140" i="21"/>
  <c r="AF91" i="21"/>
  <c r="AF75" i="21"/>
  <c r="AF57" i="21"/>
  <c r="AF44" i="21"/>
  <c r="AF36" i="21"/>
  <c r="AF28" i="21"/>
  <c r="AG58" i="21"/>
  <c r="AG48" i="21"/>
  <c r="AG42" i="21"/>
  <c r="AG34" i="21"/>
  <c r="AG26" i="21"/>
  <c r="AG18" i="21"/>
  <c r="AF16" i="21"/>
  <c r="AF130" i="21"/>
  <c r="AG148" i="21"/>
  <c r="AG116" i="21"/>
  <c r="AG288" i="21"/>
  <c r="AG221" i="21"/>
  <c r="AG199" i="21"/>
  <c r="AG175" i="21"/>
  <c r="AG227" i="21"/>
  <c r="AG151" i="21"/>
  <c r="AF108" i="21"/>
  <c r="AG85" i="21"/>
  <c r="AG61" i="21"/>
  <c r="AF132" i="21"/>
  <c r="AF85" i="21"/>
  <c r="AG296" i="21"/>
  <c r="AG107" i="21"/>
  <c r="AG83" i="21"/>
  <c r="AG51" i="21"/>
  <c r="AG56" i="21"/>
  <c r="AF26" i="21"/>
  <c r="AG118" i="21"/>
  <c r="AF45" i="21"/>
  <c r="AF107" i="21"/>
  <c r="AF51" i="21"/>
  <c r="AG314" i="21"/>
  <c r="AG38" i="21"/>
  <c r="AG16" i="21"/>
  <c r="AG19" i="21"/>
  <c r="AG12" i="21"/>
  <c r="AG311" i="21"/>
  <c r="AG303" i="21"/>
  <c r="AG295" i="21"/>
  <c r="AF313" i="21"/>
  <c r="AF297" i="21"/>
  <c r="AF283" i="21"/>
  <c r="AF275" i="21"/>
  <c r="AF267" i="21"/>
  <c r="AF259" i="21"/>
  <c r="AF251" i="21"/>
  <c r="AF298" i="21"/>
  <c r="AF280" i="21"/>
  <c r="AF264" i="21"/>
  <c r="AF248" i="21"/>
  <c r="AG242" i="21"/>
  <c r="AG234" i="21"/>
  <c r="AG226" i="21"/>
  <c r="AG218" i="21"/>
  <c r="AG210" i="21"/>
  <c r="AG202" i="21"/>
  <c r="AG194" i="21"/>
  <c r="AG186" i="21"/>
  <c r="AG178" i="21"/>
  <c r="AG170" i="21"/>
  <c r="AF315" i="21"/>
  <c r="AF307" i="21"/>
  <c r="AF299" i="21"/>
  <c r="AF291" i="21"/>
  <c r="AG283" i="21"/>
  <c r="AG275" i="21"/>
  <c r="AG267" i="21"/>
  <c r="AG259" i="21"/>
  <c r="AF318" i="21"/>
  <c r="AF274" i="21"/>
  <c r="AF258" i="21"/>
  <c r="AF250" i="21"/>
  <c r="AF233" i="21"/>
  <c r="AF217" i="21"/>
  <c r="AF201" i="21"/>
  <c r="AF185" i="21"/>
  <c r="AF169" i="21"/>
  <c r="AG304" i="21"/>
  <c r="AF246" i="21"/>
  <c r="AF238" i="21"/>
  <c r="AF230" i="21"/>
  <c r="AF222" i="21"/>
  <c r="AF277" i="21"/>
  <c r="AF261" i="21"/>
  <c r="AG248" i="21"/>
  <c r="AF232" i="21"/>
  <c r="AF302" i="21"/>
  <c r="AG268" i="21"/>
  <c r="AG225" i="21"/>
  <c r="AG212" i="21"/>
  <c r="AG204" i="21"/>
  <c r="AG196" i="21"/>
  <c r="AG188" i="21"/>
  <c r="AG180" i="21"/>
  <c r="AG172" i="21"/>
  <c r="AG165" i="21"/>
  <c r="AG157" i="21"/>
  <c r="AG149" i="21"/>
  <c r="AG141" i="21"/>
  <c r="AG133" i="21"/>
  <c r="AG125" i="21"/>
  <c r="AG117" i="21"/>
  <c r="AF249" i="21"/>
  <c r="AG223" i="21"/>
  <c r="AF188" i="21"/>
  <c r="AF165" i="21"/>
  <c r="AF157" i="21"/>
  <c r="AF149" i="21"/>
  <c r="AF141" i="21"/>
  <c r="AF133" i="21"/>
  <c r="AF125" i="21"/>
  <c r="AF117" i="21"/>
  <c r="AF109" i="21"/>
  <c r="AF101" i="21"/>
  <c r="AF93" i="21"/>
  <c r="AF295" i="21"/>
  <c r="AG264" i="21"/>
  <c r="AG229" i="21"/>
  <c r="AG216" i="21"/>
  <c r="AG208" i="21"/>
  <c r="AG200" i="21"/>
  <c r="AG192" i="21"/>
  <c r="AG184" i="21"/>
  <c r="AG176" i="21"/>
  <c r="AF168" i="21"/>
  <c r="AF160" i="21"/>
  <c r="AF152" i="21"/>
  <c r="AF184" i="21"/>
  <c r="AG162" i="21"/>
  <c r="AG154" i="21"/>
  <c r="AG138" i="21"/>
  <c r="AG122" i="21"/>
  <c r="AG110" i="21"/>
  <c r="AG102" i="21"/>
  <c r="AG94" i="21"/>
  <c r="AF86" i="21"/>
  <c r="AF78" i="21"/>
  <c r="AF70" i="21"/>
  <c r="AF62" i="21"/>
  <c r="AF54" i="21"/>
  <c r="AF151" i="21"/>
  <c r="AF135" i="21"/>
  <c r="AF119" i="21"/>
  <c r="AF102" i="21"/>
  <c r="AG88" i="21"/>
  <c r="AG80" i="21"/>
  <c r="AG72" i="21"/>
  <c r="AG297" i="21"/>
  <c r="AF192" i="21"/>
  <c r="AF139" i="21"/>
  <c r="AF123" i="21"/>
  <c r="AG109" i="21"/>
  <c r="AG101" i="21"/>
  <c r="AG93" i="21"/>
  <c r="AF84" i="21"/>
  <c r="AF76" i="21"/>
  <c r="AF68" i="21"/>
  <c r="AF60" i="21"/>
  <c r="AF52" i="21"/>
  <c r="AF143" i="21"/>
  <c r="AF111" i="21"/>
  <c r="AF59" i="21"/>
  <c r="AG45" i="21"/>
  <c r="AG37" i="21"/>
  <c r="AG29" i="21"/>
  <c r="AG21" i="21"/>
  <c r="AG13" i="21"/>
  <c r="AG134" i="21"/>
  <c r="AG82" i="21"/>
  <c r="AG66" i="21"/>
  <c r="AF49" i="21"/>
  <c r="AG40" i="21"/>
  <c r="AG32" i="21"/>
  <c r="AF124" i="21"/>
  <c r="AF87" i="21"/>
  <c r="AF71" i="21"/>
  <c r="AG54" i="21"/>
  <c r="AG43" i="21"/>
  <c r="AG35" i="21"/>
  <c r="AG27" i="21"/>
  <c r="AF55" i="21"/>
  <c r="AF47" i="21"/>
  <c r="AF39" i="21"/>
  <c r="AF31" i="21"/>
  <c r="AF23" i="21"/>
  <c r="AG10" i="21"/>
  <c r="AF12" i="21"/>
  <c r="AG20" i="21"/>
  <c r="AF11" i="21"/>
  <c r="AF9" i="21"/>
  <c r="AG11" i="21"/>
  <c r="AF17" i="21"/>
  <c r="AF20" i="21"/>
  <c r="AF316" i="21"/>
  <c r="AF308" i="21"/>
  <c r="AF300" i="21"/>
  <c r="AF292" i="21"/>
  <c r="AF309" i="21"/>
  <c r="AF293" i="21"/>
  <c r="AG282" i="21"/>
  <c r="AG274" i="21"/>
  <c r="AG266" i="21"/>
  <c r="AG258" i="21"/>
  <c r="AG250" i="21"/>
  <c r="AF290" i="21"/>
  <c r="AF276" i="21"/>
  <c r="AF260" i="21"/>
  <c r="AF247" i="21"/>
  <c r="AF239" i="21"/>
  <c r="AF231" i="21"/>
  <c r="AF223" i="21"/>
  <c r="AF215" i="21"/>
  <c r="AF207" i="21"/>
  <c r="AF199" i="21"/>
  <c r="AF191" i="21"/>
  <c r="AF183" i="21"/>
  <c r="AF175" i="21"/>
  <c r="AG318" i="21"/>
  <c r="AG310" i="21"/>
  <c r="AG302" i="21"/>
  <c r="AG294" i="21"/>
  <c r="AG289" i="21"/>
  <c r="AG281" i="21"/>
  <c r="AG273" i="21"/>
  <c r="AG265" i="21"/>
  <c r="AG257" i="21"/>
  <c r="AF286" i="21"/>
  <c r="AF270" i="21"/>
  <c r="AF254" i="21"/>
  <c r="AF245" i="21"/>
  <c r="AF229" i="21"/>
  <c r="AF213" i="21"/>
  <c r="AF197" i="21"/>
  <c r="AF181" i="21"/>
  <c r="AF310" i="21"/>
  <c r="AF303" i="21"/>
  <c r="AG244" i="21"/>
  <c r="AG236" i="21"/>
  <c r="AG228" i="21"/>
  <c r="AF289" i="21"/>
  <c r="AF273" i="21"/>
  <c r="AF257" i="21"/>
  <c r="AF244" i="21"/>
  <c r="AF228" i="21"/>
  <c r="AG298" i="21"/>
  <c r="AG260" i="21"/>
  <c r="AG219" i="21"/>
  <c r="AG211" i="21"/>
  <c r="AG203" i="21"/>
  <c r="AG195" i="21"/>
  <c r="AG187" i="21"/>
  <c r="AG179" i="21"/>
  <c r="AG171" i="21"/>
  <c r="AF162" i="21"/>
  <c r="AF154" i="21"/>
  <c r="AF146" i="21"/>
  <c r="AF138" i="21"/>
  <c r="AF114" i="21"/>
  <c r="AG247" i="21"/>
  <c r="AF212" i="21"/>
  <c r="AF180" i="21"/>
  <c r="AG164" i="21"/>
  <c r="AG156" i="21"/>
  <c r="AG140" i="21"/>
  <c r="AG124" i="21"/>
  <c r="AG92" i="21"/>
  <c r="AG215" i="21"/>
  <c r="AG191" i="21"/>
  <c r="AG167" i="21"/>
  <c r="AF167" i="21"/>
  <c r="AG135" i="21"/>
  <c r="AF100" i="21"/>
  <c r="AG69" i="21"/>
  <c r="AF148" i="21"/>
  <c r="AF98" i="21"/>
  <c r="AF69" i="21"/>
  <c r="AF136" i="21"/>
  <c r="AG99" i="21"/>
  <c r="AG75" i="21"/>
  <c r="AG59" i="21"/>
  <c r="AF103" i="21"/>
  <c r="AF34" i="21"/>
  <c r="AF10" i="21"/>
  <c r="AF63" i="21"/>
  <c r="AF29" i="21"/>
  <c r="AF67" i="21"/>
  <c r="AF32" i="21"/>
  <c r="AG46" i="21"/>
  <c r="AG22" i="21"/>
  <c r="P335" i="21"/>
  <c r="AK9" i="21"/>
  <c r="H16" i="31" s="1"/>
  <c r="N335" i="21"/>
  <c r="AH350" i="23"/>
  <c r="S335" i="21" l="1"/>
  <c r="AJ9" i="21"/>
  <c r="AI9" i="21"/>
  <c r="J16" i="31" s="1"/>
  <c r="AH9" i="21"/>
  <c r="AP356" i="23"/>
  <c r="AM318" i="21" l="1"/>
  <c r="AM317" i="21"/>
  <c r="AM313" i="21"/>
  <c r="AM309" i="21"/>
  <c r="AM305" i="21"/>
  <c r="AM301" i="21"/>
  <c r="AM297" i="21"/>
  <c r="AM293" i="21"/>
  <c r="AM289" i="21"/>
  <c r="AM285" i="21"/>
  <c r="AM281" i="21"/>
  <c r="AM277" i="21"/>
  <c r="AM273" i="21"/>
  <c r="AM269" i="21"/>
  <c r="AM265" i="21"/>
  <c r="AM261" i="21"/>
  <c r="AM257" i="21"/>
  <c r="AM253" i="21"/>
  <c r="AM249" i="21"/>
  <c r="AM245" i="21"/>
  <c r="AM241" i="21"/>
  <c r="AM237" i="21"/>
  <c r="AM233" i="21"/>
  <c r="AM229" i="21"/>
  <c r="AM225" i="21"/>
  <c r="AM221" i="21"/>
  <c r="AM217" i="21"/>
  <c r="AM213" i="21"/>
  <c r="AM209" i="21"/>
  <c r="AM205" i="21"/>
  <c r="AM201" i="21"/>
  <c r="AM197" i="21"/>
  <c r="AM193" i="21"/>
  <c r="AM189" i="21"/>
  <c r="AM185" i="21"/>
  <c r="AM181" i="21"/>
  <c r="AM177" i="21"/>
  <c r="AM173" i="21"/>
  <c r="AM169" i="21"/>
  <c r="AM165" i="21"/>
  <c r="AM161" i="21"/>
  <c r="AM157" i="21"/>
  <c r="AM153" i="21"/>
  <c r="AM149" i="21"/>
  <c r="AM145" i="21"/>
  <c r="AM141" i="21"/>
  <c r="AM137" i="21"/>
  <c r="AM133" i="21"/>
  <c r="AM129" i="21"/>
  <c r="AM125" i="21"/>
  <c r="AM121" i="21"/>
  <c r="AM117" i="21"/>
  <c r="AM113" i="21"/>
  <c r="AM109" i="21"/>
  <c r="AM105" i="21"/>
  <c r="AM101" i="21"/>
  <c r="AM97" i="21"/>
  <c r="AM93" i="21"/>
  <c r="AM89" i="21"/>
  <c r="AM85" i="21"/>
  <c r="AM81" i="21"/>
  <c r="AM77" i="21"/>
  <c r="AM73" i="21"/>
  <c r="AM69" i="21"/>
  <c r="AM65" i="21"/>
  <c r="AM61" i="21"/>
  <c r="AM57" i="21"/>
  <c r="AM53" i="21"/>
  <c r="AM49" i="21"/>
  <c r="AM45" i="21"/>
  <c r="AM41" i="21"/>
  <c r="AM37" i="21"/>
  <c r="AM33" i="21"/>
  <c r="AM29" i="21"/>
  <c r="AM25" i="21"/>
  <c r="AM21" i="21"/>
  <c r="AM17" i="21"/>
  <c r="AM13" i="21"/>
  <c r="AM9" i="21"/>
  <c r="AM32" i="21"/>
  <c r="AM24" i="21"/>
  <c r="AM16" i="21"/>
  <c r="AM315" i="21"/>
  <c r="AM291" i="21"/>
  <c r="AM283" i="21"/>
  <c r="AM275" i="21"/>
  <c r="AM316" i="21"/>
  <c r="AM312" i="21"/>
  <c r="AM308" i="21"/>
  <c r="AM304" i="21"/>
  <c r="AM300" i="21"/>
  <c r="AM296" i="21"/>
  <c r="AM292" i="21"/>
  <c r="AM288" i="21"/>
  <c r="AM284" i="21"/>
  <c r="AM280" i="21"/>
  <c r="AM276" i="21"/>
  <c r="AM272" i="21"/>
  <c r="AM268" i="21"/>
  <c r="AM264" i="21"/>
  <c r="AM260" i="21"/>
  <c r="AM256" i="21"/>
  <c r="AM252" i="21"/>
  <c r="AM248" i="21"/>
  <c r="AM244" i="21"/>
  <c r="AM240" i="21"/>
  <c r="AM236" i="21"/>
  <c r="AM232" i="21"/>
  <c r="AM228" i="21"/>
  <c r="AM224" i="21"/>
  <c r="AM220" i="21"/>
  <c r="AM216" i="21"/>
  <c r="AM212" i="21"/>
  <c r="AM208" i="21"/>
  <c r="AM204" i="21"/>
  <c r="AM200" i="21"/>
  <c r="AM196" i="21"/>
  <c r="AM192" i="21"/>
  <c r="AM188" i="21"/>
  <c r="AM184" i="21"/>
  <c r="AM180" i="21"/>
  <c r="AM176" i="21"/>
  <c r="AM172" i="21"/>
  <c r="AM168" i="21"/>
  <c r="AM164" i="21"/>
  <c r="AM160" i="21"/>
  <c r="AM156" i="21"/>
  <c r="AM152" i="21"/>
  <c r="AM148" i="21"/>
  <c r="AM144" i="21"/>
  <c r="AM140" i="21"/>
  <c r="AM136" i="21"/>
  <c r="AM132" i="21"/>
  <c r="AM128" i="21"/>
  <c r="AM124" i="21"/>
  <c r="AM120" i="21"/>
  <c r="AM116" i="21"/>
  <c r="AM112" i="21"/>
  <c r="AM108" i="21"/>
  <c r="AM104" i="21"/>
  <c r="AM100" i="21"/>
  <c r="AM96" i="21"/>
  <c r="AM92" i="21"/>
  <c r="AM88" i="21"/>
  <c r="AM84" i="21"/>
  <c r="AM80" i="21"/>
  <c r="AM76" i="21"/>
  <c r="AM72" i="21"/>
  <c r="AM68" i="21"/>
  <c r="AM64" i="21"/>
  <c r="AM60" i="21"/>
  <c r="AM56" i="21"/>
  <c r="AM52" i="21"/>
  <c r="AM48" i="21"/>
  <c r="AM44" i="21"/>
  <c r="AM40" i="21"/>
  <c r="AM36" i="21"/>
  <c r="AM28" i="21"/>
  <c r="AM20" i="21"/>
  <c r="AM12" i="21"/>
  <c r="AM311" i="21"/>
  <c r="AM307" i="21"/>
  <c r="AM303" i="21"/>
  <c r="AM299" i="21"/>
  <c r="AM295" i="21"/>
  <c r="AM287" i="21"/>
  <c r="AM279" i="21"/>
  <c r="AM271" i="21"/>
  <c r="AM263" i="21"/>
  <c r="AM314" i="21"/>
  <c r="AM298" i="21"/>
  <c r="AM282" i="21"/>
  <c r="AM267" i="21"/>
  <c r="AM258" i="21"/>
  <c r="AM250" i="21"/>
  <c r="AM242" i="21"/>
  <c r="AM234" i="21"/>
  <c r="AM226" i="21"/>
  <c r="AM218" i="21"/>
  <c r="AM210" i="21"/>
  <c r="AM202" i="21"/>
  <c r="AM194" i="21"/>
  <c r="AM186" i="21"/>
  <c r="AM178" i="21"/>
  <c r="AM170" i="21"/>
  <c r="AM162" i="21"/>
  <c r="AM154" i="21"/>
  <c r="AM146" i="21"/>
  <c r="AM138" i="21"/>
  <c r="AM130" i="21"/>
  <c r="AM122" i="21"/>
  <c r="AM114" i="21"/>
  <c r="AM106" i="21"/>
  <c r="AM98" i="21"/>
  <c r="AM90" i="21"/>
  <c r="AM82" i="21"/>
  <c r="AM74" i="21"/>
  <c r="AM66" i="21"/>
  <c r="AM58" i="21"/>
  <c r="AM50" i="21"/>
  <c r="AM42" i="21"/>
  <c r="AM34" i="21"/>
  <c r="AM26" i="21"/>
  <c r="AM18" i="21"/>
  <c r="AM10" i="21"/>
  <c r="AM231" i="21"/>
  <c r="AM207" i="21"/>
  <c r="AM191" i="21"/>
  <c r="AM175" i="21"/>
  <c r="AM159" i="21"/>
  <c r="AM143" i="21"/>
  <c r="AM127" i="21"/>
  <c r="AM119" i="21"/>
  <c r="AM103" i="21"/>
  <c r="AM87" i="21"/>
  <c r="AM71" i="21"/>
  <c r="AM55" i="21"/>
  <c r="AM39" i="21"/>
  <c r="AM23" i="21"/>
  <c r="AM306" i="21"/>
  <c r="AM274" i="21"/>
  <c r="AM262" i="21"/>
  <c r="AM246" i="21"/>
  <c r="AM230" i="21"/>
  <c r="AM214" i="21"/>
  <c r="AM198" i="21"/>
  <c r="AM182" i="21"/>
  <c r="AM166" i="21"/>
  <c r="AM150" i="21"/>
  <c r="AM134" i="21"/>
  <c r="AM118" i="21"/>
  <c r="AM102" i="21"/>
  <c r="AM86" i="21"/>
  <c r="AM70" i="21"/>
  <c r="AM54" i="21"/>
  <c r="AM38" i="21"/>
  <c r="AM22" i="21"/>
  <c r="AM302" i="21"/>
  <c r="AM270" i="21"/>
  <c r="AM251" i="21"/>
  <c r="AM235" i="21"/>
  <c r="AM219" i="21"/>
  <c r="AM203" i="21"/>
  <c r="AM187" i="21"/>
  <c r="AM171" i="21"/>
  <c r="AM155" i="21"/>
  <c r="AM139" i="21"/>
  <c r="AM123" i="21"/>
  <c r="AM107" i="21"/>
  <c r="AM91" i="21"/>
  <c r="AM75" i="21"/>
  <c r="AM59" i="21"/>
  <c r="AM43" i="21"/>
  <c r="AM27" i="21"/>
  <c r="AM11" i="21"/>
  <c r="AM310" i="21"/>
  <c r="AM294" i="21"/>
  <c r="AM278" i="21"/>
  <c r="AM266" i="21"/>
  <c r="AM255" i="21"/>
  <c r="AM247" i="21"/>
  <c r="AM239" i="21"/>
  <c r="AM223" i="21"/>
  <c r="AM215" i="21"/>
  <c r="AM199" i="21"/>
  <c r="AM183" i="21"/>
  <c r="AM167" i="21"/>
  <c r="AM151" i="21"/>
  <c r="AM135" i="21"/>
  <c r="AM111" i="21"/>
  <c r="AM95" i="21"/>
  <c r="AM79" i="21"/>
  <c r="AM63" i="21"/>
  <c r="AM47" i="21"/>
  <c r="AM31" i="21"/>
  <c r="AM15" i="21"/>
  <c r="AM290" i="21"/>
  <c r="AM254" i="21"/>
  <c r="AM238" i="21"/>
  <c r="AM222" i="21"/>
  <c r="AM206" i="21"/>
  <c r="AM190" i="21"/>
  <c r="AM174" i="21"/>
  <c r="AM158" i="21"/>
  <c r="AM142" i="21"/>
  <c r="AM126" i="21"/>
  <c r="AM110" i="21"/>
  <c r="AM94" i="21"/>
  <c r="AM78" i="21"/>
  <c r="AM62" i="21"/>
  <c r="AM46" i="21"/>
  <c r="AM30" i="21"/>
  <c r="AM14" i="21"/>
  <c r="AM286" i="21"/>
  <c r="AM259" i="21"/>
  <c r="AM243" i="21"/>
  <c r="AM227" i="21"/>
  <c r="AM211" i="21"/>
  <c r="AM195" i="21"/>
  <c r="AM179" i="21"/>
  <c r="AM163" i="21"/>
  <c r="AM147" i="21"/>
  <c r="AM131" i="21"/>
  <c r="AM115" i="21"/>
  <c r="AM99" i="21"/>
  <c r="AM83" i="21"/>
  <c r="AM67" i="21"/>
  <c r="AM51" i="21"/>
  <c r="AM35" i="21"/>
  <c r="AM19" i="21"/>
  <c r="T335" i="21"/>
  <c r="F16" i="31"/>
  <c r="L16" i="31"/>
  <c r="G17" i="24"/>
  <c r="D36" i="24"/>
  <c r="H107" i="11" l="1"/>
  <c r="G327" i="31"/>
  <c r="C110" i="24"/>
  <c r="K109" i="24"/>
  <c r="H327" i="31"/>
  <c r="A110" i="24"/>
  <c r="C17" i="24"/>
  <c r="F35" i="24"/>
  <c r="C99" i="30"/>
  <c r="D63" i="24"/>
  <c r="J88" i="11"/>
  <c r="C28" i="24"/>
  <c r="D90" i="24"/>
  <c r="L27" i="24"/>
  <c r="F24" i="24"/>
  <c r="G53" i="30"/>
  <c r="L86" i="24"/>
  <c r="H79" i="30"/>
  <c r="H113" i="30"/>
  <c r="H119" i="30"/>
  <c r="G90" i="24"/>
  <c r="G60" i="24"/>
  <c r="M102" i="11"/>
  <c r="G129" i="30"/>
  <c r="C23" i="24"/>
  <c r="C156" i="30"/>
  <c r="M44" i="24"/>
  <c r="C150" i="30"/>
  <c r="J10" i="30"/>
  <c r="H100" i="30"/>
  <c r="B165" i="30"/>
  <c r="C38" i="24"/>
  <c r="I45" i="11"/>
  <c r="B62" i="30"/>
  <c r="H53" i="30"/>
  <c r="B150" i="30"/>
  <c r="G90" i="30"/>
  <c r="G98" i="30"/>
  <c r="H62" i="30"/>
  <c r="H70" i="30"/>
  <c r="F43" i="24"/>
  <c r="L69" i="11"/>
  <c r="L59" i="24"/>
  <c r="H87" i="30"/>
  <c r="G118" i="30"/>
  <c r="C103" i="30"/>
  <c r="F33" i="24"/>
  <c r="F18" i="24"/>
  <c r="B158" i="30"/>
  <c r="I36" i="11"/>
  <c r="C55" i="24"/>
  <c r="I30" i="30"/>
  <c r="I25" i="11"/>
  <c r="G17" i="30"/>
  <c r="G106" i="24"/>
  <c r="H116" i="30"/>
  <c r="G13" i="30"/>
  <c r="D80" i="24"/>
  <c r="B135" i="30"/>
  <c r="L90" i="24"/>
  <c r="C62" i="30"/>
  <c r="C27" i="24"/>
  <c r="H175" i="30"/>
  <c r="G104" i="24"/>
  <c r="G46" i="30"/>
  <c r="G59" i="11"/>
  <c r="C102" i="30"/>
  <c r="H12" i="30"/>
  <c r="D72" i="30"/>
  <c r="B70" i="30"/>
  <c r="I54" i="24"/>
  <c r="C45" i="24"/>
  <c r="G29" i="30"/>
  <c r="C54" i="24"/>
  <c r="G54" i="30"/>
  <c r="D106" i="24"/>
  <c r="F88" i="24"/>
  <c r="C66" i="30"/>
  <c r="C82" i="24"/>
  <c r="G59" i="24"/>
  <c r="G10" i="30"/>
  <c r="H173" i="30"/>
  <c r="G12" i="30"/>
  <c r="G71" i="30"/>
  <c r="C134" i="30"/>
  <c r="B154" i="30"/>
  <c r="G164" i="30"/>
  <c r="M41" i="24"/>
  <c r="G87" i="30"/>
  <c r="J101" i="24"/>
  <c r="C69" i="30"/>
  <c r="I61" i="11"/>
  <c r="C99" i="24"/>
  <c r="C176" i="30"/>
  <c r="G85" i="30"/>
  <c r="F19" i="24"/>
  <c r="G89" i="30"/>
  <c r="D82" i="24"/>
  <c r="G80" i="24"/>
  <c r="H27" i="30"/>
  <c r="G18" i="24"/>
  <c r="D55" i="30"/>
  <c r="G125" i="30"/>
  <c r="H121" i="30"/>
  <c r="J44" i="11"/>
  <c r="C130" i="30"/>
  <c r="G64" i="30"/>
  <c r="C77" i="30"/>
  <c r="C153" i="30"/>
  <c r="C53" i="30"/>
  <c r="B168" i="30"/>
  <c r="B97" i="30"/>
  <c r="B104" i="30"/>
  <c r="C72" i="24"/>
  <c r="C30" i="24"/>
  <c r="C31" i="24"/>
  <c r="G19" i="30"/>
  <c r="M31" i="24"/>
  <c r="G76" i="11"/>
  <c r="B123" i="30"/>
  <c r="C123" i="30"/>
  <c r="F72" i="24"/>
  <c r="B126" i="30"/>
  <c r="I80" i="24"/>
  <c r="J89" i="24"/>
  <c r="J31" i="24"/>
  <c r="H81" i="30"/>
  <c r="B171" i="30"/>
  <c r="G163" i="30"/>
  <c r="I27" i="24"/>
  <c r="H34" i="30"/>
  <c r="M39" i="24"/>
  <c r="C158" i="30"/>
  <c r="D17" i="24"/>
  <c r="J118" i="30"/>
  <c r="L22" i="11"/>
  <c r="B157" i="30"/>
  <c r="D76" i="24"/>
  <c r="C146" i="30"/>
  <c r="C101" i="24"/>
  <c r="H36" i="30"/>
  <c r="F17" i="24"/>
  <c r="C174" i="30"/>
  <c r="F107" i="24"/>
  <c r="C100" i="30"/>
  <c r="G116" i="30"/>
  <c r="H83" i="30"/>
  <c r="C89" i="30"/>
  <c r="J88" i="24"/>
  <c r="M29" i="24"/>
  <c r="G56" i="30"/>
  <c r="G146" i="30"/>
  <c r="M23" i="24"/>
  <c r="G100" i="24"/>
  <c r="B125" i="30"/>
  <c r="G57" i="30"/>
  <c r="C19" i="24"/>
  <c r="C63" i="24"/>
  <c r="G84" i="24"/>
  <c r="G47" i="30"/>
  <c r="M24" i="24"/>
  <c r="G69" i="24"/>
  <c r="E147" i="30"/>
  <c r="J57" i="30"/>
  <c r="J14" i="30"/>
  <c r="I111" i="30"/>
  <c r="B127" i="30"/>
  <c r="G148" i="30"/>
  <c r="C173" i="30"/>
  <c r="B164" i="30"/>
  <c r="C36" i="24"/>
  <c r="C135" i="30"/>
  <c r="I75" i="11"/>
  <c r="M33" i="11"/>
  <c r="H74" i="30"/>
  <c r="I66" i="24"/>
  <c r="J99" i="11"/>
  <c r="B87" i="30"/>
  <c r="G113" i="30"/>
  <c r="H143" i="30"/>
  <c r="C32" i="24"/>
  <c r="G66" i="30"/>
  <c r="C115" i="30"/>
  <c r="G102" i="24"/>
  <c r="C54" i="30"/>
  <c r="H148" i="30"/>
  <c r="G171" i="30"/>
  <c r="B54" i="30"/>
  <c r="B143" i="30"/>
  <c r="F106" i="24"/>
  <c r="C40" i="24"/>
  <c r="H147" i="30"/>
  <c r="I65" i="11"/>
  <c r="C18" i="24"/>
  <c r="M26" i="11"/>
  <c r="H90" i="30"/>
  <c r="H41" i="30"/>
  <c r="C68" i="11"/>
  <c r="H172" i="30"/>
  <c r="B116" i="30"/>
  <c r="I71" i="24"/>
  <c r="I21" i="24"/>
  <c r="B91" i="30"/>
  <c r="C39" i="24"/>
  <c r="I60" i="24"/>
  <c r="F20" i="24"/>
  <c r="B83" i="30"/>
  <c r="G59" i="30"/>
  <c r="J28" i="11"/>
  <c r="C127" i="30"/>
  <c r="G108" i="30"/>
  <c r="H156" i="30"/>
  <c r="I59" i="24"/>
  <c r="C26" i="24"/>
  <c r="G55" i="30"/>
  <c r="H144" i="30"/>
  <c r="J83" i="24"/>
  <c r="B166" i="30"/>
  <c r="C159" i="30"/>
  <c r="G158" i="30"/>
  <c r="H97" i="30"/>
  <c r="J34" i="11"/>
  <c r="B110" i="30"/>
  <c r="F23" i="24"/>
  <c r="M71" i="11"/>
  <c r="J69" i="24"/>
  <c r="J78" i="11"/>
  <c r="F45" i="24"/>
  <c r="B84" i="30"/>
  <c r="C37" i="24"/>
  <c r="G151" i="30"/>
  <c r="G133" i="30"/>
  <c r="M46" i="24"/>
  <c r="G150" i="30"/>
  <c r="B134" i="30"/>
  <c r="G73" i="30"/>
  <c r="J39" i="24"/>
  <c r="J82" i="11"/>
  <c r="L30" i="24"/>
  <c r="H43" i="30"/>
  <c r="F39" i="24"/>
  <c r="B76" i="30"/>
  <c r="M66" i="24"/>
  <c r="L61" i="24"/>
  <c r="G165" i="30"/>
  <c r="D20" i="24"/>
  <c r="D43" i="24"/>
  <c r="D37" i="24"/>
  <c r="D33" i="24"/>
  <c r="D46" i="24"/>
  <c r="G19" i="24"/>
  <c r="G24" i="24"/>
  <c r="D31" i="24"/>
  <c r="G169" i="30"/>
  <c r="F98" i="11"/>
  <c r="M87" i="24"/>
  <c r="J72" i="24"/>
  <c r="H98" i="30"/>
  <c r="F57" i="11"/>
  <c r="H84" i="30"/>
  <c r="D54" i="24"/>
  <c r="L29" i="11"/>
  <c r="D86" i="11"/>
  <c r="J23" i="24"/>
  <c r="C59" i="24"/>
  <c r="H63" i="30"/>
  <c r="F71" i="11"/>
  <c r="G147" i="30"/>
  <c r="I46" i="24"/>
  <c r="I38" i="11"/>
  <c r="G81" i="30"/>
  <c r="G81" i="24"/>
  <c r="J77" i="24"/>
  <c r="B146" i="30"/>
  <c r="B56" i="30"/>
  <c r="H56" i="30"/>
  <c r="D74" i="24"/>
  <c r="B177" i="30"/>
  <c r="M75" i="11"/>
  <c r="L71" i="24"/>
  <c r="I20" i="11"/>
  <c r="C71" i="30"/>
  <c r="G39" i="30"/>
  <c r="C63" i="30"/>
  <c r="C67" i="30"/>
  <c r="C97" i="30"/>
  <c r="H111" i="30"/>
  <c r="L75" i="24"/>
  <c r="J71" i="11"/>
  <c r="C168" i="30"/>
  <c r="H141" i="30"/>
  <c r="H168" i="30"/>
  <c r="C25" i="24"/>
  <c r="G23" i="30"/>
  <c r="L26" i="24"/>
  <c r="I42" i="24"/>
  <c r="G119" i="30"/>
  <c r="G123" i="30"/>
  <c r="L63" i="24"/>
  <c r="G161" i="30"/>
  <c r="M76" i="24"/>
  <c r="H162" i="30"/>
  <c r="F99" i="24"/>
  <c r="L85" i="24"/>
  <c r="D60" i="24"/>
  <c r="L97" i="11"/>
  <c r="J63" i="24"/>
  <c r="G74" i="30"/>
  <c r="J16" i="24"/>
  <c r="F21" i="24"/>
  <c r="M57" i="11"/>
  <c r="M72" i="24"/>
  <c r="F40" i="24"/>
  <c r="C178" i="30"/>
  <c r="G62" i="11"/>
  <c r="C16" i="24"/>
  <c r="C111" i="30"/>
  <c r="H67" i="30"/>
  <c r="J17" i="24"/>
  <c r="H21" i="30"/>
  <c r="H151" i="30"/>
  <c r="G45" i="30"/>
  <c r="D65" i="24"/>
  <c r="C44" i="24"/>
  <c r="B162" i="30"/>
  <c r="I101" i="11"/>
  <c r="C104" i="30"/>
  <c r="G107" i="24"/>
  <c r="G69" i="11"/>
  <c r="G70" i="30"/>
  <c r="C24" i="24"/>
  <c r="B169" i="30"/>
  <c r="D19" i="24"/>
  <c r="D32" i="24"/>
  <c r="H17" i="30"/>
  <c r="F101" i="24"/>
  <c r="C162" i="30"/>
  <c r="B117" i="30"/>
  <c r="M64" i="24"/>
  <c r="C114" i="30"/>
  <c r="J35" i="24"/>
  <c r="H161" i="30"/>
  <c r="C68" i="30"/>
  <c r="J26" i="24"/>
  <c r="B75" i="30"/>
  <c r="B141" i="30"/>
  <c r="J22" i="24"/>
  <c r="G31" i="30"/>
  <c r="D59" i="24"/>
  <c r="F90" i="24"/>
  <c r="L87" i="24"/>
  <c r="B68" i="30"/>
  <c r="B129" i="30"/>
  <c r="C155" i="30"/>
  <c r="I89" i="24"/>
  <c r="C21" i="24"/>
  <c r="H22" i="30"/>
  <c r="G22" i="30"/>
  <c r="L37" i="24"/>
  <c r="H73" i="30"/>
  <c r="I65" i="24"/>
  <c r="G131" i="30"/>
  <c r="B176" i="30"/>
  <c r="H150" i="30"/>
  <c r="G38" i="24"/>
  <c r="G41" i="11"/>
  <c r="J30" i="24"/>
  <c r="B167" i="30"/>
  <c r="C144" i="30"/>
  <c r="H145" i="30"/>
  <c r="H146" i="30"/>
  <c r="L100" i="24"/>
  <c r="L101" i="24"/>
  <c r="C79" i="30"/>
  <c r="M73" i="24"/>
  <c r="B112" i="30"/>
  <c r="G58" i="30"/>
  <c r="M85" i="11"/>
  <c r="H178" i="30"/>
  <c r="H166" i="30"/>
  <c r="G70" i="24"/>
  <c r="I17" i="24"/>
  <c r="G72" i="30"/>
  <c r="C86" i="30"/>
  <c r="C35" i="24"/>
  <c r="J81" i="11"/>
  <c r="G120" i="30"/>
  <c r="F22" i="24"/>
  <c r="C169" i="30"/>
  <c r="C122" i="30"/>
  <c r="M98" i="24"/>
  <c r="F61" i="24"/>
  <c r="C61" i="30"/>
  <c r="G178" i="30"/>
  <c r="I55" i="24"/>
  <c r="B100" i="30"/>
  <c r="B58" i="30"/>
  <c r="B152" i="30"/>
  <c r="B108" i="30"/>
  <c r="H58" i="30"/>
  <c r="H101" i="30"/>
  <c r="C120" i="30"/>
  <c r="M21" i="24"/>
  <c r="C34" i="24"/>
  <c r="C43" i="24"/>
  <c r="C77" i="11"/>
  <c r="H125" i="30"/>
  <c r="J24" i="11"/>
  <c r="B131" i="30"/>
  <c r="C72" i="11"/>
  <c r="I88" i="24"/>
  <c r="J36" i="11"/>
  <c r="G16" i="30"/>
  <c r="L68" i="11"/>
  <c r="C143" i="30"/>
  <c r="B90" i="30"/>
  <c r="I19" i="30"/>
  <c r="B113" i="30"/>
  <c r="D58" i="24"/>
  <c r="M30" i="11"/>
  <c r="D63" i="30"/>
  <c r="L84" i="24"/>
  <c r="I63" i="24"/>
  <c r="J37" i="24"/>
  <c r="G81" i="11"/>
  <c r="F103" i="24"/>
  <c r="G67" i="30"/>
  <c r="B170" i="30"/>
  <c r="H28" i="30"/>
  <c r="D69" i="24"/>
  <c r="C74" i="24"/>
  <c r="G83" i="30"/>
  <c r="H91" i="30"/>
  <c r="M59" i="24"/>
  <c r="G21" i="30"/>
  <c r="B124" i="30"/>
  <c r="B156" i="30"/>
  <c r="M22" i="24"/>
  <c r="M18" i="24"/>
  <c r="G91" i="30"/>
  <c r="I81" i="11"/>
  <c r="J100" i="24"/>
  <c r="C80" i="24"/>
  <c r="I53" i="11"/>
  <c r="F16" i="24"/>
  <c r="C116" i="30"/>
  <c r="C22" i="24"/>
  <c r="B85" i="30"/>
  <c r="M38" i="24"/>
  <c r="H29" i="30"/>
  <c r="B153" i="30"/>
  <c r="H45" i="30"/>
  <c r="G63" i="30"/>
  <c r="B101" i="30"/>
  <c r="H37" i="30"/>
  <c r="B105" i="30"/>
  <c r="H169" i="30"/>
  <c r="C62" i="24"/>
  <c r="H133" i="30"/>
  <c r="H24" i="30"/>
  <c r="F80" i="24"/>
  <c r="G62" i="30"/>
  <c r="G122" i="30"/>
  <c r="C20" i="24"/>
  <c r="L34" i="24"/>
  <c r="H152" i="30"/>
  <c r="H78" i="30"/>
  <c r="H117" i="30"/>
  <c r="G76" i="30"/>
  <c r="J62" i="24"/>
  <c r="G121" i="30"/>
  <c r="H25" i="30"/>
  <c r="J78" i="24"/>
  <c r="H174" i="30"/>
  <c r="H105" i="30"/>
  <c r="C105" i="11"/>
  <c r="L57" i="24"/>
  <c r="B144" i="30"/>
  <c r="B119" i="30"/>
  <c r="B122" i="30"/>
  <c r="L20" i="24"/>
  <c r="C98" i="24"/>
  <c r="L67" i="24"/>
  <c r="B133" i="30"/>
  <c r="B111" i="30"/>
  <c r="C121" i="30"/>
  <c r="I18" i="24"/>
  <c r="H31" i="30"/>
  <c r="C97" i="11"/>
  <c r="F82" i="24"/>
  <c r="G38" i="30"/>
  <c r="C172" i="30"/>
  <c r="H132" i="30"/>
  <c r="C87" i="30"/>
  <c r="G44" i="30"/>
  <c r="B114" i="30"/>
  <c r="L19" i="24"/>
  <c r="B61" i="30"/>
  <c r="I32" i="24"/>
  <c r="H76" i="30"/>
  <c r="J60" i="24"/>
  <c r="C170" i="30"/>
  <c r="H158" i="30"/>
  <c r="D26" i="24"/>
  <c r="D38" i="24"/>
  <c r="D42" i="24"/>
  <c r="C108" i="30"/>
  <c r="C165" i="30"/>
  <c r="M77" i="24"/>
  <c r="B79" i="30"/>
  <c r="H170" i="30"/>
  <c r="J107" i="24"/>
  <c r="G20" i="30"/>
  <c r="H13" i="30"/>
  <c r="G28" i="24"/>
  <c r="B132" i="30"/>
  <c r="F84" i="24"/>
  <c r="H69" i="30"/>
  <c r="C142" i="30"/>
  <c r="F25" i="24"/>
  <c r="J38" i="30"/>
  <c r="D29" i="24"/>
  <c r="D27" i="24"/>
  <c r="D22" i="24"/>
  <c r="I25" i="30"/>
  <c r="D16" i="24"/>
  <c r="G30" i="11"/>
  <c r="G16" i="24"/>
  <c r="D35" i="24"/>
  <c r="D21" i="24"/>
  <c r="D39" i="24"/>
  <c r="D66" i="30"/>
  <c r="G23" i="24"/>
  <c r="G20" i="24"/>
  <c r="D41" i="24"/>
  <c r="I102" i="11"/>
  <c r="C101" i="11"/>
  <c r="G97" i="11"/>
  <c r="J87" i="11"/>
  <c r="M56" i="11"/>
  <c r="J61" i="11"/>
  <c r="I88" i="11"/>
  <c r="F68" i="11"/>
  <c r="F53" i="11"/>
  <c r="M32" i="11"/>
  <c r="D78" i="11"/>
  <c r="M20" i="11"/>
  <c r="M28" i="11"/>
  <c r="G60" i="11"/>
  <c r="D82" i="11"/>
  <c r="C42" i="24"/>
  <c r="C86" i="11"/>
  <c r="I19" i="11"/>
  <c r="C70" i="11"/>
  <c r="F65" i="11"/>
  <c r="C46" i="24"/>
  <c r="C41" i="24"/>
  <c r="M36" i="11"/>
  <c r="M42" i="11"/>
  <c r="G83" i="11"/>
  <c r="M59" i="11"/>
  <c r="L100" i="11"/>
  <c r="J54" i="11"/>
  <c r="I58" i="11"/>
  <c r="J101" i="11"/>
  <c r="L36" i="11"/>
  <c r="D24" i="24"/>
  <c r="G31" i="11"/>
  <c r="D28" i="24"/>
  <c r="D44" i="24"/>
  <c r="G29" i="11"/>
  <c r="G21" i="24"/>
  <c r="D18" i="24"/>
  <c r="D23" i="24"/>
  <c r="D30" i="24"/>
  <c r="D34" i="24"/>
  <c r="G33" i="11"/>
  <c r="D45" i="24"/>
  <c r="L102" i="11"/>
  <c r="I100" i="11"/>
  <c r="L89" i="11"/>
  <c r="M74" i="11"/>
  <c r="M53" i="11"/>
  <c r="J53" i="11"/>
  <c r="J65" i="11"/>
  <c r="G74" i="11"/>
  <c r="C87" i="11"/>
  <c r="D61" i="11"/>
  <c r="I24" i="11"/>
  <c r="L17" i="11"/>
  <c r="I16" i="11"/>
  <c r="G56" i="11"/>
  <c r="J43" i="11"/>
  <c r="F26" i="11"/>
  <c r="C29" i="24"/>
  <c r="F42" i="11"/>
  <c r="I26" i="11"/>
  <c r="D70" i="11"/>
  <c r="I78" i="11"/>
  <c r="I79" i="11"/>
  <c r="C33" i="24"/>
  <c r="C90" i="11"/>
  <c r="M101" i="11"/>
  <c r="G25" i="11"/>
  <c r="G22" i="24"/>
  <c r="D40" i="24"/>
  <c r="D25" i="24"/>
  <c r="G26" i="11"/>
  <c r="I80" i="30"/>
  <c r="I89" i="30"/>
  <c r="D126" i="30"/>
  <c r="I131" i="30"/>
  <c r="D127" i="30"/>
  <c r="I158" i="30"/>
  <c r="E129" i="30"/>
  <c r="D170" i="30"/>
  <c r="I126" i="30"/>
  <c r="I152" i="30"/>
  <c r="D160" i="30"/>
  <c r="I172" i="30"/>
  <c r="I156" i="30"/>
  <c r="D151" i="30"/>
  <c r="I154" i="30"/>
  <c r="D167" i="30"/>
  <c r="I178" i="30"/>
  <c r="D144" i="30"/>
  <c r="D146" i="30"/>
  <c r="D142" i="30"/>
  <c r="D157" i="30"/>
  <c r="I97" i="30"/>
  <c r="I112" i="30"/>
  <c r="D106" i="30"/>
  <c r="D108" i="30"/>
  <c r="I120" i="30"/>
  <c r="I106" i="30"/>
  <c r="D123" i="30"/>
  <c r="D74" i="30"/>
  <c r="I39" i="30"/>
  <c r="D76" i="30"/>
  <c r="I40" i="30"/>
  <c r="I61" i="30"/>
  <c r="I55" i="30"/>
  <c r="I148" i="30"/>
  <c r="I102" i="30"/>
  <c r="I134" i="30"/>
  <c r="D155" i="30"/>
  <c r="I149" i="30"/>
  <c r="I162" i="30"/>
  <c r="I153" i="30"/>
  <c r="I167" i="30"/>
  <c r="D176" i="30"/>
  <c r="I176" i="30"/>
  <c r="I143" i="30"/>
  <c r="I150" i="30"/>
  <c r="I155" i="30"/>
  <c r="D132" i="30"/>
  <c r="J82" i="30"/>
  <c r="J21" i="30"/>
  <c r="J30" i="30"/>
  <c r="I56" i="30"/>
  <c r="D88" i="30"/>
  <c r="I100" i="30"/>
  <c r="I128" i="30"/>
  <c r="D114" i="30"/>
  <c r="D150" i="30"/>
  <c r="D131" i="30"/>
  <c r="D58" i="30"/>
  <c r="I13" i="30"/>
  <c r="I31" i="30"/>
  <c r="D68" i="30"/>
  <c r="D69" i="30"/>
  <c r="D82" i="30"/>
  <c r="I86" i="30"/>
  <c r="I84" i="30"/>
  <c r="I173" i="30"/>
  <c r="E88" i="30"/>
  <c r="D62" i="30"/>
  <c r="E117" i="30"/>
  <c r="D105" i="30"/>
  <c r="D78" i="30"/>
  <c r="D124" i="30"/>
  <c r="I20" i="30"/>
  <c r="D113" i="30"/>
  <c r="I22" i="30"/>
  <c r="J91" i="30"/>
  <c r="D79" i="30"/>
  <c r="I65" i="30"/>
  <c r="D59" i="30"/>
  <c r="J11" i="30"/>
  <c r="D70" i="30"/>
  <c r="E70" i="30"/>
  <c r="I171" i="30"/>
  <c r="D143" i="30"/>
  <c r="D165" i="30"/>
  <c r="I135" i="30"/>
  <c r="I122" i="30"/>
  <c r="I125" i="30"/>
  <c r="I123" i="30"/>
  <c r="D169" i="30"/>
  <c r="I107" i="30"/>
  <c r="I113" i="30"/>
  <c r="I101" i="30"/>
  <c r="D152" i="30"/>
  <c r="D154" i="30"/>
  <c r="D115" i="30"/>
  <c r="D112" i="30"/>
  <c r="I15" i="30"/>
  <c r="I47" i="30"/>
  <c r="D91" i="30"/>
  <c r="D53" i="30"/>
  <c r="I91" i="30"/>
  <c r="D133" i="30"/>
  <c r="I132" i="30"/>
  <c r="I67" i="30"/>
  <c r="I11" i="30"/>
  <c r="D149" i="30"/>
  <c r="D162" i="30"/>
  <c r="I98" i="30"/>
  <c r="D174" i="30"/>
  <c r="I133" i="30"/>
  <c r="I127" i="30"/>
  <c r="D107" i="30"/>
  <c r="I124" i="30"/>
  <c r="D116" i="30"/>
  <c r="D145" i="30"/>
  <c r="D104" i="30"/>
  <c r="I53" i="30"/>
  <c r="I23" i="30"/>
  <c r="D60" i="30"/>
  <c r="I24" i="30"/>
  <c r="D61" i="30"/>
  <c r="D173" i="30"/>
  <c r="I75" i="30"/>
  <c r="D98" i="30"/>
  <c r="E90" i="30"/>
  <c r="I90" i="30"/>
  <c r="I44" i="30"/>
  <c r="I116" i="30"/>
  <c r="D125" i="30"/>
  <c r="I71" i="30"/>
  <c r="I74" i="30"/>
  <c r="I69" i="30"/>
  <c r="D130" i="30"/>
  <c r="I83" i="30"/>
  <c r="D86" i="30"/>
  <c r="D87" i="30"/>
  <c r="I81" i="30"/>
  <c r="D80" i="30"/>
  <c r="I27" i="30"/>
  <c r="J17" i="30"/>
  <c r="E64" i="30"/>
  <c r="J59" i="30"/>
  <c r="I82" i="30"/>
  <c r="I34" i="30"/>
  <c r="D65" i="30"/>
  <c r="I45" i="30"/>
  <c r="I43" i="30"/>
  <c r="I38" i="30"/>
  <c r="I21" i="30"/>
  <c r="E62" i="30"/>
  <c r="D54" i="30"/>
  <c r="I17" i="30"/>
  <c r="E59" i="30"/>
  <c r="J20" i="30"/>
  <c r="J108" i="30"/>
  <c r="E134" i="30"/>
  <c r="J12" i="30"/>
  <c r="J45" i="30"/>
  <c r="E83" i="30"/>
  <c r="E113" i="30"/>
  <c r="J22" i="30"/>
  <c r="E54" i="30"/>
  <c r="E65" i="30"/>
  <c r="J19" i="30"/>
  <c r="J66" i="30"/>
  <c r="I78" i="30"/>
  <c r="D99" i="30"/>
  <c r="I68" i="30"/>
  <c r="D89" i="30"/>
  <c r="D101" i="30"/>
  <c r="I63" i="30"/>
  <c r="D122" i="30"/>
  <c r="D117" i="30"/>
  <c r="I79" i="30"/>
  <c r="I33" i="30"/>
  <c r="I46" i="30"/>
  <c r="J34" i="30"/>
  <c r="J18" i="30"/>
  <c r="D71" i="30"/>
  <c r="J83" i="30"/>
  <c r="E102" i="30"/>
  <c r="E103" i="30"/>
  <c r="J46" i="30"/>
  <c r="E77" i="30"/>
  <c r="E80" i="30"/>
  <c r="E71" i="30"/>
  <c r="E57" i="30"/>
  <c r="J32" i="30"/>
  <c r="E86" i="30"/>
  <c r="J33" i="30"/>
  <c r="J81" i="30"/>
  <c r="E87" i="30"/>
  <c r="E66" i="30"/>
  <c r="J25" i="30"/>
  <c r="E84" i="30"/>
  <c r="I76" i="30"/>
  <c r="I85" i="30"/>
  <c r="I36" i="30"/>
  <c r="I28" i="30"/>
  <c r="D121" i="30"/>
  <c r="D81" i="30"/>
  <c r="D73" i="30"/>
  <c r="I58" i="30"/>
  <c r="D83" i="30"/>
  <c r="D67" i="30"/>
  <c r="I41" i="30"/>
  <c r="J26" i="30"/>
  <c r="E69" i="30"/>
  <c r="J27" i="30"/>
  <c r="E55" i="30"/>
  <c r="E72" i="30"/>
  <c r="J35" i="30"/>
  <c r="E73" i="30"/>
  <c r="J133" i="30"/>
  <c r="E162" i="30"/>
  <c r="E166" i="30"/>
  <c r="E67" i="30"/>
  <c r="J58" i="30"/>
  <c r="E178" i="30"/>
  <c r="J174" i="30"/>
  <c r="J16" i="30"/>
  <c r="J61" i="30"/>
  <c r="J41" i="30"/>
  <c r="E85" i="30"/>
  <c r="J171" i="30"/>
  <c r="J88" i="30"/>
  <c r="D84" i="30"/>
  <c r="J120" i="30"/>
  <c r="E122" i="30"/>
  <c r="J79" i="30"/>
  <c r="J60" i="30"/>
  <c r="J56" i="30"/>
  <c r="E74" i="30"/>
  <c r="J125" i="30"/>
  <c r="D166" i="30"/>
  <c r="J100" i="30"/>
  <c r="D77" i="30"/>
  <c r="I32" i="30"/>
  <c r="I66" i="30"/>
  <c r="J87" i="30"/>
  <c r="J37" i="30"/>
  <c r="I88" i="30"/>
  <c r="J36" i="30"/>
  <c r="I35" i="30"/>
  <c r="I42" i="30"/>
  <c r="J76" i="30"/>
  <c r="E111" i="30"/>
  <c r="J116" i="30"/>
  <c r="J97" i="30"/>
  <c r="E53" i="30"/>
  <c r="J63" i="30"/>
  <c r="J85" i="30"/>
  <c r="J69" i="30"/>
  <c r="J29" i="30"/>
  <c r="J70" i="30"/>
  <c r="E56" i="30"/>
  <c r="J86" i="30"/>
  <c r="J44" i="30"/>
  <c r="E75" i="30"/>
  <c r="J13" i="30"/>
  <c r="I37" i="30"/>
  <c r="J84" i="30"/>
  <c r="E119" i="30"/>
  <c r="E168" i="30"/>
  <c r="J121" i="30"/>
  <c r="E159" i="30"/>
  <c r="J99" i="30"/>
  <c r="E78" i="30"/>
  <c r="J73" i="30"/>
  <c r="J65" i="30"/>
  <c r="E58" i="30"/>
  <c r="J40" i="30"/>
  <c r="J141" i="30"/>
  <c r="I12" i="30"/>
  <c r="E124" i="30"/>
  <c r="E99" i="30"/>
  <c r="E89" i="30"/>
  <c r="E120" i="30"/>
  <c r="J90" i="30"/>
  <c r="E79" i="30"/>
  <c r="E177" i="30"/>
  <c r="E133" i="30"/>
  <c r="J15" i="30"/>
  <c r="J47" i="30"/>
  <c r="J71" i="30"/>
  <c r="J143" i="30"/>
  <c r="J122" i="30"/>
  <c r="I16" i="30"/>
  <c r="E125" i="30"/>
  <c r="E91" i="30"/>
  <c r="E121" i="30"/>
  <c r="J132" i="30"/>
  <c r="E115" i="30"/>
  <c r="E132" i="30"/>
  <c r="J77" i="30"/>
  <c r="J128" i="30"/>
  <c r="J109" i="30"/>
  <c r="J67" i="30"/>
  <c r="E101" i="30"/>
  <c r="J39" i="30"/>
  <c r="E109" i="30"/>
  <c r="E108" i="30"/>
  <c r="J72" i="30"/>
  <c r="E167" i="30"/>
  <c r="J104" i="30"/>
  <c r="E123" i="30"/>
  <c r="E106" i="30"/>
  <c r="J78" i="30"/>
  <c r="J54" i="30"/>
  <c r="I77" i="30"/>
  <c r="J112" i="30"/>
  <c r="E97" i="30"/>
  <c r="J89" i="30"/>
  <c r="J105" i="30"/>
  <c r="E128" i="30"/>
  <c r="E114" i="30"/>
  <c r="I70" i="30"/>
  <c r="J28" i="30"/>
  <c r="I99" i="30"/>
  <c r="D177" i="30"/>
  <c r="J62" i="30"/>
  <c r="E81" i="30"/>
  <c r="J74" i="30"/>
  <c r="J68" i="30"/>
  <c r="D56" i="30"/>
  <c r="J173" i="30"/>
  <c r="J142" i="30"/>
  <c r="E76" i="30"/>
  <c r="J145" i="30"/>
  <c r="J129" i="30"/>
  <c r="J175" i="30"/>
  <c r="E149" i="30"/>
  <c r="J124" i="30"/>
  <c r="J150" i="30"/>
  <c r="E107" i="30"/>
  <c r="J75" i="30"/>
  <c r="D168" i="30"/>
  <c r="E164" i="30"/>
  <c r="D90" i="30"/>
  <c r="J24" i="30"/>
  <c r="E98" i="30"/>
  <c r="J23" i="30"/>
  <c r="E60" i="30"/>
  <c r="I121" i="30"/>
  <c r="E82" i="30"/>
  <c r="E61" i="30"/>
  <c r="E105" i="30"/>
  <c r="E141" i="30"/>
  <c r="E173" i="30"/>
  <c r="J163" i="30"/>
  <c r="J151" i="30"/>
  <c r="J160" i="30"/>
  <c r="J146" i="30"/>
  <c r="E158" i="30"/>
  <c r="J31" i="30"/>
  <c r="E68" i="30"/>
  <c r="J117" i="30"/>
  <c r="E150" i="30"/>
  <c r="E163" i="30"/>
  <c r="J144" i="30"/>
  <c r="E174" i="30"/>
  <c r="J114" i="30"/>
  <c r="J135" i="30"/>
  <c r="J113" i="30"/>
  <c r="E116" i="30"/>
  <c r="J53" i="30"/>
  <c r="E170" i="30"/>
  <c r="D100" i="30"/>
  <c r="J119" i="30"/>
  <c r="J167" i="30"/>
  <c r="J155" i="30"/>
  <c r="D111" i="30"/>
  <c r="I114" i="30"/>
  <c r="E135" i="30"/>
  <c r="J101" i="30"/>
  <c r="E169" i="30"/>
  <c r="E154" i="30"/>
  <c r="J123" i="30"/>
  <c r="J176" i="30"/>
  <c r="E144" i="30"/>
  <c r="J130" i="30"/>
  <c r="E143" i="30"/>
  <c r="J178" i="30"/>
  <c r="D134" i="30"/>
  <c r="I151" i="30"/>
  <c r="D158" i="30"/>
  <c r="E142" i="30"/>
  <c r="I130" i="30"/>
  <c r="E146" i="30"/>
  <c r="J131" i="30"/>
  <c r="E157" i="30"/>
  <c r="E165" i="30"/>
  <c r="E176" i="30"/>
  <c r="E156" i="30"/>
  <c r="J98" i="30"/>
  <c r="J148" i="30"/>
  <c r="E151" i="30"/>
  <c r="D135" i="30"/>
  <c r="D102" i="30"/>
  <c r="D156" i="30"/>
  <c r="D103" i="30"/>
  <c r="J149" i="30"/>
  <c r="J157" i="30"/>
  <c r="J156" i="30"/>
  <c r="J154" i="30"/>
  <c r="J168" i="30"/>
  <c r="J172" i="30"/>
  <c r="J152" i="30"/>
  <c r="J147" i="30"/>
  <c r="E172" i="30"/>
  <c r="J80" i="30"/>
  <c r="J159" i="30"/>
  <c r="E148" i="30"/>
  <c r="E127" i="30"/>
  <c r="J158" i="30"/>
  <c r="E175" i="30"/>
  <c r="I141" i="30"/>
  <c r="E126" i="30"/>
  <c r="J164" i="30"/>
  <c r="E155" i="30"/>
  <c r="J169" i="30"/>
  <c r="J165" i="30"/>
  <c r="I169" i="30"/>
  <c r="E118" i="30"/>
  <c r="I165" i="30"/>
  <c r="J115" i="30"/>
  <c r="J153" i="30"/>
  <c r="J177" i="30"/>
  <c r="J161" i="30"/>
  <c r="J170" i="30"/>
  <c r="D109" i="30"/>
  <c r="J64" i="30"/>
  <c r="E110" i="30"/>
  <c r="J103" i="30"/>
  <c r="E160" i="30"/>
  <c r="I72" i="30"/>
  <c r="J162" i="30"/>
  <c r="J166" i="30"/>
  <c r="E171" i="30"/>
  <c r="D119" i="30"/>
  <c r="I157" i="30"/>
  <c r="I119" i="30"/>
  <c r="G58" i="11"/>
  <c r="M73" i="11"/>
  <c r="L27" i="11"/>
  <c r="F28" i="11"/>
  <c r="J104" i="11"/>
  <c r="I18" i="11"/>
  <c r="F25" i="11"/>
  <c r="F33" i="11"/>
  <c r="F82" i="11"/>
  <c r="F35" i="11"/>
  <c r="G28" i="11"/>
  <c r="D72" i="11"/>
  <c r="F66" i="11"/>
  <c r="F101" i="11"/>
  <c r="D62" i="11"/>
  <c r="F58" i="11"/>
  <c r="C54" i="11"/>
  <c r="I97" i="11"/>
  <c r="C12" i="24"/>
  <c r="C12" i="11"/>
  <c r="C9" i="25"/>
  <c r="C8" i="25"/>
  <c r="C7" i="25"/>
  <c r="C6" i="25"/>
  <c r="I493" i="23" l="1"/>
  <c r="L109" i="24"/>
  <c r="I107" i="11"/>
  <c r="J67" i="24"/>
  <c r="J64" i="11"/>
  <c r="C101" i="30"/>
  <c r="D88" i="24"/>
  <c r="G61" i="30"/>
  <c r="D73" i="24"/>
  <c r="C83" i="30"/>
  <c r="H47" i="30"/>
  <c r="D87" i="11"/>
  <c r="B174" i="30"/>
  <c r="D89" i="11"/>
  <c r="M54" i="24"/>
  <c r="G89" i="11"/>
  <c r="M104" i="24"/>
  <c r="I41" i="11"/>
  <c r="B120" i="30"/>
  <c r="M68" i="24"/>
  <c r="M18" i="11"/>
  <c r="M103" i="11"/>
  <c r="M83" i="11"/>
  <c r="J32" i="11"/>
  <c r="D100" i="24"/>
  <c r="J56" i="11"/>
  <c r="G67" i="11"/>
  <c r="I42" i="11"/>
  <c r="F75" i="11"/>
  <c r="J20" i="11"/>
  <c r="M37" i="11"/>
  <c r="M43" i="11"/>
  <c r="F77" i="24"/>
  <c r="G78" i="30"/>
  <c r="D77" i="11"/>
  <c r="M68" i="11"/>
  <c r="G85" i="11"/>
  <c r="M31" i="11"/>
  <c r="D88" i="11"/>
  <c r="J42" i="24"/>
  <c r="F68" i="24"/>
  <c r="C105" i="24"/>
  <c r="B175" i="30"/>
  <c r="I100" i="24"/>
  <c r="C104" i="24"/>
  <c r="J27" i="24"/>
  <c r="G30" i="30"/>
  <c r="G36" i="24"/>
  <c r="J70" i="11"/>
  <c r="G88" i="30"/>
  <c r="J73" i="24"/>
  <c r="F73" i="11"/>
  <c r="F43" i="11"/>
  <c r="L66" i="11"/>
  <c r="M25" i="11"/>
  <c r="D74" i="11"/>
  <c r="M84" i="11"/>
  <c r="C81" i="11"/>
  <c r="L40" i="11"/>
  <c r="M44" i="11"/>
  <c r="J18" i="11"/>
  <c r="I77" i="11"/>
  <c r="I98" i="11"/>
  <c r="I80" i="11"/>
  <c r="F89" i="11"/>
  <c r="M64" i="11"/>
  <c r="L40" i="24"/>
  <c r="I41" i="24"/>
  <c r="J54" i="24"/>
  <c r="H177" i="30"/>
  <c r="M100" i="11"/>
  <c r="L77" i="24"/>
  <c r="L41" i="11"/>
  <c r="M17" i="11"/>
  <c r="I83" i="24"/>
  <c r="M62" i="24"/>
  <c r="G69" i="30"/>
  <c r="J44" i="24"/>
  <c r="L82" i="11"/>
  <c r="H135" i="30"/>
  <c r="B82" i="30"/>
  <c r="I64" i="24"/>
  <c r="B178" i="30"/>
  <c r="M58" i="11"/>
  <c r="C76" i="30"/>
  <c r="H157" i="30"/>
  <c r="H54" i="30"/>
  <c r="I25" i="24"/>
  <c r="I69" i="11"/>
  <c r="D81" i="11"/>
  <c r="M40" i="11"/>
  <c r="L86" i="11"/>
  <c r="F54" i="11"/>
  <c r="L73" i="11"/>
  <c r="D105" i="11"/>
  <c r="F27" i="11"/>
  <c r="G28" i="30"/>
  <c r="H88" i="30"/>
  <c r="G160" i="30"/>
  <c r="I72" i="24"/>
  <c r="H149" i="30"/>
  <c r="C91" i="30"/>
  <c r="H99" i="30"/>
  <c r="G100" i="30"/>
  <c r="C65" i="24"/>
  <c r="G88" i="11"/>
  <c r="F34" i="11"/>
  <c r="C107" i="30"/>
  <c r="M39" i="11"/>
  <c r="F85" i="11"/>
  <c r="C85" i="11"/>
  <c r="C62" i="11"/>
  <c r="D101" i="11"/>
  <c r="F87" i="11"/>
  <c r="D90" i="11"/>
  <c r="G102" i="11"/>
  <c r="J72" i="11"/>
  <c r="C128" i="30"/>
  <c r="L41" i="24"/>
  <c r="I36" i="24"/>
  <c r="H57" i="30"/>
  <c r="M17" i="24"/>
  <c r="H159" i="30"/>
  <c r="M102" i="24"/>
  <c r="I101" i="24"/>
  <c r="F87" i="24"/>
  <c r="M40" i="24"/>
  <c r="G54" i="24"/>
  <c r="M25" i="24"/>
  <c r="M70" i="11"/>
  <c r="F75" i="24"/>
  <c r="F89" i="24"/>
  <c r="D75" i="24"/>
  <c r="C86" i="24"/>
  <c r="J18" i="24"/>
  <c r="M88" i="24"/>
  <c r="L70" i="24"/>
  <c r="F27" i="24"/>
  <c r="G126" i="30"/>
  <c r="J75" i="24"/>
  <c r="F60" i="24"/>
  <c r="I98" i="24"/>
  <c r="M55" i="24"/>
  <c r="L88" i="24"/>
  <c r="C61" i="24"/>
  <c r="L79" i="11"/>
  <c r="G78" i="11"/>
  <c r="C64" i="11"/>
  <c r="G27" i="24"/>
  <c r="L62" i="24"/>
  <c r="D77" i="24"/>
  <c r="L22" i="24"/>
  <c r="L73" i="24"/>
  <c r="C79" i="24"/>
  <c r="B57" i="30"/>
  <c r="G110" i="30"/>
  <c r="G75" i="24"/>
  <c r="F56" i="24"/>
  <c r="D56" i="24"/>
  <c r="L43" i="24"/>
  <c r="C65" i="30"/>
  <c r="G41" i="30"/>
  <c r="G100" i="11"/>
  <c r="F103" i="11"/>
  <c r="L58" i="11"/>
  <c r="L43" i="11"/>
  <c r="M61" i="11"/>
  <c r="G27" i="11"/>
  <c r="D76" i="11"/>
  <c r="G53" i="11"/>
  <c r="C78" i="11"/>
  <c r="G73" i="11"/>
  <c r="G57" i="11"/>
  <c r="D55" i="11"/>
  <c r="M24" i="11"/>
  <c r="J67" i="11"/>
  <c r="G55" i="24"/>
  <c r="B74" i="30"/>
  <c r="B161" i="30"/>
  <c r="L83" i="24"/>
  <c r="F34" i="24"/>
  <c r="J70" i="24"/>
  <c r="M65" i="24"/>
  <c r="J86" i="11"/>
  <c r="M41" i="11"/>
  <c r="L90" i="11"/>
  <c r="H153" i="30"/>
  <c r="G105" i="24"/>
  <c r="L57" i="11"/>
  <c r="I22" i="11"/>
  <c r="J42" i="11"/>
  <c r="F104" i="11"/>
  <c r="G36" i="11"/>
  <c r="M21" i="11"/>
  <c r="F36" i="11"/>
  <c r="M90" i="11"/>
  <c r="C65" i="11"/>
  <c r="G84" i="11"/>
  <c r="G98" i="11"/>
  <c r="D57" i="11"/>
  <c r="L88" i="11"/>
  <c r="M69" i="11"/>
  <c r="I71" i="11"/>
  <c r="J84" i="11"/>
  <c r="D83" i="11"/>
  <c r="F44" i="11"/>
  <c r="C83" i="11"/>
  <c r="M16" i="11"/>
  <c r="J22" i="11"/>
  <c r="F45" i="11"/>
  <c r="J31" i="11"/>
  <c r="C80" i="11"/>
  <c r="L65" i="11"/>
  <c r="C175" i="30"/>
  <c r="C129" i="30"/>
  <c r="B163" i="30"/>
  <c r="B173" i="30"/>
  <c r="H160" i="30"/>
  <c r="C73" i="30"/>
  <c r="C70" i="30"/>
  <c r="G109" i="30"/>
  <c r="I45" i="24"/>
  <c r="C84" i="24"/>
  <c r="J59" i="24"/>
  <c r="G112" i="30"/>
  <c r="M70" i="24"/>
  <c r="C152" i="30"/>
  <c r="G142" i="30"/>
  <c r="M37" i="24"/>
  <c r="J41" i="24"/>
  <c r="B147" i="30"/>
  <c r="C117" i="30"/>
  <c r="M16" i="24"/>
  <c r="H46" i="30"/>
  <c r="F28" i="24"/>
  <c r="J32" i="24"/>
  <c r="G82" i="24"/>
  <c r="J27" i="11"/>
  <c r="C99" i="11"/>
  <c r="I84" i="11"/>
  <c r="L71" i="11"/>
  <c r="L81" i="11"/>
  <c r="G103" i="11"/>
  <c r="J76" i="11"/>
  <c r="C60" i="11"/>
  <c r="D98" i="11"/>
  <c r="I72" i="11"/>
  <c r="D71" i="11"/>
  <c r="D63" i="11"/>
  <c r="I33" i="11"/>
  <c r="M89" i="11"/>
  <c r="C100" i="11"/>
  <c r="G79" i="11"/>
  <c r="I30" i="11"/>
  <c r="L84" i="11"/>
  <c r="C98" i="11"/>
  <c r="F70" i="11"/>
  <c r="J41" i="11"/>
  <c r="I73" i="11"/>
  <c r="C71" i="11"/>
  <c r="G101" i="11"/>
  <c r="G42" i="11"/>
  <c r="C66" i="11"/>
  <c r="J30" i="11"/>
  <c r="J21" i="11"/>
  <c r="D99" i="11"/>
  <c r="C79" i="11"/>
  <c r="G80" i="11"/>
  <c r="I76" i="11"/>
  <c r="D78" i="24"/>
  <c r="M43" i="24"/>
  <c r="J105" i="24"/>
  <c r="C68" i="24"/>
  <c r="L81" i="24"/>
  <c r="J79" i="24"/>
  <c r="F36" i="24"/>
  <c r="B66" i="30"/>
  <c r="D103" i="24"/>
  <c r="D72" i="24"/>
  <c r="J20" i="24"/>
  <c r="I33" i="24"/>
  <c r="G87" i="24"/>
  <c r="B149" i="30"/>
  <c r="I28" i="24"/>
  <c r="C103" i="24"/>
  <c r="J87" i="24"/>
  <c r="F44" i="24"/>
  <c r="G42" i="24"/>
  <c r="C67" i="24"/>
  <c r="G135" i="30"/>
  <c r="F71" i="24"/>
  <c r="M105" i="24"/>
  <c r="H171" i="30"/>
  <c r="J21" i="24"/>
  <c r="M66" i="11"/>
  <c r="M60" i="11"/>
  <c r="J23" i="11"/>
  <c r="I28" i="11"/>
  <c r="L67" i="11"/>
  <c r="J102" i="11"/>
  <c r="C67" i="11"/>
  <c r="L77" i="11"/>
  <c r="J89" i="11"/>
  <c r="I60" i="11"/>
  <c r="L37" i="11"/>
  <c r="I63" i="11"/>
  <c r="F32" i="11"/>
  <c r="G82" i="11"/>
  <c r="G99" i="11"/>
  <c r="L46" i="11"/>
  <c r="F86" i="11"/>
  <c r="L55" i="11"/>
  <c r="L83" i="11"/>
  <c r="I86" i="11"/>
  <c r="L63" i="11"/>
  <c r="F69" i="11"/>
  <c r="J105" i="11"/>
  <c r="H39" i="30"/>
  <c r="B159" i="30"/>
  <c r="B63" i="30"/>
  <c r="C160" i="30"/>
  <c r="G101" i="30"/>
  <c r="G134" i="30"/>
  <c r="G80" i="30"/>
  <c r="G18" i="30"/>
  <c r="G97" i="30"/>
  <c r="H38" i="30"/>
  <c r="B89" i="30"/>
  <c r="F105" i="24"/>
  <c r="H155" i="30"/>
  <c r="H64" i="30"/>
  <c r="D84" i="24"/>
  <c r="I74" i="24"/>
  <c r="C132" i="30"/>
  <c r="I87" i="24"/>
  <c r="C81" i="24"/>
  <c r="D89" i="24"/>
  <c r="B53" i="30"/>
  <c r="I76" i="24"/>
  <c r="H82" i="30"/>
  <c r="G61" i="24"/>
  <c r="J85" i="11"/>
  <c r="G43" i="30"/>
  <c r="H134" i="30"/>
  <c r="H164" i="30"/>
  <c r="B55" i="30"/>
  <c r="I34" i="24"/>
  <c r="C109" i="30"/>
  <c r="D99" i="24"/>
  <c r="M88" i="11"/>
  <c r="H107" i="30"/>
  <c r="J61" i="24"/>
  <c r="C157" i="30"/>
  <c r="M69" i="24"/>
  <c r="J55" i="11"/>
  <c r="H104" i="30"/>
  <c r="C126" i="30"/>
  <c r="G78" i="24"/>
  <c r="G104" i="30"/>
  <c r="I58" i="24"/>
  <c r="H126" i="30"/>
  <c r="J80" i="24"/>
  <c r="C83" i="24"/>
  <c r="C82" i="11"/>
  <c r="B64" i="30"/>
  <c r="I43" i="11"/>
  <c r="I43" i="24"/>
  <c r="G14" i="30"/>
  <c r="F29" i="24"/>
  <c r="F29" i="11"/>
  <c r="G132" i="30"/>
  <c r="I86" i="24"/>
  <c r="F100" i="11"/>
  <c r="G157" i="30"/>
  <c r="D79" i="11"/>
  <c r="J77" i="11"/>
  <c r="J98" i="11"/>
  <c r="M98" i="11"/>
  <c r="J45" i="24"/>
  <c r="G60" i="30"/>
  <c r="F78" i="24"/>
  <c r="L66" i="24"/>
  <c r="H86" i="30"/>
  <c r="L44" i="24"/>
  <c r="M100" i="24"/>
  <c r="C58" i="24"/>
  <c r="F76" i="11"/>
  <c r="L62" i="11"/>
  <c r="D80" i="11"/>
  <c r="L18" i="11"/>
  <c r="L76" i="11"/>
  <c r="C57" i="11"/>
  <c r="L18" i="24"/>
  <c r="H142" i="30"/>
  <c r="D81" i="24"/>
  <c r="J58" i="24"/>
  <c r="L80" i="24"/>
  <c r="I34" i="11"/>
  <c r="M65" i="11"/>
  <c r="D75" i="11"/>
  <c r="I27" i="11"/>
  <c r="I83" i="11"/>
  <c r="L44" i="11"/>
  <c r="J45" i="11"/>
  <c r="C53" i="11"/>
  <c r="J58" i="11"/>
  <c r="I55" i="11"/>
  <c r="F104" i="24"/>
  <c r="I32" i="11"/>
  <c r="F90" i="11"/>
  <c r="I85" i="11"/>
  <c r="C73" i="11"/>
  <c r="L61" i="11"/>
  <c r="D101" i="24"/>
  <c r="I75" i="24"/>
  <c r="C66" i="24"/>
  <c r="D64" i="24"/>
  <c r="G86" i="24"/>
  <c r="L65" i="24"/>
  <c r="I22" i="24"/>
  <c r="G103" i="24"/>
  <c r="L46" i="24"/>
  <c r="I30" i="24"/>
  <c r="D104" i="24"/>
  <c r="L69" i="24"/>
  <c r="F32" i="24"/>
  <c r="I79" i="24"/>
  <c r="C161" i="30"/>
  <c r="G34" i="30"/>
  <c r="G86" i="30"/>
  <c r="G144" i="30"/>
  <c r="M63" i="11"/>
  <c r="L98" i="24"/>
  <c r="M82" i="11"/>
  <c r="C81" i="30"/>
  <c r="M58" i="24"/>
  <c r="G77" i="11"/>
  <c r="M54" i="11"/>
  <c r="J35" i="11"/>
  <c r="H65" i="30"/>
  <c r="I29" i="11"/>
  <c r="F81" i="11"/>
  <c r="J40" i="11"/>
  <c r="G90" i="11"/>
  <c r="D84" i="11"/>
  <c r="M23" i="11"/>
  <c r="M29" i="11"/>
  <c r="F102" i="11"/>
  <c r="I31" i="11"/>
  <c r="I67" i="11"/>
  <c r="D100" i="11"/>
  <c r="L89" i="24"/>
  <c r="C75" i="30"/>
  <c r="I103" i="11"/>
  <c r="L23" i="11"/>
  <c r="D85" i="11"/>
  <c r="I74" i="11"/>
  <c r="L35" i="11"/>
  <c r="F79" i="11"/>
  <c r="C102" i="24"/>
  <c r="C56" i="11"/>
  <c r="H115" i="30"/>
  <c r="B155" i="30"/>
  <c r="I70" i="24"/>
  <c r="M86" i="24"/>
  <c r="F61" i="11"/>
  <c r="L53" i="11"/>
  <c r="I29" i="24"/>
  <c r="I31" i="24"/>
  <c r="I77" i="24"/>
  <c r="G83" i="24"/>
  <c r="G61" i="11"/>
  <c r="H123" i="30"/>
  <c r="H59" i="30"/>
  <c r="M75" i="24"/>
  <c r="I46" i="11"/>
  <c r="M46" i="11"/>
  <c r="C58" i="30"/>
  <c r="G64" i="11"/>
  <c r="H129" i="30"/>
  <c r="F83" i="11"/>
  <c r="H118" i="30"/>
  <c r="H66" i="30"/>
  <c r="J24" i="24"/>
  <c r="M30" i="24"/>
  <c r="G154" i="30"/>
  <c r="G86" i="11"/>
  <c r="L98" i="11"/>
  <c r="B67" i="30"/>
  <c r="J74" i="24"/>
  <c r="C164" i="30"/>
  <c r="G71" i="24"/>
  <c r="H42" i="30"/>
  <c r="L33" i="24"/>
  <c r="I78" i="24"/>
  <c r="G173" i="30"/>
  <c r="C60" i="30"/>
  <c r="J46" i="11"/>
  <c r="L38" i="11"/>
  <c r="L33" i="11"/>
  <c r="F62" i="11"/>
  <c r="J29" i="11"/>
  <c r="G65" i="30"/>
  <c r="J46" i="24"/>
  <c r="G25" i="30"/>
  <c r="L74" i="24"/>
  <c r="L38" i="24"/>
  <c r="J102" i="24"/>
  <c r="G105" i="30"/>
  <c r="I68" i="24"/>
  <c r="G24" i="30"/>
  <c r="F97" i="11"/>
  <c r="J69" i="11"/>
  <c r="L70" i="11"/>
  <c r="L78" i="11"/>
  <c r="F72" i="11"/>
  <c r="J26" i="11"/>
  <c r="H60" i="30"/>
  <c r="H80" i="30"/>
  <c r="I20" i="24"/>
  <c r="H32" i="30"/>
  <c r="J36" i="24"/>
  <c r="F100" i="24"/>
  <c r="B109" i="30"/>
  <c r="G66" i="24"/>
  <c r="G106" i="30"/>
  <c r="G36" i="30"/>
  <c r="H120" i="30"/>
  <c r="G63" i="24"/>
  <c r="G98" i="24"/>
  <c r="C119" i="30"/>
  <c r="H40" i="30"/>
  <c r="C57" i="30"/>
  <c r="I56" i="24"/>
  <c r="C163" i="30"/>
  <c r="G153" i="30"/>
  <c r="J103" i="24"/>
  <c r="J25" i="24"/>
  <c r="H165" i="30"/>
  <c r="G124" i="30"/>
  <c r="C82" i="30"/>
  <c r="D70" i="24"/>
  <c r="F46" i="24"/>
  <c r="D67" i="24"/>
  <c r="G114" i="30"/>
  <c r="J28" i="24"/>
  <c r="L55" i="24"/>
  <c r="M72" i="11"/>
  <c r="C88" i="11"/>
  <c r="J33" i="11"/>
  <c r="F46" i="11"/>
  <c r="M34" i="11"/>
  <c r="J39" i="11"/>
  <c r="D53" i="11"/>
  <c r="I70" i="11"/>
  <c r="D103" i="11"/>
  <c r="C76" i="11"/>
  <c r="J37" i="11"/>
  <c r="L75" i="11"/>
  <c r="J100" i="11"/>
  <c r="J25" i="11"/>
  <c r="M81" i="11"/>
  <c r="L16" i="11"/>
  <c r="D66" i="11"/>
  <c r="J80" i="11"/>
  <c r="G40" i="11"/>
  <c r="I99" i="11"/>
  <c r="M80" i="11"/>
  <c r="I57" i="11"/>
  <c r="G39" i="11"/>
  <c r="I89" i="11"/>
  <c r="I73" i="24"/>
  <c r="C89" i="24"/>
  <c r="M45" i="24"/>
  <c r="C85" i="24"/>
  <c r="F76" i="24"/>
  <c r="C77" i="24"/>
  <c r="L82" i="24"/>
  <c r="G102" i="30"/>
  <c r="L32" i="24"/>
  <c r="F85" i="24"/>
  <c r="F74" i="24"/>
  <c r="L79" i="24"/>
  <c r="J33" i="24"/>
  <c r="M85" i="24"/>
  <c r="G88" i="24"/>
  <c r="G40" i="24"/>
  <c r="I102" i="24"/>
  <c r="L16" i="24"/>
  <c r="D107" i="24"/>
  <c r="F64" i="24"/>
  <c r="H44" i="30"/>
  <c r="D73" i="11"/>
  <c r="G46" i="11"/>
  <c r="J16" i="11"/>
  <c r="C84" i="11"/>
  <c r="F55" i="11"/>
  <c r="J74" i="11"/>
  <c r="D69" i="11"/>
  <c r="C58" i="11"/>
  <c r="D59" i="11"/>
  <c r="F40" i="11"/>
  <c r="M45" i="11"/>
  <c r="F74" i="11"/>
  <c r="L32" i="11"/>
  <c r="F59" i="11"/>
  <c r="I56" i="11"/>
  <c r="J68" i="11"/>
  <c r="F39" i="11"/>
  <c r="F64" i="11"/>
  <c r="D102" i="11"/>
  <c r="I68" i="11"/>
  <c r="G117" i="30"/>
  <c r="I106" i="24"/>
  <c r="D86" i="24"/>
  <c r="L99" i="24"/>
  <c r="F83" i="24"/>
  <c r="G159" i="30"/>
  <c r="F81" i="24"/>
  <c r="H23" i="30"/>
  <c r="M33" i="24"/>
  <c r="L29" i="24"/>
  <c r="J55" i="24"/>
  <c r="I84" i="24"/>
  <c r="C56" i="30"/>
  <c r="G37" i="30"/>
  <c r="J40" i="24"/>
  <c r="C118" i="30"/>
  <c r="I38" i="24"/>
  <c r="I104" i="24"/>
  <c r="D85" i="24"/>
  <c r="J34" i="24"/>
  <c r="C69" i="24"/>
  <c r="F38" i="11"/>
  <c r="D60" i="11"/>
  <c r="C63" i="11"/>
  <c r="I37" i="11"/>
  <c r="L64" i="11"/>
  <c r="G38" i="11"/>
  <c r="M77" i="11"/>
  <c r="C102" i="11"/>
  <c r="L85" i="11"/>
  <c r="G37" i="11"/>
  <c r="G68" i="11"/>
  <c r="F78" i="11"/>
  <c r="B81" i="30"/>
  <c r="B59" i="30"/>
  <c r="G172" i="30"/>
  <c r="G167" i="30"/>
  <c r="G130" i="30"/>
  <c r="C131" i="30"/>
  <c r="L24" i="24"/>
  <c r="J85" i="24"/>
  <c r="J86" i="24"/>
  <c r="G145" i="30"/>
  <c r="C85" i="30"/>
  <c r="L23" i="24"/>
  <c r="G37" i="24"/>
  <c r="C55" i="30"/>
  <c r="H124" i="30"/>
  <c r="G79" i="24"/>
  <c r="G75" i="30"/>
  <c r="D58" i="11"/>
  <c r="I21" i="11"/>
  <c r="J103" i="11"/>
  <c r="C59" i="11"/>
  <c r="L72" i="11"/>
  <c r="J66" i="11"/>
  <c r="L20" i="11"/>
  <c r="J90" i="11"/>
  <c r="J57" i="11"/>
  <c r="L24" i="11"/>
  <c r="L19" i="11"/>
  <c r="J83" i="11"/>
  <c r="L74" i="11"/>
  <c r="M38" i="11"/>
  <c r="G89" i="24"/>
  <c r="D57" i="24"/>
  <c r="L58" i="24"/>
  <c r="M19" i="24"/>
  <c r="M80" i="24"/>
  <c r="F38" i="24"/>
  <c r="J99" i="24"/>
  <c r="M90" i="24"/>
  <c r="D61" i="24"/>
  <c r="C64" i="24"/>
  <c r="I37" i="24"/>
  <c r="F31" i="24"/>
  <c r="L68" i="24"/>
  <c r="G43" i="24"/>
  <c r="C57" i="24"/>
  <c r="H131" i="30"/>
  <c r="C107" i="24"/>
  <c r="F63" i="24"/>
  <c r="M81" i="24"/>
  <c r="C60" i="24"/>
  <c r="L35" i="24"/>
  <c r="L76" i="24"/>
  <c r="M56" i="24"/>
  <c r="B71" i="30"/>
  <c r="G111" i="30"/>
  <c r="L78" i="24"/>
  <c r="D105" i="24"/>
  <c r="G87" i="11"/>
  <c r="D56" i="11"/>
  <c r="L54" i="11"/>
  <c r="M76" i="11"/>
  <c r="G105" i="11"/>
  <c r="M86" i="11"/>
  <c r="F31" i="11"/>
  <c r="G43" i="11"/>
  <c r="L45" i="11"/>
  <c r="J75" i="11"/>
  <c r="M19" i="11"/>
  <c r="I62" i="11"/>
  <c r="L99" i="11"/>
  <c r="C69" i="11"/>
  <c r="L34" i="11"/>
  <c r="L45" i="24"/>
  <c r="J106" i="24"/>
  <c r="B72" i="30"/>
  <c r="L30" i="11"/>
  <c r="B151" i="30"/>
  <c r="M82" i="24"/>
  <c r="G67" i="24"/>
  <c r="H71" i="30"/>
  <c r="C103" i="11"/>
  <c r="M67" i="11"/>
  <c r="H75" i="30"/>
  <c r="M84" i="24"/>
  <c r="F84" i="11"/>
  <c r="L26" i="11"/>
  <c r="L59" i="11"/>
  <c r="C104" i="11"/>
  <c r="J60" i="11"/>
  <c r="I64" i="11"/>
  <c r="D67" i="11"/>
  <c r="M62" i="11"/>
  <c r="B78" i="30"/>
  <c r="H33" i="30"/>
  <c r="C147" i="30"/>
  <c r="C154" i="30"/>
  <c r="G99" i="30"/>
  <c r="J84" i="24"/>
  <c r="M67" i="24"/>
  <c r="F62" i="24"/>
  <c r="M27" i="11"/>
  <c r="L31" i="11"/>
  <c r="C55" i="11"/>
  <c r="C89" i="11"/>
  <c r="M78" i="11"/>
  <c r="G66" i="11"/>
  <c r="H109" i="30"/>
  <c r="C74" i="30"/>
  <c r="B172" i="30"/>
  <c r="G73" i="24"/>
  <c r="J81" i="24"/>
  <c r="D102" i="24"/>
  <c r="H108" i="30"/>
  <c r="M26" i="24"/>
  <c r="L87" i="11"/>
  <c r="G152" i="30"/>
  <c r="H163" i="30"/>
  <c r="G156" i="30"/>
  <c r="M27" i="24"/>
  <c r="F65" i="24"/>
  <c r="M89" i="24"/>
  <c r="M35" i="11"/>
  <c r="F88" i="11"/>
  <c r="I23" i="11"/>
  <c r="J62" i="11"/>
  <c r="M87" i="11"/>
  <c r="G54" i="11"/>
  <c r="L60" i="11"/>
  <c r="G70" i="11"/>
  <c r="G32" i="11"/>
  <c r="I82" i="11"/>
  <c r="I59" i="11"/>
  <c r="G65" i="11"/>
  <c r="F63" i="11"/>
  <c r="G71" i="11"/>
  <c r="G72" i="11"/>
  <c r="M97" i="11"/>
  <c r="I105" i="11"/>
  <c r="F80" i="11"/>
  <c r="F60" i="11"/>
  <c r="M99" i="11"/>
  <c r="C61" i="11"/>
  <c r="F102" i="24"/>
  <c r="F59" i="24"/>
  <c r="D87" i="24"/>
  <c r="F73" i="24"/>
  <c r="C75" i="24"/>
  <c r="I35" i="24"/>
  <c r="M79" i="24"/>
  <c r="I23" i="24"/>
  <c r="J65" i="24"/>
  <c r="D98" i="24"/>
  <c r="M61" i="24"/>
  <c r="G64" i="24"/>
  <c r="G56" i="24"/>
  <c r="L64" i="24"/>
  <c r="G72" i="24"/>
  <c r="C78" i="24"/>
  <c r="C73" i="24"/>
  <c r="L72" i="24"/>
  <c r="F69" i="24"/>
  <c r="I40" i="24"/>
  <c r="I62" i="24"/>
  <c r="H130" i="30"/>
  <c r="C56" i="24"/>
  <c r="J98" i="24"/>
  <c r="F86" i="24"/>
  <c r="G141" i="30"/>
  <c r="G41" i="24"/>
  <c r="C177" i="30"/>
  <c r="H127" i="30"/>
  <c r="M71" i="24"/>
  <c r="M101" i="24"/>
  <c r="G68" i="30"/>
  <c r="C78" i="30"/>
  <c r="G104" i="11"/>
  <c r="C74" i="11"/>
  <c r="J17" i="11"/>
  <c r="D64" i="11"/>
  <c r="J97" i="11"/>
  <c r="M22" i="11"/>
  <c r="M55" i="11"/>
  <c r="D68" i="11"/>
  <c r="F99" i="11"/>
  <c r="L80" i="11"/>
  <c r="D104" i="11"/>
  <c r="F77" i="11"/>
  <c r="I35" i="11"/>
  <c r="F67" i="11"/>
  <c r="I40" i="11"/>
  <c r="I90" i="11"/>
  <c r="I17" i="11"/>
  <c r="G155" i="30"/>
  <c r="B107" i="30"/>
  <c r="C98" i="30"/>
  <c r="B121" i="30"/>
  <c r="C167" i="30"/>
  <c r="C149" i="30"/>
  <c r="C112" i="30"/>
  <c r="G84" i="30"/>
  <c r="G79" i="30"/>
  <c r="B160" i="30"/>
  <c r="G44" i="24"/>
  <c r="I85" i="24"/>
  <c r="L42" i="24"/>
  <c r="L31" i="24"/>
  <c r="I67" i="24"/>
  <c r="D68" i="24"/>
  <c r="F79" i="24"/>
  <c r="F98" i="24"/>
  <c r="H26" i="30"/>
  <c r="G74" i="24"/>
  <c r="L39" i="24"/>
  <c r="M99" i="24"/>
  <c r="G32" i="24"/>
  <c r="I90" i="24"/>
  <c r="F37" i="24"/>
  <c r="L56" i="24"/>
  <c r="L105" i="24"/>
  <c r="G68" i="24"/>
  <c r="L42" i="11"/>
  <c r="L39" i="11"/>
  <c r="G44" i="11"/>
  <c r="I87" i="11"/>
  <c r="F37" i="11"/>
  <c r="D97" i="11"/>
  <c r="J59" i="11"/>
  <c r="L103" i="11"/>
  <c r="M35" i="24"/>
  <c r="G99" i="24"/>
  <c r="C90" i="24"/>
  <c r="B130" i="30"/>
  <c r="G33" i="30"/>
  <c r="M74" i="24"/>
  <c r="B86" i="30"/>
  <c r="B145" i="30"/>
  <c r="H106" i="30"/>
  <c r="G174" i="30"/>
  <c r="B128" i="30"/>
  <c r="C70" i="24"/>
  <c r="C90" i="30"/>
  <c r="F57" i="24"/>
  <c r="J71" i="24"/>
  <c r="M34" i="24"/>
  <c r="F66" i="24"/>
  <c r="G46" i="24"/>
  <c r="G39" i="24"/>
  <c r="J29" i="24"/>
  <c r="G15" i="30"/>
  <c r="F30" i="24"/>
  <c r="H77" i="30"/>
  <c r="D71" i="24"/>
  <c r="B77" i="30"/>
  <c r="L25" i="24"/>
  <c r="B80" i="30"/>
  <c r="L28" i="24"/>
  <c r="C125" i="30"/>
  <c r="G77" i="24"/>
  <c r="H128" i="30"/>
  <c r="J82" i="24"/>
  <c r="G170" i="30"/>
  <c r="I107" i="24"/>
  <c r="B65" i="30"/>
  <c r="I44" i="24"/>
  <c r="C171" i="30"/>
  <c r="M83" i="24"/>
  <c r="G82" i="30"/>
  <c r="C76" i="24"/>
  <c r="G103" i="30"/>
  <c r="I57" i="24"/>
  <c r="B60" i="30"/>
  <c r="I39" i="24"/>
  <c r="H112" i="30"/>
  <c r="J66" i="24"/>
  <c r="H30" i="30"/>
  <c r="G45" i="24"/>
  <c r="H35" i="30"/>
  <c r="J19" i="24"/>
  <c r="H72" i="30"/>
  <c r="D66" i="24"/>
  <c r="H122" i="30"/>
  <c r="J76" i="24"/>
  <c r="B148" i="30"/>
  <c r="L60" i="24"/>
  <c r="G176" i="30"/>
  <c r="L103" i="24"/>
  <c r="H176" i="30"/>
  <c r="M103" i="24"/>
  <c r="G128" i="30"/>
  <c r="I82" i="24"/>
  <c r="G42" i="30"/>
  <c r="I26" i="24"/>
  <c r="G11" i="30"/>
  <c r="F26" i="24"/>
  <c r="G32" i="30"/>
  <c r="I16" i="24"/>
  <c r="H68" i="30"/>
  <c r="D62" i="24"/>
  <c r="H114" i="30"/>
  <c r="J68" i="24"/>
  <c r="C166" i="30"/>
  <c r="M78" i="24"/>
  <c r="G177" i="30"/>
  <c r="L104" i="24"/>
  <c r="H16" i="30"/>
  <c r="G31" i="24"/>
  <c r="B88" i="30"/>
  <c r="L36" i="24"/>
  <c r="G107" i="30"/>
  <c r="I61" i="24"/>
  <c r="G175" i="30"/>
  <c r="L102" i="24"/>
  <c r="C133" i="30"/>
  <c r="G85" i="24"/>
  <c r="C88" i="30"/>
  <c r="M36" i="24"/>
  <c r="B115" i="30"/>
  <c r="F67" i="24"/>
  <c r="G35" i="30"/>
  <c r="I19" i="24"/>
  <c r="H89" i="30"/>
  <c r="D83" i="24"/>
  <c r="C72" i="30"/>
  <c r="M20" i="24"/>
  <c r="B103" i="30"/>
  <c r="F55" i="24"/>
  <c r="H110" i="30"/>
  <c r="J64" i="24"/>
  <c r="H154" i="30"/>
  <c r="G101" i="24"/>
  <c r="H15" i="30"/>
  <c r="G30" i="24"/>
  <c r="H11" i="30"/>
  <c r="G26" i="24"/>
  <c r="B102" i="30"/>
  <c r="F54" i="24"/>
  <c r="G127" i="30"/>
  <c r="I81" i="24"/>
  <c r="G27" i="30"/>
  <c r="F42" i="24"/>
  <c r="C64" i="30"/>
  <c r="J43" i="24"/>
  <c r="B69" i="30"/>
  <c r="L17" i="24"/>
  <c r="B99" i="30"/>
  <c r="C88" i="24"/>
  <c r="H102" i="30"/>
  <c r="J56" i="24"/>
  <c r="G143" i="30"/>
  <c r="C100" i="24"/>
  <c r="H14" i="30"/>
  <c r="G29" i="24"/>
  <c r="H167" i="30"/>
  <c r="J104" i="24"/>
  <c r="H103" i="30"/>
  <c r="J57" i="24"/>
  <c r="C151" i="30"/>
  <c r="M63" i="24"/>
  <c r="H55" i="30"/>
  <c r="M42" i="24"/>
  <c r="G77" i="30"/>
  <c r="C71" i="24"/>
  <c r="B98" i="30"/>
  <c r="C87" i="24"/>
  <c r="C110" i="30"/>
  <c r="G62" i="24"/>
  <c r="H85" i="30"/>
  <c r="D79" i="24"/>
  <c r="B118" i="30"/>
  <c r="F70" i="24"/>
  <c r="C148" i="30"/>
  <c r="M60" i="24"/>
  <c r="G149" i="30"/>
  <c r="C106" i="24"/>
  <c r="H19" i="30"/>
  <c r="G34" i="24"/>
  <c r="H10" i="30"/>
  <c r="G25" i="24"/>
  <c r="C105" i="30"/>
  <c r="G57" i="24"/>
  <c r="C59" i="30"/>
  <c r="J38" i="24"/>
  <c r="C106" i="30"/>
  <c r="G58" i="24"/>
  <c r="G40" i="30"/>
  <c r="I24" i="24"/>
  <c r="C124" i="30"/>
  <c r="G76" i="24"/>
  <c r="C145" i="30"/>
  <c r="M57" i="24"/>
  <c r="G166" i="30"/>
  <c r="I103" i="24"/>
  <c r="H18" i="30"/>
  <c r="G33" i="24"/>
  <c r="H20" i="30"/>
  <c r="G35" i="24"/>
  <c r="B106" i="30"/>
  <c r="F58" i="24"/>
  <c r="G162" i="30"/>
  <c r="I99" i="24"/>
  <c r="C113" i="30"/>
  <c r="G65" i="24"/>
  <c r="G115" i="30"/>
  <c r="I69" i="24"/>
  <c r="G26" i="30"/>
  <c r="F41" i="24"/>
  <c r="H61" i="30"/>
  <c r="D55" i="24"/>
  <c r="B73" i="30"/>
  <c r="L21" i="24"/>
  <c r="C80" i="30"/>
  <c r="M28" i="24"/>
  <c r="C84" i="30"/>
  <c r="M32" i="24"/>
  <c r="B142" i="30"/>
  <c r="L54" i="24"/>
  <c r="C141" i="30"/>
  <c r="J90" i="24"/>
  <c r="G168" i="30"/>
  <c r="I105" i="24"/>
  <c r="C75" i="11"/>
  <c r="I54" i="11"/>
  <c r="L101" i="11"/>
  <c r="L56" i="11"/>
  <c r="J73" i="11"/>
  <c r="D65" i="11"/>
  <c r="J19" i="11"/>
  <c r="J63" i="11"/>
  <c r="I39" i="11"/>
  <c r="I44" i="11"/>
  <c r="G45" i="11"/>
  <c r="M79" i="11"/>
  <c r="I104" i="11"/>
  <c r="J79" i="11"/>
  <c r="G75" i="11"/>
  <c r="L28" i="11"/>
  <c r="L25" i="11"/>
  <c r="F30" i="11"/>
  <c r="G34" i="11"/>
  <c r="L21" i="11"/>
  <c r="D54" i="11"/>
  <c r="F41" i="11"/>
  <c r="I66" i="11"/>
  <c r="G63" i="11"/>
  <c r="F105" i="11"/>
  <c r="F56" i="11"/>
  <c r="J38" i="11"/>
  <c r="G55" i="11"/>
  <c r="G35" i="11"/>
  <c r="D24" i="30"/>
  <c r="D20" i="30"/>
  <c r="E17" i="30"/>
  <c r="E13" i="30"/>
  <c r="E9" i="30"/>
  <c r="D39" i="30"/>
  <c r="D34" i="30"/>
  <c r="E43" i="30" l="1"/>
  <c r="D40" i="30"/>
  <c r="D22" i="30"/>
  <c r="D18" i="30"/>
  <c r="D30" i="30"/>
  <c r="D46" i="30"/>
  <c r="E27" i="30"/>
  <c r="E15" i="30"/>
  <c r="E30" i="30"/>
  <c r="D38" i="30"/>
  <c r="E20" i="30"/>
  <c r="D43" i="30"/>
  <c r="D21" i="30"/>
  <c r="E24" i="30"/>
  <c r="E40" i="30"/>
  <c r="D28" i="30"/>
  <c r="D44" i="30"/>
  <c r="D14" i="30"/>
  <c r="E16" i="30"/>
  <c r="E31" i="30"/>
  <c r="D35" i="30"/>
  <c r="E18" i="30"/>
  <c r="E37" i="30"/>
  <c r="D25" i="30"/>
  <c r="D41" i="30"/>
  <c r="D10" i="30"/>
  <c r="D26" i="30"/>
  <c r="D42" i="30"/>
  <c r="D19" i="30"/>
  <c r="D23" i="30"/>
  <c r="D12" i="30"/>
  <c r="D32" i="30"/>
  <c r="I9" i="30"/>
  <c r="E46" i="30"/>
  <c r="E36" i="30"/>
  <c r="E33" i="30"/>
  <c r="D11" i="30"/>
  <c r="E39" i="30"/>
  <c r="D47" i="30"/>
  <c r="D9" i="30"/>
  <c r="D29" i="30"/>
  <c r="D45" i="30"/>
  <c r="E38" i="30"/>
  <c r="E44" i="30"/>
  <c r="E41" i="30"/>
  <c r="E21" i="30"/>
  <c r="E28" i="30"/>
  <c r="E22" i="30"/>
  <c r="E25" i="30"/>
  <c r="E42" i="30"/>
  <c r="D31" i="30"/>
  <c r="D16" i="30"/>
  <c r="E32" i="30"/>
  <c r="J9" i="30"/>
  <c r="D36" i="30"/>
  <c r="E11" i="30"/>
  <c r="E34" i="30"/>
  <c r="D15" i="30"/>
  <c r="E47" i="30"/>
  <c r="D13" i="30"/>
  <c r="E29" i="30"/>
  <c r="E45" i="30"/>
  <c r="D33" i="30"/>
  <c r="E26" i="30"/>
  <c r="E12" i="30"/>
  <c r="E35" i="30"/>
  <c r="E19" i="30"/>
  <c r="E23" i="30"/>
  <c r="D27" i="30"/>
  <c r="E14" i="30"/>
  <c r="D17" i="30"/>
  <c r="D37" i="30"/>
  <c r="C9" i="24"/>
  <c r="C8" i="24"/>
  <c r="C7" i="24"/>
  <c r="C6" i="24"/>
  <c r="A4" i="24"/>
  <c r="I18" i="30" l="1"/>
  <c r="E161" i="30"/>
  <c r="D164" i="30"/>
  <c r="J43" i="30"/>
  <c r="I109" i="30"/>
  <c r="I161" i="30"/>
  <c r="I144" i="30"/>
  <c r="I73" i="30"/>
  <c r="E100" i="30"/>
  <c r="D75" i="30"/>
  <c r="J107" i="30"/>
  <c r="D172" i="30"/>
  <c r="D129" i="30"/>
  <c r="I104" i="30"/>
  <c r="I59" i="30"/>
  <c r="I29" i="30"/>
  <c r="J110" i="30"/>
  <c r="D178" i="30"/>
  <c r="I142" i="30"/>
  <c r="J126" i="30"/>
  <c r="J102" i="30"/>
  <c r="E145" i="30"/>
  <c r="I163" i="30"/>
  <c r="I14" i="30"/>
  <c r="I110" i="30"/>
  <c r="J106" i="30"/>
  <c r="I105" i="30"/>
  <c r="I117" i="30"/>
  <c r="I62" i="30"/>
  <c r="I57" i="30"/>
  <c r="J55" i="30"/>
  <c r="D120" i="30"/>
  <c r="E112" i="30"/>
  <c r="D175" i="30"/>
  <c r="D141" i="30"/>
  <c r="D153" i="30"/>
  <c r="I166" i="30"/>
  <c r="D97" i="30"/>
  <c r="I129" i="30"/>
  <c r="J111" i="30"/>
  <c r="E63" i="30"/>
  <c r="I54" i="30"/>
  <c r="D57" i="30"/>
  <c r="I145" i="30"/>
  <c r="J42" i="30"/>
  <c r="D85" i="30"/>
  <c r="I60" i="30"/>
  <c r="D64" i="30"/>
  <c r="I26" i="30"/>
  <c r="D148" i="30"/>
  <c r="I87" i="30"/>
  <c r="D128" i="30"/>
  <c r="D161" i="30"/>
  <c r="D163" i="30"/>
  <c r="I108" i="30"/>
  <c r="I170" i="30"/>
  <c r="E131" i="30"/>
  <c r="I118" i="30"/>
  <c r="E104" i="30"/>
  <c r="I175" i="30"/>
  <c r="J134" i="30"/>
  <c r="I10" i="30"/>
  <c r="K16" i="31"/>
  <c r="K17" i="31"/>
  <c r="K21" i="31"/>
  <c r="K25" i="31"/>
  <c r="K29" i="31"/>
  <c r="K33" i="31"/>
  <c r="K37" i="31"/>
  <c r="K41" i="31"/>
  <c r="K45" i="31"/>
  <c r="K49" i="31"/>
  <c r="K53" i="31"/>
  <c r="K57" i="31"/>
  <c r="K61" i="31"/>
  <c r="K65" i="31"/>
  <c r="K69" i="31"/>
  <c r="K73" i="31"/>
  <c r="K77" i="31"/>
  <c r="K81" i="31"/>
  <c r="K85" i="31"/>
  <c r="K89" i="31"/>
  <c r="K93" i="31"/>
  <c r="K97" i="31"/>
  <c r="K101" i="31"/>
  <c r="K105" i="31"/>
  <c r="K109" i="31"/>
  <c r="K113" i="31"/>
  <c r="K117" i="31"/>
  <c r="K121" i="31"/>
  <c r="K125" i="31"/>
  <c r="K129" i="31"/>
  <c r="K133" i="31"/>
  <c r="K137" i="31"/>
  <c r="K141" i="31"/>
  <c r="K145" i="31"/>
  <c r="K149" i="31"/>
  <c r="K153" i="31"/>
  <c r="K157" i="31"/>
  <c r="K161" i="31"/>
  <c r="K165" i="31"/>
  <c r="K169" i="31"/>
  <c r="K173" i="31"/>
  <c r="K177" i="31"/>
  <c r="K181" i="31"/>
  <c r="K185" i="31"/>
  <c r="K189" i="31"/>
  <c r="K193" i="31"/>
  <c r="K197" i="31"/>
  <c r="K201" i="31"/>
  <c r="K205" i="31"/>
  <c r="K209" i="31"/>
  <c r="K213" i="31"/>
  <c r="K217" i="31"/>
  <c r="K221" i="31"/>
  <c r="K225" i="31"/>
  <c r="K229" i="31"/>
  <c r="K233" i="31"/>
  <c r="K237" i="31"/>
  <c r="K241" i="31"/>
  <c r="K245" i="31"/>
  <c r="K249" i="31"/>
  <c r="K253" i="31"/>
  <c r="K257" i="31"/>
  <c r="K261" i="31"/>
  <c r="K265" i="31"/>
  <c r="K269" i="31"/>
  <c r="K273" i="31"/>
  <c r="K277" i="31"/>
  <c r="K281" i="31"/>
  <c r="K285" i="31"/>
  <c r="K289" i="31"/>
  <c r="K293" i="31"/>
  <c r="K297" i="31"/>
  <c r="K301" i="31"/>
  <c r="K305" i="31"/>
  <c r="K309" i="31"/>
  <c r="K313" i="31"/>
  <c r="K317" i="31"/>
  <c r="K321" i="31"/>
  <c r="K325" i="31"/>
  <c r="K28" i="31"/>
  <c r="K40" i="31"/>
  <c r="K48" i="31"/>
  <c r="K64" i="31"/>
  <c r="K76" i="31"/>
  <c r="K88" i="31"/>
  <c r="K96" i="31"/>
  <c r="K18" i="31"/>
  <c r="K22" i="31"/>
  <c r="K26" i="31"/>
  <c r="K30" i="31"/>
  <c r="K34" i="31"/>
  <c r="K38" i="31"/>
  <c r="K42" i="31"/>
  <c r="K46" i="31"/>
  <c r="K50" i="31"/>
  <c r="K54" i="31"/>
  <c r="K58" i="31"/>
  <c r="K62" i="31"/>
  <c r="K66" i="31"/>
  <c r="K70" i="31"/>
  <c r="K74" i="31"/>
  <c r="K78" i="31"/>
  <c r="K82" i="31"/>
  <c r="K86" i="31"/>
  <c r="K90" i="31"/>
  <c r="K94" i="31"/>
  <c r="K98" i="31"/>
  <c r="K102" i="31"/>
  <c r="K106" i="31"/>
  <c r="K110" i="31"/>
  <c r="K114" i="31"/>
  <c r="K118" i="31"/>
  <c r="K122" i="31"/>
  <c r="K126" i="31"/>
  <c r="K130" i="31"/>
  <c r="K134" i="31"/>
  <c r="K138" i="31"/>
  <c r="K142" i="31"/>
  <c r="K146" i="31"/>
  <c r="K150" i="31"/>
  <c r="K154" i="31"/>
  <c r="K158" i="31"/>
  <c r="K162" i="31"/>
  <c r="K166" i="31"/>
  <c r="K170" i="31"/>
  <c r="K174" i="31"/>
  <c r="K178" i="31"/>
  <c r="K182" i="31"/>
  <c r="K186" i="31"/>
  <c r="K190" i="31"/>
  <c r="K194" i="31"/>
  <c r="K198" i="31"/>
  <c r="K202" i="31"/>
  <c r="K206" i="31"/>
  <c r="K210" i="31"/>
  <c r="K214" i="31"/>
  <c r="K218" i="31"/>
  <c r="K222" i="31"/>
  <c r="K226" i="31"/>
  <c r="K230" i="31"/>
  <c r="K234" i="31"/>
  <c r="K238" i="31"/>
  <c r="K242" i="31"/>
  <c r="K246" i="31"/>
  <c r="K250" i="31"/>
  <c r="K254" i="31"/>
  <c r="K258" i="31"/>
  <c r="K262" i="31"/>
  <c r="K266" i="31"/>
  <c r="K270" i="31"/>
  <c r="K274" i="31"/>
  <c r="K278" i="31"/>
  <c r="K282" i="31"/>
  <c r="K286" i="31"/>
  <c r="K290" i="31"/>
  <c r="K294" i="31"/>
  <c r="K298" i="31"/>
  <c r="K302" i="31"/>
  <c r="K306" i="31"/>
  <c r="K310" i="31"/>
  <c r="K314" i="31"/>
  <c r="K318" i="31"/>
  <c r="K322" i="31"/>
  <c r="K24" i="31"/>
  <c r="K32" i="31"/>
  <c r="K44" i="31"/>
  <c r="K56" i="31"/>
  <c r="K68" i="31"/>
  <c r="K80" i="31"/>
  <c r="K100" i="31"/>
  <c r="K19" i="31"/>
  <c r="K23" i="31"/>
  <c r="K27" i="31"/>
  <c r="K31" i="31"/>
  <c r="K35" i="31"/>
  <c r="K39" i="31"/>
  <c r="K43" i="31"/>
  <c r="K47" i="31"/>
  <c r="K51" i="31"/>
  <c r="K55" i="31"/>
  <c r="K59" i="31"/>
  <c r="K63" i="31"/>
  <c r="K67" i="31"/>
  <c r="K71" i="31"/>
  <c r="K75" i="31"/>
  <c r="K79" i="31"/>
  <c r="K83" i="31"/>
  <c r="K87" i="31"/>
  <c r="K91" i="31"/>
  <c r="K95" i="31"/>
  <c r="K99" i="31"/>
  <c r="K103" i="31"/>
  <c r="K107" i="31"/>
  <c r="K111" i="31"/>
  <c r="K115" i="31"/>
  <c r="K119" i="31"/>
  <c r="K123" i="31"/>
  <c r="K127" i="31"/>
  <c r="K131" i="31"/>
  <c r="K135" i="31"/>
  <c r="K139" i="31"/>
  <c r="K143" i="31"/>
  <c r="K147" i="31"/>
  <c r="K151" i="31"/>
  <c r="K155" i="31"/>
  <c r="K159" i="31"/>
  <c r="K163" i="31"/>
  <c r="K167" i="31"/>
  <c r="K171" i="31"/>
  <c r="K175" i="31"/>
  <c r="K179" i="31"/>
  <c r="K183" i="31"/>
  <c r="K187" i="31"/>
  <c r="K191" i="31"/>
  <c r="K195" i="31"/>
  <c r="K199" i="31"/>
  <c r="K203" i="31"/>
  <c r="K207" i="31"/>
  <c r="K211" i="31"/>
  <c r="K215" i="31"/>
  <c r="K219" i="31"/>
  <c r="K223" i="31"/>
  <c r="K227" i="31"/>
  <c r="K231" i="31"/>
  <c r="K235" i="31"/>
  <c r="K239" i="31"/>
  <c r="K243" i="31"/>
  <c r="K247" i="31"/>
  <c r="K251" i="31"/>
  <c r="K255" i="31"/>
  <c r="K259" i="31"/>
  <c r="K263" i="31"/>
  <c r="K267" i="31"/>
  <c r="K271" i="31"/>
  <c r="K275" i="31"/>
  <c r="K279" i="31"/>
  <c r="K283" i="31"/>
  <c r="K287" i="31"/>
  <c r="K291" i="31"/>
  <c r="K295" i="31"/>
  <c r="K299" i="31"/>
  <c r="K303" i="31"/>
  <c r="K307" i="31"/>
  <c r="K311" i="31"/>
  <c r="K315" i="31"/>
  <c r="K319" i="31"/>
  <c r="K323" i="31"/>
  <c r="K20" i="31"/>
  <c r="K36" i="31"/>
  <c r="K52" i="31"/>
  <c r="K60" i="31"/>
  <c r="K72" i="31"/>
  <c r="K84" i="31"/>
  <c r="K92" i="31"/>
  <c r="K104" i="31"/>
  <c r="K120" i="31"/>
  <c r="K136" i="31"/>
  <c r="K152" i="31"/>
  <c r="K168" i="31"/>
  <c r="K184" i="31"/>
  <c r="K216" i="31"/>
  <c r="K280" i="31"/>
  <c r="K108" i="31"/>
  <c r="K124" i="31"/>
  <c r="K140" i="31"/>
  <c r="K156" i="31"/>
  <c r="K172" i="31"/>
  <c r="K188" i="31"/>
  <c r="K204" i="31"/>
  <c r="K220" i="31"/>
  <c r="K236" i="31"/>
  <c r="K252" i="31"/>
  <c r="K268" i="31"/>
  <c r="K284" i="31"/>
  <c r="K300" i="31"/>
  <c r="K316" i="31"/>
  <c r="K224" i="31"/>
  <c r="K256" i="31"/>
  <c r="K272" i="31"/>
  <c r="K304" i="31"/>
  <c r="K116" i="31"/>
  <c r="K148" i="31"/>
  <c r="K180" i="31"/>
  <c r="K212" i="31"/>
  <c r="K244" i="31"/>
  <c r="K260" i="31"/>
  <c r="K292" i="31"/>
  <c r="K324" i="31"/>
  <c r="K200" i="31"/>
  <c r="K248" i="31"/>
  <c r="K312" i="31"/>
  <c r="K112" i="31"/>
  <c r="K128" i="31"/>
  <c r="K144" i="31"/>
  <c r="K160" i="31"/>
  <c r="K176" i="31"/>
  <c r="K192" i="31"/>
  <c r="K208" i="31"/>
  <c r="K240" i="31"/>
  <c r="K288" i="31"/>
  <c r="K320" i="31"/>
  <c r="K132" i="31"/>
  <c r="K164" i="31"/>
  <c r="K196" i="31"/>
  <c r="K228" i="31"/>
  <c r="K276" i="31"/>
  <c r="K308" i="31"/>
  <c r="K232" i="31"/>
  <c r="K264" i="31"/>
  <c r="K296" i="31"/>
  <c r="B36" i="30"/>
  <c r="C43" i="11"/>
  <c r="B10" i="30"/>
  <c r="C17" i="11"/>
  <c r="C9" i="30"/>
  <c r="D16" i="11"/>
  <c r="C26" i="30"/>
  <c r="D33" i="11"/>
  <c r="B13" i="30"/>
  <c r="C20" i="11"/>
  <c r="C35" i="30"/>
  <c r="D42" i="11"/>
  <c r="C45" i="30"/>
  <c r="G21" i="11"/>
  <c r="C24" i="30"/>
  <c r="D31" i="11"/>
  <c r="C41" i="30"/>
  <c r="G17" i="11"/>
  <c r="B45" i="30"/>
  <c r="F21" i="11"/>
  <c r="C20" i="30"/>
  <c r="D27" i="11"/>
  <c r="C37" i="11"/>
  <c r="B30" i="30"/>
  <c r="C47" i="30"/>
  <c r="G23" i="11"/>
  <c r="C28" i="30"/>
  <c r="D35" i="11"/>
  <c r="C43" i="30"/>
  <c r="G19" i="11"/>
  <c r="C46" i="11"/>
  <c r="B39" i="30"/>
  <c r="C10" i="30"/>
  <c r="D17" i="11"/>
  <c r="B15" i="30"/>
  <c r="C22" i="11"/>
  <c r="B31" i="30"/>
  <c r="C38" i="11"/>
  <c r="C37" i="30"/>
  <c r="D44" i="11"/>
  <c r="C32" i="30"/>
  <c r="D39" i="11"/>
  <c r="C31" i="30"/>
  <c r="D38" i="11"/>
  <c r="C40" i="11"/>
  <c r="B33" i="30"/>
  <c r="F23" i="11"/>
  <c r="B47" i="30"/>
  <c r="B16" i="30"/>
  <c r="C23" i="11"/>
  <c r="B12" i="30"/>
  <c r="C19" i="11"/>
  <c r="C17" i="30"/>
  <c r="D24" i="11"/>
  <c r="C12" i="30"/>
  <c r="D19" i="11"/>
  <c r="C30" i="11"/>
  <c r="B23" i="30"/>
  <c r="C34" i="30"/>
  <c r="D41" i="11"/>
  <c r="C16" i="11"/>
  <c r="B9" i="30"/>
  <c r="B11" i="30"/>
  <c r="C18" i="11"/>
  <c r="B22" i="30"/>
  <c r="C29" i="11"/>
  <c r="C40" i="30"/>
  <c r="G16" i="11"/>
  <c r="C13" i="30"/>
  <c r="D20" i="11"/>
  <c r="B19" i="30"/>
  <c r="C26" i="11"/>
  <c r="B41" i="30"/>
  <c r="F17" i="11"/>
  <c r="C38" i="30"/>
  <c r="D45" i="11"/>
  <c r="B20" i="30"/>
  <c r="C27" i="11"/>
  <c r="C36" i="30"/>
  <c r="D43" i="11"/>
  <c r="F20" i="11"/>
  <c r="B44" i="30"/>
  <c r="C15" i="30"/>
  <c r="D22" i="11"/>
  <c r="B26" i="30"/>
  <c r="C33" i="11"/>
  <c r="C44" i="11"/>
  <c r="B37" i="30"/>
  <c r="C14" i="30"/>
  <c r="D21" i="11"/>
  <c r="C46" i="30"/>
  <c r="G22" i="11"/>
  <c r="F24" i="11"/>
  <c r="G9" i="30"/>
  <c r="C30" i="30"/>
  <c r="D37" i="11"/>
  <c r="C41" i="11"/>
  <c r="B34" i="30"/>
  <c r="C42" i="11"/>
  <c r="B35" i="30"/>
  <c r="C44" i="30"/>
  <c r="G20" i="11"/>
  <c r="C21" i="30"/>
  <c r="D28" i="11"/>
  <c r="C25" i="30"/>
  <c r="D32" i="11"/>
  <c r="E10" i="30"/>
  <c r="B25" i="30"/>
  <c r="C32" i="11"/>
  <c r="C23" i="30"/>
  <c r="D30" i="11"/>
  <c r="C36" i="11"/>
  <c r="B29" i="30"/>
  <c r="H9" i="30"/>
  <c r="G24" i="11"/>
  <c r="C24" i="11"/>
  <c r="B17" i="30"/>
  <c r="F22" i="11"/>
  <c r="B46" i="30"/>
  <c r="C28" i="11"/>
  <c r="B21" i="30"/>
  <c r="B43" i="30"/>
  <c r="F19" i="11"/>
  <c r="C22" i="30"/>
  <c r="D29" i="11"/>
  <c r="B24" i="30"/>
  <c r="C31" i="11"/>
  <c r="C19" i="30"/>
  <c r="D26" i="11"/>
  <c r="B14" i="30"/>
  <c r="C21" i="11"/>
  <c r="B27" i="30"/>
  <c r="C34" i="11"/>
  <c r="F18" i="11"/>
  <c r="B42" i="30"/>
  <c r="C16" i="30"/>
  <c r="D23" i="11"/>
  <c r="C11" i="30"/>
  <c r="D18" i="11"/>
  <c r="C39" i="30"/>
  <c r="D46" i="11"/>
  <c r="C33" i="30"/>
  <c r="D40" i="11"/>
  <c r="C29" i="30"/>
  <c r="D36" i="11"/>
  <c r="C42" i="30"/>
  <c r="G18" i="11"/>
  <c r="B40" i="30"/>
  <c r="F16" i="11"/>
  <c r="B18" i="30"/>
  <c r="C25" i="11"/>
  <c r="C39" i="11"/>
  <c r="B32" i="30"/>
  <c r="C35" i="11"/>
  <c r="B28" i="30"/>
  <c r="B38" i="30"/>
  <c r="C45" i="11"/>
  <c r="C18" i="30"/>
  <c r="D25" i="11"/>
  <c r="C27" i="30"/>
  <c r="D34" i="11"/>
  <c r="C9" i="11"/>
  <c r="C8" i="11"/>
  <c r="C7" i="11"/>
  <c r="C6" i="11"/>
  <c r="Q84" i="31" l="1"/>
  <c r="D147" i="30"/>
  <c r="I160" i="30"/>
  <c r="I177" i="30"/>
  <c r="D159" i="30"/>
  <c r="I164" i="30"/>
  <c r="D171" i="30"/>
  <c r="I103" i="30"/>
  <c r="I159" i="30"/>
  <c r="I115" i="30"/>
  <c r="J127" i="30"/>
  <c r="D118" i="30"/>
  <c r="E152" i="30"/>
  <c r="D110" i="30"/>
  <c r="I174" i="30"/>
  <c r="I64" i="30"/>
  <c r="I147" i="30"/>
  <c r="I168" i="30"/>
  <c r="I146" i="30"/>
  <c r="E153" i="30"/>
  <c r="E130" i="30"/>
  <c r="A4" i="11"/>
  <c r="Q194" i="31" l="1"/>
  <c r="Q294" i="31"/>
  <c r="Q87" i="31"/>
  <c r="Q175" i="31"/>
  <c r="Q241" i="31"/>
  <c r="Q161" i="31"/>
  <c r="Q260" i="31"/>
  <c r="Q95" i="31"/>
  <c r="Q207" i="31"/>
  <c r="Q144" i="31"/>
  <c r="Q47" i="31"/>
  <c r="Q275" i="31"/>
  <c r="Q129" i="31"/>
  <c r="Q309" i="31"/>
  <c r="Q272" i="31"/>
  <c r="Q37" i="31"/>
  <c r="Q261" i="31"/>
  <c r="Q199" i="31"/>
  <c r="Q297" i="31"/>
  <c r="Q301" i="31"/>
  <c r="Q203" i="31"/>
  <c r="Q214" i="31"/>
  <c r="Q89" i="31"/>
  <c r="Q251" i="31"/>
  <c r="Q121" i="31"/>
  <c r="Q159" i="31"/>
  <c r="Q315" i="31"/>
  <c r="Q188" i="31"/>
  <c r="Q150" i="31"/>
  <c r="Q185" i="31"/>
  <c r="Q266" i="31"/>
  <c r="Q169" i="31"/>
  <c r="Q262" i="31"/>
  <c r="Q232" i="31"/>
  <c r="Q224" i="31"/>
  <c r="Q285" i="31"/>
  <c r="Q125" i="31"/>
  <c r="Q293" i="31"/>
  <c r="Q296" i="31"/>
  <c r="Q45" i="31"/>
  <c r="Q254" i="31"/>
  <c r="Q29" i="31"/>
  <c r="Q137" i="31"/>
  <c r="Q322" i="31"/>
  <c r="Q68" i="31"/>
  <c r="Q283" i="31"/>
  <c r="Q34" i="31"/>
  <c r="Q206" i="31"/>
  <c r="Q295" i="31"/>
  <c r="Q28" i="31"/>
  <c r="Q148" i="31"/>
  <c r="Q245" i="31"/>
  <c r="Q97" i="31"/>
  <c r="Q62" i="31"/>
  <c r="Q98" i="31"/>
  <c r="Q218" i="31"/>
  <c r="Q86" i="31"/>
  <c r="Q196" i="31"/>
  <c r="Q50" i="31"/>
  <c r="Q152" i="31"/>
  <c r="Q20" i="31"/>
  <c r="Q110" i="31"/>
  <c r="Q75" i="31"/>
  <c r="Q143" i="31"/>
  <c r="Q131" i="31"/>
  <c r="Q36" i="31"/>
  <c r="Q302" i="31"/>
  <c r="Q215" i="31"/>
  <c r="Q231" i="31"/>
  <c r="Q171" i="31"/>
  <c r="Q105" i="31"/>
  <c r="Q154" i="31"/>
  <c r="Q270" i="31"/>
  <c r="Q67" i="31"/>
  <c r="Q235" i="31"/>
  <c r="Q118" i="31"/>
  <c r="Q155" i="31"/>
  <c r="Q120" i="31"/>
  <c r="Q58" i="31"/>
  <c r="Q208" i="31"/>
  <c r="Q237" i="31"/>
  <c r="Q292" i="31"/>
  <c r="Q306" i="31"/>
  <c r="Q211" i="31"/>
  <c r="Q282" i="31"/>
  <c r="Q78" i="31"/>
  <c r="Q312" i="31"/>
  <c r="Q187" i="31"/>
  <c r="Q221" i="31"/>
  <c r="Q308" i="31"/>
  <c r="Q252" i="31"/>
  <c r="Q168" i="31"/>
  <c r="Q324" i="31"/>
  <c r="Q201" i="31"/>
  <c r="Q160" i="31"/>
  <c r="Q46" i="31"/>
  <c r="Q253" i="31"/>
  <c r="Q106" i="31"/>
  <c r="Q49" i="31"/>
  <c r="Q305" i="31"/>
  <c r="Q299" i="31"/>
  <c r="Q55" i="31"/>
  <c r="Q307" i="31"/>
  <c r="Q101" i="31"/>
  <c r="Q19" i="31"/>
  <c r="Q268" i="31"/>
  <c r="Q124" i="31"/>
  <c r="Q170" i="31"/>
  <c r="Q153" i="31"/>
  <c r="Q96" i="31"/>
  <c r="Q108" i="31"/>
  <c r="Q141" i="31"/>
  <c r="Q94" i="31"/>
  <c r="Q212" i="31"/>
  <c r="Q22" i="31"/>
  <c r="Q267" i="31"/>
  <c r="Q255" i="31"/>
  <c r="Q103" i="31"/>
  <c r="Q240" i="31"/>
  <c r="Q181" i="31"/>
  <c r="Q264" i="31"/>
  <c r="Q280" i="31"/>
  <c r="Q64" i="31"/>
  <c r="Q33" i="31"/>
  <c r="Q317" i="31"/>
  <c r="Q246" i="31"/>
  <c r="Q271" i="31"/>
  <c r="Q82" i="31"/>
  <c r="Q219" i="31"/>
  <c r="Q149" i="31"/>
  <c r="Q216" i="31"/>
  <c r="Q238" i="31"/>
  <c r="Q42" i="31"/>
  <c r="Q17" i="31"/>
  <c r="Q166" i="31"/>
  <c r="Q126" i="31"/>
  <c r="Q57" i="31"/>
  <c r="Q167" i="31"/>
  <c r="Q304" i="31"/>
  <c r="Q213" i="31"/>
  <c r="Q100" i="31"/>
  <c r="Q116" i="31"/>
  <c r="Q107" i="31"/>
  <c r="Q81" i="31"/>
  <c r="Q39" i="31"/>
  <c r="Q76" i="31"/>
  <c r="Q117" i="31"/>
  <c r="Q83" i="31"/>
  <c r="Q197" i="31"/>
  <c r="Q65" i="31"/>
  <c r="Q314" i="31"/>
  <c r="Q21" i="31"/>
  <c r="Q183" i="31"/>
  <c r="Q48" i="31"/>
  <c r="Q228" i="31"/>
  <c r="Q263" i="31"/>
  <c r="Q179" i="31"/>
  <c r="Q123" i="31"/>
  <c r="Q173" i="31"/>
  <c r="Q127" i="31"/>
  <c r="Q151" i="31"/>
  <c r="Q311" i="31"/>
  <c r="Q244" i="31"/>
  <c r="Q210" i="31"/>
  <c r="Q136" i="31"/>
  <c r="Q102" i="31"/>
  <c r="Q157" i="31"/>
  <c r="Q186" i="31"/>
  <c r="Q130" i="31"/>
  <c r="Q274" i="31"/>
  <c r="Q239" i="31"/>
  <c r="Q265" i="31"/>
  <c r="Q204" i="31"/>
  <c r="Q74" i="31"/>
  <c r="Q59" i="31"/>
  <c r="Q156" i="31"/>
  <c r="Q113" i="31"/>
  <c r="Q43" i="31"/>
  <c r="Q290" i="31"/>
  <c r="Q140" i="31"/>
  <c r="Q227" i="31"/>
  <c r="Q165" i="31"/>
  <c r="Q112" i="31"/>
  <c r="Q158" i="31"/>
  <c r="Q242" i="31"/>
  <c r="Q287" i="31"/>
  <c r="Q217" i="31"/>
  <c r="Q182" i="31"/>
  <c r="Q72" i="31"/>
  <c r="Q269" i="31"/>
  <c r="Q164" i="31"/>
  <c r="Q16" i="31"/>
  <c r="Q77" i="31"/>
  <c r="Q54" i="31"/>
  <c r="Q111" i="31"/>
  <c r="Q132" i="31"/>
  <c r="Q134" i="31"/>
  <c r="Q85" i="31"/>
  <c r="Q56" i="31"/>
  <c r="Q23" i="31"/>
  <c r="Q289" i="31"/>
  <c r="Q40" i="31"/>
  <c r="Q61" i="31"/>
  <c r="Q27" i="31"/>
  <c r="Q63" i="31"/>
  <c r="Q79" i="31"/>
  <c r="Q91" i="31"/>
  <c r="Q69" i="31"/>
  <c r="Q31" i="31"/>
  <c r="Q258" i="31"/>
  <c r="Q273" i="31"/>
  <c r="Q298" i="31"/>
  <c r="Q205" i="31"/>
  <c r="Q139" i="31"/>
  <c r="Q180" i="31"/>
  <c r="Q60" i="31"/>
  <c r="Q176" i="31"/>
  <c r="Q133" i="31"/>
  <c r="Q174" i="31"/>
  <c r="Q147" i="31"/>
  <c r="Q26" i="31"/>
  <c r="Q222" i="31"/>
  <c r="Q300" i="31"/>
  <c r="Q192" i="31"/>
  <c r="Q104" i="31"/>
  <c r="Q41" i="31"/>
  <c r="Q52" i="31"/>
  <c r="Q189" i="31"/>
  <c r="Q90" i="31"/>
  <c r="Q303" i="31"/>
  <c r="Q248" i="31"/>
  <c r="Q225" i="31"/>
  <c r="Q202" i="31"/>
  <c r="Q135" i="31"/>
  <c r="Q284" i="31"/>
  <c r="Q35" i="31"/>
  <c r="Q109" i="31"/>
  <c r="Q24" i="31"/>
  <c r="Q66" i="31"/>
  <c r="Q310" i="31"/>
  <c r="Q138" i="31"/>
  <c r="Q114" i="31"/>
  <c r="Q247" i="31"/>
  <c r="Q38" i="31"/>
  <c r="Q93" i="31"/>
  <c r="Q286" i="31"/>
  <c r="Q44" i="31"/>
  <c r="Q288" i="31"/>
  <c r="Q73" i="31"/>
  <c r="Q18" i="31"/>
  <c r="Q259" i="31"/>
  <c r="Q276" i="31"/>
  <c r="Q230" i="31"/>
  <c r="Q163" i="31"/>
  <c r="Q177" i="31"/>
  <c r="Q128" i="31"/>
  <c r="Q190" i="31"/>
  <c r="Q279" i="31"/>
  <c r="Q250" i="31"/>
  <c r="Q229" i="31"/>
  <c r="Q198" i="31"/>
  <c r="Q32" i="31"/>
  <c r="Q99" i="31"/>
  <c r="Q25" i="31"/>
  <c r="Q281" i="31"/>
  <c r="Q236" i="31"/>
  <c r="Q122" i="31"/>
  <c r="Q80" i="31"/>
  <c r="Q178" i="31"/>
  <c r="Q92" i="31"/>
  <c r="Q243" i="31"/>
  <c r="Q249" i="31"/>
  <c r="Q184" i="31"/>
  <c r="Q200" i="31"/>
  <c r="Q30" i="31"/>
  <c r="Q319" i="31"/>
  <c r="Q162" i="31"/>
  <c r="Q278" i="31"/>
  <c r="Q209" i="31"/>
  <c r="Q71" i="31"/>
  <c r="Q195" i="31"/>
  <c r="Q233" i="31"/>
  <c r="Q142" i="31"/>
  <c r="Q115" i="31"/>
  <c r="Q325" i="31"/>
  <c r="Q234" i="31"/>
  <c r="Q119" i="31"/>
  <c r="Q256" i="31"/>
  <c r="Q193" i="31"/>
  <c r="Q51" i="31"/>
  <c r="Q223" i="31"/>
  <c r="Q313" i="31"/>
  <c r="Q318" i="31"/>
  <c r="Q291" i="31"/>
  <c r="Q70" i="31"/>
  <c r="Q53" i="31"/>
  <c r="Q226" i="31"/>
  <c r="Q220" i="31"/>
  <c r="Q257" i="31"/>
  <c r="Q172" i="31"/>
  <c r="Q277" i="31"/>
  <c r="Q145" i="31"/>
  <c r="Q321" i="31"/>
  <c r="Q146" i="31"/>
  <c r="Q323" i="31"/>
  <c r="Q191" i="31"/>
  <c r="Q88" i="31"/>
  <c r="Q316" i="31"/>
  <c r="Q320" i="31"/>
  <c r="C109" i="24"/>
  <c r="C43" i="13"/>
  <c r="C107" i="11" l="1"/>
  <c r="A50" i="13"/>
  <c r="H407" i="23" l="1"/>
  <c r="I374" i="23"/>
  <c r="I362" i="23"/>
  <c r="H449" i="23"/>
  <c r="C448" i="23" s="1"/>
  <c r="R411" i="23" l="1"/>
  <c r="AF411" i="23" s="1"/>
  <c r="L413" i="23" s="1"/>
  <c r="H386" i="23"/>
  <c r="AC425" i="23"/>
  <c r="L427" i="23" s="1"/>
  <c r="AA427" i="23" s="1"/>
  <c r="H437" i="23"/>
  <c r="Z450" i="23"/>
  <c r="O455" i="23" s="1"/>
  <c r="V455" i="23" s="1"/>
  <c r="H419" i="23" l="1"/>
  <c r="S441" i="23"/>
  <c r="AG441" i="23" s="1"/>
  <c r="L443" i="23" s="1"/>
  <c r="Y443" i="23" s="1"/>
  <c r="S408" i="23" l="1"/>
  <c r="S413" i="23" s="1"/>
  <c r="Y413" i="23" s="1"/>
  <c r="C405" i="23"/>
  <c r="AB395" i="23"/>
  <c r="L397" i="23" s="1"/>
  <c r="AA397" i="23" s="1"/>
  <c r="N484" i="23" l="1"/>
  <c r="AO474" i="23"/>
  <c r="AG482" i="23"/>
  <c r="AH474" i="23"/>
  <c r="AB482" i="23" l="1"/>
  <c r="AA474" i="23"/>
  <c r="S484" i="23"/>
  <c r="H475" i="23"/>
  <c r="W482" i="23" l="1"/>
  <c r="T474" i="23"/>
  <c r="L481" i="23" l="1"/>
  <c r="F476" i="23"/>
  <c r="F478" i="23" s="1"/>
  <c r="M493" i="23" s="1"/>
  <c r="AM481" i="23"/>
  <c r="R493" i="23" l="1"/>
  <c r="W493" i="23" s="1"/>
</calcChain>
</file>

<file path=xl/sharedStrings.xml><?xml version="1.0" encoding="utf-8"?>
<sst xmlns="http://schemas.openxmlformats.org/spreadsheetml/2006/main" count="2117" uniqueCount="549">
  <si>
    <r>
      <t xml:space="preserve">CALIBRATION </t>
    </r>
    <r>
      <rPr>
        <b/>
        <sz val="20"/>
        <rFont val="돋움"/>
        <family val="3"/>
        <charset val="129"/>
      </rPr>
      <t>기본정보</t>
    </r>
    <phoneticPr fontId="4" type="noConversion"/>
  </si>
  <si>
    <r>
      <t xml:space="preserve">[1] </t>
    </r>
    <r>
      <rPr>
        <b/>
        <sz val="8"/>
        <rFont val="맑은 고딕"/>
        <family val="3"/>
        <charset val="129"/>
      </rPr>
      <t>교정정보</t>
    </r>
    <r>
      <rPr>
        <b/>
        <sz val="8"/>
        <rFont val="Tahoma"/>
        <family val="2"/>
      </rPr>
      <t/>
    </r>
    <phoneticPr fontId="4" type="noConversion"/>
  </si>
  <si>
    <t>등록번호</t>
    <phoneticPr fontId="4" type="noConversion"/>
  </si>
  <si>
    <r>
      <rPr>
        <sz val="8"/>
        <rFont val="맑은 고딕"/>
        <family val="3"/>
        <charset val="129"/>
      </rPr>
      <t>접수번호</t>
    </r>
    <phoneticPr fontId="4" type="noConversion"/>
  </si>
  <si>
    <r>
      <rPr>
        <sz val="8"/>
        <rFont val="맑은 고딕"/>
        <family val="3"/>
        <charset val="129"/>
      </rPr>
      <t>의뢰기관</t>
    </r>
    <phoneticPr fontId="4" type="noConversion"/>
  </si>
  <si>
    <r>
      <rPr>
        <sz val="8"/>
        <rFont val="맑은 고딕"/>
        <family val="3"/>
        <charset val="129"/>
      </rPr>
      <t>교정일자</t>
    </r>
    <phoneticPr fontId="4" type="noConversion"/>
  </si>
  <si>
    <r>
      <rPr>
        <sz val="8"/>
        <rFont val="맑은 고딕"/>
        <family val="3"/>
        <charset val="129"/>
      </rPr>
      <t>기기명</t>
    </r>
    <phoneticPr fontId="4" type="noConversion"/>
  </si>
  <si>
    <t>교정절차서1</t>
    <phoneticPr fontId="4" type="noConversion"/>
  </si>
  <si>
    <r>
      <rPr>
        <sz val="8"/>
        <rFont val="맑은 고딕"/>
        <family val="3"/>
        <charset val="129"/>
      </rPr>
      <t>제작회사</t>
    </r>
    <phoneticPr fontId="4" type="noConversion"/>
  </si>
  <si>
    <t>교정절차서2</t>
    <phoneticPr fontId="4" type="noConversion"/>
  </si>
  <si>
    <r>
      <rPr>
        <sz val="8"/>
        <rFont val="맑은 고딕"/>
        <family val="3"/>
        <charset val="129"/>
      </rPr>
      <t>형식</t>
    </r>
    <phoneticPr fontId="4" type="noConversion"/>
  </si>
  <si>
    <t>접수확인자</t>
    <phoneticPr fontId="4" type="noConversion"/>
  </si>
  <si>
    <r>
      <rPr>
        <sz val="8"/>
        <rFont val="맑은 고딕"/>
        <family val="3"/>
        <charset val="129"/>
      </rPr>
      <t>기기번호</t>
    </r>
    <phoneticPr fontId="4" type="noConversion"/>
  </si>
  <si>
    <t>인증교정자</t>
    <phoneticPr fontId="4" type="noConversion"/>
  </si>
  <si>
    <t>기술책임자</t>
    <phoneticPr fontId="4" type="noConversion"/>
  </si>
  <si>
    <r>
      <rPr>
        <sz val="8"/>
        <rFont val="맑은 고딕"/>
        <family val="3"/>
        <charset val="129"/>
      </rPr>
      <t>교정주기</t>
    </r>
    <phoneticPr fontId="4" type="noConversion"/>
  </si>
  <si>
    <r>
      <t>KOLAS</t>
    </r>
    <r>
      <rPr>
        <sz val="8"/>
        <rFont val="맑은 고딕"/>
        <family val="3"/>
        <charset val="129"/>
      </rPr>
      <t>유무</t>
    </r>
    <phoneticPr fontId="4" type="noConversion"/>
  </si>
  <si>
    <t>1: KOLAS 성적서
0: 비공인성적서</t>
    <phoneticPr fontId="4" type="noConversion"/>
  </si>
  <si>
    <r>
      <t xml:space="preserve">[2] </t>
    </r>
    <r>
      <rPr>
        <b/>
        <sz val="8"/>
        <rFont val="맑은 고딕"/>
        <family val="3"/>
        <charset val="129"/>
      </rPr>
      <t>교정환경</t>
    </r>
    <r>
      <rPr>
        <b/>
        <sz val="8"/>
        <rFont val="Tahoma"/>
        <family val="2"/>
      </rPr>
      <t/>
    </r>
    <phoneticPr fontId="4" type="noConversion"/>
  </si>
  <si>
    <r>
      <rPr>
        <sz val="8"/>
        <rFont val="맑은 고딕"/>
        <family val="3"/>
        <charset val="129"/>
      </rPr>
      <t>최저온도</t>
    </r>
    <phoneticPr fontId="4" type="noConversion"/>
  </si>
  <si>
    <t>최저습도</t>
    <phoneticPr fontId="4" type="noConversion"/>
  </si>
  <si>
    <t>최저기압</t>
    <phoneticPr fontId="4" type="noConversion"/>
  </si>
  <si>
    <t>교정장소</t>
    <phoneticPr fontId="4" type="noConversion"/>
  </si>
  <si>
    <t>0: KC00-011 고정표준실
1: 현장교정
4: KC10-244 고정표준실</t>
    <phoneticPr fontId="4" type="noConversion"/>
  </si>
  <si>
    <r>
      <rPr>
        <sz val="8"/>
        <rFont val="맑은 고딕"/>
        <family val="3"/>
        <charset val="129"/>
      </rPr>
      <t>최고온도</t>
    </r>
    <phoneticPr fontId="4" type="noConversion"/>
  </si>
  <si>
    <r>
      <rPr>
        <sz val="8"/>
        <rFont val="맑은 고딕"/>
        <family val="3"/>
        <charset val="129"/>
      </rPr>
      <t>최고습도</t>
    </r>
    <phoneticPr fontId="4" type="noConversion"/>
  </si>
  <si>
    <t>최고기압</t>
    <phoneticPr fontId="4" type="noConversion"/>
  </si>
  <si>
    <r>
      <t xml:space="preserve">[3] </t>
    </r>
    <r>
      <rPr>
        <b/>
        <sz val="8"/>
        <rFont val="맑은 고딕"/>
        <family val="3"/>
        <charset val="129"/>
      </rPr>
      <t>교정방법</t>
    </r>
    <r>
      <rPr>
        <b/>
        <sz val="8"/>
        <rFont val="Tahoma"/>
        <family val="2"/>
      </rPr>
      <t xml:space="preserve"> </t>
    </r>
    <r>
      <rPr>
        <b/>
        <sz val="8"/>
        <rFont val="맑은 고딕"/>
        <family val="3"/>
        <charset val="129"/>
      </rPr>
      <t>및</t>
    </r>
    <r>
      <rPr>
        <b/>
        <sz val="8"/>
        <rFont val="Tahoma"/>
        <family val="2"/>
      </rPr>
      <t xml:space="preserve"> </t>
    </r>
    <r>
      <rPr>
        <b/>
        <sz val="8"/>
        <rFont val="맑은 고딕"/>
        <family val="3"/>
        <charset val="129"/>
      </rPr>
      <t>소급성서술</t>
    </r>
    <r>
      <rPr>
        <b/>
        <sz val="8"/>
        <rFont val="Tahoma"/>
        <family val="2"/>
      </rPr>
      <t/>
    </r>
    <phoneticPr fontId="4" type="noConversion"/>
  </si>
  <si>
    <r>
      <t xml:space="preserve">[4] </t>
    </r>
    <r>
      <rPr>
        <b/>
        <sz val="8"/>
        <rFont val="맑은 고딕"/>
        <family val="3"/>
        <charset val="129"/>
      </rPr>
      <t>교정에</t>
    </r>
    <r>
      <rPr>
        <b/>
        <sz val="8"/>
        <rFont val="Tahoma"/>
        <family val="2"/>
      </rPr>
      <t xml:space="preserve"> </t>
    </r>
    <r>
      <rPr>
        <b/>
        <sz val="8"/>
        <rFont val="맑은 고딕"/>
        <family val="3"/>
        <charset val="129"/>
      </rPr>
      <t>사용한</t>
    </r>
    <r>
      <rPr>
        <b/>
        <sz val="8"/>
        <rFont val="Tahoma"/>
        <family val="2"/>
      </rPr>
      <t xml:space="preserve"> </t>
    </r>
    <r>
      <rPr>
        <b/>
        <sz val="8"/>
        <rFont val="맑은 고딕"/>
        <family val="3"/>
        <charset val="129"/>
      </rPr>
      <t>표준장비</t>
    </r>
    <r>
      <rPr>
        <b/>
        <sz val="8"/>
        <rFont val="Tahoma"/>
        <family val="2"/>
      </rPr>
      <t xml:space="preserve"> </t>
    </r>
    <r>
      <rPr>
        <b/>
        <sz val="8"/>
        <rFont val="맑은 고딕"/>
        <family val="3"/>
        <charset val="129"/>
      </rPr>
      <t>명세</t>
    </r>
    <r>
      <rPr>
        <b/>
        <sz val="8"/>
        <rFont val="Tahoma"/>
        <family val="2"/>
      </rPr>
      <t/>
    </r>
    <phoneticPr fontId="4" type="noConversion"/>
  </si>
  <si>
    <r>
      <rPr>
        <sz val="8"/>
        <rFont val="맑은 고딕"/>
        <family val="3"/>
        <charset val="129"/>
      </rPr>
      <t>등록번호</t>
    </r>
    <phoneticPr fontId="4" type="noConversion"/>
  </si>
  <si>
    <t>기기명</t>
    <phoneticPr fontId="4" type="noConversion"/>
  </si>
  <si>
    <t>제작회사</t>
    <phoneticPr fontId="4" type="noConversion"/>
  </si>
  <si>
    <t>기기번호</t>
    <phoneticPr fontId="4" type="noConversion"/>
  </si>
  <si>
    <t>차기교정예정일자</t>
    <phoneticPr fontId="4" type="noConversion"/>
  </si>
  <si>
    <r>
      <t>교 정 결 과</t>
    </r>
    <r>
      <rPr>
        <sz val="9"/>
        <rFont val="Arial Unicode MS"/>
        <family val="3"/>
        <charset val="129"/>
      </rPr>
      <t xml:space="preserve">
</t>
    </r>
    <r>
      <rPr>
        <b/>
        <sz val="12"/>
        <rFont val="Arial Unicode MS"/>
        <family val="3"/>
        <charset val="129"/>
      </rPr>
      <t>CALIBRATION RESULT</t>
    </r>
    <phoneticPr fontId="4" type="noConversion"/>
  </si>
  <si>
    <t>세부분류코드</t>
    <phoneticPr fontId="4" type="noConversion"/>
  </si>
  <si>
    <r>
      <t xml:space="preserve">[5] </t>
    </r>
    <r>
      <rPr>
        <b/>
        <sz val="8"/>
        <rFont val="돋움"/>
        <family val="3"/>
        <charset val="129"/>
      </rPr>
      <t>교정결과</t>
    </r>
    <r>
      <rPr>
        <b/>
        <sz val="8"/>
        <rFont val="Tahoma"/>
        <family val="2"/>
      </rPr>
      <t xml:space="preserve"> </t>
    </r>
    <r>
      <rPr>
        <b/>
        <sz val="8"/>
        <rFont val="돋움"/>
        <family val="3"/>
        <charset val="129"/>
      </rPr>
      <t>및</t>
    </r>
    <r>
      <rPr>
        <b/>
        <sz val="8"/>
        <rFont val="Tahoma"/>
        <family val="2"/>
      </rPr>
      <t xml:space="preserve"> </t>
    </r>
    <r>
      <rPr>
        <b/>
        <sz val="8"/>
        <rFont val="돋움"/>
        <family val="3"/>
        <charset val="129"/>
      </rPr>
      <t>검토</t>
    </r>
    <phoneticPr fontId="4" type="noConversion"/>
  </si>
  <si>
    <t>전체</t>
    <phoneticPr fontId="4" type="noConversion"/>
  </si>
  <si>
    <t>특이사항</t>
    <phoneticPr fontId="4" type="noConversion"/>
  </si>
  <si>
    <t>PASS</t>
    <phoneticPr fontId="4" type="noConversion"/>
  </si>
  <si>
    <t>FIAL</t>
    <phoneticPr fontId="4" type="noConversion"/>
  </si>
  <si>
    <t>교정자 확인</t>
    <phoneticPr fontId="4" type="noConversion"/>
  </si>
  <si>
    <t>확인전</t>
  </si>
  <si>
    <t>CONDITION</t>
    <phoneticPr fontId="4" type="noConversion"/>
  </si>
  <si>
    <t>SPEC</t>
    <phoneticPr fontId="4" type="noConversion"/>
  </si>
  <si>
    <t>MEASURED VALUE</t>
    <phoneticPr fontId="4" type="noConversion"/>
  </si>
  <si>
    <t>Display</t>
    <phoneticPr fontId="4" type="noConversion"/>
  </si>
  <si>
    <t>분해능단위</t>
    <phoneticPr fontId="4" type="noConversion"/>
  </si>
  <si>
    <t>MIN</t>
    <phoneticPr fontId="4" type="noConversion"/>
  </si>
  <si>
    <t>MAX</t>
    <phoneticPr fontId="4" type="noConversion"/>
  </si>
  <si>
    <t>UNIT</t>
    <phoneticPr fontId="4" type="noConversion"/>
  </si>
  <si>
    <t>CMC_UNIT</t>
    <phoneticPr fontId="4" type="noConversion"/>
  </si>
  <si>
    <t>CMC 검토</t>
    <phoneticPr fontId="4" type="noConversion"/>
  </si>
  <si>
    <t>자유도</t>
  </si>
  <si>
    <t>∞</t>
  </si>
  <si>
    <t>CMC_1</t>
    <phoneticPr fontId="4" type="noConversion"/>
  </si>
  <si>
    <t>CMC_2</t>
  </si>
  <si>
    <t xml:space="preserve"> 성적서발급번호(Certificate No) :</t>
    <phoneticPr fontId="4" type="noConversion"/>
  </si>
  <si>
    <t>CALIBRATION Result</t>
    <phoneticPr fontId="4" type="noConversion"/>
  </si>
  <si>
    <t>부록</t>
    <phoneticPr fontId="4" type="noConversion"/>
  </si>
  <si>
    <t>단위</t>
    <phoneticPr fontId="4" type="noConversion"/>
  </si>
  <si>
    <t>최소눈금</t>
    <phoneticPr fontId="4" type="noConversion"/>
  </si>
  <si>
    <t>CMC</t>
    <phoneticPr fontId="4" type="noConversion"/>
  </si>
  <si>
    <t>등록번호</t>
    <phoneticPr fontId="76" type="noConversion"/>
  </si>
  <si>
    <t>기기명(종류)</t>
    <phoneticPr fontId="76" type="noConversion"/>
  </si>
  <si>
    <t>측정값</t>
    <phoneticPr fontId="76" type="noConversion"/>
  </si>
  <si>
    <t>단위</t>
    <phoneticPr fontId="76" type="noConversion"/>
  </si>
  <si>
    <t>보정값</t>
    <phoneticPr fontId="76" type="noConversion"/>
  </si>
  <si>
    <t>불확도 1</t>
    <phoneticPr fontId="76" type="noConversion"/>
  </si>
  <si>
    <t>불확도 단위</t>
    <phoneticPr fontId="76" type="noConversion"/>
  </si>
  <si>
    <t>포함인자</t>
    <phoneticPr fontId="76" type="noConversion"/>
  </si>
  <si>
    <t>판정결과</t>
    <phoneticPr fontId="4" type="noConversion"/>
  </si>
  <si>
    <t>Resolution</t>
    <phoneticPr fontId="4" type="noConversion"/>
  </si>
  <si>
    <t>분해능</t>
    <phoneticPr fontId="4" type="noConversion"/>
  </si>
  <si>
    <t>◆ 측정불확도 추정보고서 ◆</t>
    <phoneticPr fontId="4" type="noConversion"/>
  </si>
  <si>
    <t>|</t>
    <phoneticPr fontId="4" type="noConversion"/>
  </si>
  <si>
    <t>×</t>
    <phoneticPr fontId="4" type="noConversion"/>
  </si>
  <si>
    <t>A6. 자유도 :</t>
    <phoneticPr fontId="4" type="noConversion"/>
  </si>
  <si>
    <t>k</t>
    <phoneticPr fontId="4" type="noConversion"/>
  </si>
  <si>
    <t>● Calibration Result</t>
    <phoneticPr fontId="4" type="noConversion"/>
  </si>
  <si>
    <t xml:space="preserve"> 성적서발급번호(Certificate No) :</t>
    <phoneticPr fontId="4" type="noConversion"/>
  </si>
  <si>
    <t>● 교정결과</t>
    <phoneticPr fontId="4" type="noConversion"/>
  </si>
  <si>
    <t>Spec</t>
    <phoneticPr fontId="4" type="noConversion"/>
  </si>
  <si>
    <t>교정값</t>
    <phoneticPr fontId="4" type="noConversion"/>
  </si>
  <si>
    <t>Decision</t>
    <phoneticPr fontId="4" type="noConversion"/>
  </si>
  <si>
    <t>[Length Calibration]</t>
    <phoneticPr fontId="4" type="noConversion"/>
  </si>
  <si>
    <t>명목값</t>
    <phoneticPr fontId="4" type="noConversion"/>
  </si>
  <si>
    <t>기준기 교정데이터</t>
    <phoneticPr fontId="4" type="noConversion"/>
  </si>
  <si>
    <t>번호</t>
    <phoneticPr fontId="76" type="noConversion"/>
  </si>
  <si>
    <t>측정위치</t>
    <phoneticPr fontId="76" type="noConversion"/>
  </si>
  <si>
    <t>명목값</t>
    <phoneticPr fontId="76" type="noConversion"/>
  </si>
  <si>
    <t>기준값</t>
    <phoneticPr fontId="76" type="noConversion"/>
  </si>
  <si>
    <t>단위</t>
    <phoneticPr fontId="76" type="noConversion"/>
  </si>
  <si>
    <t>불확도 2</t>
  </si>
  <si>
    <t>비고</t>
    <phoneticPr fontId="4" type="noConversion"/>
  </si>
  <si>
    <t>교정일자</t>
    <phoneticPr fontId="76" type="noConversion"/>
  </si>
  <si>
    <r>
      <t>CMC</t>
    </r>
    <r>
      <rPr>
        <b/>
        <sz val="9"/>
        <color indexed="9"/>
        <rFont val="돋움"/>
        <family val="3"/>
        <charset val="129"/>
      </rPr>
      <t>초과</t>
    </r>
    <r>
      <rPr>
        <b/>
        <sz val="9"/>
        <color indexed="9"/>
        <rFont val="Tahoma"/>
        <family val="2"/>
      </rPr>
      <t>?</t>
    </r>
  </si>
  <si>
    <t>FAIL?</t>
  </si>
  <si>
    <t>(mm)</t>
    <phoneticPr fontId="4" type="noConversion"/>
  </si>
  <si>
    <t>1. 교정결과</t>
    <phoneticPr fontId="4" type="noConversion"/>
  </si>
  <si>
    <t>(mm)</t>
    <phoneticPr fontId="4" type="noConversion"/>
  </si>
  <si>
    <t>×</t>
  </si>
  <si>
    <t>사용중지?</t>
  </si>
  <si>
    <t>COID</t>
    <phoneticPr fontId="4" type="noConversion"/>
  </si>
  <si>
    <r>
      <t>U+</t>
    </r>
    <r>
      <rPr>
        <sz val="9"/>
        <rFont val="돋움"/>
        <family val="3"/>
        <charset val="129"/>
      </rPr>
      <t>α</t>
    </r>
    <phoneticPr fontId="4" type="noConversion"/>
  </si>
  <si>
    <t>기준기명</t>
  </si>
  <si>
    <t>명목값</t>
  </si>
  <si>
    <t>단위</t>
  </si>
  <si>
    <t>fees</t>
    <phoneticPr fontId="4" type="noConversion"/>
  </si>
  <si>
    <t>P/F</t>
    <phoneticPr fontId="4" type="noConversion"/>
  </si>
  <si>
    <t>Indication value</t>
    <phoneticPr fontId="4" type="noConversion"/>
  </si>
  <si>
    <t>Standard Measuring Machine</t>
  </si>
  <si>
    <t>보정값</t>
    <phoneticPr fontId="4" type="noConversion"/>
  </si>
  <si>
    <t>단위</t>
    <phoneticPr fontId="4" type="noConversion"/>
  </si>
  <si>
    <t>불확도1</t>
    <phoneticPr fontId="4" type="noConversion"/>
  </si>
  <si>
    <t>불확도 단위</t>
    <phoneticPr fontId="4" type="noConversion"/>
  </si>
  <si>
    <t>비고</t>
    <phoneticPr fontId="4" type="noConversion"/>
  </si>
  <si>
    <t>평행도</t>
    <phoneticPr fontId="4" type="noConversion"/>
  </si>
  <si>
    <t>명목값</t>
    <phoneticPr fontId="4" type="noConversion"/>
  </si>
  <si>
    <t>명목값</t>
    <phoneticPr fontId="4" type="noConversion"/>
  </si>
  <si>
    <t>교정값</t>
    <phoneticPr fontId="4" type="noConversion"/>
  </si>
  <si>
    <t>X-A</t>
    <phoneticPr fontId="4" type="noConversion"/>
  </si>
  <si>
    <t>X-B</t>
    <phoneticPr fontId="4" type="noConversion"/>
  </si>
  <si>
    <t>X-C</t>
    <phoneticPr fontId="4" type="noConversion"/>
  </si>
  <si>
    <t>Y-A</t>
    <phoneticPr fontId="4" type="noConversion"/>
  </si>
  <si>
    <t>Y-B</t>
    <phoneticPr fontId="4" type="noConversion"/>
  </si>
  <si>
    <t>Y-C</t>
    <phoneticPr fontId="4" type="noConversion"/>
  </si>
  <si>
    <t>최소눈금</t>
    <phoneticPr fontId="4" type="noConversion"/>
  </si>
  <si>
    <t>평행도</t>
    <phoneticPr fontId="4" type="noConversion"/>
  </si>
  <si>
    <t>σ</t>
  </si>
  <si>
    <t>E</t>
  </si>
  <si>
    <t>N/mm2</t>
  </si>
  <si>
    <t>DUT 포아송비</t>
  </si>
  <si>
    <r>
      <t>α</t>
    </r>
    <r>
      <rPr>
        <b/>
        <vertAlign val="subscript"/>
        <sz val="9"/>
        <color indexed="9"/>
        <rFont val="맑은 고딕"/>
        <family val="3"/>
        <charset val="129"/>
        <scheme val="major"/>
      </rPr>
      <t>s</t>
    </r>
    <phoneticPr fontId="4" type="noConversion"/>
  </si>
  <si>
    <t>측정력, P (N)</t>
    <phoneticPr fontId="4" type="noConversion"/>
  </si>
  <si>
    <t>4. 성적서용</t>
    <phoneticPr fontId="4" type="noConversion"/>
  </si>
  <si>
    <t>평균열팽창계수</t>
    <phoneticPr fontId="4" type="noConversion"/>
  </si>
  <si>
    <t>열팽창계수차</t>
    <phoneticPr fontId="4" type="noConversion"/>
  </si>
  <si>
    <t>Δα</t>
    <phoneticPr fontId="4" type="noConversion"/>
  </si>
  <si>
    <r>
      <t>l</t>
    </r>
    <r>
      <rPr>
        <b/>
        <vertAlign val="subscript"/>
        <sz val="9"/>
        <color indexed="9"/>
        <rFont val="맑은 고딕"/>
        <family val="3"/>
        <charset val="129"/>
        <scheme val="major"/>
      </rPr>
      <t>0</t>
    </r>
    <phoneticPr fontId="4" type="noConversion"/>
  </si>
  <si>
    <t>Max</t>
    <phoneticPr fontId="4" type="noConversion"/>
  </si>
  <si>
    <t>mm</t>
    <phoneticPr fontId="4" type="noConversion"/>
  </si>
  <si>
    <t>/℃</t>
    <phoneticPr fontId="4" type="noConversion"/>
  </si>
  <si>
    <t>℃</t>
    <phoneticPr fontId="4" type="noConversion"/>
  </si>
  <si>
    <t>3. 불확도 계산</t>
    <phoneticPr fontId="4" type="noConversion"/>
  </si>
  <si>
    <t>요인</t>
    <phoneticPr fontId="4" type="noConversion"/>
  </si>
  <si>
    <t>입력량</t>
    <phoneticPr fontId="4" type="noConversion"/>
  </si>
  <si>
    <t>추정값</t>
    <phoneticPr fontId="4" type="noConversion"/>
  </si>
  <si>
    <t>요인(값)</t>
    <phoneticPr fontId="4" type="noConversion"/>
  </si>
  <si>
    <t>확률분포</t>
    <phoneticPr fontId="4" type="noConversion"/>
  </si>
  <si>
    <t>감도계수</t>
    <phoneticPr fontId="4" type="noConversion"/>
  </si>
  <si>
    <t>불확도기여량</t>
    <phoneticPr fontId="4" type="noConversion"/>
  </si>
  <si>
    <t>자유도</t>
    <phoneticPr fontId="4" type="noConversion"/>
  </si>
  <si>
    <t>A</t>
    <phoneticPr fontId="4" type="noConversion"/>
  </si>
  <si>
    <r>
      <t>l</t>
    </r>
    <r>
      <rPr>
        <vertAlign val="subscript"/>
        <sz val="9"/>
        <rFont val="맑은 고딕"/>
        <family val="3"/>
        <charset val="129"/>
        <scheme val="major"/>
      </rPr>
      <t>s</t>
    </r>
    <phoneticPr fontId="4" type="noConversion"/>
  </si>
  <si>
    <t>μm</t>
    <phoneticPr fontId="4" type="noConversion"/>
  </si>
  <si>
    <t>t</t>
    <phoneticPr fontId="4" type="noConversion"/>
  </si>
  <si>
    <r>
      <t>l</t>
    </r>
    <r>
      <rPr>
        <vertAlign val="subscript"/>
        <sz val="9"/>
        <rFont val="맑은 고딕"/>
        <family val="3"/>
        <charset val="129"/>
        <scheme val="major"/>
      </rPr>
      <t>b</t>
    </r>
    <phoneticPr fontId="4" type="noConversion"/>
  </si>
  <si>
    <t>C</t>
    <phoneticPr fontId="4" type="noConversion"/>
  </si>
  <si>
    <t>α_avr</t>
  </si>
  <si>
    <t>D</t>
    <phoneticPr fontId="4" type="noConversion"/>
  </si>
  <si>
    <t>Δt</t>
  </si>
  <si>
    <t>직사각형</t>
    <phoneticPr fontId="4" type="noConversion"/>
  </si>
  <si>
    <t>/℃·μm</t>
    <phoneticPr fontId="4" type="noConversion"/>
  </si>
  <si>
    <t>Δα</t>
  </si>
  <si>
    <t>삼각형</t>
    <phoneticPr fontId="4" type="noConversion"/>
  </si>
  <si>
    <t>F</t>
    <phoneticPr fontId="4" type="noConversion"/>
  </si>
  <si>
    <t>t_avr-20</t>
  </si>
  <si>
    <t>δt</t>
  </si>
  <si>
    <t>탄성변형</t>
    <phoneticPr fontId="4" type="noConversion"/>
  </si>
  <si>
    <t>합성표준</t>
    <phoneticPr fontId="4" type="noConversion"/>
  </si>
  <si>
    <r>
      <t>l</t>
    </r>
    <r>
      <rPr>
        <vertAlign val="subscript"/>
        <sz val="9"/>
        <rFont val="맑은 고딕"/>
        <family val="3"/>
        <charset val="129"/>
        <scheme val="major"/>
      </rPr>
      <t>x</t>
    </r>
    <phoneticPr fontId="4" type="noConversion"/>
  </si>
  <si>
    <t>※ 직사각형 확률분포가 합성표준불확도에 미치는 영향</t>
    <phoneticPr fontId="4" type="noConversion"/>
  </si>
  <si>
    <t>직사각형
분포 성분</t>
    <phoneticPr fontId="4" type="noConversion"/>
  </si>
  <si>
    <t>선택</t>
    <phoneticPr fontId="4" type="noConversion"/>
  </si>
  <si>
    <t>주 기여량</t>
    <phoneticPr fontId="4" type="noConversion"/>
  </si>
  <si>
    <t>신뢰수준(%)</t>
    <phoneticPr fontId="4" type="noConversion"/>
  </si>
  <si>
    <t>소수점</t>
    <phoneticPr fontId="4" type="noConversion"/>
  </si>
  <si>
    <t>Number</t>
    <phoneticPr fontId="4" type="noConversion"/>
  </si>
  <si>
    <t>자리수</t>
    <phoneticPr fontId="4" type="noConversion"/>
  </si>
  <si>
    <t>벤치 마이크로미터</t>
    <phoneticPr fontId="4" type="noConversion"/>
  </si>
  <si>
    <t>0.0</t>
    <phoneticPr fontId="4" type="noConversion"/>
  </si>
  <si>
    <t>0.000</t>
    <phoneticPr fontId="4" type="noConversion"/>
  </si>
  <si>
    <t>0.000 0</t>
    <phoneticPr fontId="4" type="noConversion"/>
  </si>
  <si>
    <t>0.000 00</t>
    <phoneticPr fontId="4" type="noConversion"/>
  </si>
  <si>
    <t>0.000 000 0</t>
    <phoneticPr fontId="4" type="noConversion"/>
  </si>
  <si>
    <t>0.000 000 000</t>
    <phoneticPr fontId="4" type="noConversion"/>
  </si>
  <si>
    <t>기본수수료</t>
    <phoneticPr fontId="4" type="noConversion"/>
  </si>
  <si>
    <t>추가수수료</t>
    <phoneticPr fontId="4" type="noConversion"/>
  </si>
  <si>
    <t>개수</t>
    <phoneticPr fontId="4" type="noConversion"/>
  </si>
  <si>
    <t>인치?</t>
    <phoneticPr fontId="4" type="noConversion"/>
  </si>
  <si>
    <t>※ 인치의 경우 기본수수료에서 80% 추가함.</t>
    <phoneticPr fontId="4" type="noConversion"/>
  </si>
  <si>
    <r>
      <rPr>
        <b/>
        <sz val="20"/>
        <rFont val="돋움"/>
        <family val="3"/>
        <charset val="129"/>
      </rPr>
      <t>◆</t>
    </r>
    <r>
      <rPr>
        <b/>
        <sz val="20"/>
        <rFont val="Tahoma"/>
        <family val="2"/>
      </rPr>
      <t xml:space="preserve"> RAWDATA </t>
    </r>
    <r>
      <rPr>
        <b/>
        <sz val="20"/>
        <rFont val="돋움"/>
        <family val="3"/>
        <charset val="129"/>
      </rPr>
      <t>◆</t>
    </r>
    <phoneticPr fontId="4" type="noConversion"/>
  </si>
  <si>
    <t>등록번호</t>
    <phoneticPr fontId="4" type="noConversion"/>
  </si>
  <si>
    <t>교정번호</t>
    <phoneticPr fontId="4" type="noConversion"/>
  </si>
  <si>
    <t>교정자</t>
    <phoneticPr fontId="4" type="noConversion"/>
  </si>
  <si>
    <t>기기번호</t>
    <phoneticPr fontId="4" type="noConversion"/>
  </si>
  <si>
    <t>교정일자</t>
    <phoneticPr fontId="4" type="noConversion"/>
  </si>
  <si>
    <t>기술책임자</t>
    <phoneticPr fontId="4" type="noConversion"/>
  </si>
  <si>
    <t>● Range 1</t>
    <phoneticPr fontId="4" type="noConversion"/>
  </si>
  <si>
    <t>최소범위</t>
    <phoneticPr fontId="4" type="noConversion"/>
  </si>
  <si>
    <t>최대범위</t>
    <phoneticPr fontId="4" type="noConversion"/>
  </si>
  <si>
    <t>단위</t>
    <phoneticPr fontId="4" type="noConversion"/>
  </si>
  <si>
    <t>○ 측정데이터</t>
    <phoneticPr fontId="4" type="noConversion"/>
  </si>
  <si>
    <r>
      <t xml:space="preserve">1. </t>
    </r>
    <r>
      <rPr>
        <b/>
        <sz val="9"/>
        <rFont val="돋움"/>
        <family val="3"/>
        <charset val="129"/>
      </rPr>
      <t>반복측정</t>
    </r>
    <r>
      <rPr>
        <b/>
        <sz val="9"/>
        <rFont val="Tahoma"/>
        <family val="2"/>
      </rPr>
      <t xml:space="preserve"> </t>
    </r>
    <r>
      <rPr>
        <b/>
        <sz val="9"/>
        <rFont val="돋움"/>
        <family val="3"/>
        <charset val="129"/>
      </rPr>
      <t>결과</t>
    </r>
    <phoneticPr fontId="4" type="noConversion"/>
  </si>
  <si>
    <t>명목값</t>
    <phoneticPr fontId="4" type="noConversion"/>
  </si>
  <si>
    <t>X-A</t>
    <phoneticPr fontId="4" type="noConversion"/>
  </si>
  <si>
    <t>X-B</t>
    <phoneticPr fontId="4" type="noConversion"/>
  </si>
  <si>
    <t>X-C</t>
    <phoneticPr fontId="4" type="noConversion"/>
  </si>
  <si>
    <t>Y-A</t>
    <phoneticPr fontId="4" type="noConversion"/>
  </si>
  <si>
    <t>Y-B</t>
    <phoneticPr fontId="4" type="noConversion"/>
  </si>
  <si>
    <t>Y-C</t>
    <phoneticPr fontId="4" type="noConversion"/>
  </si>
  <si>
    <t>- 다음 -</t>
    <phoneticPr fontId="4" type="noConversion"/>
  </si>
  <si>
    <t>- Next -</t>
    <phoneticPr fontId="4" type="noConversion"/>
  </si>
  <si>
    <t>-</t>
    <phoneticPr fontId="4" type="noConversion"/>
  </si>
  <si>
    <t>-</t>
    <phoneticPr fontId="4" type="noConversion"/>
  </si>
  <si>
    <t>-</t>
    <phoneticPr fontId="4" type="noConversion"/>
  </si>
  <si>
    <t>-</t>
    <phoneticPr fontId="4" type="noConversion"/>
  </si>
  <si>
    <t>Calibration value</t>
    <phoneticPr fontId="4" type="noConversion"/>
  </si>
  <si>
    <t>■ 측정기본정보</t>
    <phoneticPr fontId="4" type="noConversion"/>
  </si>
  <si>
    <t>단위</t>
    <phoneticPr fontId="4" type="noConversion"/>
  </si>
  <si>
    <t>환산계수</t>
    <phoneticPr fontId="4" type="noConversion"/>
  </si>
  <si>
    <t>기기명</t>
    <phoneticPr fontId="4" type="noConversion"/>
  </si>
  <si>
    <t>기준기명</t>
    <phoneticPr fontId="4" type="noConversion"/>
  </si>
  <si>
    <t>핀 게이지</t>
    <phoneticPr fontId="4" type="noConversion"/>
  </si>
  <si>
    <t>■ 반복 측정 결과</t>
    <phoneticPr fontId="4" type="noConversion"/>
  </si>
  <si>
    <t>명목값</t>
    <phoneticPr fontId="4" type="noConversion"/>
  </si>
  <si>
    <t>평균값</t>
    <phoneticPr fontId="4" type="noConversion"/>
  </si>
  <si>
    <t>표준편차</t>
    <phoneticPr fontId="4" type="noConversion"/>
  </si>
  <si>
    <t>열팽창보정항</t>
    <phoneticPr fontId="4" type="noConversion"/>
  </si>
  <si>
    <t>탄성변형보정항</t>
    <phoneticPr fontId="4" type="noConversion"/>
  </si>
  <si>
    <t>원통형 게이지의 지름</t>
    <phoneticPr fontId="4" type="noConversion"/>
  </si>
  <si>
    <t>X 방향</t>
    <phoneticPr fontId="4" type="noConversion"/>
  </si>
  <si>
    <t>Y 방향</t>
    <phoneticPr fontId="4" type="noConversion"/>
  </si>
  <si>
    <t>A</t>
    <phoneticPr fontId="4" type="noConversion"/>
  </si>
  <si>
    <t>B</t>
    <phoneticPr fontId="4" type="noConversion"/>
  </si>
  <si>
    <t>B</t>
    <phoneticPr fontId="4" type="noConversion"/>
  </si>
  <si>
    <t>C</t>
    <phoneticPr fontId="4" type="noConversion"/>
  </si>
  <si>
    <t>C</t>
    <phoneticPr fontId="4" type="noConversion"/>
  </si>
  <si>
    <t>A</t>
    <phoneticPr fontId="4" type="noConversion"/>
  </si>
  <si>
    <t>B</t>
    <phoneticPr fontId="4" type="noConversion"/>
  </si>
  <si>
    <t>■ 수학적 모델</t>
    <phoneticPr fontId="4" type="noConversion"/>
  </si>
  <si>
    <r>
      <t>l</t>
    </r>
    <r>
      <rPr>
        <i/>
        <vertAlign val="subscript"/>
        <sz val="10"/>
        <rFont val="Times New Roman"/>
        <family val="1"/>
      </rPr>
      <t>x</t>
    </r>
    <phoneticPr fontId="4" type="noConversion"/>
  </si>
  <si>
    <t>:</t>
    <phoneticPr fontId="4" type="noConversion"/>
  </si>
  <si>
    <r>
      <t>l</t>
    </r>
    <r>
      <rPr>
        <i/>
        <vertAlign val="subscript"/>
        <sz val="10"/>
        <rFont val="Times New Roman"/>
        <family val="1"/>
      </rPr>
      <t>s</t>
    </r>
    <phoneticPr fontId="4" type="noConversion"/>
  </si>
  <si>
    <r>
      <t>l</t>
    </r>
    <r>
      <rPr>
        <i/>
        <vertAlign val="subscript"/>
        <sz val="10"/>
        <rFont val="Times New Roman"/>
        <family val="1"/>
      </rPr>
      <t>b</t>
    </r>
    <phoneticPr fontId="4" type="noConversion"/>
  </si>
  <si>
    <t>:</t>
    <phoneticPr fontId="4" type="noConversion"/>
  </si>
  <si>
    <r>
      <t>l</t>
    </r>
    <r>
      <rPr>
        <vertAlign val="subscript"/>
        <sz val="10"/>
        <rFont val="Times New Roman"/>
        <family val="1"/>
      </rPr>
      <t>0</t>
    </r>
    <phoneticPr fontId="4" type="noConversion"/>
  </si>
  <si>
    <t>Δt</t>
    <phoneticPr fontId="4" type="noConversion"/>
  </si>
  <si>
    <t>Δα</t>
    <phoneticPr fontId="4" type="noConversion"/>
  </si>
  <si>
    <t>δt</t>
    <phoneticPr fontId="4" type="noConversion"/>
  </si>
  <si>
    <r>
      <t>l</t>
    </r>
    <r>
      <rPr>
        <i/>
        <vertAlign val="subscript"/>
        <sz val="10"/>
        <rFont val="Times New Roman"/>
        <family val="1"/>
      </rPr>
      <t>cd</t>
    </r>
    <phoneticPr fontId="4" type="noConversion"/>
  </si>
  <si>
    <t>측정력에 의한 탄성변형에서 기인하는 보정값</t>
    <phoneticPr fontId="4" type="noConversion"/>
  </si>
  <si>
    <r>
      <t>δl</t>
    </r>
    <r>
      <rPr>
        <i/>
        <vertAlign val="subscript"/>
        <sz val="10"/>
        <rFont val="Times New Roman"/>
        <family val="1"/>
      </rPr>
      <t>g</t>
    </r>
    <phoneticPr fontId="4" type="noConversion"/>
  </si>
  <si>
    <t>기하학적 효과에 의한 보정값 (표준 측장기의 평행도, 기대값=0)</t>
    <phoneticPr fontId="4" type="noConversion"/>
  </si>
  <si>
    <t>■ 합성표준불확도 관계식</t>
    <phoneticPr fontId="4" type="noConversion"/>
  </si>
  <si>
    <t>※ 감도계수</t>
    <phoneticPr fontId="4" type="noConversion"/>
  </si>
  <si>
    <t>■ 불확도 총괄표</t>
    <phoneticPr fontId="4" type="noConversion"/>
  </si>
  <si>
    <t>입력량</t>
    <phoneticPr fontId="4" type="noConversion"/>
  </si>
  <si>
    <t>추정값</t>
    <phoneticPr fontId="4" type="noConversion"/>
  </si>
  <si>
    <t>표준불확도</t>
    <phoneticPr fontId="4" type="noConversion"/>
  </si>
  <si>
    <t>확률분포</t>
    <phoneticPr fontId="4" type="noConversion"/>
  </si>
  <si>
    <t>감도계수</t>
    <phoneticPr fontId="4" type="noConversion"/>
  </si>
  <si>
    <t>불확도 기여량</t>
    <phoneticPr fontId="4" type="noConversion"/>
  </si>
  <si>
    <t>자유도</t>
    <phoneticPr fontId="4" type="noConversion"/>
  </si>
  <si>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X</t>
    </r>
    <r>
      <rPr>
        <i/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)</t>
    </r>
    <phoneticPr fontId="4" type="noConversion"/>
  </si>
  <si>
    <r>
      <t>(</t>
    </r>
    <r>
      <rPr>
        <i/>
        <sz val="10"/>
        <rFont val="Times New Roman"/>
        <family val="1"/>
      </rPr>
      <t>x</t>
    </r>
    <r>
      <rPr>
        <i/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)</t>
    </r>
    <phoneticPr fontId="4" type="noConversion"/>
  </si>
  <si>
    <r>
      <rPr>
        <i/>
        <sz val="10"/>
        <rFont val="Times New Roman"/>
        <family val="1"/>
      </rP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x</t>
    </r>
    <r>
      <rPr>
        <i/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)</t>
    </r>
    <phoneticPr fontId="4" type="noConversion"/>
  </si>
  <si>
    <r>
      <t>(</t>
    </r>
    <r>
      <rPr>
        <i/>
        <sz val="10"/>
        <rFont val="Times New Roman"/>
        <family val="1"/>
      </rPr>
      <t>c</t>
    </r>
    <r>
      <rPr>
        <i/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)</t>
    </r>
    <phoneticPr fontId="4" type="noConversion"/>
  </si>
  <si>
    <r>
      <rPr>
        <i/>
        <sz val="10"/>
        <rFont val="Times New Roman"/>
        <family val="1"/>
      </rPr>
      <t>|u</t>
    </r>
    <r>
      <rPr>
        <i/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y</t>
    </r>
    <r>
      <rPr>
        <sz val="10"/>
        <rFont val="Times New Roman"/>
        <family val="1"/>
      </rPr>
      <t>)|</t>
    </r>
    <phoneticPr fontId="4" type="noConversion"/>
  </si>
  <si>
    <r>
      <t>l</t>
    </r>
    <r>
      <rPr>
        <i/>
        <vertAlign val="subscript"/>
        <sz val="10"/>
        <rFont val="Times New Roman"/>
        <family val="1"/>
      </rPr>
      <t>s</t>
    </r>
    <phoneticPr fontId="4" type="noConversion"/>
  </si>
  <si>
    <t>D</t>
    <phoneticPr fontId="4" type="noConversion"/>
  </si>
  <si>
    <t>Δt</t>
    <phoneticPr fontId="4" type="noConversion"/>
  </si>
  <si>
    <t>E</t>
    <phoneticPr fontId="4" type="noConversion"/>
  </si>
  <si>
    <t>F</t>
    <phoneticPr fontId="4" type="noConversion"/>
  </si>
  <si>
    <t>δt</t>
    <phoneticPr fontId="4" type="noConversion"/>
  </si>
  <si>
    <t>G</t>
    <phoneticPr fontId="4" type="noConversion"/>
  </si>
  <si>
    <r>
      <t>l</t>
    </r>
    <r>
      <rPr>
        <i/>
        <vertAlign val="subscript"/>
        <sz val="10"/>
        <rFont val="Times New Roman"/>
        <family val="1"/>
      </rPr>
      <t>cd</t>
    </r>
    <phoneticPr fontId="4" type="noConversion"/>
  </si>
  <si>
    <t>H</t>
    <phoneticPr fontId="4" type="noConversion"/>
  </si>
  <si>
    <r>
      <t>δl</t>
    </r>
    <r>
      <rPr>
        <i/>
        <vertAlign val="subscript"/>
        <sz val="10"/>
        <rFont val="Times New Roman"/>
        <family val="1"/>
      </rPr>
      <t>g</t>
    </r>
    <phoneticPr fontId="4" type="noConversion"/>
  </si>
  <si>
    <t>I</t>
    <phoneticPr fontId="4" type="noConversion"/>
  </si>
  <si>
    <t>■ 표준불확도 성분의 계산</t>
    <phoneticPr fontId="4" type="noConversion"/>
  </si>
  <si>
    <r>
      <rPr>
        <b/>
        <i/>
        <sz val="10"/>
        <rFont val="Times New Roman"/>
        <family val="1"/>
      </rPr>
      <t>u</t>
    </r>
    <r>
      <rPr>
        <b/>
        <sz val="10"/>
        <rFont val="Times New Roman"/>
        <family val="1"/>
      </rPr>
      <t>(</t>
    </r>
    <r>
      <rPr>
        <b/>
        <i/>
        <sz val="10"/>
        <rFont val="Times New Roman"/>
        <family val="1"/>
      </rPr>
      <t>l</t>
    </r>
    <r>
      <rPr>
        <b/>
        <i/>
        <vertAlign val="subscript"/>
        <sz val="10"/>
        <rFont val="Times New Roman"/>
        <family val="1"/>
      </rPr>
      <t>s</t>
    </r>
    <r>
      <rPr>
        <b/>
        <sz val="10"/>
        <rFont val="Times New Roman"/>
        <family val="1"/>
      </rPr>
      <t>)</t>
    </r>
    <phoneticPr fontId="4" type="noConversion"/>
  </si>
  <si>
    <t>※ 표준불확도 성분은 우연효과로 인한 불확도로써 A형 평가를 통하여 구한다.</t>
    <phoneticPr fontId="4" type="noConversion"/>
  </si>
  <si>
    <r>
      <t>반복측정한</t>
    </r>
    <r>
      <rPr>
        <sz val="10"/>
        <rFont val="맑은 고딕"/>
        <family val="1"/>
        <scheme val="major"/>
      </rPr>
      <t xml:space="preserve"> 결과의 </t>
    </r>
    <r>
      <rPr>
        <sz val="10"/>
        <rFont val="맑은 고딕"/>
        <family val="3"/>
        <charset val="129"/>
        <scheme val="major"/>
      </rPr>
      <t>표준편차(</t>
    </r>
    <r>
      <rPr>
        <i/>
        <sz val="10"/>
        <rFont val="Times New Roman"/>
        <family val="1"/>
      </rPr>
      <t>s</t>
    </r>
    <r>
      <rPr>
        <sz val="10"/>
        <rFont val="맑은 고딕"/>
        <family val="3"/>
        <charset val="129"/>
        <scheme val="major"/>
      </rPr>
      <t>)를 구하고 이 값을 측정횟수의 제곱근으로 나누어 구한다.</t>
    </r>
    <phoneticPr fontId="4" type="noConversion"/>
  </si>
  <si>
    <t>A1. 추정값 :</t>
    <phoneticPr fontId="4" type="noConversion"/>
  </si>
  <si>
    <t>A2. 표준불확도 :</t>
    <phoneticPr fontId="4" type="noConversion"/>
  </si>
  <si>
    <r>
      <rPr>
        <sz val="10"/>
        <rFont val="맑은 고딕"/>
        <family val="3"/>
        <charset val="129"/>
      </rPr>
      <t>※</t>
    </r>
    <r>
      <rPr>
        <sz val="10"/>
        <rFont val="Times New Roman"/>
        <family val="1"/>
      </rPr>
      <t xml:space="preserve"> </t>
    </r>
    <r>
      <rPr>
        <sz val="10"/>
        <rFont val="맑은 고딕"/>
        <family val="3"/>
        <charset val="129"/>
      </rPr>
      <t>표준편차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s</t>
    </r>
    <r>
      <rPr>
        <sz val="10"/>
        <rFont val="Times New Roman"/>
        <family val="1"/>
      </rPr>
      <t>) :</t>
    </r>
    <phoneticPr fontId="4" type="noConversion"/>
  </si>
  <si>
    <t>μm</t>
    <phoneticPr fontId="4" type="noConversion"/>
  </si>
  <si>
    <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l</t>
    </r>
    <r>
      <rPr>
        <i/>
        <vertAlign val="subscript"/>
        <sz val="10"/>
        <rFont val="Times New Roman"/>
        <family val="1"/>
      </rPr>
      <t>s</t>
    </r>
    <r>
      <rPr>
        <sz val="10"/>
        <rFont val="Times New Roman"/>
        <family val="1"/>
      </rPr>
      <t>)</t>
    </r>
    <phoneticPr fontId="4" type="noConversion"/>
  </si>
  <si>
    <t>=</t>
    <phoneticPr fontId="4" type="noConversion"/>
  </si>
  <si>
    <t>s</t>
    <phoneticPr fontId="4" type="noConversion"/>
  </si>
  <si>
    <t>=</t>
    <phoneticPr fontId="4" type="noConversion"/>
  </si>
  <si>
    <t>A3. 확률분포 :</t>
    <phoneticPr fontId="4" type="noConversion"/>
  </si>
  <si>
    <t>A4. 감도계수 :</t>
    <phoneticPr fontId="4" type="noConversion"/>
  </si>
  <si>
    <t>A5. 불확도 기여도 :</t>
    <phoneticPr fontId="4" type="noConversion"/>
  </si>
  <si>
    <t>×</t>
    <phoneticPr fontId="4" type="noConversion"/>
  </si>
  <si>
    <r>
      <rPr>
        <i/>
        <sz val="10"/>
        <rFont val="Times New Roman"/>
        <family val="1"/>
      </rPr>
      <t>ν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l</t>
    </r>
    <r>
      <rPr>
        <i/>
        <vertAlign val="subscript"/>
        <sz val="10"/>
        <rFont val="Times New Roman"/>
        <family val="1"/>
      </rPr>
      <t>s</t>
    </r>
    <r>
      <rPr>
        <sz val="10"/>
        <rFont val="Times New Roman"/>
        <family val="1"/>
      </rPr>
      <t xml:space="preserve">) = </t>
    </r>
    <r>
      <rPr>
        <i/>
        <sz val="10"/>
        <rFont val="Times New Roman"/>
        <family val="1"/>
      </rPr>
      <t>n</t>
    </r>
    <r>
      <rPr>
        <sz val="10"/>
        <rFont val="Times New Roman"/>
        <family val="1"/>
      </rPr>
      <t xml:space="preserve"> </t>
    </r>
    <r>
      <rPr>
        <sz val="10"/>
        <rFont val="맑은 고딕"/>
        <family val="3"/>
        <charset val="129"/>
        <scheme val="minor"/>
      </rPr>
      <t>- 1 = 5 - 1 = 4</t>
    </r>
    <phoneticPr fontId="4" type="noConversion"/>
  </si>
  <si>
    <r>
      <rPr>
        <b/>
        <i/>
        <sz val="10"/>
        <rFont val="Times New Roman"/>
        <family val="1"/>
      </rPr>
      <t>u</t>
    </r>
    <r>
      <rPr>
        <b/>
        <sz val="10"/>
        <rFont val="Times New Roman"/>
        <family val="1"/>
      </rPr>
      <t>(</t>
    </r>
    <r>
      <rPr>
        <b/>
        <i/>
        <sz val="10"/>
        <rFont val="Times New Roman"/>
        <family val="1"/>
      </rPr>
      <t>l</t>
    </r>
    <r>
      <rPr>
        <b/>
        <i/>
        <vertAlign val="subscript"/>
        <sz val="10"/>
        <rFont val="Times New Roman"/>
        <family val="1"/>
      </rPr>
      <t>b</t>
    </r>
    <r>
      <rPr>
        <b/>
        <sz val="10"/>
        <rFont val="Times New Roman"/>
        <family val="1"/>
      </rPr>
      <t>)</t>
    </r>
    <phoneticPr fontId="4" type="noConversion"/>
  </si>
  <si>
    <t>B1. 추정값 :</t>
    <phoneticPr fontId="4" type="noConversion"/>
  </si>
  <si>
    <t>B2. 표준불확도 :</t>
    <phoneticPr fontId="4" type="noConversion"/>
  </si>
  <si>
    <t>U</t>
    <phoneticPr fontId="4" type="noConversion"/>
  </si>
  <si>
    <t>mm</t>
    <phoneticPr fontId="4" type="noConversion"/>
  </si>
  <si>
    <t>k</t>
    <phoneticPr fontId="4" type="noConversion"/>
  </si>
  <si>
    <t>B3. 확률분포 :</t>
    <phoneticPr fontId="4" type="noConversion"/>
  </si>
  <si>
    <t>B4. 감도계수 :</t>
    <phoneticPr fontId="4" type="noConversion"/>
  </si>
  <si>
    <t>B5. 불확도 기여도 :</t>
    <phoneticPr fontId="4" type="noConversion"/>
  </si>
  <si>
    <t>B6. 자유도 :</t>
    <phoneticPr fontId="4" type="noConversion"/>
  </si>
  <si>
    <r>
      <rPr>
        <i/>
        <sz val="10"/>
        <rFont val="Times New Roman"/>
        <family val="1"/>
      </rPr>
      <t>ν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l</t>
    </r>
    <r>
      <rPr>
        <i/>
        <vertAlign val="subscript"/>
        <sz val="10"/>
        <rFont val="Times New Roman"/>
        <family val="1"/>
      </rPr>
      <t>b</t>
    </r>
    <r>
      <rPr>
        <sz val="10"/>
        <rFont val="Times New Roman"/>
        <family val="1"/>
      </rPr>
      <t xml:space="preserve">) = </t>
    </r>
    <r>
      <rPr>
        <sz val="10"/>
        <rFont val="바탕"/>
        <family val="1"/>
        <charset val="129"/>
      </rPr>
      <t>∞</t>
    </r>
    <phoneticPr fontId="4" type="noConversion"/>
  </si>
  <si>
    <t>C1. 추정값 :</t>
    <phoneticPr fontId="4" type="noConversion"/>
  </si>
  <si>
    <r>
      <t>×10</t>
    </r>
    <r>
      <rPr>
        <vertAlign val="superscript"/>
        <sz val="10"/>
        <rFont val="맑은 고딕"/>
        <family val="3"/>
        <charset val="129"/>
        <scheme val="major"/>
      </rPr>
      <t>-6</t>
    </r>
    <r>
      <rPr>
        <sz val="10"/>
        <rFont val="맑은 고딕"/>
        <family val="3"/>
        <charset val="129"/>
        <scheme val="major"/>
      </rPr>
      <t>/℃</t>
    </r>
    <phoneticPr fontId="4" type="noConversion"/>
  </si>
  <si>
    <t>C2. 표준불확도 :</t>
    <phoneticPr fontId="4" type="noConversion"/>
  </si>
  <si>
    <t>※ 불확도 전파법칙에 의한 수식 :</t>
    <phoneticPr fontId="4" type="noConversion"/>
  </si>
  <si>
    <r>
      <t xml:space="preserve">※ 열팽창계수의 불확도 값 : </t>
    </r>
    <r>
      <rPr>
        <i/>
        <sz val="10"/>
        <rFont val="Times New Roman"/>
        <family val="1"/>
      </rP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α</t>
    </r>
    <r>
      <rPr>
        <i/>
        <vertAlign val="subscript"/>
        <sz val="10"/>
        <rFont val="Times New Roman"/>
        <family val="1"/>
      </rPr>
      <t>s</t>
    </r>
    <r>
      <rPr>
        <sz val="10"/>
        <rFont val="Times New Roman"/>
        <family val="1"/>
      </rPr>
      <t xml:space="preserve">) </t>
    </r>
    <r>
      <rPr>
        <i/>
        <sz val="10"/>
        <rFont val="Times New Roman"/>
        <family val="1"/>
      </rPr>
      <t>= 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α</t>
    </r>
    <r>
      <rPr>
        <i/>
        <vertAlign val="subscript"/>
        <sz val="10"/>
        <rFont val="Times New Roman"/>
        <family val="1"/>
      </rPr>
      <t>x</t>
    </r>
    <r>
      <rPr>
        <sz val="10"/>
        <rFont val="Times New Roman"/>
        <family val="1"/>
      </rPr>
      <t xml:space="preserve">) </t>
    </r>
    <r>
      <rPr>
        <i/>
        <sz val="10"/>
        <rFont val="Times New Roman"/>
        <family val="1"/>
      </rPr>
      <t>=</t>
    </r>
    <phoneticPr fontId="4" type="noConversion"/>
  </si>
  <si>
    <r>
      <t>1.0×10</t>
    </r>
    <r>
      <rPr>
        <vertAlign val="superscript"/>
        <sz val="10"/>
        <rFont val="맑은 고딕"/>
        <family val="3"/>
        <charset val="129"/>
        <scheme val="major"/>
      </rPr>
      <t>-6</t>
    </r>
    <r>
      <rPr>
        <sz val="10"/>
        <rFont val="맑은 고딕"/>
        <family val="3"/>
        <charset val="129"/>
        <scheme val="major"/>
      </rPr>
      <t>/℃</t>
    </r>
    <phoneticPr fontId="4" type="noConversion"/>
  </si>
  <si>
    <r>
      <t>0.58×10</t>
    </r>
    <r>
      <rPr>
        <vertAlign val="superscript"/>
        <sz val="10"/>
        <rFont val="맑은 고딕"/>
        <family val="3"/>
        <charset val="129"/>
        <scheme val="major"/>
      </rPr>
      <t>-6</t>
    </r>
    <r>
      <rPr>
        <sz val="10"/>
        <rFont val="맑은 고딕"/>
        <family val="3"/>
        <charset val="129"/>
        <scheme val="major"/>
      </rPr>
      <t>/℃</t>
    </r>
    <phoneticPr fontId="4" type="noConversion"/>
  </si>
  <si>
    <t>불확도 전파법칙에 의한 수식에 열팽창계수의 불확도 값을 대입하여 계산하면</t>
    <phoneticPr fontId="4" type="noConversion"/>
  </si>
  <si>
    <r>
      <t>0.41×10</t>
    </r>
    <r>
      <rPr>
        <vertAlign val="superscript"/>
        <sz val="10"/>
        <rFont val="맑은 고딕"/>
        <family val="3"/>
        <charset val="129"/>
        <scheme val="major"/>
      </rPr>
      <t>-6</t>
    </r>
    <r>
      <rPr>
        <sz val="10"/>
        <rFont val="맑은 고딕"/>
        <family val="3"/>
        <charset val="129"/>
        <scheme val="major"/>
      </rPr>
      <t>/℃</t>
    </r>
    <phoneticPr fontId="4" type="noConversion"/>
  </si>
  <si>
    <t>C3. 확률분포 :</t>
    <phoneticPr fontId="4" type="noConversion"/>
  </si>
  <si>
    <t>C3. 확률분포 :</t>
    <phoneticPr fontId="4" type="noConversion"/>
  </si>
  <si>
    <t>C4. 감도계수 :</t>
    <phoneticPr fontId="4" type="noConversion"/>
  </si>
  <si>
    <t>.</t>
    <phoneticPr fontId="4" type="noConversion"/>
  </si>
  <si>
    <t>℃×</t>
    <phoneticPr fontId="4" type="noConversion"/>
  </si>
  <si>
    <t>μm</t>
    <phoneticPr fontId="4" type="noConversion"/>
  </si>
  <si>
    <t>℃·μm</t>
    <phoneticPr fontId="4" type="noConversion"/>
  </si>
  <si>
    <t>C5. 불확도 기여량 :</t>
    <phoneticPr fontId="4" type="noConversion"/>
  </si>
  <si>
    <t>｜</t>
    <phoneticPr fontId="4" type="noConversion"/>
  </si>
  <si>
    <r>
      <t>℃·μm × 0.41 ×10</t>
    </r>
    <r>
      <rPr>
        <vertAlign val="superscript"/>
        <sz val="10"/>
        <rFont val="맑은 고딕"/>
        <family val="3"/>
        <charset val="129"/>
        <scheme val="major"/>
      </rPr>
      <t>-6</t>
    </r>
    <r>
      <rPr>
        <sz val="10"/>
        <rFont val="맑은 고딕"/>
        <family val="3"/>
        <charset val="129"/>
        <scheme val="major"/>
      </rPr>
      <t>/℃</t>
    </r>
    <phoneticPr fontId="4" type="noConversion"/>
  </si>
  <si>
    <t>C6. 자유도 :</t>
    <phoneticPr fontId="4" type="noConversion"/>
  </si>
  <si>
    <r>
      <t xml:space="preserve">※ 상대불확도 </t>
    </r>
    <r>
      <rPr>
        <i/>
        <sz val="10"/>
        <rFont val="Times New Roman"/>
        <family val="1"/>
      </rPr>
      <t>R</t>
    </r>
    <r>
      <rPr>
        <sz val="10"/>
        <rFont val="맑은 고딕"/>
        <family val="3"/>
        <charset val="129"/>
        <scheme val="major"/>
      </rPr>
      <t xml:space="preserve"> : 10%로 추정</t>
    </r>
    <phoneticPr fontId="4" type="noConversion"/>
  </si>
  <si>
    <r>
      <t xml:space="preserve">※ 상대불확도 </t>
    </r>
    <r>
      <rPr>
        <i/>
        <sz val="10"/>
        <rFont val="Times New Roman"/>
        <family val="1"/>
      </rPr>
      <t>R</t>
    </r>
    <r>
      <rPr>
        <sz val="10"/>
        <rFont val="맑은 고딕"/>
        <family val="3"/>
        <charset val="129"/>
        <scheme val="major"/>
      </rPr>
      <t xml:space="preserve"> : 10%로 추정</t>
    </r>
    <phoneticPr fontId="4" type="noConversion"/>
  </si>
  <si>
    <r>
      <rPr>
        <b/>
        <i/>
        <sz val="10"/>
        <rFont val="Times New Roman"/>
        <family val="1"/>
      </rPr>
      <t>u</t>
    </r>
    <r>
      <rPr>
        <b/>
        <sz val="10"/>
        <rFont val="맑은 고딕"/>
        <family val="3"/>
        <charset val="129"/>
        <scheme val="major"/>
      </rPr>
      <t>(</t>
    </r>
    <r>
      <rPr>
        <b/>
        <i/>
        <sz val="10"/>
        <rFont val="Times New Roman"/>
        <family val="1"/>
      </rPr>
      <t>Δt</t>
    </r>
    <r>
      <rPr>
        <b/>
        <sz val="10"/>
        <rFont val="맑은 고딕"/>
        <family val="3"/>
        <charset val="129"/>
        <scheme val="major"/>
      </rPr>
      <t>)</t>
    </r>
    <phoneticPr fontId="4" type="noConversion"/>
  </si>
  <si>
    <t>추정하여 직사각형 확률분포를 적용하여 계산하면</t>
    <phoneticPr fontId="4" type="noConversion"/>
  </si>
  <si>
    <t>D1. 추정값 :</t>
    <phoneticPr fontId="4" type="noConversion"/>
  </si>
  <si>
    <t>D2. 표준불확도 :</t>
    <phoneticPr fontId="4" type="noConversion"/>
  </si>
  <si>
    <r>
      <rPr>
        <i/>
        <sz val="10"/>
        <rFont val="Times New Roman"/>
        <family val="1"/>
      </rP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Δt</t>
    </r>
    <r>
      <rPr>
        <sz val="10"/>
        <rFont val="Times New Roman"/>
        <family val="1"/>
      </rPr>
      <t xml:space="preserve">) </t>
    </r>
    <phoneticPr fontId="4" type="noConversion"/>
  </si>
  <si>
    <t>℃</t>
    <phoneticPr fontId="4" type="noConversion"/>
  </si>
  <si>
    <t>D3. 확률분포 :</t>
    <phoneticPr fontId="4" type="noConversion"/>
  </si>
  <si>
    <t>D4. 감도계수 :</t>
    <phoneticPr fontId="4" type="noConversion"/>
  </si>
  <si>
    <r>
      <t>×10</t>
    </r>
    <r>
      <rPr>
        <vertAlign val="superscript"/>
        <sz val="10"/>
        <rFont val="맑은 고딕"/>
        <family val="3"/>
        <charset val="129"/>
        <scheme val="major"/>
      </rPr>
      <t>-6</t>
    </r>
    <r>
      <rPr>
        <sz val="10"/>
        <rFont val="맑은 고딕"/>
        <family val="3"/>
        <charset val="129"/>
        <scheme val="major"/>
      </rPr>
      <t>/℃</t>
    </r>
    <phoneticPr fontId="4" type="noConversion"/>
  </si>
  <si>
    <t>/℃·μm</t>
    <phoneticPr fontId="4" type="noConversion"/>
  </si>
  <si>
    <t>D5. 불확도 기여량 :</t>
    <phoneticPr fontId="4" type="noConversion"/>
  </si>
  <si>
    <t>｜</t>
    <phoneticPr fontId="4" type="noConversion"/>
  </si>
  <si>
    <t>/℃·μm</t>
    <phoneticPr fontId="4" type="noConversion"/>
  </si>
  <si>
    <t>D6. 자유도 :</t>
    <phoneticPr fontId="4" type="noConversion"/>
  </si>
  <si>
    <r>
      <t xml:space="preserve">※ 상대불확도 </t>
    </r>
    <r>
      <rPr>
        <i/>
        <sz val="10"/>
        <rFont val="Times New Roman"/>
        <family val="1"/>
      </rPr>
      <t>R</t>
    </r>
    <r>
      <rPr>
        <sz val="10"/>
        <rFont val="맑은 고딕"/>
        <family val="3"/>
        <charset val="129"/>
        <scheme val="major"/>
      </rPr>
      <t xml:space="preserve"> : 20%로 추정</t>
    </r>
    <phoneticPr fontId="4" type="noConversion"/>
  </si>
  <si>
    <r>
      <rPr>
        <b/>
        <i/>
        <sz val="10"/>
        <rFont val="Times New Roman"/>
        <family val="1"/>
      </rPr>
      <t>u</t>
    </r>
    <r>
      <rPr>
        <b/>
        <sz val="10"/>
        <rFont val="Times New Roman"/>
        <family val="1"/>
      </rPr>
      <t>(</t>
    </r>
    <r>
      <rPr>
        <b/>
        <sz val="10"/>
        <rFont val="맑은 고딕"/>
        <family val="3"/>
        <charset val="129"/>
      </rPr>
      <t>Δ</t>
    </r>
    <r>
      <rPr>
        <b/>
        <i/>
        <sz val="10"/>
        <rFont val="맑은 고딕"/>
        <family val="3"/>
        <charset val="129"/>
      </rPr>
      <t>α</t>
    </r>
    <r>
      <rPr>
        <b/>
        <sz val="10"/>
        <rFont val="Times New Roman"/>
        <family val="1"/>
      </rPr>
      <t>)</t>
    </r>
    <phoneticPr fontId="4" type="noConversion"/>
  </si>
  <si>
    <r>
      <rPr>
        <sz val="10"/>
        <rFont val="Times New Roman"/>
        <family val="1"/>
      </rPr>
      <t>Δ</t>
    </r>
    <r>
      <rPr>
        <i/>
        <sz val="10"/>
        <rFont val="Times New Roman"/>
        <family val="1"/>
      </rPr>
      <t>α</t>
    </r>
    <r>
      <rPr>
        <sz val="10"/>
        <rFont val="맑은 고딕"/>
        <family val="3"/>
        <charset val="129"/>
        <scheme val="major"/>
      </rPr>
      <t xml:space="preserve"> = (</t>
    </r>
    <r>
      <rPr>
        <i/>
        <sz val="10"/>
        <rFont val="Times New Roman"/>
        <family val="1"/>
      </rPr>
      <t>α</t>
    </r>
    <r>
      <rPr>
        <i/>
        <vertAlign val="subscript"/>
        <sz val="10"/>
        <rFont val="Times New Roman"/>
        <family val="1"/>
      </rPr>
      <t>x</t>
    </r>
    <r>
      <rPr>
        <sz val="10"/>
        <rFont val="맑은 고딕"/>
        <family val="3"/>
        <charset val="129"/>
        <scheme val="major"/>
      </rPr>
      <t xml:space="preserve"> - </t>
    </r>
    <r>
      <rPr>
        <i/>
        <sz val="10"/>
        <rFont val="Times New Roman"/>
        <family val="1"/>
      </rPr>
      <t>α</t>
    </r>
    <r>
      <rPr>
        <i/>
        <vertAlign val="subscript"/>
        <sz val="10"/>
        <rFont val="Times New Roman"/>
        <family val="1"/>
      </rPr>
      <t>s</t>
    </r>
    <r>
      <rPr>
        <sz val="10"/>
        <rFont val="맑은 고딕"/>
        <family val="3"/>
        <charset val="129"/>
        <scheme val="major"/>
      </rPr>
      <t>)</t>
    </r>
    <phoneticPr fontId="4" type="noConversion"/>
  </si>
  <si>
    <t>E1. 추정값 :</t>
    <phoneticPr fontId="4" type="noConversion"/>
  </si>
  <si>
    <t>E2. 표준불확도 :</t>
    <phoneticPr fontId="4" type="noConversion"/>
  </si>
  <si>
    <r>
      <t xml:space="preserve">※ 불확도 전파법칙에 의한 수식 : </t>
    </r>
    <r>
      <rPr>
        <i/>
        <sz val="10"/>
        <rFont val="Times New Roman"/>
        <family val="1"/>
      </rPr>
      <t>u</t>
    </r>
    <r>
      <rPr>
        <i/>
        <vertAlign val="superscript"/>
        <sz val="10"/>
        <rFont val="Times New Roman"/>
        <family val="1"/>
      </rPr>
      <t>2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Δα</t>
    </r>
    <r>
      <rPr>
        <sz val="10"/>
        <rFont val="Times New Roman"/>
        <family val="1"/>
      </rPr>
      <t>)</t>
    </r>
    <r>
      <rPr>
        <i/>
        <sz val="10"/>
        <rFont val="Times New Roman"/>
        <family val="1"/>
      </rPr>
      <t xml:space="preserve"> = u</t>
    </r>
    <r>
      <rPr>
        <i/>
        <vertAlign val="superscript"/>
        <sz val="10"/>
        <rFont val="Times New Roman"/>
        <family val="1"/>
      </rPr>
      <t>2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α</t>
    </r>
    <r>
      <rPr>
        <i/>
        <vertAlign val="subscript"/>
        <sz val="10"/>
        <rFont val="Times New Roman"/>
        <family val="1"/>
      </rPr>
      <t>x</t>
    </r>
    <r>
      <rPr>
        <sz val="10"/>
        <rFont val="Times New Roman"/>
        <family val="1"/>
      </rPr>
      <t>)</t>
    </r>
    <r>
      <rPr>
        <i/>
        <sz val="10"/>
        <rFont val="Times New Roman"/>
        <family val="1"/>
      </rPr>
      <t xml:space="preserve"> + u</t>
    </r>
    <r>
      <rPr>
        <i/>
        <vertAlign val="superscript"/>
        <sz val="10"/>
        <rFont val="Times New Roman"/>
        <family val="1"/>
      </rPr>
      <t>2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α</t>
    </r>
    <r>
      <rPr>
        <i/>
        <vertAlign val="subscript"/>
        <sz val="10"/>
        <rFont val="Times New Roman"/>
        <family val="1"/>
      </rPr>
      <t>s</t>
    </r>
    <r>
      <rPr>
        <sz val="10"/>
        <rFont val="Times New Roman"/>
        <family val="1"/>
      </rPr>
      <t>)</t>
    </r>
    <phoneticPr fontId="4" type="noConversion"/>
  </si>
  <si>
    <r>
      <t xml:space="preserve">※ 열팽창계수의 불확도 값 : </t>
    </r>
    <r>
      <rPr>
        <i/>
        <sz val="10"/>
        <rFont val="Times New Roman"/>
        <family val="1"/>
      </rP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α</t>
    </r>
    <r>
      <rPr>
        <i/>
        <vertAlign val="subscript"/>
        <sz val="10"/>
        <rFont val="Times New Roman"/>
        <family val="1"/>
      </rPr>
      <t>x</t>
    </r>
    <r>
      <rPr>
        <sz val="10"/>
        <rFont val="Times New Roman"/>
        <family val="1"/>
      </rPr>
      <t xml:space="preserve">) = </t>
    </r>
    <r>
      <rPr>
        <i/>
        <sz val="10"/>
        <rFont val="Times New Roman"/>
        <family val="1"/>
      </rP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α</t>
    </r>
    <r>
      <rPr>
        <i/>
        <vertAlign val="subscript"/>
        <sz val="10"/>
        <rFont val="Times New Roman"/>
        <family val="1"/>
      </rPr>
      <t>s</t>
    </r>
    <r>
      <rPr>
        <sz val="10"/>
        <rFont val="Times New Roman"/>
        <family val="1"/>
      </rPr>
      <t>)</t>
    </r>
    <r>
      <rPr>
        <sz val="10"/>
        <rFont val="맑은 고딕"/>
        <family val="3"/>
        <charset val="129"/>
        <scheme val="major"/>
      </rPr>
      <t xml:space="preserve"> = 0.58×10</t>
    </r>
    <r>
      <rPr>
        <vertAlign val="superscript"/>
        <sz val="10"/>
        <rFont val="맑은 고딕"/>
        <family val="3"/>
        <charset val="129"/>
        <scheme val="major"/>
      </rPr>
      <t>-6</t>
    </r>
    <r>
      <rPr>
        <sz val="10"/>
        <rFont val="맑은 고딕"/>
        <family val="3"/>
        <charset val="129"/>
        <scheme val="major"/>
      </rPr>
      <t>/℃</t>
    </r>
    <phoneticPr fontId="4" type="noConversion"/>
  </si>
  <si>
    <t>E3. 확률분포 :</t>
    <phoneticPr fontId="4" type="noConversion"/>
  </si>
  <si>
    <t>E4. 감도계수 :</t>
    <phoneticPr fontId="4" type="noConversion"/>
  </si>
  <si>
    <t>℃·μm</t>
    <phoneticPr fontId="4" type="noConversion"/>
  </si>
  <si>
    <t>E5. 불확도 기여량 :</t>
    <phoneticPr fontId="4" type="noConversion"/>
  </si>
  <si>
    <r>
      <t>℃·μm × 0.82 ×10</t>
    </r>
    <r>
      <rPr>
        <vertAlign val="superscript"/>
        <sz val="10"/>
        <rFont val="맑은 고딕"/>
        <family val="3"/>
        <charset val="129"/>
        <scheme val="major"/>
      </rPr>
      <t>-6</t>
    </r>
    <r>
      <rPr>
        <sz val="10"/>
        <rFont val="맑은 고딕"/>
        <family val="3"/>
        <charset val="129"/>
        <scheme val="major"/>
      </rPr>
      <t>/℃</t>
    </r>
    <phoneticPr fontId="4" type="noConversion"/>
  </si>
  <si>
    <t>E6. 자유도 :</t>
    <phoneticPr fontId="4" type="noConversion"/>
  </si>
  <si>
    <r>
      <rPr>
        <b/>
        <i/>
        <sz val="10"/>
        <rFont val="Times New Roman"/>
        <family val="1"/>
      </rPr>
      <t>u</t>
    </r>
    <r>
      <rPr>
        <b/>
        <sz val="10"/>
        <rFont val="Times New Roman"/>
        <family val="1"/>
      </rPr>
      <t>(</t>
    </r>
    <r>
      <rPr>
        <b/>
        <i/>
        <sz val="10"/>
        <rFont val="맑은 고딕"/>
        <family val="3"/>
        <charset val="129"/>
      </rPr>
      <t>δ</t>
    </r>
    <r>
      <rPr>
        <b/>
        <i/>
        <sz val="10"/>
        <rFont val="Times New Roman"/>
        <family val="1"/>
      </rPr>
      <t>t</t>
    </r>
    <r>
      <rPr>
        <b/>
        <sz val="10"/>
        <rFont val="Times New Roman"/>
        <family val="1"/>
      </rPr>
      <t>)</t>
    </r>
    <phoneticPr fontId="4" type="noConversion"/>
  </si>
  <si>
    <t>여기에 직사각형 확률분포를 적용하여 계산하면</t>
    <phoneticPr fontId="4" type="noConversion"/>
  </si>
  <si>
    <t>F1. 추정값 :</t>
    <phoneticPr fontId="4" type="noConversion"/>
  </si>
  <si>
    <t>F2. 표준불확도 :</t>
    <phoneticPr fontId="4" type="noConversion"/>
  </si>
  <si>
    <r>
      <rPr>
        <i/>
        <sz val="10"/>
        <rFont val="Times New Roman"/>
        <family val="1"/>
      </rP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δt</t>
    </r>
    <r>
      <rPr>
        <sz val="10"/>
        <rFont val="Times New Roman"/>
        <family val="1"/>
      </rPr>
      <t xml:space="preserve">) </t>
    </r>
    <phoneticPr fontId="4" type="noConversion"/>
  </si>
  <si>
    <t>F3. 확률분포 :</t>
    <phoneticPr fontId="4" type="noConversion"/>
  </si>
  <si>
    <t>F4. 감도계수 :</t>
    <phoneticPr fontId="4" type="noConversion"/>
  </si>
  <si>
    <t>F5. 불확도 기여량 :</t>
    <phoneticPr fontId="4" type="noConversion"/>
  </si>
  <si>
    <t>F6. 자유도 :</t>
    <phoneticPr fontId="4" type="noConversion"/>
  </si>
  <si>
    <r>
      <rPr>
        <b/>
        <sz val="10"/>
        <rFont val="맑은 고딕"/>
        <family val="1"/>
        <scheme val="major"/>
      </rPr>
      <t>7</t>
    </r>
    <r>
      <rPr>
        <b/>
        <sz val="10"/>
        <rFont val="맑은 고딕"/>
        <family val="3"/>
        <charset val="129"/>
        <scheme val="major"/>
      </rPr>
      <t>. 측정력에 의한 탄성변형에 기인하는 보정값에 대한 표준불확도,</t>
    </r>
    <phoneticPr fontId="4" type="noConversion"/>
  </si>
  <si>
    <r>
      <rPr>
        <b/>
        <i/>
        <sz val="10"/>
        <rFont val="Times New Roman"/>
        <family val="1"/>
      </rPr>
      <t>u</t>
    </r>
    <r>
      <rPr>
        <b/>
        <sz val="10"/>
        <rFont val="Times New Roman"/>
        <family val="1"/>
      </rPr>
      <t>(</t>
    </r>
    <r>
      <rPr>
        <b/>
        <i/>
        <sz val="10"/>
        <rFont val="Times New Roman"/>
        <family val="1"/>
      </rPr>
      <t>l</t>
    </r>
    <r>
      <rPr>
        <b/>
        <i/>
        <vertAlign val="subscript"/>
        <sz val="10"/>
        <rFont val="Times New Roman"/>
        <family val="1"/>
      </rPr>
      <t>cd</t>
    </r>
    <r>
      <rPr>
        <b/>
        <sz val="10"/>
        <rFont val="Times New Roman"/>
        <family val="1"/>
      </rPr>
      <t>)</t>
    </r>
    <phoneticPr fontId="4" type="noConversion"/>
  </si>
  <si>
    <r>
      <rPr>
        <i/>
        <sz val="10"/>
        <rFont val="Times New Roman"/>
        <family val="1"/>
      </rP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l</t>
    </r>
    <r>
      <rPr>
        <i/>
        <vertAlign val="subscript"/>
        <sz val="10"/>
        <rFont val="Times New Roman"/>
        <family val="1"/>
      </rPr>
      <t>cd</t>
    </r>
    <r>
      <rPr>
        <sz val="10"/>
        <rFont val="Times New Roman"/>
        <family val="1"/>
      </rPr>
      <t>)</t>
    </r>
    <phoneticPr fontId="4" type="noConversion"/>
  </si>
  <si>
    <r>
      <t xml:space="preserve">※ 상대불확도 </t>
    </r>
    <r>
      <rPr>
        <i/>
        <sz val="10"/>
        <rFont val="Times New Roman"/>
        <family val="1"/>
      </rPr>
      <t>R</t>
    </r>
    <r>
      <rPr>
        <sz val="10"/>
        <rFont val="맑은 고딕"/>
        <family val="3"/>
        <charset val="129"/>
        <scheme val="major"/>
      </rPr>
      <t xml:space="preserve"> : 0%로 추정</t>
    </r>
    <phoneticPr fontId="4" type="noConversion"/>
  </si>
  <si>
    <t>8. 기하학적 효과에 의한 표준불확도,</t>
    <phoneticPr fontId="4" type="noConversion"/>
  </si>
  <si>
    <r>
      <rPr>
        <b/>
        <i/>
        <sz val="10"/>
        <rFont val="Times New Roman"/>
        <family val="1"/>
      </rPr>
      <t>u</t>
    </r>
    <r>
      <rPr>
        <b/>
        <sz val="10"/>
        <rFont val="Times New Roman"/>
        <family val="1"/>
      </rPr>
      <t>(</t>
    </r>
    <r>
      <rPr>
        <b/>
        <i/>
        <sz val="10"/>
        <rFont val="Times New Roman"/>
        <family val="1"/>
      </rPr>
      <t>δl</t>
    </r>
    <r>
      <rPr>
        <b/>
        <i/>
        <vertAlign val="subscript"/>
        <sz val="10"/>
        <rFont val="Times New Roman"/>
        <family val="1"/>
      </rPr>
      <t>g</t>
    </r>
    <r>
      <rPr>
        <b/>
        <sz val="10"/>
        <rFont val="Times New Roman"/>
        <family val="1"/>
      </rPr>
      <t>)</t>
    </r>
    <phoneticPr fontId="4" type="noConversion"/>
  </si>
  <si>
    <t>H1. 추정값 : 0</t>
    <phoneticPr fontId="4" type="noConversion"/>
  </si>
  <si>
    <t>H2. 표준불확도 :</t>
    <phoneticPr fontId="4" type="noConversion"/>
  </si>
  <si>
    <r>
      <t>※ 평행도 (</t>
    </r>
    <r>
      <rPr>
        <i/>
        <sz val="10"/>
        <rFont val="Times New Roman"/>
        <family val="1"/>
      </rPr>
      <t>P</t>
    </r>
    <r>
      <rPr>
        <sz val="10"/>
        <rFont val="맑은 고딕"/>
        <family val="3"/>
        <charset val="129"/>
        <scheme val="minor"/>
      </rPr>
      <t>) =</t>
    </r>
    <phoneticPr fontId="4" type="noConversion"/>
  </si>
  <si>
    <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δl</t>
    </r>
    <r>
      <rPr>
        <i/>
        <vertAlign val="subscript"/>
        <sz val="10"/>
        <rFont val="Times New Roman"/>
        <family val="1"/>
      </rPr>
      <t>g</t>
    </r>
    <r>
      <rPr>
        <sz val="10"/>
        <rFont val="Times New Roman"/>
        <family val="1"/>
      </rPr>
      <t>)</t>
    </r>
    <phoneticPr fontId="4" type="noConversion"/>
  </si>
  <si>
    <t>μm</t>
  </si>
  <si>
    <t>H3. 확률분포 :</t>
    <phoneticPr fontId="4" type="noConversion"/>
  </si>
  <si>
    <t>H4. 감도계수 :</t>
    <phoneticPr fontId="4" type="noConversion"/>
  </si>
  <si>
    <t>H5. 불확도 기여도 :</t>
    <phoneticPr fontId="4" type="noConversion"/>
  </si>
  <si>
    <t>H6. 자유도 :</t>
    <phoneticPr fontId="4" type="noConversion"/>
  </si>
  <si>
    <t>■ 합성표준불확도 계산</t>
    <phoneticPr fontId="4" type="noConversion"/>
  </si>
  <si>
    <t>+</t>
    <phoneticPr fontId="4" type="noConversion"/>
  </si>
  <si>
    <t>+</t>
    <phoneticPr fontId="4" type="noConversion"/>
  </si>
  <si>
    <r>
      <rPr>
        <i/>
        <sz val="10"/>
        <rFont val="Times New Roman"/>
        <family val="1"/>
      </rPr>
      <t>u</t>
    </r>
    <r>
      <rPr>
        <i/>
        <vertAlign val="subscript"/>
        <sz val="10"/>
        <rFont val="Times New Roman"/>
        <family val="1"/>
      </rPr>
      <t>c</t>
    </r>
    <r>
      <rPr>
        <sz val="10"/>
        <rFont val="맑은 고딕"/>
        <family val="3"/>
        <charset val="129"/>
        <scheme val="major"/>
      </rPr>
      <t>(</t>
    </r>
    <r>
      <rPr>
        <i/>
        <sz val="10"/>
        <rFont val="Times New Roman"/>
        <family val="1"/>
      </rPr>
      <t>l</t>
    </r>
    <r>
      <rPr>
        <i/>
        <vertAlign val="subscript"/>
        <sz val="10"/>
        <rFont val="Times New Roman"/>
        <family val="1"/>
      </rPr>
      <t>x</t>
    </r>
    <r>
      <rPr>
        <sz val="10"/>
        <rFont val="맑은 고딕"/>
        <family val="3"/>
        <charset val="129"/>
        <scheme val="major"/>
      </rPr>
      <t>)</t>
    </r>
    <phoneticPr fontId="4" type="noConversion"/>
  </si>
  <si>
    <t>■ 유효자유도</t>
    <phoneticPr fontId="4" type="noConversion"/>
  </si>
  <si>
    <t>=</t>
  </si>
  <si>
    <t>+</t>
  </si>
  <si>
    <t>■ 측정불확도</t>
    <phoneticPr fontId="4" type="noConversion"/>
  </si>
  <si>
    <t>※ 합성표준불확도를 구성하는 입력변수 중에서 직사각형 확률분포를 가지는 한 개 또는 두 개의 표준불확도 성분이</t>
    <phoneticPr fontId="4" type="noConversion"/>
  </si>
  <si>
    <t>전체의 대부분을 차지하는 경우가 아닌 경우, 유효자유도 계산 결과 값을 이용하여 t 분포표에서 신뢰수준 약 95%에</t>
    <phoneticPr fontId="4" type="noConversion"/>
  </si>
  <si>
    <r>
      <t xml:space="preserve">해당하는 </t>
    </r>
    <r>
      <rPr>
        <i/>
        <sz val="10"/>
        <rFont val="맑은 고딕"/>
        <family val="3"/>
        <charset val="129"/>
        <scheme val="major"/>
      </rPr>
      <t>k</t>
    </r>
    <r>
      <rPr>
        <sz val="10"/>
        <rFont val="맑은 고딕"/>
        <family val="3"/>
        <charset val="129"/>
        <scheme val="major"/>
      </rPr>
      <t>값을 찾아서 계산한다.</t>
    </r>
    <phoneticPr fontId="4" type="noConversion"/>
  </si>
  <si>
    <r>
      <t xml:space="preserve">이 때 유효자유도가 10 이상으로 충분히 큰 경우 포함인자 </t>
    </r>
    <r>
      <rPr>
        <i/>
        <sz val="10"/>
        <rFont val="맑은 고딕"/>
        <family val="3"/>
        <charset val="129"/>
        <scheme val="major"/>
      </rPr>
      <t>k</t>
    </r>
    <r>
      <rPr>
        <sz val="10"/>
        <rFont val="맑은 고딕"/>
        <family val="3"/>
        <charset val="129"/>
        <scheme val="major"/>
      </rPr>
      <t>=2를 적용한다.</t>
    </r>
    <phoneticPr fontId="4" type="noConversion"/>
  </si>
  <si>
    <r>
      <t>U</t>
    </r>
    <r>
      <rPr>
        <sz val="10"/>
        <rFont val="Times New Roman"/>
        <family val="1"/>
      </rPr>
      <t xml:space="preserve"> = </t>
    </r>
    <r>
      <rPr>
        <i/>
        <sz val="10"/>
        <rFont val="Times New Roman"/>
        <family val="1"/>
      </rPr>
      <t>k</t>
    </r>
    <r>
      <rPr>
        <sz val="10"/>
        <rFont val="Times New Roman"/>
        <family val="1"/>
      </rPr>
      <t xml:space="preserve"> × </t>
    </r>
    <r>
      <rPr>
        <i/>
        <sz val="10"/>
        <rFont val="Times New Roman"/>
        <family val="1"/>
      </rPr>
      <t>u</t>
    </r>
    <r>
      <rPr>
        <i/>
        <vertAlign val="subscript"/>
        <sz val="10"/>
        <rFont val="Times New Roman"/>
        <family val="1"/>
      </rPr>
      <t>c</t>
    </r>
    <r>
      <rPr>
        <sz val="10"/>
        <rFont val="Times New Roman"/>
        <family val="1"/>
      </rPr>
      <t xml:space="preserve"> = </t>
    </r>
    <phoneticPr fontId="4" type="noConversion"/>
  </si>
  <si>
    <t>≒</t>
    <phoneticPr fontId="4" type="noConversion"/>
  </si>
  <si>
    <t>나눔수</t>
    <phoneticPr fontId="4" type="noConversion"/>
  </si>
  <si>
    <t>분모</t>
    <phoneticPr fontId="4" type="noConversion"/>
  </si>
  <si>
    <t>잔여 기여량</t>
    <phoneticPr fontId="4" type="noConversion"/>
  </si>
  <si>
    <r>
      <t>a</t>
    </r>
    <r>
      <rPr>
        <b/>
        <vertAlign val="subscript"/>
        <sz val="9"/>
        <color indexed="9"/>
        <rFont val="Times New Roman"/>
        <family val="1"/>
      </rPr>
      <t>1</t>
    </r>
    <phoneticPr fontId="4" type="noConversion"/>
  </si>
  <si>
    <t>β</t>
    <phoneticPr fontId="4" type="noConversion"/>
  </si>
  <si>
    <r>
      <t>교 정 결 과</t>
    </r>
    <r>
      <rPr>
        <sz val="9"/>
        <rFont val="Arial Unicode MS"/>
        <family val="3"/>
        <charset val="129"/>
      </rPr>
      <t xml:space="preserve">
</t>
    </r>
    <r>
      <rPr>
        <b/>
        <sz val="12"/>
        <rFont val="Arial Unicode MS"/>
        <family val="3"/>
        <charset val="129"/>
      </rPr>
      <t>CALIBRATION RESULT</t>
    </r>
    <phoneticPr fontId="4" type="noConversion"/>
  </si>
  <si>
    <t>Indication Value</t>
    <phoneticPr fontId="4" type="noConversion"/>
  </si>
  <si>
    <t>Unit</t>
    <phoneticPr fontId="4" type="noConversion"/>
  </si>
  <si>
    <t>조정 전</t>
    <phoneticPr fontId="4" type="noConversion"/>
  </si>
  <si>
    <t>조정 후</t>
    <phoneticPr fontId="4" type="noConversion"/>
  </si>
  <si>
    <t>Measurement Uncertainty</t>
    <phoneticPr fontId="4" type="noConversion"/>
  </si>
  <si>
    <t>mm</t>
    <phoneticPr fontId="4" type="noConversion"/>
  </si>
  <si>
    <t>-</t>
    <phoneticPr fontId="4" type="noConversion"/>
  </si>
  <si>
    <t>-</t>
    <phoneticPr fontId="4" type="noConversion"/>
  </si>
  <si>
    <t>Measured
Value</t>
    <phoneticPr fontId="4" type="noConversion"/>
  </si>
  <si>
    <t>Correction
Value</t>
    <phoneticPr fontId="4" type="noConversion"/>
  </si>
  <si>
    <t>Pass
/Fail</t>
    <phoneticPr fontId="4" type="noConversion"/>
  </si>
  <si>
    <r>
      <t>l</t>
    </r>
    <r>
      <rPr>
        <i/>
        <vertAlign val="subscript"/>
        <sz val="10"/>
        <rFont val="Times New Roman"/>
        <family val="1"/>
      </rPr>
      <t>x</t>
    </r>
    <phoneticPr fontId="4" type="noConversion"/>
  </si>
  <si>
    <t>U &amp; r</t>
  </si>
  <si>
    <t>U+α</t>
    <phoneticPr fontId="4" type="noConversion"/>
  </si>
  <si>
    <t>U&amp;r</t>
    <phoneticPr fontId="4" type="noConversion"/>
  </si>
  <si>
    <t>HCT</t>
    <phoneticPr fontId="4" type="noConversion"/>
  </si>
  <si>
    <r>
      <t>u</t>
    </r>
    <r>
      <rPr>
        <b/>
        <vertAlign val="superscript"/>
        <sz val="9"/>
        <color indexed="9"/>
        <rFont val="맑은 고딕"/>
        <family val="3"/>
        <charset val="129"/>
        <scheme val="major"/>
      </rPr>
      <t>4</t>
    </r>
    <r>
      <rPr>
        <b/>
        <sz val="9"/>
        <color indexed="9"/>
        <rFont val="맑은 고딕"/>
        <family val="3"/>
        <charset val="129"/>
        <scheme val="major"/>
      </rPr>
      <t>/ν</t>
    </r>
    <phoneticPr fontId="4" type="noConversion"/>
  </si>
  <si>
    <t>직사각형분포</t>
    <phoneticPr fontId="4" type="noConversion"/>
  </si>
  <si>
    <t>크기순</t>
    <phoneticPr fontId="4" type="noConversion"/>
  </si>
  <si>
    <t>성적서</t>
    <phoneticPr fontId="4" type="noConversion"/>
  </si>
  <si>
    <t>Rawdata</t>
    <phoneticPr fontId="4" type="noConversion"/>
  </si>
  <si>
    <r>
      <t>a</t>
    </r>
    <r>
      <rPr>
        <b/>
        <vertAlign val="subscript"/>
        <sz val="9"/>
        <color indexed="9"/>
        <rFont val="Times New Roman"/>
        <family val="1"/>
      </rPr>
      <t>2</t>
    </r>
    <phoneticPr fontId="4" type="noConversion"/>
  </si>
  <si>
    <t>영향</t>
    <phoneticPr fontId="4" type="noConversion"/>
  </si>
  <si>
    <t>기타</t>
    <phoneticPr fontId="4" type="noConversion"/>
  </si>
  <si>
    <t>비율</t>
    <phoneticPr fontId="4" type="noConversion"/>
  </si>
  <si>
    <t>확률분포별 불확도기여량</t>
    <phoneticPr fontId="4" type="noConversion"/>
  </si>
  <si>
    <t>1. 교정조건</t>
    <phoneticPr fontId="4" type="noConversion"/>
  </si>
  <si>
    <r>
      <t>t</t>
    </r>
    <r>
      <rPr>
        <b/>
        <vertAlign val="subscript"/>
        <sz val="9"/>
        <color indexed="9"/>
        <rFont val="맑은 고딕"/>
        <family val="3"/>
        <charset val="129"/>
        <scheme val="major"/>
      </rPr>
      <t>x</t>
    </r>
    <phoneticPr fontId="4" type="noConversion"/>
  </si>
  <si>
    <r>
      <t>t</t>
    </r>
    <r>
      <rPr>
        <b/>
        <vertAlign val="subscript"/>
        <sz val="9"/>
        <color indexed="9"/>
        <rFont val="맑은 고딕"/>
        <family val="3"/>
        <charset val="129"/>
        <scheme val="major"/>
      </rPr>
      <t>s</t>
    </r>
    <phoneticPr fontId="4" type="noConversion"/>
  </si>
  <si>
    <r>
      <t>α</t>
    </r>
    <r>
      <rPr>
        <b/>
        <vertAlign val="subscript"/>
        <sz val="9"/>
        <color indexed="9"/>
        <rFont val="맑은 고딕"/>
        <family val="3"/>
        <charset val="129"/>
        <scheme val="major"/>
      </rPr>
      <t>x</t>
    </r>
    <phoneticPr fontId="4" type="noConversion"/>
  </si>
  <si>
    <t>최소범위</t>
    <phoneticPr fontId="4" type="noConversion"/>
  </si>
  <si>
    <t>최대범위</t>
    <phoneticPr fontId="4" type="noConversion"/>
  </si>
  <si>
    <t>단위</t>
    <phoneticPr fontId="4" type="noConversion"/>
  </si>
  <si>
    <t>환산계수</t>
    <phoneticPr fontId="4" type="noConversion"/>
  </si>
  <si>
    <t>최소범위 (mm)</t>
    <phoneticPr fontId="4" type="noConversion"/>
  </si>
  <si>
    <t>최대범위 (mm)</t>
    <phoneticPr fontId="4" type="noConversion"/>
  </si>
  <si>
    <t>Div.</t>
    <phoneticPr fontId="4" type="noConversion"/>
  </si>
  <si>
    <t>Res.</t>
    <phoneticPr fontId="4" type="noConversion"/>
  </si>
  <si>
    <t>기준기 포아송비</t>
    <phoneticPr fontId="4" type="noConversion"/>
  </si>
  <si>
    <r>
      <t>기준기 영률
N/mm</t>
    </r>
    <r>
      <rPr>
        <b/>
        <vertAlign val="superscript"/>
        <sz val="9"/>
        <color indexed="9"/>
        <rFont val="돋움"/>
        <family val="3"/>
        <charset val="129"/>
      </rPr>
      <t>2</t>
    </r>
    <phoneticPr fontId="4" type="noConversion"/>
  </si>
  <si>
    <t>DUT 포아송비</t>
    <phoneticPr fontId="4" type="noConversion"/>
  </si>
  <si>
    <t>DUT 영률
N/mm2</t>
    <phoneticPr fontId="4" type="noConversion"/>
  </si>
  <si>
    <t>외경, a (mm)</t>
    <phoneticPr fontId="4" type="noConversion"/>
  </si>
  <si>
    <t>CMC1</t>
    <phoneticPr fontId="4" type="noConversion"/>
  </si>
  <si>
    <t>CMC2</t>
    <phoneticPr fontId="4" type="noConversion"/>
  </si>
  <si>
    <t>CMC단위</t>
    <phoneticPr fontId="4" type="noConversion"/>
  </si>
  <si>
    <t>2. 교정결과</t>
    <phoneticPr fontId="4" type="noConversion"/>
  </si>
  <si>
    <t>사용?</t>
    <phoneticPr fontId="4" type="noConversion"/>
  </si>
  <si>
    <t>명목값</t>
    <phoneticPr fontId="4" type="noConversion"/>
  </si>
  <si>
    <t>단위</t>
    <phoneticPr fontId="4" type="noConversion"/>
  </si>
  <si>
    <t>표준편차</t>
    <phoneticPr fontId="4" type="noConversion"/>
  </si>
  <si>
    <t>지시값</t>
    <phoneticPr fontId="4" type="noConversion"/>
  </si>
  <si>
    <t>기준기보정값</t>
    <phoneticPr fontId="4" type="noConversion"/>
  </si>
  <si>
    <t>온도차</t>
    <phoneticPr fontId="4" type="noConversion"/>
  </si>
  <si>
    <t>열팽창계수차</t>
    <phoneticPr fontId="4" type="noConversion"/>
  </si>
  <si>
    <t>t_avr-20</t>
    <phoneticPr fontId="4" type="noConversion"/>
  </si>
  <si>
    <t>명목값</t>
    <phoneticPr fontId="4" type="noConversion"/>
  </si>
  <si>
    <t>기준기포아송비</t>
    <phoneticPr fontId="4" type="noConversion"/>
  </si>
  <si>
    <t>기준기영률</t>
    <phoneticPr fontId="4" type="noConversion"/>
  </si>
  <si>
    <t>DUT 영률</t>
    <phoneticPr fontId="4" type="noConversion"/>
  </si>
  <si>
    <t>탄성변형량</t>
    <phoneticPr fontId="4" type="noConversion"/>
  </si>
  <si>
    <t>교정값</t>
    <phoneticPr fontId="4" type="noConversion"/>
  </si>
  <si>
    <t>자리수 맞춤</t>
    <phoneticPr fontId="4" type="noConversion"/>
  </si>
  <si>
    <t>Spec</t>
    <phoneticPr fontId="4" type="noConversion"/>
  </si>
  <si>
    <t>표기용</t>
    <phoneticPr fontId="4" type="noConversion"/>
  </si>
  <si>
    <t>X-B</t>
    <phoneticPr fontId="4" type="noConversion"/>
  </si>
  <si>
    <t>X-C</t>
    <phoneticPr fontId="4" type="noConversion"/>
  </si>
  <si>
    <t>Y-A</t>
    <phoneticPr fontId="4" type="noConversion"/>
  </si>
  <si>
    <t>Y-B</t>
    <phoneticPr fontId="4" type="noConversion"/>
  </si>
  <si>
    <t>평균</t>
    <phoneticPr fontId="4" type="noConversion"/>
  </si>
  <si>
    <r>
      <t>l</t>
    </r>
    <r>
      <rPr>
        <b/>
        <vertAlign val="subscript"/>
        <sz val="9"/>
        <color indexed="9"/>
        <rFont val="맑은 고딕"/>
        <family val="3"/>
        <charset val="129"/>
        <scheme val="major"/>
      </rPr>
      <t>s</t>
    </r>
    <phoneticPr fontId="4" type="noConversion"/>
  </si>
  <si>
    <r>
      <t>l</t>
    </r>
    <r>
      <rPr>
        <b/>
        <vertAlign val="subscript"/>
        <sz val="9"/>
        <color indexed="9"/>
        <rFont val="맑은 고딕"/>
        <family val="3"/>
        <charset val="129"/>
        <scheme val="major"/>
      </rPr>
      <t>b</t>
    </r>
    <phoneticPr fontId="4" type="noConversion"/>
  </si>
  <si>
    <t>α_avr</t>
    <phoneticPr fontId="4" type="noConversion"/>
  </si>
  <si>
    <t>Δt</t>
    <phoneticPr fontId="4" type="noConversion"/>
  </si>
  <si>
    <t>δt</t>
    <phoneticPr fontId="4" type="noConversion"/>
  </si>
  <si>
    <r>
      <t>V</t>
    </r>
    <r>
      <rPr>
        <b/>
        <vertAlign val="subscript"/>
        <sz val="9"/>
        <color indexed="9"/>
        <rFont val="맑은 고딕"/>
        <family val="3"/>
        <charset val="129"/>
        <scheme val="major"/>
      </rPr>
      <t>1</t>
    </r>
    <phoneticPr fontId="4" type="noConversion"/>
  </si>
  <si>
    <r>
      <t>V</t>
    </r>
    <r>
      <rPr>
        <b/>
        <vertAlign val="subscript"/>
        <sz val="9"/>
        <color indexed="9"/>
        <rFont val="맑은 고딕"/>
        <family val="3"/>
        <charset val="129"/>
        <scheme val="major"/>
      </rPr>
      <t>2</t>
    </r>
    <phoneticPr fontId="4" type="noConversion"/>
  </si>
  <si>
    <r>
      <t>l</t>
    </r>
    <r>
      <rPr>
        <b/>
        <vertAlign val="subscript"/>
        <sz val="9"/>
        <color indexed="9"/>
        <rFont val="맑은 고딕"/>
        <family val="3"/>
        <charset val="129"/>
        <scheme val="major"/>
      </rPr>
      <t>cd</t>
    </r>
    <phoneticPr fontId="4" type="noConversion"/>
  </si>
  <si>
    <r>
      <t>l</t>
    </r>
    <r>
      <rPr>
        <b/>
        <vertAlign val="subscript"/>
        <sz val="9"/>
        <color indexed="9"/>
        <rFont val="맑은 고딕"/>
        <family val="3"/>
        <charset val="129"/>
        <scheme val="major"/>
      </rPr>
      <t>x</t>
    </r>
    <phoneticPr fontId="4" type="noConversion"/>
  </si>
  <si>
    <t>교정값</t>
    <phoneticPr fontId="4" type="noConversion"/>
  </si>
  <si>
    <t>Min</t>
    <phoneticPr fontId="4" type="noConversion"/>
  </si>
  <si>
    <t>교정값</t>
    <phoneticPr fontId="4" type="noConversion"/>
  </si>
  <si>
    <t>보정값</t>
    <phoneticPr fontId="4" type="noConversion"/>
  </si>
  <si>
    <t>Pass/Fail</t>
    <phoneticPr fontId="4" type="noConversion"/>
  </si>
  <si>
    <t>불확도</t>
    <phoneticPr fontId="4" type="noConversion"/>
  </si>
  <si>
    <t>mm</t>
    <phoneticPr fontId="4" type="noConversion"/>
  </si>
  <si>
    <t>mm</t>
    <phoneticPr fontId="4" type="noConversion"/>
  </si>
  <si>
    <t>mm</t>
    <phoneticPr fontId="4" type="noConversion"/>
  </si>
  <si>
    <t>/℃</t>
    <phoneticPr fontId="4" type="noConversion"/>
  </si>
  <si>
    <t>℃</t>
    <phoneticPr fontId="4" type="noConversion"/>
  </si>
  <si>
    <t>mm</t>
    <phoneticPr fontId="4" type="noConversion"/>
  </si>
  <si>
    <t>N/mm2</t>
    <phoneticPr fontId="4" type="noConversion"/>
  </si>
  <si>
    <t>N/mm2</t>
    <phoneticPr fontId="4" type="noConversion"/>
  </si>
  <si>
    <t>mm</t>
    <phoneticPr fontId="4" type="noConversion"/>
  </si>
  <si>
    <t>표준불확도</t>
    <phoneticPr fontId="4" type="noConversion"/>
  </si>
  <si>
    <t>기준기지시값</t>
    <phoneticPr fontId="4" type="noConversion"/>
  </si>
  <si>
    <t>B</t>
    <phoneticPr fontId="4" type="noConversion"/>
  </si>
  <si>
    <t>기준기보정값</t>
    <phoneticPr fontId="4" type="noConversion"/>
  </si>
  <si>
    <t>정규</t>
    <phoneticPr fontId="4" type="noConversion"/>
  </si>
  <si>
    <t>∞</t>
    <phoneticPr fontId="4" type="noConversion"/>
  </si>
  <si>
    <t>℃·μm</t>
    <phoneticPr fontId="4" type="noConversion"/>
  </si>
  <si>
    <t>μm</t>
    <phoneticPr fontId="4" type="noConversion"/>
  </si>
  <si>
    <t>온도차</t>
    <phoneticPr fontId="4" type="noConversion"/>
  </si>
  <si>
    <t>℃</t>
    <phoneticPr fontId="4" type="noConversion"/>
  </si>
  <si>
    <t>직사각형</t>
    <phoneticPr fontId="4" type="noConversion"/>
  </si>
  <si>
    <t>E</t>
    <phoneticPr fontId="4" type="noConversion"/>
  </si>
  <si>
    <t>삼각형</t>
    <phoneticPr fontId="4" type="noConversion"/>
  </si>
  <si>
    <t>/℃·μm</t>
    <phoneticPr fontId="4" type="noConversion"/>
  </si>
  <si>
    <t>G</t>
    <phoneticPr fontId="4" type="noConversion"/>
  </si>
  <si>
    <r>
      <t>l</t>
    </r>
    <r>
      <rPr>
        <vertAlign val="subscript"/>
        <sz val="9"/>
        <rFont val="맑은 고딕"/>
        <family val="3"/>
        <charset val="129"/>
        <scheme val="major"/>
      </rPr>
      <t>cd</t>
    </r>
    <phoneticPr fontId="4" type="noConversion"/>
  </si>
  <si>
    <t>H</t>
    <phoneticPr fontId="4" type="noConversion"/>
  </si>
  <si>
    <t>평행도</t>
    <phoneticPr fontId="4" type="noConversion"/>
  </si>
  <si>
    <r>
      <t>δl</t>
    </r>
    <r>
      <rPr>
        <vertAlign val="subscript"/>
        <sz val="9"/>
        <rFont val="맑은 고딕"/>
        <family val="3"/>
        <charset val="129"/>
        <scheme val="major"/>
      </rPr>
      <t>g</t>
    </r>
    <phoneticPr fontId="4" type="noConversion"/>
  </si>
  <si>
    <t>mm</t>
    <phoneticPr fontId="4" type="noConversion"/>
  </si>
  <si>
    <t>I</t>
    <phoneticPr fontId="4" type="noConversion"/>
  </si>
  <si>
    <t>측정불확도</t>
    <phoneticPr fontId="4" type="noConversion"/>
  </si>
  <si>
    <t>선택</t>
    <phoneticPr fontId="4" type="noConversion"/>
  </si>
  <si>
    <t>분해능</t>
    <phoneticPr fontId="4" type="noConversion"/>
  </si>
  <si>
    <t>소수점 자리수</t>
    <phoneticPr fontId="4" type="noConversion"/>
  </si>
  <si>
    <t>5% rule</t>
    <phoneticPr fontId="4" type="noConversion"/>
  </si>
  <si>
    <t>Number Format</t>
    <phoneticPr fontId="4" type="noConversion"/>
  </si>
  <si>
    <t>CMC초과?</t>
    <phoneticPr fontId="4" type="noConversion"/>
  </si>
  <si>
    <t>불확도표기</t>
    <phoneticPr fontId="4" type="noConversion"/>
  </si>
  <si>
    <t>단위</t>
    <phoneticPr fontId="4" type="noConversion"/>
  </si>
  <si>
    <t>계산(mm)</t>
    <phoneticPr fontId="4" type="noConversion"/>
  </si>
  <si>
    <t>불확도</t>
    <phoneticPr fontId="4" type="noConversion"/>
  </si>
  <si>
    <t>성적서</t>
    <phoneticPr fontId="4" type="noConversion"/>
  </si>
  <si>
    <t>표준 측장기</t>
    <phoneticPr fontId="4" type="noConversion"/>
  </si>
  <si>
    <t>Format</t>
    <phoneticPr fontId="4" type="noConversion"/>
  </si>
  <si>
    <t>Bench Micrometer</t>
    <phoneticPr fontId="4" type="noConversion"/>
  </si>
  <si>
    <t>번호</t>
    <phoneticPr fontId="4" type="noConversion"/>
  </si>
  <si>
    <t>0</t>
    <phoneticPr fontId="4" type="noConversion"/>
  </si>
  <si>
    <t>Laser Scan Micrometer</t>
    <phoneticPr fontId="4" type="noConversion"/>
  </si>
  <si>
    <t>레이저 스캔 마이크로미터</t>
    <phoneticPr fontId="4" type="noConversion"/>
  </si>
  <si>
    <t>0.00</t>
    <phoneticPr fontId="4" type="noConversion"/>
  </si>
  <si>
    <t>확률분포</t>
    <phoneticPr fontId="4" type="noConversion"/>
  </si>
  <si>
    <t>0.000 000</t>
    <phoneticPr fontId="4" type="noConversion"/>
  </si>
  <si>
    <t>0.000 000 00</t>
    <phoneticPr fontId="4" type="noConversion"/>
  </si>
  <si>
    <t>● 교정료 계산</t>
    <phoneticPr fontId="4" type="noConversion"/>
  </si>
  <si>
    <t>기본수수료</t>
    <phoneticPr fontId="4" type="noConversion"/>
  </si>
  <si>
    <t>소계</t>
    <phoneticPr fontId="4" type="noConversion"/>
  </si>
  <si>
    <t>합계</t>
    <phoneticPr fontId="4" type="noConversion"/>
  </si>
  <si>
    <t>1개기준</t>
    <phoneticPr fontId="4" type="noConversion"/>
  </si>
  <si>
    <t>열팽창보정</t>
    <phoneticPr fontId="4" type="noConversion"/>
  </si>
  <si>
    <t>Δl</t>
    <phoneticPr fontId="4" type="noConversion"/>
  </si>
  <si>
    <t>값</t>
    <phoneticPr fontId="4" type="noConversion"/>
  </si>
  <si>
    <t>단위포함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</si>
</sst>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6">
    <numFmt numFmtId="41" formatCode="_-* #,##0_-;\-* #,##0_-;_-* &quot;-&quot;_-;_-@_-"/>
    <numFmt numFmtId="43" formatCode="_-* #,##0.00_-;\-* #,##0.00_-;_-* &quot;-&quot;??_-;_-@_-"/>
    <numFmt numFmtId="176" formatCode="_ &quot;₩&quot;* #,##0.00_ ;_ &quot;₩&quot;* &quot;₩&quot;&quot;₩&quot;&quot;₩&quot;&quot;₩&quot;&quot;₩&quot;&quot;₩&quot;&quot;₩&quot;\-#,##0.00_ ;_ &quot;₩&quot;* &quot;-&quot;??_ ;_ @_ "/>
    <numFmt numFmtId="177" formatCode="&quot;₩&quot;#,##0;&quot;₩&quot;&quot;₩&quot;&quot;₩&quot;&quot;₩&quot;&quot;₩&quot;&quot;₩&quot;&quot;₩&quot;&quot;₩&quot;&quot;₩&quot;\-#,##0"/>
    <numFmt numFmtId="178" formatCode="_ * #,##0.00_ ;_ * &quot;₩&quot;&quot;₩&quot;&quot;₩&quot;&quot;₩&quot;&quot;₩&quot;&quot;₩&quot;&quot;₩&quot;\-#,##0.00_ ;_ * &quot;-&quot;??_ ;_ @_ "/>
    <numFmt numFmtId="179" formatCode="&quot;₩&quot;#,##0;[Red]&quot;₩&quot;&quot;₩&quot;&quot;₩&quot;&quot;₩&quot;&quot;₩&quot;&quot;₩&quot;&quot;₩&quot;&quot;₩&quot;&quot;₩&quot;\-#,##0"/>
    <numFmt numFmtId="180" formatCode="_ * #,##0_ ;_ * \-#,##0_ ;_ * &quot;-&quot;_ ;_ @_ "/>
    <numFmt numFmtId="181" formatCode="_ * #,##0.00_ ;_ * \-#,##0.00_ ;_ * &quot;-&quot;??_ ;_ @_ "/>
    <numFmt numFmtId="182" formatCode="&quot;₩&quot;#,##0;&quot;₩&quot;&quot;₩&quot;&quot;₩&quot;&quot;₩&quot;&quot;₩&quot;&quot;₩&quot;&quot;₩&quot;&quot;₩&quot;\-#,##0"/>
    <numFmt numFmtId="183" formatCode="&quot;₩&quot;#,##0.00;&quot;₩&quot;&quot;₩&quot;&quot;₩&quot;&quot;₩&quot;&quot;₩&quot;&quot;₩&quot;&quot;₩&quot;&quot;₩&quot;\-#,##0.00"/>
    <numFmt numFmtId="184" formatCode="################################"/>
    <numFmt numFmtId="185" formatCode="0.0\ &quot;℃&quot;"/>
    <numFmt numFmtId="186" formatCode="0\ &quot;％ R.H.&quot;"/>
    <numFmt numFmtId="187" formatCode="0.0\ &quot;hPa&quot;"/>
    <numFmt numFmtId="188" formatCode="0.000_ "/>
    <numFmt numFmtId="189" formatCode="0.000000_ "/>
    <numFmt numFmtId="190" formatCode="0.00\ &quot;mg&quot;"/>
    <numFmt numFmtId="191" formatCode="0.000\ &quot;kg&quot;"/>
    <numFmt numFmtId="192" formatCode="0.0_ "/>
    <numFmt numFmtId="193" formatCode="0.0\ &quot;kg&quot;"/>
    <numFmt numFmtId="194" formatCode="0.000"/>
    <numFmt numFmtId="195" formatCode="0.00000"/>
    <numFmt numFmtId="196" formatCode="####\-##\-##"/>
    <numFmt numFmtId="197" formatCode="0.000_);[Red]\(0.000\)"/>
    <numFmt numFmtId="198" formatCode="0.0000_);[Red]\(0.0000\)"/>
    <numFmt numFmtId="199" formatCode="\√\(0\)"/>
    <numFmt numFmtId="200" formatCode="0.0"/>
    <numFmt numFmtId="201" formatCode="0.00\ &quot;μm&quot;"/>
    <numFmt numFmtId="202" formatCode="0.000\ 00"/>
    <numFmt numFmtId="203" formatCode="0.000\ &quot;μm&quot;"/>
    <numFmt numFmtId="204" formatCode="_-* #,##0_-;\-* #,##0_-;_-* &quot;-&quot;??_-;_-@_-"/>
    <numFmt numFmtId="205" formatCode="0.00_);[Red]\(0.00\)"/>
    <numFmt numFmtId="206" formatCode="0.00000_ "/>
    <numFmt numFmtId="207" formatCode="0.0000000"/>
    <numFmt numFmtId="208" formatCode="0.0E+00"/>
    <numFmt numFmtId="209" formatCode="0.0000000_ "/>
    <numFmt numFmtId="210" formatCode="#0.0\ E+00"/>
    <numFmt numFmtId="211" formatCode="&quot;0&quot;.0#\ E+00"/>
    <numFmt numFmtId="212" formatCode="0.00_ "/>
    <numFmt numFmtId="213" formatCode="\(0.00\ &quot;μm&quot;\)"/>
    <numFmt numFmtId="214" formatCode="0.0\ \℃"/>
    <numFmt numFmtId="215" formatCode="0.000\ \℃"/>
    <numFmt numFmtId="216" formatCode="&quot;0.58 ℃×( -&quot;0.00"/>
    <numFmt numFmtId="217" formatCode="0.00\ \℃"/>
    <numFmt numFmtId="218" formatCode="0.000000"/>
    <numFmt numFmtId="219" formatCode="0_ "/>
  </numFmts>
  <fonts count="107">
    <font>
      <sz val="11"/>
      <name val="돋움"/>
      <family val="3"/>
      <charset val="129"/>
    </font>
    <font>
      <sz val="9"/>
      <name val="Tahoma"/>
      <family val="2"/>
    </font>
    <font>
      <b/>
      <sz val="9"/>
      <name val="Tahoma"/>
      <family val="2"/>
    </font>
    <font>
      <sz val="11"/>
      <name val="돋움"/>
      <family val="3"/>
      <charset val="129"/>
    </font>
    <font>
      <sz val="8"/>
      <name val="돋움"/>
      <family val="3"/>
      <charset val="129"/>
    </font>
    <font>
      <b/>
      <sz val="9"/>
      <color indexed="9"/>
      <name val="Tahoma"/>
      <family val="2"/>
    </font>
    <font>
      <sz val="10"/>
      <name val="Arial"/>
      <family val="2"/>
    </font>
    <font>
      <b/>
      <sz val="9"/>
      <color indexed="9"/>
      <name val="돋움"/>
      <family val="3"/>
      <charset val="129"/>
    </font>
    <font>
      <sz val="8"/>
      <name val="Tahoma"/>
      <family val="2"/>
    </font>
    <font>
      <sz val="11"/>
      <name val="Tahoma"/>
      <family val="2"/>
    </font>
    <font>
      <sz val="10"/>
      <name val="Tahoma"/>
      <family val="2"/>
    </font>
    <font>
      <b/>
      <sz val="8"/>
      <name val="Tahoma"/>
      <family val="2"/>
    </font>
    <font>
      <sz val="8"/>
      <color indexed="8"/>
      <name val="Tahoma"/>
      <family val="2"/>
    </font>
    <font>
      <sz val="12"/>
      <name val="바탕체"/>
      <family val="1"/>
      <charset val="129"/>
    </font>
    <font>
      <sz val="11"/>
      <color indexed="8"/>
      <name val="맑은 고딕"/>
      <family val="3"/>
      <charset val="129"/>
    </font>
    <font>
      <sz val="11"/>
      <color indexed="9"/>
      <name val="맑은 고딕"/>
      <family val="3"/>
      <charset val="129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u/>
      <sz val="10"/>
      <color indexed="36"/>
      <name val="Arial"/>
      <family val="2"/>
    </font>
    <font>
      <sz val="11"/>
      <color indexed="60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sz val="12"/>
      <name val="¹ÙÅÁÃ¼"/>
      <family val="1"/>
      <charset val="129"/>
    </font>
    <font>
      <sz val="14"/>
      <name val="¾©"/>
      <family val="3"/>
      <charset val="129"/>
    </font>
    <font>
      <sz val="10"/>
      <name val="±¼¸²Ã¼"/>
      <family val="3"/>
      <charset val="129"/>
    </font>
    <font>
      <sz val="8"/>
      <name val="Arial"/>
      <family val="2"/>
    </font>
    <font>
      <sz val="10"/>
      <name val="Helv"/>
      <family val="2"/>
    </font>
    <font>
      <sz val="12"/>
      <name val="¾©"/>
      <family val="3"/>
      <charset val="129"/>
    </font>
    <font>
      <b/>
      <sz val="20"/>
      <name val="Tahoma"/>
      <family val="2"/>
    </font>
    <font>
      <b/>
      <sz val="20"/>
      <name val="돋움"/>
      <family val="3"/>
      <charset val="129"/>
    </font>
    <font>
      <b/>
      <sz val="8"/>
      <name val="맑은 고딕"/>
      <family val="3"/>
      <charset val="129"/>
    </font>
    <font>
      <sz val="8"/>
      <name val="맑은 고딕"/>
      <family val="3"/>
      <charset val="129"/>
    </font>
    <font>
      <sz val="12"/>
      <name val="뼻뮝"/>
      <family val="1"/>
      <charset val="129"/>
    </font>
    <font>
      <sz val="10"/>
      <name val="굴림체"/>
      <family val="3"/>
      <charset val="129"/>
    </font>
    <font>
      <sz val="8"/>
      <color indexed="10"/>
      <name val="Tahoma"/>
      <family val="2"/>
    </font>
    <font>
      <sz val="8"/>
      <name val="맑은 고딕"/>
      <family val="3"/>
      <charset val="129"/>
    </font>
    <font>
      <sz val="8"/>
      <color indexed="8"/>
      <name val="Tahoma"/>
      <family val="2"/>
    </font>
    <font>
      <b/>
      <sz val="23"/>
      <name val="Arial Unicode MS"/>
      <family val="3"/>
      <charset val="129"/>
    </font>
    <font>
      <sz val="9"/>
      <name val="Arial Unicode MS"/>
      <family val="3"/>
      <charset val="129"/>
    </font>
    <font>
      <b/>
      <sz val="12"/>
      <name val="Arial Unicode MS"/>
      <family val="3"/>
      <charset val="129"/>
    </font>
    <font>
      <sz val="9"/>
      <color indexed="8"/>
      <name val="Arial Unicode MS"/>
      <family val="3"/>
      <charset val="129"/>
    </font>
    <font>
      <sz val="11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0"/>
      <color theme="0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10"/>
      <name val="맑은 고딕"/>
      <family val="3"/>
      <charset val="129"/>
    </font>
    <font>
      <b/>
      <sz val="22"/>
      <name val="맑은 고딕"/>
      <family val="3"/>
      <charset val="129"/>
      <scheme val="minor"/>
    </font>
    <font>
      <sz val="9"/>
      <color indexed="8"/>
      <name val="맑은 고딕"/>
      <family val="3"/>
      <charset val="129"/>
    </font>
    <font>
      <sz val="12"/>
      <color indexed="8"/>
      <name val="굴림"/>
      <family val="3"/>
      <charset val="129"/>
    </font>
    <font>
      <b/>
      <sz val="9"/>
      <color theme="0"/>
      <name val="맑은 고딕"/>
      <family val="3"/>
      <charset val="129"/>
    </font>
    <font>
      <b/>
      <sz val="9"/>
      <name val="Arial Unicode MS"/>
      <family val="3"/>
      <charset val="129"/>
    </font>
    <font>
      <b/>
      <sz val="9"/>
      <name val="돋움"/>
      <family val="3"/>
      <charset val="129"/>
    </font>
    <font>
      <b/>
      <sz val="8"/>
      <name val="돋움"/>
      <family val="3"/>
      <charset val="129"/>
    </font>
    <font>
      <sz val="8"/>
      <name val="맑은 고딕"/>
      <family val="3"/>
      <charset val="129"/>
      <scheme val="major"/>
    </font>
    <font>
      <sz val="9"/>
      <color rgb="FFFF0000"/>
      <name val="Arial Unicode MS"/>
      <family val="3"/>
      <charset val="129"/>
    </font>
    <font>
      <i/>
      <sz val="10"/>
      <name val="Times New Roman"/>
      <family val="1"/>
    </font>
    <font>
      <i/>
      <vertAlign val="subscript"/>
      <sz val="10"/>
      <name val="Times New Roman"/>
      <family val="1"/>
    </font>
    <font>
      <sz val="10"/>
      <name val="맑은 고딕"/>
      <family val="3"/>
      <charset val="129"/>
      <scheme val="major"/>
    </font>
    <font>
      <b/>
      <sz val="10"/>
      <name val="맑은 고딕"/>
      <family val="3"/>
      <charset val="129"/>
      <scheme val="major"/>
    </font>
    <font>
      <sz val="10"/>
      <name val="Times New Roman"/>
      <family val="1"/>
    </font>
    <font>
      <b/>
      <i/>
      <sz val="10"/>
      <name val="Times New Roman"/>
      <family val="1"/>
    </font>
    <font>
      <b/>
      <i/>
      <vertAlign val="subscript"/>
      <sz val="10"/>
      <name val="Times New Roman"/>
      <family val="1"/>
    </font>
    <font>
      <i/>
      <sz val="10"/>
      <name val="맑은 고딕"/>
      <family val="3"/>
      <charset val="129"/>
      <scheme val="major"/>
    </font>
    <font>
      <b/>
      <sz val="20"/>
      <name val="맑은 고딕"/>
      <family val="3"/>
      <charset val="129"/>
      <scheme val="minor"/>
    </font>
    <font>
      <b/>
      <sz val="20"/>
      <name val="Felix Titling"/>
      <family val="5"/>
    </font>
    <font>
      <b/>
      <sz val="9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9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b/>
      <sz val="9"/>
      <name val="맑은 고딕"/>
      <family val="3"/>
      <charset val="129"/>
      <scheme val="major"/>
    </font>
    <font>
      <sz val="9"/>
      <name val="맑은 고딕"/>
      <family val="3"/>
      <charset val="129"/>
      <scheme val="major"/>
    </font>
    <font>
      <b/>
      <sz val="9"/>
      <color indexed="9"/>
      <name val="맑은 고딕"/>
      <family val="3"/>
      <charset val="129"/>
      <scheme val="major"/>
    </font>
    <font>
      <b/>
      <vertAlign val="subscript"/>
      <sz val="9"/>
      <color indexed="9"/>
      <name val="맑은 고딕"/>
      <family val="3"/>
      <charset val="129"/>
      <scheme val="major"/>
    </font>
    <font>
      <vertAlign val="subscript"/>
      <sz val="9"/>
      <name val="맑은 고딕"/>
      <family val="3"/>
      <charset val="129"/>
      <scheme val="major"/>
    </font>
    <font>
      <b/>
      <sz val="9"/>
      <color rgb="FFFF0000"/>
      <name val="Tahoma"/>
      <family val="2"/>
    </font>
    <font>
      <b/>
      <sz val="10"/>
      <name val="Times New Roman"/>
      <family val="1"/>
    </font>
    <font>
      <sz val="10"/>
      <name val="맑은 고딕"/>
      <family val="1"/>
      <scheme val="major"/>
    </font>
    <font>
      <b/>
      <i/>
      <sz val="10"/>
      <name val="맑은 고딕"/>
      <family val="3"/>
      <charset val="129"/>
    </font>
    <font>
      <sz val="10"/>
      <color rgb="FFFF0000"/>
      <name val="맑은 고딕"/>
      <family val="3"/>
      <charset val="129"/>
      <scheme val="major"/>
    </font>
    <font>
      <b/>
      <sz val="10"/>
      <color rgb="FFFF0000"/>
      <name val="맑은 고딕"/>
      <family val="3"/>
      <charset val="129"/>
      <scheme val="minor"/>
    </font>
    <font>
      <sz val="9"/>
      <color theme="0" tint="-0.249977111117893"/>
      <name val="맑은 고딕"/>
      <family val="3"/>
      <charset val="129"/>
      <scheme val="major"/>
    </font>
    <font>
      <sz val="9"/>
      <name val="돋움"/>
      <family val="3"/>
      <charset val="129"/>
    </font>
    <font>
      <b/>
      <sz val="10"/>
      <color rgb="FFFF0000"/>
      <name val="맑은 고딕"/>
      <family val="3"/>
      <charset val="129"/>
      <scheme val="major"/>
    </font>
    <font>
      <sz val="10"/>
      <name val="바탕"/>
      <family val="1"/>
      <charset val="129"/>
    </font>
    <font>
      <b/>
      <sz val="10"/>
      <name val="맑은 고딕"/>
      <family val="3"/>
      <charset val="129"/>
    </font>
    <font>
      <b/>
      <vertAlign val="superscript"/>
      <sz val="9"/>
      <color indexed="9"/>
      <name val="돋움"/>
      <family val="3"/>
      <charset val="129"/>
    </font>
    <font>
      <b/>
      <i/>
      <sz val="9"/>
      <color indexed="9"/>
      <name val="Times New Roman"/>
      <family val="1"/>
    </font>
    <font>
      <b/>
      <vertAlign val="subscript"/>
      <sz val="9"/>
      <color indexed="9"/>
      <name val="Times New Roman"/>
      <family val="1"/>
    </font>
    <font>
      <sz val="9"/>
      <color rgb="FF0070C0"/>
      <name val="Arial Unicode MS"/>
      <family val="3"/>
      <charset val="129"/>
    </font>
    <font>
      <vertAlign val="subscript"/>
      <sz val="10"/>
      <name val="Times New Roman"/>
      <family val="1"/>
    </font>
    <font>
      <vertAlign val="superscript"/>
      <sz val="10"/>
      <name val="맑은 고딕"/>
      <family val="3"/>
      <charset val="129"/>
      <scheme val="major"/>
    </font>
    <font>
      <i/>
      <vertAlign val="superscript"/>
      <sz val="10"/>
      <name val="Times New Roman"/>
      <family val="1"/>
    </font>
    <font>
      <b/>
      <sz val="10"/>
      <name val="맑은 고딕"/>
      <family val="1"/>
      <scheme val="major"/>
    </font>
    <font>
      <b/>
      <sz val="9"/>
      <color indexed="8"/>
      <name val="Arial Unicode MS"/>
      <family val="3"/>
      <charset val="129"/>
    </font>
    <font>
      <b/>
      <vertAlign val="superscript"/>
      <sz val="9"/>
      <color indexed="9"/>
      <name val="맑은 고딕"/>
      <family val="3"/>
      <charset val="129"/>
      <scheme val="major"/>
    </font>
    <font>
      <sz val="9"/>
      <color indexed="9"/>
      <name val="맑은 고딕"/>
      <family val="3"/>
      <charset val="129"/>
      <scheme val="major"/>
    </font>
    <font>
      <sz val="9"/>
      <color rgb="FFFF0000"/>
      <name val="Tahoma"/>
      <family val="2"/>
    </font>
  </fonts>
  <fills count="3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249977111117893"/>
        <bgColor indexed="0"/>
      </patternFill>
    </fill>
    <fill>
      <patternFill patternType="solid">
        <fgColor rgb="FF00206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7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 style="thin">
        <color theme="0" tint="-0.499984740745262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14">
    <xf numFmtId="0" fontId="0" fillId="0" borderId="0">
      <alignment vertical="center"/>
    </xf>
    <xf numFmtId="0" fontId="13" fillId="0" borderId="0"/>
    <xf numFmtId="0" fontId="13" fillId="0" borderId="0"/>
    <xf numFmtId="40" fontId="33" fillId="0" borderId="0" applyFont="0" applyFill="0" applyBorder="0" applyAlignment="0" applyProtection="0"/>
    <xf numFmtId="38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37" fillId="0" borderId="0"/>
    <xf numFmtId="0" fontId="37" fillId="0" borderId="0"/>
    <xf numFmtId="0" fontId="14" fillId="2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176" fontId="32" fillId="0" borderId="0" applyFont="0" applyFill="0" applyBorder="0" applyAlignment="0" applyProtection="0"/>
    <xf numFmtId="177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179" fontId="32" fillId="0" borderId="0" applyFont="0" applyFill="0" applyBorder="0" applyAlignment="0" applyProtection="0"/>
    <xf numFmtId="0" fontId="34" fillId="0" borderId="0"/>
    <xf numFmtId="180" fontId="6" fillId="0" borderId="0" applyFont="0" applyFill="0" applyBorder="0" applyAlignment="0" applyProtection="0"/>
    <xf numFmtId="181" fontId="6" fillId="0" borderId="0" applyFont="0" applyFill="0" applyBorder="0" applyAlignment="0" applyProtection="0"/>
    <xf numFmtId="182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38" fontId="35" fillId="16" borderId="0" applyNumberFormat="0" applyBorder="0" applyAlignment="0" applyProtection="0"/>
    <xf numFmtId="10" fontId="35" fillId="17" borderId="1" applyNumberFormat="0" applyBorder="0" applyAlignment="0" applyProtection="0"/>
    <xf numFmtId="0" fontId="36" fillId="0" borderId="0"/>
    <xf numFmtId="0" fontId="6" fillId="0" borderId="0"/>
    <xf numFmtId="10" fontId="6" fillId="0" borderId="0" applyFont="0" applyFill="0" applyBorder="0" applyAlignment="0" applyProtection="0"/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22" borderId="2" applyNumberFormat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top"/>
      <protection locked="0"/>
    </xf>
    <xf numFmtId="0" fontId="3" fillId="23" borderId="3" applyNumberFormat="0" applyFont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42" fillId="0" borderId="0"/>
    <xf numFmtId="0" fontId="21" fillId="0" borderId="0" applyNumberFormat="0" applyFill="0" applyBorder="0" applyAlignment="0" applyProtection="0">
      <alignment vertical="center"/>
    </xf>
    <xf numFmtId="0" fontId="22" fillId="25" borderId="4" applyNumberFormat="0" applyAlignment="0" applyProtection="0">
      <alignment vertical="center"/>
    </xf>
    <xf numFmtId="0" fontId="6" fillId="0" borderId="0"/>
    <xf numFmtId="0" fontId="23" fillId="0" borderId="5" applyNumberFormat="0" applyFill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25" fillId="7" borderId="2" applyNumberForma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7" applyNumberFormat="0" applyFill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22" borderId="10" applyNumberFormat="0" applyAlignment="0" applyProtection="0">
      <alignment vertical="center"/>
    </xf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43" fillId="0" borderId="0">
      <alignment vertical="center"/>
    </xf>
    <xf numFmtId="0" fontId="3" fillId="0" borderId="0">
      <alignment vertical="center"/>
    </xf>
    <xf numFmtId="0" fontId="3" fillId="0" borderId="0"/>
    <xf numFmtId="0" fontId="51" fillId="0" borderId="0">
      <alignment vertical="center"/>
    </xf>
    <xf numFmtId="0" fontId="14" fillId="0" borderId="0">
      <alignment vertical="center"/>
    </xf>
    <xf numFmtId="0" fontId="3" fillId="0" borderId="0"/>
    <xf numFmtId="0" fontId="4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58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41" fontId="3" fillId="0" borderId="0" applyFont="0" applyFill="0" applyBorder="0" applyAlignment="0" applyProtection="0">
      <alignment vertical="center"/>
    </xf>
    <xf numFmtId="10" fontId="35" fillId="17" borderId="60" applyNumberFormat="0" applyBorder="0" applyAlignment="0" applyProtection="0"/>
    <xf numFmtId="0" fontId="17" fillId="22" borderId="61" applyNumberFormat="0" applyAlignment="0" applyProtection="0">
      <alignment vertical="center"/>
    </xf>
    <xf numFmtId="0" fontId="3" fillId="23" borderId="58" applyNumberFormat="0" applyFont="0" applyAlignment="0" applyProtection="0">
      <alignment vertical="center"/>
    </xf>
    <xf numFmtId="0" fontId="24" fillId="0" borderId="62" applyNumberFormat="0" applyFill="0" applyAlignment="0" applyProtection="0">
      <alignment vertical="center"/>
    </xf>
    <xf numFmtId="0" fontId="25" fillId="7" borderId="61" applyNumberFormat="0" applyAlignment="0" applyProtection="0">
      <alignment vertical="center"/>
    </xf>
    <xf numFmtId="0" fontId="31" fillId="22" borderId="63" applyNumberFormat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10" fontId="35" fillId="17" borderId="65" applyNumberFormat="0" applyBorder="0" applyAlignment="0" applyProtection="0"/>
    <xf numFmtId="0" fontId="17" fillId="22" borderId="66" applyNumberFormat="0" applyAlignment="0" applyProtection="0">
      <alignment vertical="center"/>
    </xf>
    <xf numFmtId="0" fontId="3" fillId="23" borderId="64" applyNumberFormat="0" applyFont="0" applyAlignment="0" applyProtection="0">
      <alignment vertical="center"/>
    </xf>
    <xf numFmtId="0" fontId="24" fillId="0" borderId="67" applyNumberFormat="0" applyFill="0" applyAlignment="0" applyProtection="0">
      <alignment vertical="center"/>
    </xf>
    <xf numFmtId="0" fontId="25" fillId="7" borderId="66" applyNumberFormat="0" applyAlignment="0" applyProtection="0">
      <alignment vertical="center"/>
    </xf>
    <xf numFmtId="0" fontId="31" fillId="22" borderId="68" applyNumberFormat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10" fontId="35" fillId="17" borderId="65" applyNumberFormat="0" applyBorder="0" applyAlignment="0" applyProtection="0"/>
    <xf numFmtId="0" fontId="17" fillId="22" borderId="66" applyNumberFormat="0" applyAlignment="0" applyProtection="0">
      <alignment vertical="center"/>
    </xf>
    <xf numFmtId="0" fontId="3" fillId="23" borderId="64" applyNumberFormat="0" applyFont="0" applyAlignment="0" applyProtection="0">
      <alignment vertical="center"/>
    </xf>
    <xf numFmtId="0" fontId="24" fillId="0" borderId="67" applyNumberFormat="0" applyFill="0" applyAlignment="0" applyProtection="0">
      <alignment vertical="center"/>
    </xf>
    <xf numFmtId="0" fontId="25" fillId="7" borderId="66" applyNumberFormat="0" applyAlignment="0" applyProtection="0">
      <alignment vertical="center"/>
    </xf>
    <xf numFmtId="0" fontId="31" fillId="22" borderId="68" applyNumberFormat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6" fillId="0" borderId="0"/>
  </cellStyleXfs>
  <cellXfs count="474">
    <xf numFmtId="0" fontId="0" fillId="0" borderId="0" xfId="0">
      <alignment vertical="center"/>
    </xf>
    <xf numFmtId="0" fontId="1" fillId="0" borderId="0" xfId="0" applyFont="1" applyFill="1" applyBorder="1">
      <alignment vertical="center"/>
    </xf>
    <xf numFmtId="0" fontId="41" fillId="0" borderId="1" xfId="0" applyFont="1" applyFill="1" applyBorder="1" applyAlignment="1" applyProtection="1">
      <alignment horizontal="center" vertical="center" shrinkToFit="1"/>
    </xf>
    <xf numFmtId="0" fontId="8" fillId="0" borderId="1" xfId="0" applyFont="1" applyFill="1" applyBorder="1" applyAlignment="1" applyProtection="1">
      <alignment horizontal="center" vertical="center" shrinkToFit="1"/>
    </xf>
    <xf numFmtId="0" fontId="44" fillId="0" borderId="0" xfId="0" applyFont="1" applyFill="1" applyBorder="1">
      <alignment vertical="center"/>
    </xf>
    <xf numFmtId="0" fontId="8" fillId="0" borderId="0" xfId="0" applyFont="1" applyFill="1" applyBorder="1">
      <alignment vertical="center"/>
    </xf>
    <xf numFmtId="0" fontId="41" fillId="0" borderId="1" xfId="0" applyFont="1" applyFill="1" applyBorder="1" applyAlignment="1" applyProtection="1">
      <alignment horizontal="center" vertical="center"/>
    </xf>
    <xf numFmtId="0" fontId="1" fillId="0" borderId="0" xfId="0" applyFont="1" applyFill="1" applyBorder="1" applyAlignment="1">
      <alignment vertical="center"/>
    </xf>
    <xf numFmtId="0" fontId="8" fillId="0" borderId="1" xfId="0" applyFont="1" applyFill="1" applyBorder="1" applyAlignment="1" applyProtection="1">
      <alignment horizontal="center" vertical="center"/>
    </xf>
    <xf numFmtId="0" fontId="12" fillId="17" borderId="1" xfId="0" applyFont="1" applyFill="1" applyBorder="1" applyAlignment="1" applyProtection="1">
      <alignment horizontal="center" vertical="center" shrinkToFit="1"/>
      <protection locked="0"/>
    </xf>
    <xf numFmtId="14" fontId="1" fillId="0" borderId="0" xfId="0" applyNumberFormat="1" applyFont="1" applyFill="1" applyBorder="1">
      <alignment vertical="center"/>
    </xf>
    <xf numFmtId="0" fontId="12" fillId="17" borderId="1" xfId="0" applyFont="1" applyFill="1" applyBorder="1" applyAlignment="1" applyProtection="1">
      <alignment horizontal="center" vertical="center" shrinkToFit="1"/>
      <protection locked="0"/>
    </xf>
    <xf numFmtId="0" fontId="52" fillId="0" borderId="0" xfId="0" applyFont="1" applyAlignment="1">
      <alignment horizontal="center" vertical="center"/>
    </xf>
    <xf numFmtId="0" fontId="53" fillId="26" borderId="0" xfId="0" applyFont="1" applyFill="1" applyAlignment="1">
      <alignment horizontal="center" vertical="center"/>
    </xf>
    <xf numFmtId="0" fontId="53" fillId="26" borderId="0" xfId="0" applyFont="1" applyFill="1" applyAlignment="1">
      <alignment horizontal="center" vertical="center" wrapText="1"/>
    </xf>
    <xf numFmtId="0" fontId="56" fillId="0" borderId="0" xfId="0" applyFont="1" applyAlignment="1">
      <alignment horizontal="left" vertical="center"/>
    </xf>
    <xf numFmtId="0" fontId="12" fillId="17" borderId="1" xfId="0" applyFont="1" applyFill="1" applyBorder="1" applyAlignment="1" applyProtection="1">
      <alignment horizontal="center" vertical="center" shrinkToFit="1"/>
      <protection locked="0"/>
    </xf>
    <xf numFmtId="0" fontId="54" fillId="0" borderId="0" xfId="0" applyFont="1" applyAlignment="1">
      <alignment vertical="center"/>
    </xf>
    <xf numFmtId="0" fontId="12" fillId="17" borderId="1" xfId="0" applyFont="1" applyFill="1" applyBorder="1" applyAlignment="1" applyProtection="1">
      <alignment horizontal="center" vertical="center" shrinkToFit="1"/>
      <protection locked="0"/>
    </xf>
    <xf numFmtId="0" fontId="57" fillId="0" borderId="0" xfId="0" applyFont="1" applyBorder="1" applyAlignment="1">
      <alignment horizontal="center" vertical="center"/>
    </xf>
    <xf numFmtId="0" fontId="12" fillId="17" borderId="1" xfId="0" applyFont="1" applyFill="1" applyBorder="1" applyAlignment="1" applyProtection="1">
      <alignment horizontal="center" vertical="center" shrinkToFit="1"/>
      <protection locked="0"/>
    </xf>
    <xf numFmtId="0" fontId="12" fillId="17" borderId="1" xfId="0" applyFont="1" applyFill="1" applyBorder="1" applyAlignment="1" applyProtection="1">
      <alignment horizontal="center" vertical="center" shrinkToFit="1"/>
      <protection locked="0"/>
    </xf>
    <xf numFmtId="0" fontId="48" fillId="0" borderId="0" xfId="79" applyNumberFormat="1" applyFont="1"/>
    <xf numFmtId="0" fontId="55" fillId="0" borderId="25" xfId="0" applyFont="1" applyBorder="1" applyAlignment="1">
      <alignment horizontal="center" vertical="center"/>
    </xf>
    <xf numFmtId="0" fontId="52" fillId="0" borderId="25" xfId="0" applyFont="1" applyBorder="1" applyAlignment="1">
      <alignment horizontal="center" vertical="center"/>
    </xf>
    <xf numFmtId="0" fontId="5" fillId="0" borderId="0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left" vertical="center"/>
    </xf>
    <xf numFmtId="0" fontId="1" fillId="0" borderId="0" xfId="0" applyNumberFormat="1" applyFont="1" applyFill="1" applyBorder="1" applyAlignment="1">
      <alignment vertical="center"/>
    </xf>
    <xf numFmtId="0" fontId="10" fillId="0" borderId="0" xfId="0" applyNumberFormat="1" applyFont="1" applyFill="1" applyAlignment="1">
      <alignment vertical="center"/>
    </xf>
    <xf numFmtId="0" fontId="10" fillId="0" borderId="0" xfId="0" applyNumberFormat="1" applyFont="1" applyFill="1" applyAlignment="1">
      <alignment horizontal="center" vertical="center"/>
    </xf>
    <xf numFmtId="0" fontId="12" fillId="17" borderId="1" xfId="0" applyFont="1" applyFill="1" applyBorder="1" applyAlignment="1" applyProtection="1">
      <alignment horizontal="center" vertical="center" shrinkToFit="1"/>
      <protection locked="0"/>
    </xf>
    <xf numFmtId="0" fontId="52" fillId="0" borderId="0" xfId="0" applyNumberFormat="1" applyFont="1" applyBorder="1" applyAlignment="1">
      <alignment horizontal="center" vertical="center"/>
    </xf>
    <xf numFmtId="0" fontId="8" fillId="29" borderId="11" xfId="0" applyFont="1" applyFill="1" applyBorder="1" applyAlignment="1" applyProtection="1">
      <alignment horizontal="center" vertical="center"/>
      <protection locked="0"/>
    </xf>
    <xf numFmtId="0" fontId="8" fillId="29" borderId="1" xfId="0" applyFont="1" applyFill="1" applyBorder="1" applyAlignment="1" applyProtection="1">
      <alignment horizontal="center" vertical="center" shrinkToFit="1"/>
      <protection locked="0"/>
    </xf>
    <xf numFmtId="0" fontId="48" fillId="0" borderId="0" xfId="79" applyNumberFormat="1" applyFont="1" applyFill="1" applyBorder="1" applyAlignment="1">
      <alignment vertical="center"/>
    </xf>
    <xf numFmtId="0" fontId="48" fillId="0" borderId="0" xfId="79" applyNumberFormat="1" applyFont="1" applyFill="1" applyAlignment="1">
      <alignment horizontal="center" vertical="center"/>
    </xf>
    <xf numFmtId="0" fontId="48" fillId="0" borderId="0" xfId="79" applyNumberFormat="1" applyFont="1" applyFill="1" applyAlignment="1">
      <alignment vertical="center"/>
    </xf>
    <xf numFmtId="0" fontId="11" fillId="0" borderId="0" xfId="0" applyFont="1" applyFill="1" applyBorder="1">
      <alignment vertical="center"/>
    </xf>
    <xf numFmtId="0" fontId="12" fillId="17" borderId="1" xfId="0" applyFont="1" applyFill="1" applyBorder="1" applyAlignment="1" applyProtection="1">
      <alignment horizontal="center" vertical="center" shrinkToFit="1"/>
      <protection locked="0"/>
    </xf>
    <xf numFmtId="0" fontId="53" fillId="26" borderId="33" xfId="0" applyFont="1" applyFill="1" applyBorder="1" applyAlignment="1">
      <alignment horizontal="center" vertical="center" wrapText="1"/>
    </xf>
    <xf numFmtId="0" fontId="55" fillId="0" borderId="33" xfId="0" applyFont="1" applyBorder="1" applyAlignment="1">
      <alignment horizontal="center" vertical="center"/>
    </xf>
    <xf numFmtId="0" fontId="64" fillId="0" borderId="0" xfId="79" applyNumberFormat="1" applyFont="1" applyFill="1" applyAlignment="1">
      <alignment horizontal="left" vertical="center"/>
    </xf>
    <xf numFmtId="0" fontId="64" fillId="0" borderId="0" xfId="79" applyNumberFormat="1" applyFont="1" applyFill="1" applyAlignment="1">
      <alignment vertical="center"/>
    </xf>
    <xf numFmtId="0" fontId="9" fillId="0" borderId="0" xfId="0" applyNumberFormat="1" applyFont="1" applyFill="1">
      <alignment vertical="center"/>
    </xf>
    <xf numFmtId="0" fontId="61" fillId="0" borderId="0" xfId="0" applyNumberFormat="1" applyFont="1" applyFill="1" applyBorder="1" applyAlignment="1">
      <alignment vertical="center"/>
    </xf>
    <xf numFmtId="0" fontId="1" fillId="0" borderId="0" xfId="79" applyNumberFormat="1" applyFont="1" applyFill="1" applyAlignment="1">
      <alignment horizontal="left" vertical="center"/>
    </xf>
    <xf numFmtId="0" fontId="48" fillId="0" borderId="0" xfId="0" applyNumberFormat="1" applyFont="1">
      <alignment vertical="center"/>
    </xf>
    <xf numFmtId="0" fontId="1" fillId="0" borderId="0" xfId="79" applyNumberFormat="1" applyFont="1" applyFill="1" applyBorder="1" applyAlignment="1">
      <alignment horizontal="left" vertical="center"/>
    </xf>
    <xf numFmtId="0" fontId="48" fillId="0" borderId="0" xfId="79" applyNumberFormat="1" applyFont="1" applyFill="1" applyAlignment="1">
      <alignment horizontal="left" vertical="center"/>
    </xf>
    <xf numFmtId="0" fontId="48" fillId="0" borderId="0" xfId="79" applyNumberFormat="1" applyFont="1" applyFill="1" applyBorder="1" applyAlignment="1">
      <alignment horizontal="center" vertical="center"/>
    </xf>
    <xf numFmtId="3" fontId="48" fillId="0" borderId="0" xfId="79" applyNumberFormat="1" applyFont="1" applyFill="1" applyBorder="1" applyAlignment="1">
      <alignment horizontal="center" vertical="center"/>
    </xf>
    <xf numFmtId="0" fontId="48" fillId="0" borderId="0" xfId="79" applyNumberFormat="1" applyFont="1" applyFill="1" applyAlignment="1">
      <alignment horizontal="right" vertical="center"/>
    </xf>
    <xf numFmtId="0" fontId="48" fillId="0" borderId="0" xfId="0" applyNumberFormat="1" applyFont="1" applyBorder="1" applyAlignment="1">
      <alignment vertical="center"/>
    </xf>
    <xf numFmtId="0" fontId="55" fillId="0" borderId="35" xfId="0" applyFont="1" applyBorder="1" applyAlignment="1">
      <alignment horizontal="center" vertical="center"/>
    </xf>
    <xf numFmtId="0" fontId="67" fillId="0" borderId="0" xfId="0" applyFont="1">
      <alignment vertical="center"/>
    </xf>
    <xf numFmtId="0" fontId="68" fillId="0" borderId="0" xfId="0" applyFont="1" applyBorder="1" applyAlignment="1">
      <alignment vertical="center"/>
    </xf>
    <xf numFmtId="0" fontId="67" fillId="0" borderId="0" xfId="0" applyFont="1" applyAlignment="1">
      <alignment vertical="center"/>
    </xf>
    <xf numFmtId="0" fontId="65" fillId="0" borderId="0" xfId="0" applyFont="1" applyBorder="1" applyAlignment="1">
      <alignment vertical="center"/>
    </xf>
    <xf numFmtId="0" fontId="68" fillId="0" borderId="0" xfId="0" applyFont="1" applyBorder="1">
      <alignment vertical="center"/>
    </xf>
    <xf numFmtId="0" fontId="69" fillId="0" borderId="0" xfId="0" applyFont="1" applyBorder="1">
      <alignment vertical="center"/>
    </xf>
    <xf numFmtId="0" fontId="38" fillId="0" borderId="0" xfId="0" applyNumberFormat="1" applyFont="1" applyFill="1" applyAlignment="1">
      <alignment vertical="center"/>
    </xf>
    <xf numFmtId="49" fontId="1" fillId="0" borderId="0" xfId="0" applyNumberFormat="1" applyFont="1" applyFill="1" applyAlignment="1">
      <alignment horizontal="center" vertical="center"/>
    </xf>
    <xf numFmtId="189" fontId="1" fillId="0" borderId="0" xfId="0" applyNumberFormat="1" applyFont="1" applyFill="1" applyBorder="1" applyAlignment="1">
      <alignment horizontal="center" vertical="center"/>
    </xf>
    <xf numFmtId="0" fontId="0" fillId="0" borderId="0" xfId="0" applyFill="1">
      <alignment vertical="center"/>
    </xf>
    <xf numFmtId="49" fontId="1" fillId="0" borderId="0" xfId="0" applyNumberFormat="1" applyFont="1" applyFill="1" applyBorder="1" applyAlignment="1">
      <alignment vertical="center"/>
    </xf>
    <xf numFmtId="0" fontId="73" fillId="0" borderId="0" xfId="0" applyNumberFormat="1" applyFont="1" applyAlignment="1">
      <alignment vertical="center"/>
    </xf>
    <xf numFmtId="0" fontId="52" fillId="0" borderId="0" xfId="0" applyNumberFormat="1" applyFont="1" applyAlignment="1">
      <alignment vertical="center"/>
    </xf>
    <xf numFmtId="0" fontId="54" fillId="0" borderId="0" xfId="0" applyNumberFormat="1" applyFont="1" applyBorder="1" applyAlignment="1">
      <alignment vertical="center"/>
    </xf>
    <xf numFmtId="0" fontId="68" fillId="0" borderId="0" xfId="0" applyFont="1" applyBorder="1" applyAlignment="1">
      <alignment horizontal="left" vertical="center" indent="1"/>
    </xf>
    <xf numFmtId="0" fontId="52" fillId="0" borderId="0" xfId="0" applyNumberFormat="1" applyFont="1" applyFill="1" applyBorder="1" applyAlignment="1">
      <alignment vertical="center"/>
    </xf>
    <xf numFmtId="190" fontId="67" fillId="0" borderId="0" xfId="0" applyNumberFormat="1" applyFont="1" applyBorder="1" applyAlignment="1">
      <alignment horizontal="center" vertical="center"/>
    </xf>
    <xf numFmtId="0" fontId="48" fillId="31" borderId="0" xfId="79" applyNumberFormat="1" applyFont="1" applyFill="1" applyAlignment="1">
      <alignment horizontal="center" vertical="center"/>
    </xf>
    <xf numFmtId="0" fontId="60" fillId="31" borderId="0" xfId="0" applyNumberFormat="1" applyFont="1" applyFill="1" applyBorder="1" applyAlignment="1">
      <alignment horizontal="left" vertical="center"/>
    </xf>
    <xf numFmtId="0" fontId="48" fillId="0" borderId="36" xfId="79" applyNumberFormat="1" applyFont="1" applyFill="1" applyBorder="1" applyAlignment="1">
      <alignment horizontal="center" vertical="center"/>
    </xf>
    <xf numFmtId="0" fontId="48" fillId="0" borderId="36" xfId="79" applyNumberFormat="1" applyFont="1" applyFill="1" applyBorder="1" applyAlignment="1">
      <alignment horizontal="right" vertical="center"/>
    </xf>
    <xf numFmtId="0" fontId="50" fillId="0" borderId="36" xfId="80" applyNumberFormat="1" applyFont="1" applyFill="1" applyBorder="1" applyAlignment="1">
      <alignment horizontal="right" vertical="center"/>
    </xf>
    <xf numFmtId="0" fontId="48" fillId="0" borderId="36" xfId="79" applyNumberFormat="1" applyFont="1" applyFill="1" applyBorder="1" applyAlignment="1">
      <alignment horizontal="left" vertical="center"/>
    </xf>
    <xf numFmtId="0" fontId="48" fillId="0" borderId="36" xfId="79" applyNumberFormat="1" applyFont="1" applyFill="1" applyBorder="1" applyAlignment="1">
      <alignment vertical="center"/>
    </xf>
    <xf numFmtId="49" fontId="1" fillId="0" borderId="0" xfId="79" applyNumberFormat="1" applyFont="1" applyFill="1" applyAlignment="1">
      <alignment horizontal="left" vertical="center"/>
    </xf>
    <xf numFmtId="0" fontId="48" fillId="0" borderId="0" xfId="0" applyFont="1">
      <alignment vertical="center"/>
    </xf>
    <xf numFmtId="49" fontId="1" fillId="0" borderId="0" xfId="79" applyNumberFormat="1" applyFont="1" applyFill="1" applyBorder="1" applyAlignment="1">
      <alignment horizontal="left" vertical="center"/>
    </xf>
    <xf numFmtId="49" fontId="48" fillId="0" borderId="0" xfId="79" applyNumberFormat="1" applyFont="1" applyFill="1" applyBorder="1" applyAlignment="1">
      <alignment vertical="center"/>
    </xf>
    <xf numFmtId="49" fontId="1" fillId="0" borderId="0" xfId="79" applyNumberFormat="1" applyFont="1" applyFill="1" applyBorder="1" applyAlignment="1">
      <alignment vertical="center"/>
    </xf>
    <xf numFmtId="49" fontId="1" fillId="0" borderId="0" xfId="79" applyNumberFormat="1" applyFont="1" applyFill="1" applyAlignment="1">
      <alignment horizontal="center" vertical="center"/>
    </xf>
    <xf numFmtId="0" fontId="46" fillId="17" borderId="1" xfId="0" applyNumberFormat="1" applyFont="1" applyFill="1" applyBorder="1" applyAlignment="1" applyProtection="1">
      <alignment horizontal="center" vertical="center" shrinkToFit="1"/>
      <protection locked="0"/>
    </xf>
    <xf numFmtId="185" fontId="8" fillId="17" borderId="1" xfId="0" applyNumberFormat="1" applyFont="1" applyFill="1" applyBorder="1" applyAlignment="1" applyProtection="1">
      <alignment horizontal="center" vertical="center" shrinkToFit="1"/>
    </xf>
    <xf numFmtId="186" fontId="8" fillId="17" borderId="1" xfId="0" applyNumberFormat="1" applyFont="1" applyFill="1" applyBorder="1" applyAlignment="1" applyProtection="1">
      <alignment horizontal="center" vertical="center" shrinkToFit="1"/>
    </xf>
    <xf numFmtId="187" fontId="8" fillId="0" borderId="1" xfId="0" applyNumberFormat="1" applyFont="1" applyFill="1" applyBorder="1" applyAlignment="1" applyProtection="1">
      <alignment horizontal="center" vertical="center" shrinkToFit="1"/>
    </xf>
    <xf numFmtId="0" fontId="48" fillId="0" borderId="39" xfId="79" applyNumberFormat="1" applyFont="1" applyFill="1" applyBorder="1" applyAlignment="1">
      <alignment vertical="center"/>
    </xf>
    <xf numFmtId="0" fontId="48" fillId="0" borderId="39" xfId="79" applyNumberFormat="1" applyFont="1" applyFill="1" applyBorder="1" applyAlignment="1">
      <alignment horizontal="left" vertical="center"/>
    </xf>
    <xf numFmtId="0" fontId="48" fillId="0" borderId="39" xfId="79" applyNumberFormat="1" applyFont="1" applyFill="1" applyBorder="1" applyAlignment="1">
      <alignment horizontal="right" vertical="center"/>
    </xf>
    <xf numFmtId="49" fontId="48" fillId="0" borderId="0" xfId="79" applyNumberFormat="1" applyFont="1" applyFill="1" applyAlignment="1">
      <alignment horizontal="center" vertical="center"/>
    </xf>
    <xf numFmtId="0" fontId="64" fillId="0" borderId="0" xfId="79" applyNumberFormat="1" applyFont="1" applyFill="1" applyAlignment="1">
      <alignment horizontal="center" vertical="center"/>
    </xf>
    <xf numFmtId="0" fontId="77" fillId="0" borderId="0" xfId="0" applyFont="1">
      <alignment vertical="center"/>
    </xf>
    <xf numFmtId="0" fontId="54" fillId="0" borderId="0" xfId="0" applyFont="1" applyAlignment="1">
      <alignment horizontal="center" vertical="center"/>
    </xf>
    <xf numFmtId="0" fontId="55" fillId="0" borderId="38" xfId="0" applyFont="1" applyBorder="1" applyAlignment="1">
      <alignment horizontal="center" vertical="center"/>
    </xf>
    <xf numFmtId="0" fontId="78" fillId="0" borderId="0" xfId="0" applyFont="1" applyBorder="1">
      <alignment vertical="center"/>
    </xf>
    <xf numFmtId="0" fontId="48" fillId="0" borderId="39" xfId="79" applyNumberFormat="1" applyFont="1" applyFill="1" applyBorder="1" applyAlignment="1">
      <alignment horizontal="center" vertical="center"/>
    </xf>
    <xf numFmtId="0" fontId="50" fillId="0" borderId="39" xfId="80" applyNumberFormat="1" applyFont="1" applyFill="1" applyBorder="1" applyAlignment="1">
      <alignment horizontal="right" vertical="center"/>
    </xf>
    <xf numFmtId="0" fontId="61" fillId="0" borderId="0" xfId="0" applyNumberFormat="1" applyFont="1" applyFill="1" applyAlignment="1">
      <alignment vertical="center"/>
    </xf>
    <xf numFmtId="0" fontId="2" fillId="0" borderId="0" xfId="0" applyNumberFormat="1" applyFont="1" applyFill="1" applyAlignment="1">
      <alignment vertical="center"/>
    </xf>
    <xf numFmtId="0" fontId="48" fillId="0" borderId="0" xfId="0" applyFont="1" applyBorder="1">
      <alignment vertical="center"/>
    </xf>
    <xf numFmtId="49" fontId="48" fillId="0" borderId="0" xfId="79" applyNumberFormat="1" applyFont="1" applyFill="1" applyBorder="1" applyAlignment="1">
      <alignment horizontal="center" vertical="center"/>
    </xf>
    <xf numFmtId="0" fontId="48" fillId="31" borderId="40" xfId="79" applyNumberFormat="1" applyFont="1" applyFill="1" applyBorder="1" applyAlignment="1">
      <alignment horizontal="center" vertical="center"/>
    </xf>
    <xf numFmtId="0" fontId="60" fillId="31" borderId="40" xfId="0" applyNumberFormat="1" applyFont="1" applyFill="1" applyBorder="1" applyAlignment="1">
      <alignment horizontal="left" vertical="center"/>
    </xf>
    <xf numFmtId="0" fontId="69" fillId="0" borderId="0" xfId="0" applyFont="1" applyBorder="1" applyAlignment="1">
      <alignment vertical="center"/>
    </xf>
    <xf numFmtId="0" fontId="67" fillId="0" borderId="0" xfId="0" quotePrefix="1" applyFont="1" applyBorder="1" applyAlignment="1">
      <alignment vertical="center"/>
    </xf>
    <xf numFmtId="0" fontId="1" fillId="35" borderId="0" xfId="0" applyFont="1" applyFill="1" applyBorder="1" applyProtection="1">
      <alignment vertical="center"/>
      <protection locked="0"/>
    </xf>
    <xf numFmtId="49" fontId="55" fillId="0" borderId="44" xfId="0" applyNumberFormat="1" applyFont="1" applyBorder="1" applyAlignment="1">
      <alignment horizontal="center" vertical="center"/>
    </xf>
    <xf numFmtId="0" fontId="53" fillId="26" borderId="44" xfId="0" applyFont="1" applyFill="1" applyBorder="1" applyAlignment="1">
      <alignment horizontal="center" vertical="center" wrapText="1"/>
    </xf>
    <xf numFmtId="0" fontId="55" fillId="0" borderId="44" xfId="0" applyFont="1" applyBorder="1" applyAlignment="1">
      <alignment horizontal="center" vertical="center"/>
    </xf>
    <xf numFmtId="0" fontId="52" fillId="0" borderId="44" xfId="0" applyFont="1" applyBorder="1" applyAlignment="1">
      <alignment horizontal="center" vertical="center"/>
    </xf>
    <xf numFmtId="0" fontId="52" fillId="0" borderId="44" xfId="0" applyNumberFormat="1" applyFont="1" applyBorder="1" applyAlignment="1">
      <alignment horizontal="center" vertical="center"/>
    </xf>
    <xf numFmtId="0" fontId="75" fillId="33" borderId="44" xfId="0" applyFont="1" applyFill="1" applyBorder="1">
      <alignment vertical="center"/>
    </xf>
    <xf numFmtId="0" fontId="79" fillId="0" borderId="0" xfId="0" applyNumberFormat="1" applyFont="1" applyFill="1" applyAlignment="1">
      <alignment horizontal="left" vertical="center" indent="1"/>
    </xf>
    <xf numFmtId="0" fontId="80" fillId="0" borderId="0" xfId="0" applyNumberFormat="1" applyFont="1" applyFill="1" applyBorder="1" applyAlignment="1">
      <alignment horizontal="center" vertical="center"/>
    </xf>
    <xf numFmtId="0" fontId="80" fillId="0" borderId="0" xfId="0" applyNumberFormat="1" applyFont="1" applyFill="1" applyBorder="1" applyAlignment="1">
      <alignment horizontal="left" vertical="center"/>
    </xf>
    <xf numFmtId="0" fontId="80" fillId="0" borderId="0" xfId="0" applyNumberFormat="1" applyFont="1">
      <alignment vertical="center"/>
    </xf>
    <xf numFmtId="0" fontId="80" fillId="0" borderId="0" xfId="0" applyNumberFormat="1" applyFont="1" applyFill="1" applyBorder="1" applyAlignment="1">
      <alignment vertical="center"/>
    </xf>
    <xf numFmtId="0" fontId="80" fillId="0" borderId="0" xfId="0" applyNumberFormat="1" applyFont="1" applyFill="1" applyAlignment="1">
      <alignment vertical="center"/>
    </xf>
    <xf numFmtId="0" fontId="79" fillId="0" borderId="0" xfId="0" applyNumberFormat="1" applyFont="1" applyFill="1" applyBorder="1" applyAlignment="1">
      <alignment vertical="center"/>
    </xf>
    <xf numFmtId="0" fontId="80" fillId="0" borderId="49" xfId="0" applyNumberFormat="1" applyFont="1" applyFill="1" applyBorder="1" applyAlignment="1">
      <alignment horizontal="center" vertical="center"/>
    </xf>
    <xf numFmtId="197" fontId="80" fillId="29" borderId="50" xfId="0" applyNumberFormat="1" applyFont="1" applyFill="1" applyBorder="1" applyAlignment="1">
      <alignment horizontal="center" vertical="center"/>
    </xf>
    <xf numFmtId="197" fontId="80" fillId="0" borderId="52" xfId="0" applyNumberFormat="1" applyFont="1" applyFill="1" applyBorder="1" applyAlignment="1">
      <alignment horizontal="center" vertical="center"/>
    </xf>
    <xf numFmtId="198" fontId="80" fillId="0" borderId="49" xfId="0" applyNumberFormat="1" applyFont="1" applyFill="1" applyBorder="1" applyAlignment="1">
      <alignment horizontal="center" vertical="center"/>
    </xf>
    <xf numFmtId="0" fontId="80" fillId="35" borderId="49" xfId="0" applyNumberFormat="1" applyFont="1" applyFill="1" applyBorder="1" applyAlignment="1">
      <alignment horizontal="center" vertical="center"/>
    </xf>
    <xf numFmtId="0" fontId="77" fillId="0" borderId="44" xfId="0" applyFont="1" applyBorder="1" applyAlignment="1">
      <alignment horizontal="center" vertical="center"/>
    </xf>
    <xf numFmtId="0" fontId="79" fillId="0" borderId="0" xfId="0" applyNumberFormat="1" applyFont="1" applyFill="1" applyAlignment="1">
      <alignment horizontal="left" vertical="center"/>
    </xf>
    <xf numFmtId="0" fontId="80" fillId="35" borderId="51" xfId="0" applyNumberFormat="1" applyFont="1" applyFill="1" applyBorder="1" applyAlignment="1">
      <alignment horizontal="center" vertical="center"/>
    </xf>
    <xf numFmtId="0" fontId="48" fillId="0" borderId="31" xfId="79" applyNumberFormat="1" applyFont="1" applyFill="1" applyBorder="1" applyAlignment="1">
      <alignment horizontal="center" vertical="center"/>
    </xf>
    <xf numFmtId="0" fontId="48" fillId="0" borderId="45" xfId="79" applyNumberFormat="1" applyFont="1" applyFill="1" applyBorder="1" applyAlignment="1">
      <alignment horizontal="center" vertical="center"/>
    </xf>
    <xf numFmtId="0" fontId="48" fillId="0" borderId="44" xfId="79" applyNumberFormat="1" applyFont="1" applyFill="1" applyBorder="1" applyAlignment="1">
      <alignment horizontal="center" vertical="center"/>
    </xf>
    <xf numFmtId="194" fontId="67" fillId="0" borderId="0" xfId="0" applyNumberFormat="1" applyFont="1" applyBorder="1" applyAlignment="1">
      <alignment horizontal="center" vertical="center"/>
    </xf>
    <xf numFmtId="0" fontId="67" fillId="0" borderId="0" xfId="0" applyFont="1" applyAlignment="1">
      <alignment horizontal="center" vertical="center"/>
    </xf>
    <xf numFmtId="201" fontId="67" fillId="0" borderId="0" xfId="0" applyNumberFormat="1" applyFont="1" applyBorder="1" applyAlignment="1">
      <alignment vertical="center"/>
    </xf>
    <xf numFmtId="0" fontId="67" fillId="0" borderId="0" xfId="0" applyFont="1" applyBorder="1" applyAlignment="1">
      <alignment horizontal="right" vertical="center"/>
    </xf>
    <xf numFmtId="0" fontId="88" fillId="0" borderId="0" xfId="0" applyFont="1" applyBorder="1" applyAlignment="1">
      <alignment vertical="center"/>
    </xf>
    <xf numFmtId="200" fontId="88" fillId="0" borderId="0" xfId="0" applyNumberFormat="1" applyFont="1" applyBorder="1" applyAlignment="1">
      <alignment vertical="center"/>
    </xf>
    <xf numFmtId="200" fontId="88" fillId="0" borderId="0" xfId="0" applyNumberFormat="1" applyFont="1" applyBorder="1" applyAlignment="1">
      <alignment vertical="center" shrinkToFit="1"/>
    </xf>
    <xf numFmtId="202" fontId="67" fillId="0" borderId="0" xfId="0" applyNumberFormat="1" applyFont="1" applyBorder="1" applyAlignment="1">
      <alignment vertical="center"/>
    </xf>
    <xf numFmtId="202" fontId="67" fillId="0" borderId="0" xfId="0" applyNumberFormat="1" applyFont="1" applyBorder="1" applyAlignment="1">
      <alignment horizontal="center" vertical="center"/>
    </xf>
    <xf numFmtId="0" fontId="54" fillId="0" borderId="0" xfId="0" applyNumberFormat="1" applyFont="1">
      <alignment vertical="center"/>
    </xf>
    <xf numFmtId="0" fontId="52" fillId="0" borderId="0" xfId="0" applyNumberFormat="1" applyFont="1">
      <alignment vertical="center"/>
    </xf>
    <xf numFmtId="0" fontId="52" fillId="0" borderId="0" xfId="78" applyNumberFormat="1" applyFont="1" applyFill="1" applyBorder="1" applyAlignment="1">
      <alignment horizontal="center" vertical="center"/>
    </xf>
    <xf numFmtId="0" fontId="89" fillId="0" borderId="0" xfId="0" applyNumberFormat="1" applyFont="1" applyAlignment="1">
      <alignment vertical="center"/>
    </xf>
    <xf numFmtId="0" fontId="89" fillId="0" borderId="0" xfId="0" applyNumberFormat="1" applyFont="1" applyAlignment="1">
      <alignment horizontal="left" vertical="center" indent="1"/>
    </xf>
    <xf numFmtId="0" fontId="80" fillId="0" borderId="51" xfId="0" applyNumberFormat="1" applyFont="1" applyFill="1" applyBorder="1" applyAlignment="1">
      <alignment horizontal="center" vertical="center"/>
    </xf>
    <xf numFmtId="0" fontId="52" fillId="0" borderId="44" xfId="0" applyNumberFormat="1" applyFont="1" applyBorder="1" applyAlignment="1">
      <alignment horizontal="center" vertical="center" shrinkToFit="1"/>
    </xf>
    <xf numFmtId="41" fontId="52" fillId="0" borderId="44" xfId="86" applyFont="1" applyBorder="1" applyAlignment="1">
      <alignment horizontal="center" vertical="center"/>
    </xf>
    <xf numFmtId="41" fontId="52" fillId="0" borderId="44" xfId="0" applyNumberFormat="1" applyFont="1" applyBorder="1" applyAlignment="1">
      <alignment horizontal="center" vertical="center"/>
    </xf>
    <xf numFmtId="204" fontId="52" fillId="0" borderId="44" xfId="86" applyNumberFormat="1" applyFont="1" applyBorder="1" applyAlignment="1">
      <alignment horizontal="center" vertical="center"/>
    </xf>
    <xf numFmtId="41" fontId="52" fillId="0" borderId="44" xfId="86" applyNumberFormat="1" applyFont="1" applyBorder="1" applyAlignment="1">
      <alignment horizontal="center" vertical="center"/>
    </xf>
    <xf numFmtId="0" fontId="75" fillId="33" borderId="44" xfId="0" applyFont="1" applyFill="1" applyBorder="1">
      <alignment vertical="center"/>
    </xf>
    <xf numFmtId="0" fontId="48" fillId="0" borderId="55" xfId="79" applyNumberFormat="1" applyFont="1" applyFill="1" applyBorder="1" applyAlignment="1">
      <alignment horizontal="center" vertical="center"/>
    </xf>
    <xf numFmtId="0" fontId="81" fillId="28" borderId="64" xfId="0" applyNumberFormat="1" applyFont="1" applyFill="1" applyBorder="1" applyAlignment="1">
      <alignment horizontal="center" vertical="center" wrapText="1"/>
    </xf>
    <xf numFmtId="0" fontId="48" fillId="0" borderId="40" xfId="79" applyNumberFormat="1" applyFont="1" applyFill="1" applyBorder="1" applyAlignment="1">
      <alignment horizontal="center" vertical="center"/>
    </xf>
    <xf numFmtId="0" fontId="80" fillId="0" borderId="64" xfId="0" applyNumberFormat="1" applyFont="1" applyFill="1" applyBorder="1" applyAlignment="1">
      <alignment horizontal="center" vertical="center"/>
    </xf>
    <xf numFmtId="0" fontId="90" fillId="0" borderId="64" xfId="0" applyNumberFormat="1" applyFont="1" applyFill="1" applyBorder="1" applyAlignment="1">
      <alignment horizontal="center" vertical="center"/>
    </xf>
    <xf numFmtId="192" fontId="80" fillId="0" borderId="64" xfId="0" applyNumberFormat="1" applyFont="1" applyFill="1" applyBorder="1" applyAlignment="1">
      <alignment horizontal="center" vertical="center"/>
    </xf>
    <xf numFmtId="0" fontId="92" fillId="0" borderId="0" xfId="0" applyFont="1" applyBorder="1">
      <alignment vertical="center"/>
    </xf>
    <xf numFmtId="0" fontId="52" fillId="0" borderId="0" xfId="0" applyFont="1" applyBorder="1" applyAlignment="1">
      <alignment vertical="center"/>
    </xf>
    <xf numFmtId="0" fontId="59" fillId="27" borderId="46" xfId="81" applyFont="1" applyFill="1" applyBorder="1" applyAlignment="1">
      <alignment horizontal="center" vertical="center"/>
    </xf>
    <xf numFmtId="0" fontId="48" fillId="0" borderId="0" xfId="79" applyNumberFormat="1" applyFont="1" applyFill="1" applyAlignment="1">
      <alignment horizontal="left" vertical="center" indent="2"/>
    </xf>
    <xf numFmtId="0" fontId="80" fillId="34" borderId="64" xfId="0" applyNumberFormat="1" applyFont="1" applyFill="1" applyBorder="1" applyAlignment="1">
      <alignment horizontal="center" vertical="center"/>
    </xf>
    <xf numFmtId="0" fontId="48" fillId="0" borderId="56" xfId="79" applyNumberFormat="1" applyFont="1" applyFill="1" applyBorder="1" applyAlignment="1">
      <alignment horizontal="center" vertical="center"/>
    </xf>
    <xf numFmtId="0" fontId="48" fillId="0" borderId="55" xfId="79" applyNumberFormat="1" applyFont="1" applyFill="1" applyBorder="1" applyAlignment="1">
      <alignment horizontal="center" vertical="center"/>
    </xf>
    <xf numFmtId="0" fontId="48" fillId="0" borderId="56" xfId="79" applyNumberFormat="1" applyFont="1" applyFill="1" applyBorder="1" applyAlignment="1">
      <alignment horizontal="center" vertical="center"/>
    </xf>
    <xf numFmtId="0" fontId="48" fillId="0" borderId="65" xfId="79" applyNumberFormat="1" applyFont="1" applyFill="1" applyBorder="1" applyAlignment="1">
      <alignment horizontal="center" vertical="center"/>
    </xf>
    <xf numFmtId="0" fontId="52" fillId="0" borderId="53" xfId="0" applyNumberFormat="1" applyFont="1" applyBorder="1" applyAlignment="1">
      <alignment horizontal="left" vertical="center"/>
    </xf>
    <xf numFmtId="0" fontId="85" fillId="0" borderId="0" xfId="0" applyFont="1" applyBorder="1">
      <alignment vertical="center"/>
    </xf>
    <xf numFmtId="0" fontId="94" fillId="0" borderId="0" xfId="0" applyFont="1" applyBorder="1" applyAlignment="1">
      <alignment vertical="center"/>
    </xf>
    <xf numFmtId="0" fontId="5" fillId="28" borderId="59" xfId="0" applyNumberFormat="1" applyFont="1" applyFill="1" applyBorder="1" applyAlignment="1">
      <alignment horizontal="center" vertical="center"/>
    </xf>
    <xf numFmtId="49" fontId="81" fillId="28" borderId="64" xfId="0" applyNumberFormat="1" applyFont="1" applyFill="1" applyBorder="1" applyAlignment="1">
      <alignment horizontal="center" vertical="center"/>
    </xf>
    <xf numFmtId="0" fontId="80" fillId="0" borderId="64" xfId="78" applyNumberFormat="1" applyFont="1" applyFill="1" applyBorder="1" applyAlignment="1">
      <alignment horizontal="center" vertical="center"/>
    </xf>
    <xf numFmtId="206" fontId="80" fillId="0" borderId="64" xfId="0" applyNumberFormat="1" applyFont="1" applyFill="1" applyBorder="1" applyAlignment="1">
      <alignment horizontal="center" vertical="center"/>
    </xf>
    <xf numFmtId="0" fontId="80" fillId="32" borderId="64" xfId="0" applyNumberFormat="1" applyFont="1" applyFill="1" applyBorder="1" applyAlignment="1">
      <alignment horizontal="center" vertical="center"/>
    </xf>
    <xf numFmtId="0" fontId="80" fillId="29" borderId="64" xfId="0" applyNumberFormat="1" applyFont="1" applyFill="1" applyBorder="1" applyAlignment="1">
      <alignment horizontal="center" vertical="center"/>
    </xf>
    <xf numFmtId="0" fontId="80" fillId="32" borderId="64" xfId="0" applyNumberFormat="1" applyFont="1" applyFill="1" applyBorder="1" applyAlignment="1">
      <alignment horizontal="center" vertical="center" wrapText="1"/>
    </xf>
    <xf numFmtId="0" fontId="80" fillId="0" borderId="64" xfId="0" applyNumberFormat="1" applyFont="1" applyFill="1" applyBorder="1" applyAlignment="1">
      <alignment horizontal="center" vertical="center" wrapText="1"/>
    </xf>
    <xf numFmtId="0" fontId="80" fillId="0" borderId="64" xfId="0" applyNumberFormat="1" applyFont="1" applyBorder="1" applyAlignment="1">
      <alignment horizontal="center" vertical="center"/>
    </xf>
    <xf numFmtId="205" fontId="80" fillId="0" borderId="64" xfId="0" applyNumberFormat="1" applyFont="1" applyFill="1" applyBorder="1" applyAlignment="1">
      <alignment horizontal="center" vertical="center"/>
    </xf>
    <xf numFmtId="2" fontId="80" fillId="29" borderId="64" xfId="0" applyNumberFormat="1" applyFont="1" applyFill="1" applyBorder="1" applyAlignment="1">
      <alignment horizontal="center" vertical="center"/>
    </xf>
    <xf numFmtId="200" fontId="80" fillId="0" borderId="64" xfId="0" applyNumberFormat="1" applyFont="1" applyFill="1" applyBorder="1" applyAlignment="1">
      <alignment horizontal="center" vertical="center"/>
    </xf>
    <xf numFmtId="194" fontId="80" fillId="0" borderId="64" xfId="0" applyNumberFormat="1" applyFont="1" applyFill="1" applyBorder="1" applyAlignment="1">
      <alignment horizontal="center" vertical="center"/>
    </xf>
    <xf numFmtId="199" fontId="80" fillId="0" borderId="64" xfId="0" applyNumberFormat="1" applyFont="1" applyFill="1" applyBorder="1" applyAlignment="1">
      <alignment horizontal="center" vertical="center"/>
    </xf>
    <xf numFmtId="194" fontId="80" fillId="32" borderId="64" xfId="0" applyNumberFormat="1" applyFont="1" applyFill="1" applyBorder="1" applyAlignment="1">
      <alignment horizontal="center" vertical="center"/>
    </xf>
    <xf numFmtId="0" fontId="80" fillId="36" borderId="64" xfId="0" applyNumberFormat="1" applyFont="1" applyFill="1" applyBorder="1" applyAlignment="1">
      <alignment horizontal="center" vertical="center"/>
    </xf>
    <xf numFmtId="0" fontId="80" fillId="0" borderId="64" xfId="0" applyNumberFormat="1" applyFont="1" applyFill="1" applyBorder="1" applyAlignment="1">
      <alignment horizontal="left" vertical="center"/>
    </xf>
    <xf numFmtId="49" fontId="80" fillId="0" borderId="64" xfId="0" applyNumberFormat="1" applyFont="1" applyFill="1" applyBorder="1" applyAlignment="1">
      <alignment horizontal="left" vertical="center"/>
    </xf>
    <xf numFmtId="0" fontId="7" fillId="28" borderId="59" xfId="0" applyNumberFormat="1" applyFont="1" applyFill="1" applyBorder="1" applyAlignment="1">
      <alignment horizontal="center" vertical="center"/>
    </xf>
    <xf numFmtId="0" fontId="1" fillId="0" borderId="64" xfId="78" applyNumberFormat="1" applyFont="1" applyFill="1" applyBorder="1" applyAlignment="1">
      <alignment horizontal="center" vertical="center"/>
    </xf>
    <xf numFmtId="2" fontId="67" fillId="0" borderId="0" xfId="0" applyNumberFormat="1" applyFont="1" applyBorder="1" applyAlignment="1">
      <alignment vertical="center"/>
    </xf>
    <xf numFmtId="0" fontId="65" fillId="0" borderId="0" xfId="0" applyFont="1" applyBorder="1" applyAlignment="1">
      <alignment horizontal="right" vertical="center"/>
    </xf>
    <xf numFmtId="200" fontId="69" fillId="0" borderId="0" xfId="0" applyNumberFormat="1" applyFont="1" applyBorder="1" applyAlignment="1">
      <alignment vertical="center"/>
    </xf>
    <xf numFmtId="0" fontId="81" fillId="28" borderId="64" xfId="0" applyNumberFormat="1" applyFont="1" applyFill="1" applyBorder="1" applyAlignment="1">
      <alignment horizontal="center" vertical="center"/>
    </xf>
    <xf numFmtId="0" fontId="80" fillId="31" borderId="64" xfId="0" applyNumberFormat="1" applyFont="1" applyFill="1" applyBorder="1" applyAlignment="1">
      <alignment horizontal="center" vertical="center"/>
    </xf>
    <xf numFmtId="0" fontId="81" fillId="28" borderId="64" xfId="0" quotePrefix="1" applyNumberFormat="1" applyFont="1" applyFill="1" applyBorder="1" applyAlignment="1">
      <alignment horizontal="center" vertical="center" wrapText="1"/>
    </xf>
    <xf numFmtId="0" fontId="81" fillId="28" borderId="64" xfId="0" applyNumberFormat="1" applyFont="1" applyFill="1" applyBorder="1" applyAlignment="1">
      <alignment horizontal="center" vertical="center" shrinkToFit="1"/>
    </xf>
    <xf numFmtId="0" fontId="48" fillId="0" borderId="55" xfId="79" applyNumberFormat="1" applyFont="1" applyFill="1" applyBorder="1" applyAlignment="1">
      <alignment horizontal="center" vertical="center"/>
    </xf>
    <xf numFmtId="0" fontId="48" fillId="0" borderId="56" xfId="79" applyNumberFormat="1" applyFont="1" applyFill="1" applyBorder="1" applyAlignment="1">
      <alignment horizontal="center" vertical="center"/>
    </xf>
    <xf numFmtId="208" fontId="80" fillId="37" borderId="64" xfId="0" applyNumberFormat="1" applyFont="1" applyFill="1" applyBorder="1" applyAlignment="1">
      <alignment horizontal="center" vertical="center"/>
    </xf>
    <xf numFmtId="195" fontId="80" fillId="36" borderId="64" xfId="0" applyNumberFormat="1" applyFont="1" applyFill="1" applyBorder="1" applyAlignment="1">
      <alignment horizontal="center" vertical="center"/>
    </xf>
    <xf numFmtId="0" fontId="48" fillId="0" borderId="56" xfId="79" applyNumberFormat="1" applyFont="1" applyFill="1" applyBorder="1" applyAlignment="1">
      <alignment horizontal="center" vertical="center"/>
    </xf>
    <xf numFmtId="195" fontId="80" fillId="0" borderId="64" xfId="0" applyNumberFormat="1" applyFont="1" applyFill="1" applyBorder="1" applyAlignment="1">
      <alignment horizontal="center" vertical="center"/>
    </xf>
    <xf numFmtId="194" fontId="80" fillId="29" borderId="64" xfId="0" applyNumberFormat="1" applyFont="1" applyFill="1" applyBorder="1" applyAlignment="1">
      <alignment horizontal="center" vertical="center"/>
    </xf>
    <xf numFmtId="209" fontId="80" fillId="0" borderId="64" xfId="0" applyNumberFormat="1" applyFont="1" applyFill="1" applyBorder="1" applyAlignment="1">
      <alignment horizontal="center" vertical="center"/>
    </xf>
    <xf numFmtId="210" fontId="80" fillId="0" borderId="64" xfId="0" applyNumberFormat="1" applyFont="1" applyFill="1" applyBorder="1" applyAlignment="1">
      <alignment horizontal="center" vertical="center"/>
    </xf>
    <xf numFmtId="211" fontId="80" fillId="29" borderId="64" xfId="0" applyNumberFormat="1" applyFont="1" applyFill="1" applyBorder="1" applyAlignment="1">
      <alignment horizontal="center" vertical="center"/>
    </xf>
    <xf numFmtId="211" fontId="80" fillId="0" borderId="64" xfId="0" applyNumberFormat="1" applyFont="1" applyFill="1" applyBorder="1" applyAlignment="1">
      <alignment horizontal="center" vertical="center"/>
    </xf>
    <xf numFmtId="0" fontId="79" fillId="0" borderId="0" xfId="0" applyNumberFormat="1" applyFont="1" applyFill="1" applyAlignment="1">
      <alignment vertical="center"/>
    </xf>
    <xf numFmtId="2" fontId="80" fillId="32" borderId="64" xfId="112" applyNumberFormat="1" applyFont="1" applyFill="1" applyBorder="1" applyAlignment="1">
      <alignment horizontal="center" vertical="center" wrapText="1"/>
    </xf>
    <xf numFmtId="0" fontId="80" fillId="32" borderId="59" xfId="0" applyNumberFormat="1" applyFont="1" applyFill="1" applyBorder="1" applyAlignment="1">
      <alignment horizontal="center" vertical="center" wrapText="1"/>
    </xf>
    <xf numFmtId="0" fontId="96" fillId="28" borderId="64" xfId="0" applyNumberFormat="1" applyFont="1" applyFill="1" applyBorder="1" applyAlignment="1">
      <alignment horizontal="center" vertical="center"/>
    </xf>
    <xf numFmtId="206" fontId="80" fillId="0" borderId="51" xfId="0" applyNumberFormat="1" applyFont="1" applyFill="1" applyBorder="1" applyAlignment="1">
      <alignment horizontal="center" vertical="center"/>
    </xf>
    <xf numFmtId="206" fontId="80" fillId="0" borderId="49" xfId="0" applyNumberFormat="1" applyFont="1" applyFill="1" applyBorder="1" applyAlignment="1">
      <alignment horizontal="center" vertical="center"/>
    </xf>
    <xf numFmtId="196" fontId="1" fillId="0" borderId="64" xfId="78" applyNumberFormat="1" applyFont="1" applyFill="1" applyBorder="1" applyAlignment="1">
      <alignment horizontal="center" vertical="center"/>
    </xf>
    <xf numFmtId="49" fontId="1" fillId="0" borderId="64" xfId="78" applyNumberFormat="1" applyFont="1" applyFill="1" applyBorder="1" applyAlignment="1">
      <alignment horizontal="center" vertical="center"/>
    </xf>
    <xf numFmtId="0" fontId="48" fillId="0" borderId="70" xfId="79" applyNumberFormat="1" applyFont="1" applyFill="1" applyBorder="1" applyAlignment="1">
      <alignment horizontal="right" vertical="center"/>
    </xf>
    <xf numFmtId="0" fontId="48" fillId="0" borderId="70" xfId="79" applyNumberFormat="1" applyFont="1" applyFill="1" applyBorder="1" applyAlignment="1">
      <alignment vertical="center"/>
    </xf>
    <xf numFmtId="0" fontId="48" fillId="0" borderId="55" xfId="79" applyNumberFormat="1" applyFont="1" applyFill="1" applyBorder="1" applyAlignment="1">
      <alignment horizontal="center" vertical="center"/>
    </xf>
    <xf numFmtId="0" fontId="48" fillId="0" borderId="56" xfId="79" applyNumberFormat="1" applyFont="1" applyFill="1" applyBorder="1" applyAlignment="1">
      <alignment horizontal="center" vertical="center"/>
    </xf>
    <xf numFmtId="0" fontId="48" fillId="0" borderId="70" xfId="79" applyNumberFormat="1" applyFont="1" applyFill="1" applyBorder="1" applyAlignment="1">
      <alignment horizontal="center" vertical="center"/>
    </xf>
    <xf numFmtId="0" fontId="64" fillId="0" borderId="0" xfId="79" applyNumberFormat="1" applyFont="1" applyFill="1" applyBorder="1" applyAlignment="1">
      <alignment vertical="center"/>
    </xf>
    <xf numFmtId="0" fontId="48" fillId="0" borderId="0" xfId="79" quotePrefix="1" applyNumberFormat="1" applyFont="1" applyFill="1" applyBorder="1" applyAlignment="1">
      <alignment horizontal="center" vertical="center"/>
    </xf>
    <xf numFmtId="0" fontId="98" fillId="0" borderId="0" xfId="79" applyNumberFormat="1" applyFont="1" applyFill="1" applyBorder="1" applyAlignment="1">
      <alignment vertical="center"/>
    </xf>
    <xf numFmtId="0" fontId="50" fillId="0" borderId="70" xfId="80" applyNumberFormat="1" applyFont="1" applyFill="1" applyBorder="1" applyAlignment="1">
      <alignment horizontal="right" vertical="center"/>
    </xf>
    <xf numFmtId="49" fontId="1" fillId="0" borderId="0" xfId="79" applyNumberFormat="1" applyFont="1" applyFill="1" applyBorder="1" applyAlignment="1">
      <alignment horizontal="center" vertical="center"/>
    </xf>
    <xf numFmtId="0" fontId="98" fillId="0" borderId="0" xfId="79" applyNumberFormat="1" applyFont="1" applyFill="1" applyBorder="1" applyAlignment="1">
      <alignment horizontal="left" vertical="center"/>
    </xf>
    <xf numFmtId="0" fontId="48" fillId="0" borderId="56" xfId="79" applyNumberFormat="1" applyFont="1" applyFill="1" applyBorder="1" applyAlignment="1">
      <alignment horizontal="center" vertical="center"/>
    </xf>
    <xf numFmtId="201" fontId="67" fillId="0" borderId="0" xfId="0" applyNumberFormat="1" applyFont="1" applyBorder="1" applyAlignment="1">
      <alignment horizontal="center" vertical="center"/>
    </xf>
    <xf numFmtId="0" fontId="67" fillId="0" borderId="0" xfId="0" applyFont="1" applyBorder="1" applyAlignment="1">
      <alignment horizontal="center" vertical="center"/>
    </xf>
    <xf numFmtId="194" fontId="67" fillId="0" borderId="0" xfId="0" applyNumberFormat="1" applyFont="1" applyBorder="1" applyAlignment="1">
      <alignment horizontal="right" vertical="center"/>
    </xf>
    <xf numFmtId="0" fontId="67" fillId="0" borderId="0" xfId="0" applyNumberFormat="1" applyFont="1" applyBorder="1" applyAlignment="1">
      <alignment vertical="center"/>
    </xf>
    <xf numFmtId="0" fontId="65" fillId="0" borderId="0" xfId="0" applyFont="1" applyBorder="1" applyAlignment="1">
      <alignment horizontal="center" vertical="center"/>
    </xf>
    <xf numFmtId="191" fontId="67" fillId="0" borderId="0" xfId="0" applyNumberFormat="1" applyFont="1" applyBorder="1" applyAlignment="1">
      <alignment vertical="center"/>
    </xf>
    <xf numFmtId="0" fontId="67" fillId="0" borderId="0" xfId="0" applyFont="1" applyBorder="1" applyAlignment="1">
      <alignment vertical="center"/>
    </xf>
    <xf numFmtId="0" fontId="67" fillId="0" borderId="0" xfId="0" applyFont="1" applyBorder="1" applyAlignment="1">
      <alignment horizontal="left" vertical="center"/>
    </xf>
    <xf numFmtId="0" fontId="67" fillId="0" borderId="0" xfId="0" applyNumberFormat="1" applyFont="1" applyBorder="1" applyAlignment="1">
      <alignment horizontal="center" vertical="center"/>
    </xf>
    <xf numFmtId="0" fontId="67" fillId="0" borderId="0" xfId="0" applyFont="1" applyBorder="1">
      <alignment vertical="center"/>
    </xf>
    <xf numFmtId="210" fontId="80" fillId="29" borderId="64" xfId="0" applyNumberFormat="1" applyFont="1" applyFill="1" applyBorder="1" applyAlignment="1">
      <alignment horizontal="center" vertical="center"/>
    </xf>
    <xf numFmtId="0" fontId="67" fillId="0" borderId="70" xfId="0" applyFont="1" applyBorder="1">
      <alignment vertical="center"/>
    </xf>
    <xf numFmtId="0" fontId="65" fillId="0" borderId="0" xfId="0" quotePrefix="1" applyFont="1" applyBorder="1" applyAlignment="1">
      <alignment vertical="center"/>
    </xf>
    <xf numFmtId="0" fontId="67" fillId="0" borderId="0" xfId="0" applyFont="1" applyBorder="1" applyAlignment="1">
      <alignment vertical="center" shrinkToFit="1"/>
    </xf>
    <xf numFmtId="213" fontId="67" fillId="0" borderId="0" xfId="0" applyNumberFormat="1" applyFont="1" applyBorder="1" applyAlignment="1">
      <alignment vertical="center"/>
    </xf>
    <xf numFmtId="0" fontId="67" fillId="0" borderId="70" xfId="0" applyNumberFormat="1" applyFont="1" applyBorder="1" applyAlignment="1">
      <alignment vertical="center"/>
    </xf>
    <xf numFmtId="214" fontId="67" fillId="0" borderId="70" xfId="0" applyNumberFormat="1" applyFont="1" applyBorder="1" applyAlignment="1">
      <alignment horizontal="center" vertical="center"/>
    </xf>
    <xf numFmtId="0" fontId="67" fillId="0" borderId="0" xfId="0" applyNumberFormat="1" applyFont="1" applyBorder="1" applyAlignment="1">
      <alignment vertical="center" shrinkToFit="1"/>
    </xf>
    <xf numFmtId="216" fontId="67" fillId="0" borderId="0" xfId="0" applyNumberFormat="1" applyFont="1" applyBorder="1" applyAlignment="1"/>
    <xf numFmtId="0" fontId="67" fillId="0" borderId="0" xfId="0" applyNumberFormat="1" applyFont="1" applyBorder="1" applyAlignment="1"/>
    <xf numFmtId="0" fontId="67" fillId="0" borderId="70" xfId="0" applyNumberFormat="1" applyFont="1" applyBorder="1" applyAlignment="1">
      <alignment horizontal="center" vertical="center"/>
    </xf>
    <xf numFmtId="185" fontId="67" fillId="0" borderId="0" xfId="0" applyNumberFormat="1" applyFont="1" applyBorder="1" applyAlignment="1">
      <alignment vertical="center"/>
    </xf>
    <xf numFmtId="217" fontId="67" fillId="0" borderId="0" xfId="0" applyNumberFormat="1" applyFont="1" applyBorder="1" applyAlignment="1">
      <alignment vertical="center"/>
    </xf>
    <xf numFmtId="0" fontId="102" fillId="0" borderId="0" xfId="0" applyFont="1" applyBorder="1" applyAlignment="1">
      <alignment vertical="center"/>
    </xf>
    <xf numFmtId="0" fontId="85" fillId="0" borderId="0" xfId="0" applyFont="1" applyBorder="1" applyAlignment="1">
      <alignment vertical="center"/>
    </xf>
    <xf numFmtId="0" fontId="52" fillId="0" borderId="0" xfId="0" applyNumberFormat="1" applyFont="1" applyBorder="1" applyAlignment="1">
      <alignment vertical="center"/>
    </xf>
    <xf numFmtId="203" fontId="67" fillId="0" borderId="0" xfId="0" applyNumberFormat="1" applyFont="1" applyBorder="1" applyAlignment="1">
      <alignment vertical="center" shrinkToFit="1"/>
    </xf>
    <xf numFmtId="0" fontId="67" fillId="0" borderId="40" xfId="0" applyNumberFormat="1" applyFont="1" applyBorder="1" applyAlignment="1">
      <alignment vertical="center"/>
    </xf>
    <xf numFmtId="194" fontId="67" fillId="0" borderId="0" xfId="0" applyNumberFormat="1" applyFont="1" applyBorder="1" applyAlignment="1">
      <alignment horizontal="left" vertical="center"/>
    </xf>
    <xf numFmtId="194" fontId="80" fillId="31" borderId="64" xfId="0" applyNumberFormat="1" applyFont="1" applyFill="1" applyBorder="1" applyAlignment="1">
      <alignment horizontal="center" vertical="center"/>
    </xf>
    <xf numFmtId="0" fontId="48" fillId="0" borderId="70" xfId="79" applyNumberFormat="1" applyFont="1" applyFill="1" applyBorder="1" applyAlignment="1">
      <alignment horizontal="left" vertical="center"/>
    </xf>
    <xf numFmtId="49" fontId="60" fillId="0" borderId="0" xfId="79" applyNumberFormat="1" applyFont="1" applyFill="1" applyBorder="1" applyAlignment="1">
      <alignment vertical="center"/>
    </xf>
    <xf numFmtId="49" fontId="60" fillId="0" borderId="0" xfId="79" applyNumberFormat="1" applyFont="1" applyFill="1" applyBorder="1" applyAlignment="1">
      <alignment horizontal="center" vertical="center"/>
    </xf>
    <xf numFmtId="219" fontId="103" fillId="38" borderId="70" xfId="113" applyNumberFormat="1" applyFont="1" applyFill="1" applyBorder="1" applyAlignment="1">
      <alignment horizontal="center" vertical="center" wrapText="1"/>
    </xf>
    <xf numFmtId="49" fontId="60" fillId="38" borderId="70" xfId="79" applyNumberFormat="1" applyFont="1" applyFill="1" applyBorder="1" applyAlignment="1">
      <alignment horizontal="center" vertical="center" wrapText="1"/>
    </xf>
    <xf numFmtId="0" fontId="105" fillId="28" borderId="64" xfId="0" applyNumberFormat="1" applyFont="1" applyFill="1" applyBorder="1" applyAlignment="1">
      <alignment horizontal="center" vertical="center"/>
    </xf>
    <xf numFmtId="0" fontId="80" fillId="37" borderId="64" xfId="0" applyNumberFormat="1" applyFont="1" applyFill="1" applyBorder="1" applyAlignment="1">
      <alignment horizontal="center" vertical="center"/>
    </xf>
    <xf numFmtId="0" fontId="81" fillId="28" borderId="59" xfId="0" applyNumberFormat="1" applyFont="1" applyFill="1" applyBorder="1" applyAlignment="1">
      <alignment horizontal="center" vertical="center" wrapText="1"/>
    </xf>
    <xf numFmtId="189" fontId="81" fillId="28" borderId="64" xfId="0" applyNumberFormat="1" applyFont="1" applyFill="1" applyBorder="1" applyAlignment="1">
      <alignment horizontal="center" vertical="center" wrapText="1"/>
    </xf>
    <xf numFmtId="189" fontId="81" fillId="28" borderId="64" xfId="0" applyNumberFormat="1" applyFont="1" applyFill="1" applyBorder="1" applyAlignment="1">
      <alignment horizontal="center" vertical="center"/>
    </xf>
    <xf numFmtId="0" fontId="52" fillId="0" borderId="54" xfId="0" applyNumberFormat="1" applyFont="1" applyBorder="1" applyAlignment="1">
      <alignment horizontal="center" vertical="center"/>
    </xf>
    <xf numFmtId="188" fontId="80" fillId="0" borderId="64" xfId="0" applyNumberFormat="1" applyFont="1" applyFill="1" applyBorder="1" applyAlignment="1">
      <alignment horizontal="center" vertical="center"/>
    </xf>
    <xf numFmtId="0" fontId="84" fillId="35" borderId="73" xfId="78" applyNumberFormat="1" applyFont="1" applyFill="1" applyBorder="1" applyAlignment="1">
      <alignment horizontal="center" vertical="center"/>
    </xf>
    <xf numFmtId="0" fontId="81" fillId="28" borderId="73" xfId="0" applyNumberFormat="1" applyFont="1" applyFill="1" applyBorder="1" applyAlignment="1">
      <alignment horizontal="center" vertical="center"/>
    </xf>
    <xf numFmtId="207" fontId="80" fillId="0" borderId="64" xfId="0" applyNumberFormat="1" applyFont="1" applyFill="1" applyBorder="1" applyAlignment="1">
      <alignment horizontal="center" vertical="center"/>
    </xf>
    <xf numFmtId="0" fontId="106" fillId="35" borderId="73" xfId="78" applyNumberFormat="1" applyFont="1" applyFill="1" applyBorder="1" applyAlignment="1">
      <alignment horizontal="center" vertical="center"/>
    </xf>
    <xf numFmtId="41" fontId="52" fillId="0" borderId="65" xfId="86" applyFont="1" applyBorder="1" applyAlignment="1">
      <alignment horizontal="center" vertical="center" wrapText="1"/>
    </xf>
    <xf numFmtId="0" fontId="63" fillId="0" borderId="35" xfId="0" applyFont="1" applyFill="1" applyBorder="1" applyAlignment="1">
      <alignment horizontal="center" vertical="center"/>
    </xf>
    <xf numFmtId="0" fontId="63" fillId="0" borderId="26" xfId="0" applyFont="1" applyFill="1" applyBorder="1" applyAlignment="1">
      <alignment horizontal="center" vertical="center"/>
    </xf>
    <xf numFmtId="0" fontId="63" fillId="0" borderId="27" xfId="0" applyFont="1" applyFill="1" applyBorder="1" applyAlignment="1">
      <alignment horizontal="center" vertical="center" wrapText="1"/>
    </xf>
    <xf numFmtId="0" fontId="63" fillId="0" borderId="17" xfId="0" applyFont="1" applyFill="1" applyBorder="1" applyAlignment="1">
      <alignment horizontal="center" vertical="center" wrapText="1"/>
    </xf>
    <xf numFmtId="0" fontId="63" fillId="0" borderId="13" xfId="0" applyFont="1" applyFill="1" applyBorder="1" applyAlignment="1">
      <alignment horizontal="center" vertical="center" wrapText="1"/>
    </xf>
    <xf numFmtId="0" fontId="63" fillId="0" borderId="28" xfId="0" applyFont="1" applyFill="1" applyBorder="1" applyAlignment="1" applyProtection="1">
      <alignment horizontal="left" vertical="center" wrapText="1"/>
      <protection locked="0"/>
    </xf>
    <xf numFmtId="0" fontId="63" fillId="0" borderId="29" xfId="0" applyFont="1" applyFill="1" applyBorder="1" applyAlignment="1" applyProtection="1">
      <alignment horizontal="left" vertical="center" wrapText="1"/>
      <protection locked="0"/>
    </xf>
    <xf numFmtId="0" fontId="63" fillId="0" borderId="30" xfId="0" applyFont="1" applyFill="1" applyBorder="1" applyAlignment="1" applyProtection="1">
      <alignment horizontal="left" vertical="center" wrapText="1"/>
      <protection locked="0"/>
    </xf>
    <xf numFmtId="0" fontId="63" fillId="0" borderId="31" xfId="0" applyFont="1" applyFill="1" applyBorder="1" applyAlignment="1" applyProtection="1">
      <alignment horizontal="left" vertical="center" wrapText="1"/>
      <protection locked="0"/>
    </xf>
    <xf numFmtId="0" fontId="63" fillId="0" borderId="0" xfId="0" applyFont="1" applyFill="1" applyBorder="1" applyAlignment="1" applyProtection="1">
      <alignment horizontal="left" vertical="center" wrapText="1"/>
      <protection locked="0"/>
    </xf>
    <xf numFmtId="0" fontId="63" fillId="0" borderId="32" xfId="0" applyFont="1" applyFill="1" applyBorder="1" applyAlignment="1" applyProtection="1">
      <alignment horizontal="left" vertical="center" wrapText="1"/>
      <protection locked="0"/>
    </xf>
    <xf numFmtId="0" fontId="63" fillId="0" borderId="18" xfId="0" applyFont="1" applyFill="1" applyBorder="1" applyAlignment="1" applyProtection="1">
      <alignment horizontal="left" vertical="center" wrapText="1"/>
      <protection locked="0"/>
    </xf>
    <xf numFmtId="0" fontId="63" fillId="0" borderId="19" xfId="0" applyFont="1" applyFill="1" applyBorder="1" applyAlignment="1" applyProtection="1">
      <alignment horizontal="left" vertical="center" wrapText="1"/>
      <protection locked="0"/>
    </xf>
    <xf numFmtId="0" fontId="63" fillId="0" borderId="20" xfId="0" applyFont="1" applyFill="1" applyBorder="1" applyAlignment="1" applyProtection="1">
      <alignment horizontal="left" vertical="center" wrapText="1"/>
      <protection locked="0"/>
    </xf>
    <xf numFmtId="0" fontId="63" fillId="30" borderId="34" xfId="0" applyFont="1" applyFill="1" applyBorder="1" applyAlignment="1" applyProtection="1">
      <alignment horizontal="center" vertical="center"/>
      <protection locked="0"/>
    </xf>
    <xf numFmtId="0" fontId="12" fillId="17" borderId="1" xfId="0" applyFont="1" applyFill="1" applyBorder="1" applyAlignment="1" applyProtection="1">
      <alignment horizontal="center" vertical="center" shrinkToFit="1"/>
      <protection locked="0"/>
    </xf>
    <xf numFmtId="0" fontId="8" fillId="17" borderId="1" xfId="0" applyFont="1" applyFill="1" applyBorder="1" applyAlignment="1" applyProtection="1">
      <alignment horizontal="center" vertical="center" shrinkToFit="1"/>
      <protection locked="0"/>
    </xf>
    <xf numFmtId="0" fontId="8" fillId="29" borderId="11" xfId="0" applyFont="1" applyFill="1" applyBorder="1" applyAlignment="1" applyProtection="1">
      <alignment horizontal="left" vertical="center" wrapText="1"/>
    </xf>
    <xf numFmtId="0" fontId="8" fillId="29" borderId="14" xfId="0" applyFont="1" applyFill="1" applyBorder="1" applyAlignment="1" applyProtection="1">
      <alignment horizontal="left" vertical="center" wrapText="1"/>
    </xf>
    <xf numFmtId="0" fontId="8" fillId="29" borderId="16" xfId="0" applyFont="1" applyFill="1" applyBorder="1" applyAlignment="1" applyProtection="1">
      <alignment horizontal="left" vertical="center" wrapText="1"/>
    </xf>
    <xf numFmtId="0" fontId="11" fillId="0" borderId="0" xfId="0" applyFont="1" applyFill="1" applyBorder="1" applyAlignment="1" applyProtection="1">
      <alignment horizontal="left" vertical="center" shrinkToFit="1"/>
    </xf>
    <xf numFmtId="0" fontId="41" fillId="0" borderId="1" xfId="0" applyFont="1" applyFill="1" applyBorder="1" applyAlignment="1" applyProtection="1">
      <alignment horizontal="center" vertical="center" shrinkToFit="1"/>
    </xf>
    <xf numFmtId="0" fontId="8" fillId="0" borderId="1" xfId="0" applyFont="1" applyFill="1" applyBorder="1" applyAlignment="1" applyProtection="1">
      <alignment horizontal="center" vertical="center" shrinkToFit="1"/>
    </xf>
    <xf numFmtId="0" fontId="8" fillId="29" borderId="1" xfId="0" applyFont="1" applyFill="1" applyBorder="1" applyAlignment="1" applyProtection="1">
      <alignment horizontal="center" vertical="center" shrinkToFit="1"/>
      <protection locked="0"/>
    </xf>
    <xf numFmtId="0" fontId="8" fillId="29" borderId="1" xfId="0" applyFont="1" applyFill="1" applyBorder="1" applyAlignment="1" applyProtection="1">
      <alignment vertical="center" shrinkToFit="1"/>
      <protection locked="0"/>
    </xf>
    <xf numFmtId="0" fontId="8" fillId="0" borderId="21" xfId="0" applyNumberFormat="1" applyFont="1" applyFill="1" applyBorder="1" applyAlignment="1" applyProtection="1">
      <alignment horizontal="center" vertical="center" shrinkToFit="1"/>
    </xf>
    <xf numFmtId="0" fontId="8" fillId="0" borderId="18" xfId="0" applyNumberFormat="1" applyFont="1" applyFill="1" applyBorder="1" applyAlignment="1" applyProtection="1">
      <alignment horizontal="center" vertical="center" shrinkToFit="1"/>
    </xf>
    <xf numFmtId="0" fontId="41" fillId="29" borderId="22" xfId="0" applyFont="1" applyFill="1" applyBorder="1" applyAlignment="1" applyProtection="1">
      <alignment horizontal="left" vertical="center" wrapText="1"/>
    </xf>
    <xf numFmtId="0" fontId="41" fillId="29" borderId="16" xfId="0" applyFont="1" applyFill="1" applyBorder="1" applyAlignment="1" applyProtection="1">
      <alignment horizontal="left" vertical="center"/>
    </xf>
    <xf numFmtId="0" fontId="41" fillId="0" borderId="12" xfId="0" applyFont="1" applyFill="1" applyBorder="1" applyAlignment="1" applyProtection="1">
      <alignment horizontal="center" vertical="center"/>
    </xf>
    <xf numFmtId="0" fontId="41" fillId="0" borderId="13" xfId="0" applyFont="1" applyFill="1" applyBorder="1" applyAlignment="1" applyProtection="1">
      <alignment horizontal="center" vertical="center"/>
    </xf>
    <xf numFmtId="0" fontId="41" fillId="0" borderId="23" xfId="0" applyFont="1" applyFill="1" applyBorder="1" applyAlignment="1" applyProtection="1">
      <alignment horizontal="left" vertical="center" wrapText="1"/>
    </xf>
    <xf numFmtId="0" fontId="41" fillId="0" borderId="15" xfId="0" applyFont="1" applyFill="1" applyBorder="1" applyAlignment="1" applyProtection="1">
      <alignment horizontal="left" vertical="center"/>
    </xf>
    <xf numFmtId="0" fontId="41" fillId="0" borderId="24" xfId="0" applyFont="1" applyFill="1" applyBorder="1" applyAlignment="1" applyProtection="1">
      <alignment horizontal="left" vertical="center"/>
    </xf>
    <xf numFmtId="0" fontId="41" fillId="0" borderId="20" xfId="0" applyFont="1" applyFill="1" applyBorder="1" applyAlignment="1" applyProtection="1">
      <alignment horizontal="left" vertical="center"/>
    </xf>
    <xf numFmtId="0" fontId="8" fillId="0" borderId="1" xfId="0" applyFont="1" applyFill="1" applyBorder="1" applyAlignment="1" applyProtection="1">
      <alignment vertical="center" shrinkToFit="1"/>
    </xf>
    <xf numFmtId="49" fontId="8" fillId="0" borderId="1" xfId="0" applyNumberFormat="1" applyFont="1" applyFill="1" applyBorder="1" applyAlignment="1" applyProtection="1">
      <alignment horizontal="center" vertical="center" shrinkToFit="1"/>
    </xf>
    <xf numFmtId="49" fontId="8" fillId="0" borderId="1" xfId="0" applyNumberFormat="1" applyFont="1" applyFill="1" applyBorder="1" applyAlignment="1" applyProtection="1">
      <alignment vertical="center" shrinkToFit="1"/>
    </xf>
    <xf numFmtId="184" fontId="8" fillId="0" borderId="1" xfId="0" applyNumberFormat="1" applyFont="1" applyFill="1" applyBorder="1" applyAlignment="1" applyProtection="1">
      <alignment horizontal="center" vertical="center" shrinkToFit="1"/>
    </xf>
    <xf numFmtId="0" fontId="45" fillId="0" borderId="1" xfId="0" applyFont="1" applyFill="1" applyBorder="1" applyAlignment="1" applyProtection="1">
      <alignment horizontal="center" vertical="center" shrinkToFit="1"/>
    </xf>
    <xf numFmtId="0" fontId="38" fillId="0" borderId="11" xfId="0" applyFont="1" applyFill="1" applyBorder="1" applyAlignment="1" applyProtection="1">
      <alignment horizontal="center" vertical="center"/>
    </xf>
    <xf numFmtId="0" fontId="38" fillId="0" borderId="14" xfId="0" applyFont="1" applyFill="1" applyBorder="1" applyAlignment="1" applyProtection="1">
      <alignment horizontal="center" vertical="center"/>
    </xf>
    <xf numFmtId="0" fontId="9" fillId="0" borderId="14" xfId="0" applyFont="1" applyFill="1" applyBorder="1" applyAlignment="1" applyProtection="1">
      <alignment vertical="center"/>
    </xf>
    <xf numFmtId="0" fontId="0" fillId="0" borderId="14" xfId="0" applyFill="1" applyBorder="1" applyAlignment="1" applyProtection="1">
      <alignment vertical="center"/>
    </xf>
    <xf numFmtId="0" fontId="0" fillId="0" borderId="16" xfId="0" applyFill="1" applyBorder="1" applyAlignment="1" applyProtection="1">
      <alignment vertical="center"/>
    </xf>
    <xf numFmtId="0" fontId="11" fillId="0" borderId="1" xfId="0" applyFont="1" applyFill="1" applyBorder="1" applyAlignment="1" applyProtection="1">
      <alignment horizontal="center" vertical="center" shrinkToFit="1"/>
    </xf>
    <xf numFmtId="0" fontId="4" fillId="0" borderId="1" xfId="0" applyFont="1" applyFill="1" applyBorder="1" applyAlignment="1" applyProtection="1">
      <alignment horizontal="center" vertical="center" shrinkToFit="1"/>
    </xf>
    <xf numFmtId="0" fontId="47" fillId="0" borderId="0" xfId="79" applyNumberFormat="1" applyFont="1" applyAlignment="1">
      <alignment horizontal="center" wrapText="1"/>
    </xf>
    <xf numFmtId="49" fontId="74" fillId="0" borderId="0" xfId="82" applyNumberFormat="1" applyFont="1" applyFill="1" applyBorder="1" applyAlignment="1">
      <alignment horizontal="center" vertical="center" wrapText="1"/>
    </xf>
    <xf numFmtId="0" fontId="48" fillId="0" borderId="55" xfId="79" applyNumberFormat="1" applyFont="1" applyFill="1" applyBorder="1" applyAlignment="1">
      <alignment horizontal="center" vertical="center" wrapText="1"/>
    </xf>
    <xf numFmtId="0" fontId="48" fillId="0" borderId="71" xfId="79" applyNumberFormat="1" applyFont="1" applyFill="1" applyBorder="1" applyAlignment="1">
      <alignment horizontal="center" vertical="center" wrapText="1"/>
    </xf>
    <xf numFmtId="0" fontId="60" fillId="38" borderId="0" xfId="0" applyNumberFormat="1" applyFont="1" applyFill="1" applyAlignment="1">
      <alignment horizontal="center" vertical="center"/>
    </xf>
    <xf numFmtId="49" fontId="60" fillId="38" borderId="0" xfId="79" applyNumberFormat="1" applyFont="1" applyFill="1" applyBorder="1" applyAlignment="1">
      <alignment horizontal="center" vertical="center"/>
    </xf>
    <xf numFmtId="49" fontId="60" fillId="38" borderId="70" xfId="79" applyNumberFormat="1" applyFont="1" applyFill="1" applyBorder="1" applyAlignment="1">
      <alignment horizontal="center" vertical="center"/>
    </xf>
    <xf numFmtId="219" fontId="60" fillId="38" borderId="0" xfId="0" applyNumberFormat="1" applyFont="1" applyFill="1" applyBorder="1" applyAlignment="1">
      <alignment horizontal="center" vertical="center" wrapText="1"/>
    </xf>
    <xf numFmtId="219" fontId="60" fillId="38" borderId="70" xfId="0" applyNumberFormat="1" applyFont="1" applyFill="1" applyBorder="1" applyAlignment="1">
      <alignment horizontal="center" vertical="center" wrapText="1"/>
    </xf>
    <xf numFmtId="49" fontId="60" fillId="38" borderId="0" xfId="0" applyNumberFormat="1" applyFont="1" applyFill="1" applyBorder="1" applyAlignment="1">
      <alignment horizontal="center" vertical="center"/>
    </xf>
    <xf numFmtId="49" fontId="60" fillId="38" borderId="70" xfId="0" applyNumberFormat="1" applyFont="1" applyFill="1" applyBorder="1" applyAlignment="1">
      <alignment horizontal="center" vertical="center"/>
    </xf>
    <xf numFmtId="219" fontId="48" fillId="38" borderId="0" xfId="0" applyNumberFormat="1" applyFont="1" applyFill="1" applyAlignment="1">
      <alignment horizontal="center" vertical="center"/>
    </xf>
    <xf numFmtId="219" fontId="48" fillId="38" borderId="70" xfId="0" applyNumberFormat="1" applyFont="1" applyFill="1" applyBorder="1" applyAlignment="1">
      <alignment horizontal="center" vertical="center"/>
    </xf>
    <xf numFmtId="219" fontId="103" fillId="38" borderId="0" xfId="113" applyNumberFormat="1" applyFont="1" applyFill="1" applyBorder="1" applyAlignment="1">
      <alignment horizontal="center" vertical="center" wrapText="1"/>
    </xf>
    <xf numFmtId="219" fontId="103" fillId="38" borderId="70" xfId="113" applyNumberFormat="1" applyFont="1" applyFill="1" applyBorder="1" applyAlignment="1">
      <alignment horizontal="center" vertical="center" wrapText="1"/>
    </xf>
    <xf numFmtId="219" fontId="103" fillId="38" borderId="0" xfId="113" applyNumberFormat="1" applyFont="1" applyFill="1" applyBorder="1" applyAlignment="1">
      <alignment horizontal="center" vertical="center"/>
    </xf>
    <xf numFmtId="219" fontId="103" fillId="38" borderId="70" xfId="113" applyNumberFormat="1" applyFont="1" applyFill="1" applyBorder="1" applyAlignment="1">
      <alignment horizontal="center" vertical="center"/>
    </xf>
    <xf numFmtId="0" fontId="60" fillId="38" borderId="0" xfId="0" applyNumberFormat="1" applyFont="1" applyFill="1" applyBorder="1" applyAlignment="1">
      <alignment horizontal="center" vertical="center"/>
    </xf>
    <xf numFmtId="0" fontId="60" fillId="38" borderId="70" xfId="0" applyNumberFormat="1" applyFont="1" applyFill="1" applyBorder="1" applyAlignment="1">
      <alignment horizontal="center" vertical="center"/>
    </xf>
    <xf numFmtId="219" fontId="48" fillId="38" borderId="0" xfId="0" applyNumberFormat="1" applyFont="1" applyFill="1" applyBorder="1" applyAlignment="1">
      <alignment horizontal="center" vertical="center"/>
    </xf>
    <xf numFmtId="219" fontId="60" fillId="38" borderId="0" xfId="0" applyNumberFormat="1" applyFont="1" applyFill="1" applyBorder="1" applyAlignment="1">
      <alignment horizontal="center" vertical="center"/>
    </xf>
    <xf numFmtId="0" fontId="48" fillId="0" borderId="55" xfId="79" applyNumberFormat="1" applyFont="1" applyFill="1" applyBorder="1" applyAlignment="1">
      <alignment horizontal="center" vertical="center"/>
    </xf>
    <xf numFmtId="0" fontId="48" fillId="0" borderId="56" xfId="79" applyNumberFormat="1" applyFont="1" applyFill="1" applyBorder="1" applyAlignment="1">
      <alignment horizontal="center" vertical="center"/>
    </xf>
    <xf numFmtId="0" fontId="47" fillId="0" borderId="0" xfId="79" applyFont="1" applyAlignment="1">
      <alignment horizontal="center" wrapText="1"/>
    </xf>
    <xf numFmtId="0" fontId="7" fillId="28" borderId="59" xfId="0" applyNumberFormat="1" applyFont="1" applyFill="1" applyBorder="1" applyAlignment="1">
      <alignment horizontal="center" vertical="center" wrapText="1"/>
    </xf>
    <xf numFmtId="0" fontId="7" fillId="28" borderId="48" xfId="0" applyNumberFormat="1" applyFont="1" applyFill="1" applyBorder="1" applyAlignment="1">
      <alignment horizontal="center" vertical="center" wrapText="1"/>
    </xf>
    <xf numFmtId="196" fontId="1" fillId="0" borderId="41" xfId="78" applyNumberFormat="1" applyFont="1" applyFill="1" applyBorder="1" applyAlignment="1">
      <alignment horizontal="center" vertical="center"/>
    </xf>
    <xf numFmtId="196" fontId="1" fillId="0" borderId="43" xfId="78" applyNumberFormat="1" applyFont="1" applyFill="1" applyBorder="1" applyAlignment="1">
      <alignment horizontal="center" vertical="center"/>
    </xf>
    <xf numFmtId="49" fontId="1" fillId="0" borderId="41" xfId="78" applyNumberFormat="1" applyFont="1" applyFill="1" applyBorder="1" applyAlignment="1">
      <alignment horizontal="center" vertical="center"/>
    </xf>
    <xf numFmtId="49" fontId="1" fillId="0" borderId="43" xfId="78" applyNumberFormat="1" applyFont="1" applyFill="1" applyBorder="1" applyAlignment="1">
      <alignment horizontal="center" vertical="center"/>
    </xf>
    <xf numFmtId="0" fontId="7" fillId="28" borderId="41" xfId="0" applyNumberFormat="1" applyFont="1" applyFill="1" applyBorder="1" applyAlignment="1">
      <alignment horizontal="center" vertical="center"/>
    </xf>
    <xf numFmtId="0" fontId="7" fillId="28" borderId="42" xfId="0" applyNumberFormat="1" applyFont="1" applyFill="1" applyBorder="1" applyAlignment="1">
      <alignment horizontal="center" vertical="center"/>
    </xf>
    <xf numFmtId="0" fontId="7" fillId="28" borderId="43" xfId="0" applyNumberFormat="1" applyFont="1" applyFill="1" applyBorder="1" applyAlignment="1">
      <alignment horizontal="center" vertical="center"/>
    </xf>
    <xf numFmtId="0" fontId="67" fillId="0" borderId="53" xfId="0" applyNumberFormat="1" applyFont="1" applyBorder="1" applyAlignment="1">
      <alignment horizontal="center" vertical="center"/>
    </xf>
    <xf numFmtId="0" fontId="67" fillId="0" borderId="57" xfId="0" applyNumberFormat="1" applyFont="1" applyBorder="1" applyAlignment="1">
      <alignment horizontal="center" vertical="center"/>
    </xf>
    <xf numFmtId="0" fontId="67" fillId="0" borderId="54" xfId="0" applyNumberFormat="1" applyFont="1" applyBorder="1" applyAlignment="1">
      <alignment horizontal="center" vertical="center"/>
    </xf>
    <xf numFmtId="0" fontId="67" fillId="32" borderId="53" xfId="0" applyFont="1" applyFill="1" applyBorder="1" applyAlignment="1">
      <alignment horizontal="center" vertical="center" wrapText="1"/>
    </xf>
    <xf numFmtId="0" fontId="67" fillId="32" borderId="57" xfId="0" applyFont="1" applyFill="1" applyBorder="1" applyAlignment="1">
      <alignment horizontal="center" vertical="center" wrapText="1"/>
    </xf>
    <xf numFmtId="0" fontId="67" fillId="32" borderId="54" xfId="0" applyFont="1" applyFill="1" applyBorder="1" applyAlignment="1">
      <alignment horizontal="center" vertical="center" wrapText="1"/>
    </xf>
    <xf numFmtId="0" fontId="67" fillId="32" borderId="45" xfId="0" applyFont="1" applyFill="1" applyBorder="1" applyAlignment="1">
      <alignment horizontal="center" vertical="center" wrapText="1"/>
    </xf>
    <xf numFmtId="0" fontId="67" fillId="32" borderId="40" xfId="0" applyFont="1" applyFill="1" applyBorder="1" applyAlignment="1">
      <alignment horizontal="center" vertical="center" wrapText="1"/>
    </xf>
    <xf numFmtId="0" fontId="67" fillId="32" borderId="46" xfId="0" applyFont="1" applyFill="1" applyBorder="1" applyAlignment="1">
      <alignment horizontal="center" vertical="center" wrapText="1"/>
    </xf>
    <xf numFmtId="0" fontId="67" fillId="32" borderId="72" xfId="0" applyFont="1" applyFill="1" applyBorder="1" applyAlignment="1">
      <alignment horizontal="center" vertical="center" wrapText="1"/>
    </xf>
    <xf numFmtId="0" fontId="67" fillId="32" borderId="0" xfId="0" applyFont="1" applyFill="1" applyBorder="1" applyAlignment="1">
      <alignment horizontal="center" vertical="center" wrapText="1"/>
    </xf>
    <xf numFmtId="0" fontId="67" fillId="32" borderId="32" xfId="0" applyFont="1" applyFill="1" applyBorder="1" applyAlignment="1">
      <alignment horizontal="center" vertical="center" wrapText="1"/>
    </xf>
    <xf numFmtId="0" fontId="67" fillId="32" borderId="37" xfId="0" applyFont="1" applyFill="1" applyBorder="1" applyAlignment="1">
      <alignment horizontal="center" vertical="center" wrapText="1"/>
    </xf>
    <xf numFmtId="0" fontId="67" fillId="32" borderId="70" xfId="0" applyFont="1" applyFill="1" applyBorder="1" applyAlignment="1">
      <alignment horizontal="center" vertical="center" wrapText="1"/>
    </xf>
    <xf numFmtId="0" fontId="67" fillId="32" borderId="47" xfId="0" applyFont="1" applyFill="1" applyBorder="1" applyAlignment="1">
      <alignment horizontal="center" vertical="center" wrapText="1"/>
    </xf>
    <xf numFmtId="0" fontId="52" fillId="32" borderId="44" xfId="0" applyNumberFormat="1" applyFont="1" applyFill="1" applyBorder="1" applyAlignment="1">
      <alignment horizontal="center" vertical="center" shrinkToFit="1"/>
    </xf>
    <xf numFmtId="0" fontId="67" fillId="0" borderId="44" xfId="0" applyNumberFormat="1" applyFont="1" applyBorder="1" applyAlignment="1">
      <alignment horizontal="center" vertical="center" shrinkToFit="1"/>
    </xf>
    <xf numFmtId="0" fontId="52" fillId="32" borderId="44" xfId="0" applyNumberFormat="1" applyFont="1" applyFill="1" applyBorder="1" applyAlignment="1">
      <alignment horizontal="center" vertical="center"/>
    </xf>
    <xf numFmtId="0" fontId="52" fillId="29" borderId="44" xfId="0" applyNumberFormat="1" applyFont="1" applyFill="1" applyBorder="1" applyAlignment="1">
      <alignment horizontal="center" vertical="center"/>
    </xf>
    <xf numFmtId="0" fontId="65" fillId="0" borderId="0" xfId="0" applyFont="1" applyBorder="1" applyAlignment="1">
      <alignment horizontal="center" vertical="center"/>
    </xf>
    <xf numFmtId="0" fontId="67" fillId="0" borderId="45" xfId="0" applyFont="1" applyBorder="1" applyAlignment="1">
      <alignment horizontal="center" vertical="center"/>
    </xf>
    <xf numFmtId="0" fontId="67" fillId="0" borderId="46" xfId="0" applyFont="1" applyBorder="1" applyAlignment="1">
      <alignment horizontal="center" vertical="center"/>
    </xf>
    <xf numFmtId="0" fontId="67" fillId="0" borderId="72" xfId="0" applyFont="1" applyBorder="1" applyAlignment="1">
      <alignment horizontal="center" vertical="center"/>
    </xf>
    <xf numFmtId="0" fontId="67" fillId="0" borderId="32" xfId="0" applyFont="1" applyBorder="1" applyAlignment="1">
      <alignment horizontal="center" vertical="center"/>
    </xf>
    <xf numFmtId="0" fontId="67" fillId="0" borderId="37" xfId="0" applyFont="1" applyBorder="1" applyAlignment="1">
      <alignment horizontal="center" vertical="center"/>
    </xf>
    <xf numFmtId="0" fontId="67" fillId="0" borderId="47" xfId="0" applyFont="1" applyBorder="1" applyAlignment="1">
      <alignment horizontal="center" vertical="center"/>
    </xf>
    <xf numFmtId="0" fontId="67" fillId="0" borderId="53" xfId="0" applyFont="1" applyBorder="1" applyAlignment="1">
      <alignment horizontal="center" vertical="center"/>
    </xf>
    <xf numFmtId="0" fontId="67" fillId="0" borderId="57" xfId="0" applyFont="1" applyBorder="1" applyAlignment="1">
      <alignment horizontal="center" vertical="center"/>
    </xf>
    <xf numFmtId="0" fontId="67" fillId="0" borderId="54" xfId="0" applyFont="1" applyBorder="1" applyAlignment="1">
      <alignment horizontal="center" vertical="center"/>
    </xf>
    <xf numFmtId="0" fontId="67" fillId="0" borderId="44" xfId="0" applyFont="1" applyBorder="1" applyAlignment="1">
      <alignment horizontal="center" vertical="center"/>
    </xf>
    <xf numFmtId="0" fontId="65" fillId="0" borderId="37" xfId="0" applyFont="1" applyBorder="1" applyAlignment="1">
      <alignment horizontal="center" vertical="center"/>
    </xf>
    <xf numFmtId="0" fontId="65" fillId="0" borderId="70" xfId="0" applyFont="1" applyBorder="1" applyAlignment="1">
      <alignment horizontal="center" vertical="center"/>
    </xf>
    <xf numFmtId="0" fontId="65" fillId="0" borderId="47" xfId="0" applyFont="1" applyBorder="1" applyAlignment="1">
      <alignment horizontal="center" vertical="center"/>
    </xf>
    <xf numFmtId="0" fontId="69" fillId="0" borderId="56" xfId="0" applyFont="1" applyBorder="1" applyAlignment="1">
      <alignment horizontal="center" vertical="center"/>
    </xf>
    <xf numFmtId="0" fontId="69" fillId="0" borderId="37" xfId="0" applyFont="1" applyBorder="1" applyAlignment="1">
      <alignment horizontal="center" vertical="center"/>
    </xf>
    <xf numFmtId="0" fontId="69" fillId="0" borderId="70" xfId="0" applyFont="1" applyBorder="1" applyAlignment="1">
      <alignment horizontal="center" vertical="center"/>
    </xf>
    <xf numFmtId="0" fontId="69" fillId="0" borderId="47" xfId="0" applyFont="1" applyBorder="1" applyAlignment="1">
      <alignment horizontal="center" vertical="center"/>
    </xf>
    <xf numFmtId="0" fontId="65" fillId="0" borderId="53" xfId="0" applyFont="1" applyBorder="1" applyAlignment="1">
      <alignment horizontal="center" vertical="center"/>
    </xf>
    <xf numFmtId="0" fontId="65" fillId="0" borderId="57" xfId="0" applyFont="1" applyBorder="1" applyAlignment="1">
      <alignment horizontal="center" vertical="center"/>
    </xf>
    <xf numFmtId="0" fontId="65" fillId="0" borderId="54" xfId="0" applyFont="1" applyBorder="1" applyAlignment="1">
      <alignment horizontal="center" vertical="center"/>
    </xf>
    <xf numFmtId="0" fontId="67" fillId="0" borderId="53" xfId="0" applyNumberFormat="1" applyFont="1" applyBorder="1" applyAlignment="1">
      <alignment horizontal="right" vertical="center"/>
    </xf>
    <xf numFmtId="0" fontId="67" fillId="0" borderId="57" xfId="0" applyNumberFormat="1" applyFont="1" applyBorder="1" applyAlignment="1">
      <alignment horizontal="right" vertical="center"/>
    </xf>
    <xf numFmtId="0" fontId="67" fillId="0" borderId="57" xfId="0" applyNumberFormat="1" applyFont="1" applyBorder="1" applyAlignment="1">
      <alignment vertical="center"/>
    </xf>
    <xf numFmtId="0" fontId="67" fillId="0" borderId="54" xfId="0" applyNumberFormat="1" applyFont="1" applyBorder="1" applyAlignment="1">
      <alignment vertical="center"/>
    </xf>
    <xf numFmtId="194" fontId="67" fillId="0" borderId="53" xfId="0" applyNumberFormat="1" applyFont="1" applyBorder="1" applyAlignment="1">
      <alignment vertical="center"/>
    </xf>
    <xf numFmtId="194" fontId="67" fillId="0" borderId="57" xfId="0" applyNumberFormat="1" applyFont="1" applyBorder="1" applyAlignment="1">
      <alignment vertical="center"/>
    </xf>
    <xf numFmtId="191" fontId="67" fillId="0" borderId="57" xfId="0" applyNumberFormat="1" applyFont="1" applyBorder="1" applyAlignment="1">
      <alignment vertical="center"/>
    </xf>
    <xf numFmtId="191" fontId="67" fillId="0" borderId="54" xfId="0" applyNumberFormat="1" applyFont="1" applyBorder="1" applyAlignment="1">
      <alignment vertical="center"/>
    </xf>
    <xf numFmtId="0" fontId="67" fillId="0" borderId="40" xfId="0" applyFont="1" applyBorder="1" applyAlignment="1">
      <alignment horizontal="center" vertical="center"/>
    </xf>
    <xf numFmtId="0" fontId="67" fillId="0" borderId="55" xfId="0" applyFont="1" applyBorder="1" applyAlignment="1">
      <alignment horizontal="center" vertical="center"/>
    </xf>
    <xf numFmtId="0" fontId="67" fillId="0" borderId="53" xfId="0" applyNumberFormat="1" applyFont="1" applyBorder="1" applyAlignment="1">
      <alignment vertical="center"/>
    </xf>
    <xf numFmtId="0" fontId="67" fillId="0" borderId="57" xfId="0" applyFont="1" applyBorder="1" applyAlignment="1">
      <alignment horizontal="left" vertical="center"/>
    </xf>
    <xf numFmtId="0" fontId="67" fillId="0" borderId="54" xfId="0" applyFont="1" applyBorder="1" applyAlignment="1">
      <alignment horizontal="left" vertical="center"/>
    </xf>
    <xf numFmtId="0" fontId="67" fillId="0" borderId="0" xfId="0" applyFont="1" applyBorder="1" applyAlignment="1">
      <alignment horizontal="left" vertical="center"/>
    </xf>
    <xf numFmtId="0" fontId="67" fillId="0" borderId="0" xfId="0" applyFont="1" applyBorder="1" applyAlignment="1">
      <alignment vertical="center"/>
    </xf>
    <xf numFmtId="0" fontId="67" fillId="0" borderId="0" xfId="0" applyNumberFormat="1" applyFont="1" applyBorder="1" applyAlignment="1">
      <alignment horizontal="center" vertical="center"/>
    </xf>
    <xf numFmtId="194" fontId="67" fillId="0" borderId="0" xfId="0" applyNumberFormat="1" applyFont="1" applyBorder="1" applyAlignment="1">
      <alignment vertical="center"/>
    </xf>
    <xf numFmtId="191" fontId="67" fillId="0" borderId="0" xfId="0" applyNumberFormat="1" applyFont="1" applyBorder="1" applyAlignment="1">
      <alignment vertical="center"/>
    </xf>
    <xf numFmtId="0" fontId="67" fillId="0" borderId="0" xfId="0" applyNumberFormat="1" applyFont="1" applyBorder="1" applyAlignment="1">
      <alignment vertical="center"/>
    </xf>
    <xf numFmtId="195" fontId="67" fillId="0" borderId="0" xfId="0" applyNumberFormat="1" applyFont="1" applyBorder="1" applyAlignment="1">
      <alignment vertical="center"/>
    </xf>
    <xf numFmtId="0" fontId="65" fillId="0" borderId="40" xfId="0" applyFont="1" applyBorder="1" applyAlignment="1">
      <alignment horizontal="center" vertical="center"/>
    </xf>
    <xf numFmtId="188" fontId="67" fillId="0" borderId="0" xfId="0" applyNumberFormat="1" applyFont="1" applyBorder="1" applyAlignment="1">
      <alignment vertical="center"/>
    </xf>
    <xf numFmtId="0" fontId="67" fillId="0" borderId="70" xfId="0" applyNumberFormat="1" applyFont="1" applyBorder="1" applyAlignment="1">
      <alignment vertical="center"/>
    </xf>
    <xf numFmtId="193" fontId="67" fillId="0" borderId="70" xfId="0" applyNumberFormat="1" applyFont="1" applyBorder="1" applyAlignment="1">
      <alignment vertical="center"/>
    </xf>
    <xf numFmtId="0" fontId="67" fillId="0" borderId="0" xfId="0" applyNumberFormat="1" applyFont="1" applyBorder="1" applyAlignment="1">
      <alignment horizontal="right" vertical="center"/>
    </xf>
    <xf numFmtId="0" fontId="67" fillId="0" borderId="70" xfId="0" applyFont="1" applyBorder="1" applyAlignment="1">
      <alignment horizontal="right" vertical="center"/>
    </xf>
    <xf numFmtId="0" fontId="67" fillId="0" borderId="70" xfId="0" applyFont="1" applyBorder="1" applyAlignment="1">
      <alignment horizontal="center" vertical="center"/>
    </xf>
    <xf numFmtId="0" fontId="67" fillId="0" borderId="0" xfId="0" applyFont="1" applyBorder="1">
      <alignment vertical="center"/>
    </xf>
    <xf numFmtId="0" fontId="67" fillId="0" borderId="0" xfId="0" applyFont="1" applyBorder="1" applyAlignment="1">
      <alignment horizontal="center" vertical="center"/>
    </xf>
    <xf numFmtId="0" fontId="67" fillId="0" borderId="0" xfId="0" applyNumberFormat="1" applyFont="1" applyBorder="1" applyAlignment="1">
      <alignment vertical="center" shrinkToFit="1"/>
    </xf>
    <xf numFmtId="185" fontId="67" fillId="0" borderId="0" xfId="0" applyNumberFormat="1" applyFont="1" applyBorder="1" applyAlignment="1">
      <alignment horizontal="left" vertical="center"/>
    </xf>
    <xf numFmtId="0" fontId="69" fillId="0" borderId="0" xfId="0" applyFont="1" applyBorder="1" applyAlignment="1">
      <alignment horizontal="center" vertical="center"/>
    </xf>
    <xf numFmtId="0" fontId="67" fillId="0" borderId="70" xfId="0" applyFont="1" applyBorder="1" applyAlignment="1">
      <alignment horizontal="center"/>
    </xf>
    <xf numFmtId="0" fontId="67" fillId="0" borderId="0" xfId="0" applyFont="1" applyBorder="1" applyAlignment="1">
      <alignment horizontal="center" vertical="center" shrinkToFit="1"/>
    </xf>
    <xf numFmtId="194" fontId="67" fillId="0" borderId="0" xfId="0" applyNumberFormat="1" applyFont="1" applyBorder="1" applyAlignment="1">
      <alignment vertical="center" shrinkToFit="1"/>
    </xf>
    <xf numFmtId="215" fontId="67" fillId="0" borderId="0" xfId="0" applyNumberFormat="1" applyFont="1" applyBorder="1" applyAlignment="1">
      <alignment horizontal="center" vertical="center"/>
    </xf>
    <xf numFmtId="218" fontId="67" fillId="0" borderId="0" xfId="0" applyNumberFormat="1" applyFont="1" applyBorder="1" applyAlignment="1">
      <alignment vertical="center"/>
    </xf>
    <xf numFmtId="200" fontId="69" fillId="0" borderId="0" xfId="0" applyNumberFormat="1" applyFont="1" applyBorder="1" applyAlignment="1">
      <alignment horizontal="center" vertical="center"/>
    </xf>
    <xf numFmtId="201" fontId="65" fillId="0" borderId="70" xfId="0" applyNumberFormat="1" applyFont="1" applyBorder="1" applyAlignment="1">
      <alignment horizontal="center" vertical="center"/>
    </xf>
    <xf numFmtId="201" fontId="67" fillId="0" borderId="70" xfId="0" applyNumberFormat="1" applyFont="1" applyBorder="1" applyAlignment="1">
      <alignment horizontal="center" vertical="center"/>
    </xf>
    <xf numFmtId="194" fontId="67" fillId="0" borderId="70" xfId="0" applyNumberFormat="1" applyFont="1" applyBorder="1" applyAlignment="1">
      <alignment vertical="center"/>
    </xf>
    <xf numFmtId="200" fontId="67" fillId="0" borderId="0" xfId="0" applyNumberFormat="1" applyFont="1" applyBorder="1" applyAlignment="1">
      <alignment horizontal="center" vertical="center"/>
    </xf>
    <xf numFmtId="0" fontId="67" fillId="0" borderId="40" xfId="0" applyNumberFormat="1" applyFont="1" applyBorder="1" applyAlignment="1">
      <alignment horizontal="center" vertical="center"/>
    </xf>
    <xf numFmtId="194" fontId="67" fillId="0" borderId="0" xfId="0" applyNumberFormat="1" applyFont="1" applyBorder="1" applyAlignment="1">
      <alignment horizontal="right" vertical="center"/>
    </xf>
    <xf numFmtId="0" fontId="52" fillId="0" borderId="0" xfId="0" applyNumberFormat="1" applyFont="1" applyBorder="1" applyAlignment="1">
      <alignment vertical="center"/>
    </xf>
    <xf numFmtId="201" fontId="52" fillId="0" borderId="0" xfId="0" applyNumberFormat="1" applyFont="1" applyBorder="1" applyAlignment="1">
      <alignment vertical="center"/>
    </xf>
    <xf numFmtId="202" fontId="67" fillId="0" borderId="0" xfId="0" applyNumberFormat="1" applyFont="1" applyBorder="1" applyAlignment="1">
      <alignment horizontal="center" vertical="center"/>
    </xf>
    <xf numFmtId="203" fontId="67" fillId="0" borderId="0" xfId="0" applyNumberFormat="1" applyFont="1" applyBorder="1" applyAlignment="1">
      <alignment horizontal="center" vertical="center"/>
    </xf>
    <xf numFmtId="201" fontId="67" fillId="0" borderId="0" xfId="0" applyNumberFormat="1" applyFont="1" applyBorder="1" applyAlignment="1">
      <alignment horizontal="center" vertical="center"/>
    </xf>
    <xf numFmtId="194" fontId="67" fillId="0" borderId="70" xfId="0" applyNumberFormat="1" applyFont="1" applyBorder="1" applyAlignment="1">
      <alignment horizontal="center" vertical="center"/>
    </xf>
    <xf numFmtId="0" fontId="81" fillId="28" borderId="41" xfId="0" applyNumberFormat="1" applyFont="1" applyFill="1" applyBorder="1" applyAlignment="1">
      <alignment horizontal="center" vertical="center" wrapText="1"/>
    </xf>
    <xf numFmtId="0" fontId="81" fillId="28" borderId="43" xfId="0" applyNumberFormat="1" applyFont="1" applyFill="1" applyBorder="1" applyAlignment="1">
      <alignment horizontal="center" vertical="center" wrapText="1"/>
    </xf>
    <xf numFmtId="0" fontId="81" fillId="28" borderId="42" xfId="0" applyNumberFormat="1" applyFont="1" applyFill="1" applyBorder="1" applyAlignment="1">
      <alignment horizontal="center" vertical="center" wrapText="1"/>
    </xf>
    <xf numFmtId="0" fontId="81" fillId="28" borderId="41" xfId="0" applyNumberFormat="1" applyFont="1" applyFill="1" applyBorder="1" applyAlignment="1">
      <alignment horizontal="center" vertical="center"/>
    </xf>
    <xf numFmtId="0" fontId="81" fillId="28" borderId="42" xfId="0" applyNumberFormat="1" applyFont="1" applyFill="1" applyBorder="1" applyAlignment="1">
      <alignment horizontal="center" vertical="center"/>
    </xf>
    <xf numFmtId="0" fontId="81" fillId="28" borderId="43" xfId="0" applyNumberFormat="1" applyFont="1" applyFill="1" applyBorder="1" applyAlignment="1">
      <alignment horizontal="center" vertical="center"/>
    </xf>
    <xf numFmtId="0" fontId="81" fillId="28" borderId="59" xfId="0" applyNumberFormat="1" applyFont="1" applyFill="1" applyBorder="1" applyAlignment="1">
      <alignment horizontal="center" vertical="center" wrapText="1"/>
    </xf>
    <xf numFmtId="0" fontId="81" fillId="28" borderId="69" xfId="0" applyNumberFormat="1" applyFont="1" applyFill="1" applyBorder="1" applyAlignment="1">
      <alignment horizontal="center" vertical="center" wrapText="1"/>
    </xf>
    <xf numFmtId="0" fontId="81" fillId="28" borderId="73" xfId="0" applyNumberFormat="1" applyFont="1" applyFill="1" applyBorder="1" applyAlignment="1">
      <alignment horizontal="center" vertical="center" wrapText="1"/>
    </xf>
    <xf numFmtId="189" fontId="81" fillId="28" borderId="41" xfId="0" applyNumberFormat="1" applyFont="1" applyFill="1" applyBorder="1" applyAlignment="1">
      <alignment horizontal="center" vertical="center" wrapText="1"/>
    </xf>
    <xf numFmtId="189" fontId="81" fillId="28" borderId="43" xfId="0" applyNumberFormat="1" applyFont="1" applyFill="1" applyBorder="1" applyAlignment="1">
      <alignment horizontal="center" vertical="center" wrapText="1"/>
    </xf>
    <xf numFmtId="189" fontId="81" fillId="28" borderId="64" xfId="0" applyNumberFormat="1" applyFont="1" applyFill="1" applyBorder="1" applyAlignment="1">
      <alignment horizontal="center" vertical="center" wrapText="1"/>
    </xf>
    <xf numFmtId="189" fontId="81" fillId="28" borderId="64" xfId="0" applyNumberFormat="1" applyFont="1" applyFill="1" applyBorder="1" applyAlignment="1">
      <alignment horizontal="center" vertical="center"/>
    </xf>
    <xf numFmtId="0" fontId="81" fillId="28" borderId="59" xfId="0" applyNumberFormat="1" applyFont="1" applyFill="1" applyBorder="1" applyAlignment="1">
      <alignment horizontal="center" vertical="center"/>
    </xf>
    <xf numFmtId="0" fontId="81" fillId="28" borderId="69" xfId="0" applyNumberFormat="1" applyFont="1" applyFill="1" applyBorder="1" applyAlignment="1">
      <alignment horizontal="center" vertical="center"/>
    </xf>
    <xf numFmtId="0" fontId="81" fillId="28" borderId="73" xfId="0" applyNumberFormat="1" applyFont="1" applyFill="1" applyBorder="1" applyAlignment="1">
      <alignment horizontal="center" vertical="center"/>
    </xf>
    <xf numFmtId="0" fontId="81" fillId="28" borderId="74" xfId="0" applyNumberFormat="1" applyFont="1" applyFill="1" applyBorder="1" applyAlignment="1">
      <alignment horizontal="center" vertical="center" wrapText="1"/>
    </xf>
    <xf numFmtId="204" fontId="52" fillId="0" borderId="76" xfId="86" applyNumberFormat="1" applyFont="1" applyBorder="1" applyAlignment="1">
      <alignment horizontal="center" vertical="center"/>
    </xf>
    <xf numFmtId="204" fontId="52" fillId="0" borderId="71" xfId="86" applyNumberFormat="1" applyFont="1" applyBorder="1" applyAlignment="1">
      <alignment horizontal="center" vertical="center"/>
    </xf>
    <xf numFmtId="204" fontId="52" fillId="0" borderId="75" xfId="86" applyNumberFormat="1" applyFont="1" applyBorder="1" applyAlignment="1">
      <alignment horizontal="center" vertical="center"/>
    </xf>
    <xf numFmtId="188" fontId="80" fillId="0" borderId="64" xfId="0" applyNumberFormat="1" applyFont="1" applyFill="1" applyBorder="1" applyAlignment="1">
      <alignment horizontal="center" vertical="center"/>
    </xf>
    <xf numFmtId="212" fontId="80" fillId="32" borderId="59" xfId="112" applyNumberFormat="1" applyFont="1" applyFill="1" applyBorder="1" applyAlignment="1">
      <alignment horizontal="center" vertical="center" wrapText="1"/>
    </xf>
    <xf numFmtId="212" fontId="80" fillId="32" borderId="73" xfId="112" applyNumberFormat="1" applyFont="1" applyFill="1" applyBorder="1" applyAlignment="1">
      <alignment horizontal="center" vertical="center" wrapText="1"/>
    </xf>
    <xf numFmtId="192" fontId="80" fillId="0" borderId="41" xfId="0" applyNumberFormat="1" applyFont="1" applyFill="1" applyBorder="1" applyAlignment="1">
      <alignment horizontal="center" vertical="center"/>
    </xf>
    <xf numFmtId="192" fontId="80" fillId="0" borderId="42" xfId="0" applyNumberFormat="1" applyFont="1" applyFill="1" applyBorder="1" applyAlignment="1">
      <alignment horizontal="center" vertical="center"/>
    </xf>
    <xf numFmtId="192" fontId="80" fillId="0" borderId="43" xfId="0" applyNumberFormat="1" applyFont="1" applyFill="1" applyBorder="1" applyAlignment="1">
      <alignment horizontal="center" vertical="center"/>
    </xf>
  </cellXfs>
  <cellStyles count="114">
    <cellStyle name="??&amp;O?&amp;H?_x0008__x000f__x0007_?_x0007__x0001__x0001_" xfId="1"/>
    <cellStyle name="??&amp;O?&amp;H?_x0008_??_x0007__x0001__x0001_" xfId="2"/>
    <cellStyle name="æØè [0.00]_PRODUCT DETAIL Q1" xfId="3"/>
    <cellStyle name="æØè_PRODUCT DETAIL Q1" xfId="4"/>
    <cellStyle name="ÊÝ [0.00]_PRODUCT DETAIL Q1" xfId="5"/>
    <cellStyle name="ÊÝ_PRODUCT DETAIL Q1" xfId="6"/>
    <cellStyle name="W?_BOOKSHIP" xfId="7"/>
    <cellStyle name="W_BOOKSHIP" xfId="8"/>
    <cellStyle name="20% - 강조색1" xfId="9" builtinId="30" customBuiltin="1"/>
    <cellStyle name="20% - 강조색2" xfId="10" builtinId="34" customBuiltin="1"/>
    <cellStyle name="20% - 강조색3" xfId="11" builtinId="38" customBuiltin="1"/>
    <cellStyle name="20% - 강조색4" xfId="12" builtinId="42" customBuiltin="1"/>
    <cellStyle name="20% - 강조색5" xfId="13" builtinId="46" customBuiltin="1"/>
    <cellStyle name="20% - 강조색6" xfId="14" builtinId="50" customBuiltin="1"/>
    <cellStyle name="40% - 강조색1" xfId="15" builtinId="31" customBuiltin="1"/>
    <cellStyle name="40% - 강조색2" xfId="16" builtinId="35" customBuiltin="1"/>
    <cellStyle name="40% - 강조색3" xfId="17" builtinId="39" customBuiltin="1"/>
    <cellStyle name="40% - 강조색4" xfId="18" builtinId="43" customBuiltin="1"/>
    <cellStyle name="40% - 강조색5" xfId="19" builtinId="47" customBuiltin="1"/>
    <cellStyle name="40% - 강조색6" xfId="20" builtinId="51" customBuiltin="1"/>
    <cellStyle name="60% - 강조색1" xfId="21" builtinId="32" customBuiltin="1"/>
    <cellStyle name="60% - 강조색2" xfId="22" builtinId="36" customBuiltin="1"/>
    <cellStyle name="60% - 강조색3" xfId="23" builtinId="40" customBuiltin="1"/>
    <cellStyle name="60% - 강조색4" xfId="24" builtinId="44" customBuiltin="1"/>
    <cellStyle name="60% - 강조색5" xfId="25" builtinId="48" customBuiltin="1"/>
    <cellStyle name="60% - 강조색6" xfId="26" builtinId="52" customBuiltin="1"/>
    <cellStyle name="ÅëÈ­ [0]_¸ÅÃâ" xfId="27"/>
    <cellStyle name="ÅëÈ­_¸ÅÃâ" xfId="28"/>
    <cellStyle name="ÄÞ¸¶ [0]_¸ÅÃâ" xfId="29"/>
    <cellStyle name="ÄÞ¸¶_¸ÅÃâ" xfId="30"/>
    <cellStyle name="Ç¥ÁØ_(Á¤º¸ºÎ¹®)¿ùº°ÀÎ¿ø°èÈ¹" xfId="31"/>
    <cellStyle name="Comma [0]_ SG&amp;A Bridge " xfId="32"/>
    <cellStyle name="Comma_ SG&amp;A Bridge " xfId="33"/>
    <cellStyle name="Currency [0]_ SG&amp;A Bridge " xfId="34"/>
    <cellStyle name="Currency_ SG&amp;A Bridge " xfId="35"/>
    <cellStyle name="Grey" xfId="36"/>
    <cellStyle name="Input [yellow]" xfId="37"/>
    <cellStyle name="Input [yellow] 2" xfId="87"/>
    <cellStyle name="Input [yellow] 2 2" xfId="103"/>
    <cellStyle name="Input [yellow] 3" xfId="96"/>
    <cellStyle name="Normal - Style1" xfId="38"/>
    <cellStyle name="Normal_ SG&amp;A Bridge " xfId="39"/>
    <cellStyle name="Percent [2]" xfId="40"/>
    <cellStyle name="강조색1" xfId="41" builtinId="29" customBuiltin="1"/>
    <cellStyle name="강조색2" xfId="42" builtinId="33" customBuiltin="1"/>
    <cellStyle name="강조색3" xfId="43" builtinId="37" customBuiltin="1"/>
    <cellStyle name="강조색4" xfId="44" builtinId="41" customBuiltin="1"/>
    <cellStyle name="강조색5" xfId="45" builtinId="45" customBuiltin="1"/>
    <cellStyle name="강조색6" xfId="46" builtinId="49" customBuiltin="1"/>
    <cellStyle name="경고문" xfId="47" builtinId="11" customBuiltin="1"/>
    <cellStyle name="계산" xfId="48" builtinId="22" customBuiltin="1"/>
    <cellStyle name="계산 2" xfId="88"/>
    <cellStyle name="계산 2 2" xfId="104"/>
    <cellStyle name="계산 3" xfId="97"/>
    <cellStyle name="나쁨" xfId="49" builtinId="27" customBuiltin="1"/>
    <cellStyle name="뒤에 오는 하이퍼링크_불확도(OPM)" xfId="50"/>
    <cellStyle name="메모" xfId="51" builtinId="10" customBuiltin="1"/>
    <cellStyle name="메모 2" xfId="89"/>
    <cellStyle name="메모 2 2" xfId="105"/>
    <cellStyle name="메모 3" xfId="98"/>
    <cellStyle name="백분율" xfId="112" builtinId="5"/>
    <cellStyle name="백분율 2" xfId="83"/>
    <cellStyle name="보통" xfId="52" builtinId="28" customBuiltin="1"/>
    <cellStyle name="뷭?_BOOKSHIP" xfId="53"/>
    <cellStyle name="설명 텍스트" xfId="54" builtinId="53" customBuiltin="1"/>
    <cellStyle name="셀 확인" xfId="55" builtinId="23" customBuiltin="1"/>
    <cellStyle name="쉼표 [0]" xfId="86" builtinId="6"/>
    <cellStyle name="쉼표 [0] 2" xfId="93"/>
    <cellStyle name="쉼표 [0] 2 2" xfId="95"/>
    <cellStyle name="쉼표 [0] 2 2 2" xfId="111"/>
    <cellStyle name="쉼표 [0] 2 3" xfId="109"/>
    <cellStyle name="쉼표 [0] 3" xfId="94"/>
    <cellStyle name="쉼표 [0] 3 2" xfId="110"/>
    <cellStyle name="쉼표 [0] 4" xfId="102"/>
    <cellStyle name="스타일 1" xfId="56"/>
    <cellStyle name="연결된 셀" xfId="57" builtinId="24" customBuiltin="1"/>
    <cellStyle name="요약" xfId="58" builtinId="25" customBuiltin="1"/>
    <cellStyle name="요약 2" xfId="90"/>
    <cellStyle name="요약 2 2" xfId="106"/>
    <cellStyle name="요약 3" xfId="99"/>
    <cellStyle name="입력" xfId="59" builtinId="20" customBuiltin="1"/>
    <cellStyle name="입력 2" xfId="91"/>
    <cellStyle name="입력 2 2" xfId="107"/>
    <cellStyle name="입력 3" xfId="100"/>
    <cellStyle name="제목" xfId="60" builtinId="15" customBuiltin="1"/>
    <cellStyle name="제목 1" xfId="61" builtinId="16" customBuiltin="1"/>
    <cellStyle name="제목 2" xfId="62" builtinId="17" customBuiltin="1"/>
    <cellStyle name="제목 3" xfId="63" builtinId="18" customBuiltin="1"/>
    <cellStyle name="제목 4" xfId="64" builtinId="19" customBuiltin="1"/>
    <cellStyle name="좋음" xfId="65" builtinId="26" customBuiltin="1"/>
    <cellStyle name="출력" xfId="66" builtinId="21" customBuiltin="1"/>
    <cellStyle name="출력 2" xfId="92"/>
    <cellStyle name="출력 2 2" xfId="108"/>
    <cellStyle name="출력 3" xfId="101"/>
    <cellStyle name="콤마 [0]_  갑 지  " xfId="67"/>
    <cellStyle name="콤마_  갑 지  " xfId="68"/>
    <cellStyle name="표준" xfId="0" builtinId="0" customBuiltin="1"/>
    <cellStyle name="표준 2" xfId="69"/>
    <cellStyle name="표준 2 2" xfId="70"/>
    <cellStyle name="표준 2 3" xfId="84"/>
    <cellStyle name="표준 2 3 2" xfId="85"/>
    <cellStyle name="표준 3" xfId="71"/>
    <cellStyle name="표준 3 2" xfId="72"/>
    <cellStyle name="표준 3 3" xfId="73"/>
    <cellStyle name="표준 4" xfId="74"/>
    <cellStyle name="표준 5" xfId="75"/>
    <cellStyle name="표준 6" xfId="76"/>
    <cellStyle name="표준 7" xfId="77"/>
    <cellStyle name="표준_AGLIENT 34401A(12.22)" xfId="78"/>
    <cellStyle name="표준_ESS-2000" xfId="79"/>
    <cellStyle name="표준_Sheet1" xfId="81"/>
    <cellStyle name="표준_교정결과" xfId="113"/>
    <cellStyle name="표준_영문Reg004-X" xfId="82"/>
    <cellStyle name="표준_최신샘플" xfId="8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9525</xdr:colOff>
      <xdr:row>106</xdr:row>
      <xdr:rowOff>14287</xdr:rowOff>
    </xdr:from>
    <xdr:ext cx="25840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3409950" y="8234362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3409950" y="8234362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𝑘=</a:t>
              </a:r>
              <a:endParaRPr lang="ko-KR" altLang="en-US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9525</xdr:colOff>
      <xdr:row>108</xdr:row>
      <xdr:rowOff>9525</xdr:rowOff>
    </xdr:from>
    <xdr:ext cx="25840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3705225" y="8420100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3705225" y="8420100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𝑘=</a:t>
              </a:r>
              <a:endParaRPr lang="ko-KR" altLang="en-US" sz="11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326</xdr:row>
      <xdr:rowOff>9525</xdr:rowOff>
    </xdr:from>
    <xdr:to>
      <xdr:col>7</xdr:col>
      <xdr:colOff>267929</xdr:colOff>
      <xdr:row>326</xdr:row>
      <xdr:rowOff>181752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1733550" y="11468100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1733550" y="11468100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𝑘=</a:t>
              </a:r>
              <a:endParaRPr lang="ko-KR" altLang="en-US" sz="1100"/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28575</xdr:colOff>
      <xdr:row>378</xdr:row>
      <xdr:rowOff>57150</xdr:rowOff>
    </xdr:from>
    <xdr:ext cx="719299" cy="35054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7" name="TextBox 4"/>
            <xdr:cNvSpPr txBox="1"/>
          </xdr:nvSpPr>
          <xdr:spPr>
            <a:xfrm>
              <a:off x="1247775" y="90944700"/>
              <a:ext cx="719299" cy="35054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𝑏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ko-KR" altLang="en-US" sz="1100" i="1">
                            <a:latin typeface="Cambria Math" panose="02040503050406030204" pitchFamily="18" charset="0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en-US" sz="1100" i="1">
                            <a:latin typeface="Cambria Math" panose="02040503050406030204" pitchFamily="18" charset="0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𝑏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7" name="TextBox 4"/>
            <xdr:cNvSpPr txBox="1"/>
          </xdr:nvSpPr>
          <xdr:spPr>
            <a:xfrm>
              <a:off x="1247775" y="90944700"/>
              <a:ext cx="719299" cy="35054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𝑐_(𝑙_𝑏 )=</a:t>
              </a:r>
              <a:r>
                <a:rPr lang="en-US" altLang="ko-KR" sz="1100" i="0">
                  <a:latin typeface="Cambria Math" panose="02040503050406030204" pitchFamily="18" charset="0"/>
                </a:rPr>
                <a:t>(</a:t>
              </a:r>
              <a:r>
                <a:rPr lang="ko-KR" altLang="en-US" sz="1100" i="0">
                  <a:latin typeface="Cambria Math" panose="02040503050406030204" pitchFamily="18" charset="0"/>
                </a:rPr>
                <a:t>𝜕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𝑙_𝑥)/(</a:t>
              </a:r>
              <a:r>
                <a:rPr lang="ko-KR" altLang="en-US" sz="1100" i="0">
                  <a:latin typeface="Cambria Math" panose="02040503050406030204" pitchFamily="18" charset="0"/>
                </a:rPr>
                <a:t>𝜕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𝑙_𝑏 )=</a:t>
              </a:r>
              <a:endParaRPr lang="ko-KR" altLang="en-US" sz="1100"/>
            </a:p>
          </xdr:txBody>
        </xdr:sp>
      </mc:Fallback>
    </mc:AlternateContent>
    <xdr:clientData/>
  </xdr:oneCellAnchor>
  <xdr:twoCellAnchor editAs="oneCell">
    <xdr:from>
      <xdr:col>1</xdr:col>
      <xdr:colOff>9525</xdr:colOff>
      <xdr:row>323</xdr:row>
      <xdr:rowOff>80961</xdr:rowOff>
    </xdr:from>
    <xdr:to>
      <xdr:col>34</xdr:col>
      <xdr:colOff>0</xdr:colOff>
      <xdr:row>324</xdr:row>
      <xdr:rowOff>187290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8" name="TextBox 27"/>
            <xdr:cNvSpPr txBox="1">
              <a:spLocks noChangeAspect="1"/>
            </xdr:cNvSpPr>
          </xdr:nvSpPr>
          <xdr:spPr>
            <a:xfrm>
              <a:off x="161925" y="77157261"/>
              <a:ext cx="5019675" cy="3444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20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𝑙</m:t>
                        </m:r>
                      </m:e>
                      <m:sub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𝑥</m:t>
                        </m:r>
                      </m:sub>
                    </m:sSub>
                    <m:r>
                      <a:rPr lang="en-US" altLang="ko-KR" sz="20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altLang="ko-KR" sz="20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𝑙</m:t>
                        </m:r>
                      </m:e>
                      <m:sub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𝑠</m:t>
                        </m:r>
                      </m:sub>
                    </m:sSub>
                    <m:r>
                      <a:rPr lang="en-US" altLang="ko-KR" sz="20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altLang="ko-KR" sz="20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𝑙</m:t>
                        </m:r>
                      </m:e>
                      <m:sub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𝑏</m:t>
                        </m:r>
                      </m:sub>
                    </m:sSub>
                    <m:r>
                      <a:rPr lang="en-US" altLang="ko-KR" sz="2000" b="0" i="1">
                        <a:latin typeface="Cambria Math" panose="02040503050406030204" pitchFamily="18" charset="0"/>
                      </a:rPr>
                      <m:t>−</m:t>
                    </m:r>
                    <m:d>
                      <m:dPr>
                        <m:ctrlPr>
                          <a:rPr lang="en-US" altLang="ko-KR" sz="20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bar>
                          <m:barPr>
                            <m:pos m:val="top"/>
                            <m:ctrlPr>
                              <a:rPr lang="en-US" altLang="ko-KR" sz="2000" b="0" i="1">
                                <a:latin typeface="Cambria Math" panose="02040503050406030204" pitchFamily="18" charset="0"/>
                              </a:rPr>
                            </m:ctrlPr>
                          </m:barPr>
                          <m:e>
                            <m:r>
                              <a:rPr lang="ko-KR" altLang="en-US" sz="2000" b="0" i="1">
                                <a:latin typeface="Cambria Math" panose="02040503050406030204" pitchFamily="18" charset="0"/>
                              </a:rPr>
                              <m:t>𝛼</m:t>
                            </m:r>
                          </m:e>
                        </m:bar>
                        <m:r>
                          <a:rPr lang="en-US" altLang="ko-KR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∙∆</m:t>
                        </m:r>
                        <m:r>
                          <a:rPr lang="en-US" altLang="ko-KR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  <m:r>
                          <a:rPr lang="en-US" altLang="ko-KR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+∆</m:t>
                        </m:r>
                        <m:r>
                          <a:rPr lang="ko-KR" altLang="en-US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𝛼</m:t>
                        </m:r>
                        <m:r>
                          <a:rPr lang="ko-KR" altLang="en-US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∙</m:t>
                        </m:r>
                        <m:r>
                          <a:rPr lang="ko-KR" altLang="en-US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𝛿</m:t>
                        </m:r>
                        <m:r>
                          <a:rPr lang="en-US" altLang="ko-KR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</m:e>
                    </m:d>
                    <m:sSub>
                      <m:sSubPr>
                        <m:ctrlPr>
                          <a:rPr lang="en-US" altLang="ko-KR" sz="20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𝑙</m:t>
                        </m:r>
                      </m:e>
                      <m:sub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n-US" altLang="ko-KR" sz="2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altLang="ko-KR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𝑙</m:t>
                        </m:r>
                      </m:e>
                      <m:sub>
                        <m:r>
                          <a:rPr lang="en-US" altLang="ko-KR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𝑐𝑑</m:t>
                        </m:r>
                      </m:sub>
                    </m:sSub>
                    <m:r>
                      <a:rPr lang="en-US" altLang="ko-KR" sz="2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+</m:t>
                    </m:r>
                    <m:r>
                      <a:rPr lang="ko-KR" altLang="en-US" sz="2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𝛿</m:t>
                    </m:r>
                    <m:sSub>
                      <m:sSubPr>
                        <m:ctrlPr>
                          <a:rPr lang="en-US" altLang="ko-KR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𝑙</m:t>
                        </m:r>
                      </m:e>
                      <m:sub>
                        <m:r>
                          <a:rPr lang="en-US" altLang="ko-KR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𝑔</m:t>
                        </m:r>
                      </m:sub>
                    </m:sSub>
                  </m:oMath>
                </m:oMathPara>
              </a14:m>
              <a:endParaRPr lang="ko-KR" altLang="en-US" sz="2000"/>
            </a:p>
          </xdr:txBody>
        </xdr:sp>
      </mc:Choice>
      <mc:Fallback xmlns="">
        <xdr:sp macro="" textlink="">
          <xdr:nvSpPr>
            <xdr:cNvPr id="28" name="TextBox 27"/>
            <xdr:cNvSpPr txBox="1">
              <a:spLocks noChangeAspect="1"/>
            </xdr:cNvSpPr>
          </xdr:nvSpPr>
          <xdr:spPr>
            <a:xfrm>
              <a:off x="161925" y="77157261"/>
              <a:ext cx="5019675" cy="3444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2000" b="0" i="0">
                  <a:latin typeface="Cambria Math" panose="02040503050406030204" pitchFamily="18" charset="0"/>
                </a:rPr>
                <a:t>𝑙_𝑥=𝑙_𝑠+𝑙_𝑏−(¯</a:t>
              </a:r>
              <a:r>
                <a:rPr lang="ko-KR" altLang="en-US" sz="2000" b="0" i="0">
                  <a:latin typeface="Cambria Math" panose="02040503050406030204" pitchFamily="18" charset="0"/>
                </a:rPr>
                <a:t>𝛼</a:t>
              </a:r>
              <a:r>
                <a:rPr lang="en-US" altLang="ko-KR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∙∆𝑡+∆</a:t>
              </a:r>
              <a:r>
                <a:rPr lang="ko-KR" altLang="en-US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𝛼∙𝛿</a:t>
              </a:r>
              <a:r>
                <a:rPr lang="en-US" altLang="ko-KR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𝑡) </a:t>
              </a:r>
              <a:r>
                <a:rPr lang="en-US" altLang="ko-KR" sz="2000" b="0" i="0">
                  <a:latin typeface="Cambria Math" panose="02040503050406030204" pitchFamily="18" charset="0"/>
                </a:rPr>
                <a:t>𝑙_0</a:t>
              </a:r>
              <a:r>
                <a:rPr lang="en-US" altLang="ko-KR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+𝑙_𝑐𝑑+</a:t>
              </a:r>
              <a:r>
                <a:rPr lang="ko-KR" altLang="en-US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𝛿</a:t>
              </a:r>
              <a:r>
                <a:rPr lang="en-US" altLang="ko-KR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𝑙_𝑔</a:t>
              </a:r>
              <a:endParaRPr lang="ko-KR" altLang="en-US" sz="2000"/>
            </a:p>
          </xdr:txBody>
        </xdr:sp>
      </mc:Fallback>
    </mc:AlternateContent>
    <xdr:clientData/>
  </xdr:twoCellAnchor>
  <xdr:oneCellAnchor>
    <xdr:from>
      <xdr:col>16</xdr:col>
      <xdr:colOff>47624</xdr:colOff>
      <xdr:row>374</xdr:row>
      <xdr:rowOff>0</xdr:rowOff>
    </xdr:from>
    <xdr:ext cx="1524001" cy="2081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9" name="TextBox 6"/>
            <xdr:cNvSpPr txBox="1"/>
          </xdr:nvSpPr>
          <xdr:spPr>
            <a:xfrm>
              <a:off x="2486024" y="89935050"/>
              <a:ext cx="1524001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</m:t>
                            </m:r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p>
                          <m:s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                </m:t>
                                </m:r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×</m:t>
                                </m:r>
                                <m:sSub>
                                  <m:sSubPr>
                                    <m:ctrlPr>
                                      <a:rPr lang="en-US" altLang="ko-KR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</a:rPr>
                                      <m:t>𝑙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</a:rPr>
                                      <m:t>0</m:t>
                                    </m:r>
                                  </m:sub>
                                </m:sSub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9" name="TextBox 6"/>
            <xdr:cNvSpPr txBox="1"/>
          </xdr:nvSpPr>
          <xdr:spPr>
            <a:xfrm>
              <a:off x="2486024" y="89935050"/>
              <a:ext cx="1524001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√(〖          〗^2+(                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𝑙_0 )^2 )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29</xdr:col>
      <xdr:colOff>47624</xdr:colOff>
      <xdr:row>374</xdr:row>
      <xdr:rowOff>0</xdr:rowOff>
    </xdr:from>
    <xdr:ext cx="2152652" cy="2081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0" name="TextBox 6"/>
            <xdr:cNvSpPr txBox="1"/>
          </xdr:nvSpPr>
          <xdr:spPr>
            <a:xfrm>
              <a:off x="4467224" y="89935050"/>
              <a:ext cx="2152652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</m:t>
                            </m:r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p>
                          <m:s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                </m:t>
                                </m:r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×</m:t>
                                </m:r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                          </m:t>
                                </m:r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30" name="TextBox 6"/>
            <xdr:cNvSpPr txBox="1"/>
          </xdr:nvSpPr>
          <xdr:spPr>
            <a:xfrm>
              <a:off x="4467224" y="89935050"/>
              <a:ext cx="2152652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√(〖          〗^2+(                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                          )^2 )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14</xdr:col>
      <xdr:colOff>38100</xdr:colOff>
      <xdr:row>364</xdr:row>
      <xdr:rowOff>19050</xdr:rowOff>
    </xdr:from>
    <xdr:ext cx="228600" cy="17767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1" name="TextBox 5"/>
            <xdr:cNvSpPr txBox="1"/>
          </xdr:nvSpPr>
          <xdr:spPr>
            <a:xfrm>
              <a:off x="2171700" y="86858475"/>
              <a:ext cx="228600" cy="1776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31" name="TextBox 5"/>
            <xdr:cNvSpPr txBox="1"/>
          </xdr:nvSpPr>
          <xdr:spPr>
            <a:xfrm>
              <a:off x="2171700" y="86858475"/>
              <a:ext cx="228600" cy="1776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√𝑛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18</xdr:col>
      <xdr:colOff>123825</xdr:colOff>
      <xdr:row>364</xdr:row>
      <xdr:rowOff>19050</xdr:rowOff>
    </xdr:from>
    <xdr:ext cx="228600" cy="19922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2" name="TextBox 5"/>
            <xdr:cNvSpPr txBox="1"/>
          </xdr:nvSpPr>
          <xdr:spPr>
            <a:xfrm>
              <a:off x="2867025" y="86858475"/>
              <a:ext cx="228600" cy="19922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5</m:t>
                        </m:r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32" name="TextBox 5"/>
            <xdr:cNvSpPr txBox="1"/>
          </xdr:nvSpPr>
          <xdr:spPr>
            <a:xfrm>
              <a:off x="2867025" y="86858475"/>
              <a:ext cx="228600" cy="19922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√5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8</xdr:col>
      <xdr:colOff>9525</xdr:colOff>
      <xdr:row>366</xdr:row>
      <xdr:rowOff>57150</xdr:rowOff>
    </xdr:from>
    <xdr:ext cx="706027" cy="35048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5" name="TextBox 4"/>
            <xdr:cNvSpPr txBox="1"/>
          </xdr:nvSpPr>
          <xdr:spPr>
            <a:xfrm>
              <a:off x="1228725" y="88087200"/>
              <a:ext cx="706027" cy="3504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ko-KR" altLang="en-US" sz="1100" i="1">
                            <a:latin typeface="Cambria Math" panose="02040503050406030204" pitchFamily="18" charset="0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en-US" sz="1100" i="1">
                            <a:latin typeface="Cambria Math" panose="02040503050406030204" pitchFamily="18" charset="0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35" name="TextBox 4"/>
            <xdr:cNvSpPr txBox="1"/>
          </xdr:nvSpPr>
          <xdr:spPr>
            <a:xfrm>
              <a:off x="1228725" y="88087200"/>
              <a:ext cx="706027" cy="3504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𝑐_(𝑙_𝑠 )=</a:t>
              </a:r>
              <a:r>
                <a:rPr lang="en-US" altLang="ko-KR" sz="1100" i="0">
                  <a:latin typeface="Cambria Math" panose="02040503050406030204" pitchFamily="18" charset="0"/>
                </a:rPr>
                <a:t>(</a:t>
              </a:r>
              <a:r>
                <a:rPr lang="ko-KR" altLang="en-US" sz="1100" i="0">
                  <a:latin typeface="Cambria Math" panose="02040503050406030204" pitchFamily="18" charset="0"/>
                </a:rPr>
                <a:t>𝜕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𝑙_𝑥)/(</a:t>
              </a:r>
              <a:r>
                <a:rPr lang="ko-KR" altLang="en-US" sz="1100" i="0">
                  <a:latin typeface="Cambria Math" panose="02040503050406030204" pitchFamily="18" charset="0"/>
                </a:rPr>
                <a:t>𝜕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𝑙_𝑠 )=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8</xdr:col>
      <xdr:colOff>9526</xdr:colOff>
      <xdr:row>452</xdr:row>
      <xdr:rowOff>57150</xdr:rowOff>
    </xdr:from>
    <xdr:ext cx="857250" cy="40957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6" name="TextBox 35"/>
            <xdr:cNvSpPr txBox="1"/>
          </xdr:nvSpPr>
          <xdr:spPr>
            <a:xfrm>
              <a:off x="1228726" y="108565950"/>
              <a:ext cx="857250" cy="4095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𝑐𝑑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𝑐𝑑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36" name="TextBox 35"/>
            <xdr:cNvSpPr txBox="1"/>
          </xdr:nvSpPr>
          <xdr:spPr>
            <a:xfrm>
              <a:off x="1228726" y="108565950"/>
              <a:ext cx="857250" cy="4095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𝑐_(𝑙_𝑐𝑑 )=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𝑙_𝑥)/(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𝑙_𝑐𝑑 )=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14</xdr:col>
      <xdr:colOff>142874</xdr:colOff>
      <xdr:row>450</xdr:row>
      <xdr:rowOff>19051</xdr:rowOff>
    </xdr:from>
    <xdr:ext cx="333375" cy="1957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7" name="TextBox 5"/>
            <xdr:cNvSpPr txBox="1"/>
          </xdr:nvSpPr>
          <xdr:spPr>
            <a:xfrm>
              <a:off x="2276474" y="108051601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2</m:t>
                    </m:r>
                    <m:rad>
                      <m:radPr>
                        <m:degHide m:val="on"/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3</m:t>
                        </m:r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37" name="TextBox 5"/>
            <xdr:cNvSpPr txBox="1"/>
          </xdr:nvSpPr>
          <xdr:spPr>
            <a:xfrm>
              <a:off x="2276474" y="108051601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2√3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20</xdr:col>
      <xdr:colOff>76199</xdr:colOff>
      <xdr:row>450</xdr:row>
      <xdr:rowOff>19051</xdr:rowOff>
    </xdr:from>
    <xdr:ext cx="333375" cy="1957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8" name="TextBox 5"/>
            <xdr:cNvSpPr txBox="1"/>
          </xdr:nvSpPr>
          <xdr:spPr>
            <a:xfrm>
              <a:off x="3124199" y="108051601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2</m:t>
                    </m:r>
                    <m:rad>
                      <m:radPr>
                        <m:degHide m:val="on"/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3</m:t>
                        </m:r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38" name="TextBox 5"/>
            <xdr:cNvSpPr txBox="1"/>
          </xdr:nvSpPr>
          <xdr:spPr>
            <a:xfrm>
              <a:off x="3124199" y="108051601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2√3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7</xdr:col>
      <xdr:colOff>9525</xdr:colOff>
      <xdr:row>455</xdr:row>
      <xdr:rowOff>9525</xdr:rowOff>
    </xdr:from>
    <xdr:ext cx="2266950" cy="41383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9" name="TextBox 5"/>
            <xdr:cNvSpPr txBox="1"/>
          </xdr:nvSpPr>
          <xdr:spPr>
            <a:xfrm>
              <a:off x="1076325" y="109232700"/>
              <a:ext cx="2266950" cy="4138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altLang="ko-KR" sz="1100" b="0" i="1">
                        <a:latin typeface="Cambria Math" panose="02040503050406030204" pitchFamily="18" charset="0"/>
                      </a:rPr>
                      <m:t>ν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𝑐𝑑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altLang="ko-KR" sz="110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altLang="ko-KR" sz="110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𝑅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∞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39" name="TextBox 5"/>
            <xdr:cNvSpPr txBox="1"/>
          </xdr:nvSpPr>
          <xdr:spPr>
            <a:xfrm>
              <a:off x="1076325" y="109232700"/>
              <a:ext cx="2266950" cy="4138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ν(𝑙_𝑐𝑑 )=</a:t>
              </a:r>
              <a:r>
                <a:rPr lang="en-US" altLang="ko-KR" sz="1100" i="0">
                  <a:latin typeface="Cambria Math" panose="02040503050406030204" pitchFamily="18" charset="0"/>
                </a:rPr>
                <a:t>1/2 (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100/𝑅)^2=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1/2 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100/0)^2=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∞</a:t>
              </a:r>
              <a:endParaRPr lang="ko-KR" altLang="en-US" sz="1100"/>
            </a:p>
          </xdr:txBody>
        </xdr:sp>
      </mc:Fallback>
    </mc:AlternateContent>
    <xdr:clientData/>
  </xdr:oneCellAnchor>
  <xdr:twoCellAnchor editAs="oneCell">
    <xdr:from>
      <xdr:col>4</xdr:col>
      <xdr:colOff>142875</xdr:colOff>
      <xdr:row>473</xdr:row>
      <xdr:rowOff>38101</xdr:rowOff>
    </xdr:from>
    <xdr:to>
      <xdr:col>10</xdr:col>
      <xdr:colOff>104775</xdr:colOff>
      <xdr:row>474</xdr:row>
      <xdr:rowOff>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0" name="TextBox 2"/>
            <xdr:cNvSpPr txBox="1">
              <a:spLocks/>
            </xdr:cNvSpPr>
          </xdr:nvSpPr>
          <xdr:spPr>
            <a:xfrm>
              <a:off x="752475" y="113547526"/>
              <a:ext cx="876300" cy="200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40" name="TextBox 2"/>
            <xdr:cNvSpPr txBox="1">
              <a:spLocks/>
            </xdr:cNvSpPr>
          </xdr:nvSpPr>
          <xdr:spPr>
            <a:xfrm>
              <a:off x="752475" y="113547526"/>
              <a:ext cx="876300" cy="200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)^2</a:t>
              </a:r>
              <a:endParaRPr lang="ko-KR" altLang="en-US" sz="1100"/>
            </a:p>
          </xdr:txBody>
        </xdr:sp>
      </mc:Fallback>
    </mc:AlternateContent>
    <xdr:clientData/>
  </xdr:twoCellAnchor>
  <xdr:twoCellAnchor editAs="oneCell">
    <xdr:from>
      <xdr:col>11</xdr:col>
      <xdr:colOff>142875</xdr:colOff>
      <xdr:row>473</xdr:row>
      <xdr:rowOff>38101</xdr:rowOff>
    </xdr:from>
    <xdr:to>
      <xdr:col>17</xdr:col>
      <xdr:colOff>104775</xdr:colOff>
      <xdr:row>474</xdr:row>
      <xdr:rowOff>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1" name="TextBox 2"/>
            <xdr:cNvSpPr txBox="1">
              <a:spLocks/>
            </xdr:cNvSpPr>
          </xdr:nvSpPr>
          <xdr:spPr>
            <a:xfrm>
              <a:off x="1819275" y="113547526"/>
              <a:ext cx="876300" cy="200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41" name="TextBox 2"/>
            <xdr:cNvSpPr txBox="1">
              <a:spLocks/>
            </xdr:cNvSpPr>
          </xdr:nvSpPr>
          <xdr:spPr>
            <a:xfrm>
              <a:off x="1819275" y="113547526"/>
              <a:ext cx="876300" cy="200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)^2</a:t>
              </a:r>
              <a:endParaRPr lang="ko-KR" altLang="en-US" sz="1100"/>
            </a:p>
          </xdr:txBody>
        </xdr:sp>
      </mc:Fallback>
    </mc:AlternateContent>
    <xdr:clientData/>
  </xdr:twoCellAnchor>
  <xdr:twoCellAnchor editAs="oneCell">
    <xdr:from>
      <xdr:col>18</xdr:col>
      <xdr:colOff>142875</xdr:colOff>
      <xdr:row>473</xdr:row>
      <xdr:rowOff>38101</xdr:rowOff>
    </xdr:from>
    <xdr:to>
      <xdr:col>24</xdr:col>
      <xdr:colOff>104775</xdr:colOff>
      <xdr:row>474</xdr:row>
      <xdr:rowOff>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2" name="TextBox 2"/>
            <xdr:cNvSpPr txBox="1">
              <a:spLocks/>
            </xdr:cNvSpPr>
          </xdr:nvSpPr>
          <xdr:spPr>
            <a:xfrm>
              <a:off x="2886075" y="113547526"/>
              <a:ext cx="876300" cy="200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42" name="TextBox 2"/>
            <xdr:cNvSpPr txBox="1">
              <a:spLocks/>
            </xdr:cNvSpPr>
          </xdr:nvSpPr>
          <xdr:spPr>
            <a:xfrm>
              <a:off x="2886075" y="113547526"/>
              <a:ext cx="876300" cy="200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)^2</a:t>
              </a:r>
              <a:endParaRPr lang="ko-KR" altLang="en-US" sz="1100"/>
            </a:p>
          </xdr:txBody>
        </xdr:sp>
      </mc:Fallback>
    </mc:AlternateContent>
    <xdr:clientData/>
  </xdr:twoCellAnchor>
  <xdr:twoCellAnchor editAs="oneCell">
    <xdr:from>
      <xdr:col>4</xdr:col>
      <xdr:colOff>142875</xdr:colOff>
      <xdr:row>475</xdr:row>
      <xdr:rowOff>38101</xdr:rowOff>
    </xdr:from>
    <xdr:to>
      <xdr:col>10</xdr:col>
      <xdr:colOff>104775</xdr:colOff>
      <xdr:row>476</xdr:row>
      <xdr:rowOff>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3" name="TextBox 2"/>
            <xdr:cNvSpPr txBox="1">
              <a:spLocks/>
            </xdr:cNvSpPr>
          </xdr:nvSpPr>
          <xdr:spPr>
            <a:xfrm>
              <a:off x="752475" y="114023776"/>
              <a:ext cx="876300" cy="200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43" name="TextBox 2"/>
            <xdr:cNvSpPr txBox="1">
              <a:spLocks/>
            </xdr:cNvSpPr>
          </xdr:nvSpPr>
          <xdr:spPr>
            <a:xfrm>
              <a:off x="752475" y="114023776"/>
              <a:ext cx="876300" cy="200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)^2</a:t>
              </a:r>
              <a:endParaRPr lang="ko-KR" altLang="en-US" sz="1100"/>
            </a:p>
          </xdr:txBody>
        </xdr:sp>
      </mc:Fallback>
    </mc:AlternateContent>
    <xdr:clientData/>
  </xdr:twoCellAnchor>
  <xdr:oneCellAnchor>
    <xdr:from>
      <xdr:col>3</xdr:col>
      <xdr:colOff>28575</xdr:colOff>
      <xdr:row>329</xdr:row>
      <xdr:rowOff>28575</xdr:rowOff>
    </xdr:from>
    <xdr:ext cx="12073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4" name="TextBox 4"/>
            <xdr:cNvSpPr txBox="1"/>
          </xdr:nvSpPr>
          <xdr:spPr>
            <a:xfrm>
              <a:off x="485775" y="78533625"/>
              <a:ext cx="1207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ko-KR" altLang="en-US" sz="1100" i="1">
                            <a:latin typeface="Cambria Math" panose="02040503050406030204" pitchFamily="18" charset="0"/>
                          </a:rPr>
                          <m:t>𝛼</m:t>
                        </m:r>
                      </m:e>
                    </m:acc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44" name="TextBox 4"/>
            <xdr:cNvSpPr txBox="1"/>
          </xdr:nvSpPr>
          <xdr:spPr>
            <a:xfrm>
              <a:off x="485775" y="78533625"/>
              <a:ext cx="1207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ko-KR" altLang="en-US" sz="1100" i="0">
                  <a:latin typeface="Cambria Math" panose="02040503050406030204" pitchFamily="18" charset="0"/>
                </a:rPr>
                <a:t>𝛼</a:t>
              </a:r>
              <a:r>
                <a:rPr lang="en-US" altLang="ko-KR" sz="1100" i="0">
                  <a:latin typeface="Cambria Math" panose="02040503050406030204" pitchFamily="18" charset="0"/>
                </a:rPr>
                <a:t> ̅</a:t>
              </a:r>
              <a:endParaRPr lang="ko-KR" altLang="en-US" sz="1100"/>
            </a:p>
          </xdr:txBody>
        </xdr:sp>
      </mc:Fallback>
    </mc:AlternateContent>
    <xdr:clientData/>
  </xdr:oneCellAnchor>
  <xdr:twoCellAnchor editAs="oneCell">
    <xdr:from>
      <xdr:col>1</xdr:col>
      <xdr:colOff>9525</xdr:colOff>
      <xdr:row>337</xdr:row>
      <xdr:rowOff>28575</xdr:rowOff>
    </xdr:from>
    <xdr:to>
      <xdr:col>48</xdr:col>
      <xdr:colOff>0</xdr:colOff>
      <xdr:row>338</xdr:row>
      <xdr:rowOff>23814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5" name="TextBox 2"/>
            <xdr:cNvSpPr txBox="1">
              <a:spLocks/>
            </xdr:cNvSpPr>
          </xdr:nvSpPr>
          <xdr:spPr>
            <a:xfrm>
              <a:off x="161925" y="80438625"/>
              <a:ext cx="7153275" cy="23336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sub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b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𝑏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∆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∙</m:t>
                            </m:r>
                            <m:sSub>
                              <m:sSub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𝑙</m:t>
                                </m:r>
                              </m:e>
                              <m:sub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</m:t>
                                </m:r>
                              </m:sub>
                            </m:sSub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acc>
                      <m:accPr>
                        <m:chr m:val="̅"/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accPr>
                      <m:e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</m:e>
                    </m:acc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acc>
                              <m:accPr>
                                <m:chr m:val="̅"/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accPr>
                              <m:e>
                                <m:r>
                                  <a:rPr lang="ko-KR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𝛼</m:t>
                                </m:r>
                              </m:e>
                            </m:acc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∙</m:t>
                            </m:r>
                            <m:sSub>
                              <m:sSub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𝑙</m:t>
                                </m:r>
                              </m:e>
                              <m:sub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</m:t>
                                </m:r>
                              </m:sub>
                            </m:sSub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r>
                      <a:rPr lang="en-US" altLang="ko-KR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∆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𝑡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ko-KR" alt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𝛿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∙</m:t>
                            </m:r>
                            <m:sSub>
                              <m:sSub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𝑙</m:t>
                                </m:r>
                              </m:e>
                              <m:sub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</m:t>
                                </m:r>
                              </m:sub>
                            </m:sSub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∆</m:t>
                    </m:r>
                    <m:r>
                      <a:rPr lang="ko-KR" alt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𝛼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∆</m:t>
                            </m:r>
                            <m:r>
                              <a:rPr lang="ko-KR" alt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𝛼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∙</m:t>
                            </m:r>
                            <m:sSub>
                              <m:sSub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𝑙</m:t>
                                </m:r>
                              </m:e>
                              <m:sub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</m:t>
                                </m:r>
                              </m:sub>
                            </m:sSub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r>
                      <a:rPr lang="ko-KR" alt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𝛿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𝑡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)+</m:t>
                    </m:r>
                    <m:sSub>
                      <m:sSubPr>
                        <m:ctrlP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sSup>
                          <m:s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𝑢</m:t>
                            </m:r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(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𝑐𝑑</m:t>
                        </m:r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)+</m:t>
                    </m:r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(</m:t>
                    </m:r>
                    <m:r>
                      <a:rPr lang="ko-KR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𝛿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𝑔</m:t>
                        </m:r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45" name="TextBox 2"/>
            <xdr:cNvSpPr txBox="1">
              <a:spLocks/>
            </xdr:cNvSpPr>
          </xdr:nvSpPr>
          <xdr:spPr>
            <a:xfrm>
              <a:off x="161925" y="80438625"/>
              <a:ext cx="7153275" cy="23336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𝑢_𝑐^2 (𝑙_𝑥 )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=𝑢^2 (𝑙_𝑠 )+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𝑢^2 (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𝑙_𝑏 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+(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𝑡∙𝑙_0 )^2 𝑢^2 (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 ̅)+(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 ̅∙𝑙_0 )^2 𝑢^2 (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𝑡)+(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𝑡∙𝑙_0 )^2 𝑢^2 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∆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)+(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∆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∙𝑙_0 )^2 𝑢^2 (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𝑡)+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〖𝑢^2 (𝑙〗_𝑐𝑑)+𝑢^2 (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𝑙_𝑔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)</a:t>
              </a:r>
              <a:endParaRPr lang="ko-KR" altLang="en-US" sz="1100"/>
            </a:p>
          </xdr:txBody>
        </xdr:sp>
      </mc:Fallback>
    </mc:AlternateContent>
    <xdr:clientData/>
  </xdr:twoCellAnchor>
  <xdr:oneCellAnchor>
    <xdr:from>
      <xdr:col>2</xdr:col>
      <xdr:colOff>0</xdr:colOff>
      <xdr:row>339</xdr:row>
      <xdr:rowOff>0</xdr:rowOff>
    </xdr:from>
    <xdr:ext cx="5467779" cy="7810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6" name="TextBox 45"/>
            <xdr:cNvSpPr txBox="1"/>
          </xdr:nvSpPr>
          <xdr:spPr>
            <a:xfrm>
              <a:off x="304800" y="80886300"/>
              <a:ext cx="5467779" cy="7810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ko-KR" altLang="en-US" sz="1100" i="1">
                            <a:latin typeface="Cambria Math" panose="02040503050406030204" pitchFamily="18" charset="0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en-US" sz="1100" i="1">
                            <a:latin typeface="Cambria Math" panose="02040503050406030204" pitchFamily="18" charset="0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=1,  </m:t>
                    </m:r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𝑏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=−1,  </m:t>
                    </m:r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acc>
                          <m:accPr>
                            <m:chr m:val="̅"/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a:rPr lang="ko-KR" alt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𝛼</m:t>
                            </m:r>
                          </m:e>
                        </m:acc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acc>
                          <m:accPr>
                            <m:chr m:val="̅"/>
                            <m:ctrlPr>
                              <a:rPr lang="ko-KR" alt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a:rPr lang="ko-KR" alt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𝛼</m:t>
                            </m:r>
                          </m:e>
                        </m:acc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=−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∆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𝑡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∙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0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,  </m:t>
                    </m:r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∆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𝑡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ko-KR" alt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=−</m:t>
                    </m:r>
                    <m:acc>
                      <m:accPr>
                        <m:chr m:val="̅"/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accPr>
                      <m:e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</m:e>
                    </m:acc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,  </m:t>
                    </m:r>
                  </m:oMath>
                </m:oMathPara>
              </a14:m>
              <a:endParaRPr lang="en-US" altLang="ko-KR" sz="1100" b="0" i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∆</m:t>
                        </m:r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𝛼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ko-KR" alt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ko-KR" alt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=−</m:t>
                    </m:r>
                    <m:r>
                      <a:rPr lang="ko-KR" alt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𝛿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𝑡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,  </m:t>
                    </m:r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ko-KR" alt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=−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∆</m:t>
                    </m:r>
                    <m:r>
                      <a:rPr lang="ko-KR" alt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𝛼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,  </m:t>
                    </m:r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𝑐𝑑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𝑐𝑑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=1,  </m:t>
                    </m:r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𝑔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𝑔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=1</m:t>
                    </m:r>
                  </m:oMath>
                </m:oMathPara>
              </a14:m>
              <a:endParaRPr lang="ko-KR" altLang="ko-KR">
                <a:effectLst/>
              </a:endParaRPr>
            </a:p>
            <a:p>
              <a:pPr algn="l"/>
              <a:endParaRPr lang="ko-KR" altLang="en-US" sz="1100"/>
            </a:p>
          </xdr:txBody>
        </xdr:sp>
      </mc:Choice>
      <mc:Fallback xmlns="">
        <xdr:sp macro="" textlink="">
          <xdr:nvSpPr>
            <xdr:cNvPr id="46" name="TextBox 45"/>
            <xdr:cNvSpPr txBox="1"/>
          </xdr:nvSpPr>
          <xdr:spPr>
            <a:xfrm>
              <a:off x="304800" y="80886300"/>
              <a:ext cx="5467779" cy="7810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𝑐_(𝑙_𝑠 )=</a:t>
              </a:r>
              <a:r>
                <a:rPr lang="en-US" altLang="ko-KR" sz="1100" i="0">
                  <a:latin typeface="Cambria Math" panose="02040503050406030204" pitchFamily="18" charset="0"/>
                </a:rPr>
                <a:t>(</a:t>
              </a:r>
              <a:r>
                <a:rPr lang="ko-KR" altLang="en-US" sz="1100" i="0">
                  <a:latin typeface="Cambria Math" panose="02040503050406030204" pitchFamily="18" charset="0"/>
                </a:rPr>
                <a:t>𝜕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𝑙_𝑥)/(</a:t>
              </a:r>
              <a:r>
                <a:rPr lang="ko-KR" altLang="en-US" sz="1100" i="0">
                  <a:latin typeface="Cambria Math" panose="02040503050406030204" pitchFamily="18" charset="0"/>
                </a:rPr>
                <a:t>𝜕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𝑙_𝑠 )=1,  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𝑐_(𝑙_𝑥 )=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𝑙_𝑥)/(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𝑙_𝑏 )=−1,  𝑐_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 ̅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𝑙_𝑥)/(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ko-KR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 ̅ 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=−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∆𝑡∙𝑙_0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,  𝑐_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∆𝑡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𝑙_𝑥)/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ko-KR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𝑡=−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 ̅∙𝑙_0,  </a:t>
              </a:r>
              <a:endParaRPr lang="en-US" altLang="ko-KR" sz="1100" b="0" i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𝑐_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∆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𝑙_𝑥)/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ko-KR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=−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𝑡∙𝑙_0,  𝑐_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𝑙_𝑥)/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ko-KR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𝑡=−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∆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∙𝑙_0,  𝑐_(𝑙_𝑐𝑑 )=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𝑙_𝑥)/(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𝑙_𝑐𝑑 )=1,  𝑐_(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𝑙_𝑔 )=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𝑙_𝑥)/(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𝑙_𝑔 )=1</a:t>
              </a:r>
              <a:endParaRPr lang="ko-KR" altLang="ko-KR">
                <a:effectLst/>
              </a:endParaRPr>
            </a:p>
            <a:p>
              <a:pPr algn="l"/>
              <a:endParaRPr lang="ko-KR" altLang="en-US" sz="1100"/>
            </a:p>
          </xdr:txBody>
        </xdr:sp>
      </mc:Fallback>
    </mc:AlternateContent>
    <xdr:clientData/>
  </xdr:oneCellAnchor>
  <xdr:oneCellAnchor>
    <xdr:from>
      <xdr:col>4</xdr:col>
      <xdr:colOff>95250</xdr:colOff>
      <xdr:row>349</xdr:row>
      <xdr:rowOff>28575</xdr:rowOff>
    </xdr:from>
    <xdr:ext cx="12073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7" name="TextBox 4"/>
            <xdr:cNvSpPr txBox="1"/>
          </xdr:nvSpPr>
          <xdr:spPr>
            <a:xfrm>
              <a:off x="704850" y="83296125"/>
              <a:ext cx="1207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ko-KR" altLang="en-US" sz="1100" i="1">
                            <a:latin typeface="Cambria Math" panose="02040503050406030204" pitchFamily="18" charset="0"/>
                          </a:rPr>
                          <m:t>𝛼</m:t>
                        </m:r>
                      </m:e>
                    </m:acc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47" name="TextBox 4"/>
            <xdr:cNvSpPr txBox="1"/>
          </xdr:nvSpPr>
          <xdr:spPr>
            <a:xfrm>
              <a:off x="704850" y="83296125"/>
              <a:ext cx="1207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ko-KR" altLang="en-US" sz="1100" i="0">
                  <a:latin typeface="Cambria Math" panose="02040503050406030204" pitchFamily="18" charset="0"/>
                </a:rPr>
                <a:t>𝛼</a:t>
              </a:r>
              <a:r>
                <a:rPr lang="en-US" altLang="ko-KR" sz="1100" i="0">
                  <a:latin typeface="Cambria Math" panose="02040503050406030204" pitchFamily="18" charset="0"/>
                </a:rPr>
                <a:t> ̅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27</xdr:col>
      <xdr:colOff>9525</xdr:colOff>
      <xdr:row>383</xdr:row>
      <xdr:rowOff>28575</xdr:rowOff>
    </xdr:from>
    <xdr:ext cx="32233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8" name="TextBox 4"/>
            <xdr:cNvSpPr txBox="1"/>
          </xdr:nvSpPr>
          <xdr:spPr>
            <a:xfrm>
              <a:off x="4124325" y="92106750"/>
              <a:ext cx="32233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𝑢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(</m:t>
                    </m:r>
                    <m:acc>
                      <m:accPr>
                        <m:chr m:val="̅"/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ko-KR" altLang="en-US" sz="1100" i="1">
                            <a:latin typeface="Cambria Math" panose="02040503050406030204" pitchFamily="18" charset="0"/>
                          </a:rPr>
                          <m:t>𝛼</m:t>
                        </m:r>
                      </m:e>
                    </m:acc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48" name="TextBox 4"/>
            <xdr:cNvSpPr txBox="1"/>
          </xdr:nvSpPr>
          <xdr:spPr>
            <a:xfrm>
              <a:off x="4124325" y="92106750"/>
              <a:ext cx="32233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𝑢(</a:t>
              </a:r>
              <a:r>
                <a:rPr lang="ko-KR" altLang="en-US" sz="1100" i="0">
                  <a:latin typeface="Cambria Math" panose="02040503050406030204" pitchFamily="18" charset="0"/>
                </a:rPr>
                <a:t>𝛼</a:t>
              </a:r>
              <a:r>
                <a:rPr lang="en-US" altLang="ko-KR" sz="1100" i="0">
                  <a:latin typeface="Cambria Math" panose="02040503050406030204" pitchFamily="18" charset="0"/>
                </a:rPr>
                <a:t> ̅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)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21</xdr:col>
      <xdr:colOff>9525</xdr:colOff>
      <xdr:row>384</xdr:row>
      <xdr:rowOff>38100</xdr:rowOff>
    </xdr:from>
    <xdr:ext cx="116205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9" name="TextBox 4"/>
            <xdr:cNvSpPr txBox="1"/>
          </xdr:nvSpPr>
          <xdr:spPr>
            <a:xfrm>
              <a:off x="3209925" y="92354400"/>
              <a:ext cx="116205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ko-KR" altLang="en-US" sz="1100" i="1">
                            <a:latin typeface="Cambria Math" panose="02040503050406030204" pitchFamily="18" charset="0"/>
                          </a:rPr>
                          <m:t>𝛼</m:t>
                        </m:r>
                      </m:e>
                    </m:acc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=(</m:t>
                    </m:r>
                    <m:sSub>
                      <m:sSub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ko-KR" altLang="en-US" sz="1100" b="0" i="1">
                            <a:latin typeface="Cambria Math" panose="02040503050406030204" pitchFamily="18" charset="0"/>
                          </a:rPr>
                          <m:t>𝛼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𝑠</m:t>
                        </m:r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ko-KR" altLang="en-US" sz="1100" b="0" i="1">
                            <a:latin typeface="Cambria Math" panose="02040503050406030204" pitchFamily="18" charset="0"/>
                          </a:rPr>
                          <m:t>𝛼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)/2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49" name="TextBox 4"/>
            <xdr:cNvSpPr txBox="1"/>
          </xdr:nvSpPr>
          <xdr:spPr>
            <a:xfrm>
              <a:off x="3209925" y="92354400"/>
              <a:ext cx="116205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ko-KR" altLang="en-US" sz="1100" i="0">
                  <a:latin typeface="Cambria Math" panose="02040503050406030204" pitchFamily="18" charset="0"/>
                </a:rPr>
                <a:t>𝛼</a:t>
              </a:r>
              <a:r>
                <a:rPr lang="en-US" altLang="ko-KR" sz="1100" i="0">
                  <a:latin typeface="Cambria Math" panose="02040503050406030204" pitchFamily="18" charset="0"/>
                </a:rPr>
                <a:t> ̅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=(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𝛼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_𝑠+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𝛼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_𝑥)/2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23</xdr:col>
      <xdr:colOff>9525</xdr:colOff>
      <xdr:row>386</xdr:row>
      <xdr:rowOff>69881</xdr:rowOff>
    </xdr:from>
    <xdr:ext cx="2209799" cy="34857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0" name="TextBox 4"/>
            <xdr:cNvSpPr txBox="1"/>
          </xdr:nvSpPr>
          <xdr:spPr>
            <a:xfrm>
              <a:off x="3514725" y="92862431"/>
              <a:ext cx="2209799" cy="3485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acc>
                          <m:accPr>
                            <m:chr m:val="̅"/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ko-KR" altLang="en-US" sz="1100" i="1">
                                <a:latin typeface="Cambria Math" panose="02040503050406030204" pitchFamily="18" charset="0"/>
                              </a:rPr>
                              <m:t>𝛼</m:t>
                            </m:r>
                          </m:e>
                        </m:acc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den>
                    </m:f>
                    <m:sSup>
                      <m:sSup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ko-KR" altLang="en-US" sz="1100" b="0" i="1">
                                <a:latin typeface="Cambria Math" panose="02040503050406030204" pitchFamily="18" charset="0"/>
                              </a:rPr>
                              <m:t>𝛼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den>
                    </m:f>
                    <m:sSup>
                      <m:sSup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sSub>
                      <m:sSub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ko-KR" altLang="en-US" sz="1100" b="0" i="1">
                            <a:latin typeface="Cambria Math" panose="02040503050406030204" pitchFamily="18" charset="0"/>
                          </a:rPr>
                          <m:t>𝛼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50" name="TextBox 4"/>
            <xdr:cNvSpPr txBox="1"/>
          </xdr:nvSpPr>
          <xdr:spPr>
            <a:xfrm>
              <a:off x="3514725" y="92862431"/>
              <a:ext cx="2209799" cy="3485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𝑢^2 (</a:t>
              </a:r>
              <a:r>
                <a:rPr lang="ko-KR" altLang="en-US" sz="1100" i="0">
                  <a:latin typeface="Cambria Math" panose="02040503050406030204" pitchFamily="18" charset="0"/>
                </a:rPr>
                <a:t>𝛼</a:t>
              </a:r>
              <a:r>
                <a:rPr lang="en-US" altLang="ko-KR" sz="1100" i="0">
                  <a:latin typeface="Cambria Math" panose="02040503050406030204" pitchFamily="18" charset="0"/>
                </a:rPr>
                <a:t> ̅</a:t>
              </a:r>
              <a:r>
                <a:rPr lang="ko-KR" altLang="en-US" sz="1100" i="0">
                  <a:latin typeface="Cambria Math" panose="02040503050406030204" pitchFamily="18" charset="0"/>
                </a:rPr>
                <a:t> )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=1/4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𝑢^2 (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𝛼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_𝑠 )+1/4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𝑢^2 (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𝛼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_𝑥)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27</xdr:col>
      <xdr:colOff>66674</xdr:colOff>
      <xdr:row>389</xdr:row>
      <xdr:rowOff>19051</xdr:rowOff>
    </xdr:from>
    <xdr:ext cx="333375" cy="1957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1" name="TextBox 5"/>
            <xdr:cNvSpPr txBox="1"/>
          </xdr:nvSpPr>
          <xdr:spPr>
            <a:xfrm>
              <a:off x="4181474" y="93525976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3</m:t>
                        </m:r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51" name="TextBox 5"/>
            <xdr:cNvSpPr txBox="1"/>
          </xdr:nvSpPr>
          <xdr:spPr>
            <a:xfrm>
              <a:off x="4181474" y="93525976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√3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10</xdr:col>
      <xdr:colOff>9524</xdr:colOff>
      <xdr:row>390</xdr:row>
      <xdr:rowOff>203231</xdr:rowOff>
    </xdr:from>
    <xdr:ext cx="3419475" cy="5001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2" name="TextBox 4"/>
            <xdr:cNvSpPr txBox="1"/>
          </xdr:nvSpPr>
          <xdr:spPr>
            <a:xfrm>
              <a:off x="1533524" y="93948281"/>
              <a:ext cx="3419475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acc>
                          <m:accPr>
                            <m:chr m:val="̅"/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ko-KR" altLang="en-US" sz="1100" i="1">
                                <a:latin typeface="Cambria Math" panose="02040503050406030204" pitchFamily="18" charset="0"/>
                              </a:rPr>
                              <m:t>𝛼</m:t>
                            </m:r>
                          </m:e>
                        </m:acc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4</m:t>
                            </m:r>
                          </m:den>
                        </m:f>
                        <m:sSup>
                          <m:sSup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0.58</m:t>
                                </m:r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×</m:t>
                                </m:r>
                                <m:sSup>
                                  <m:sSup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  <a:cs typeface="+mn-cs"/>
                                      </a:rPr>
                                      <m:t>10</m:t>
                                    </m:r>
                                  </m:e>
                                  <m:sup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  <a:cs typeface="+mn-cs"/>
                                      </a:rPr>
                                      <m:t>−6</m:t>
                                    </m:r>
                                  </m:sup>
                                </m:sSup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/</m:t>
                                </m:r>
                                <m:r>
                                  <a:rPr lang="ko-KR" alt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℃</m:t>
                                </m:r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f>
                          <m:f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4</m:t>
                            </m:r>
                          </m:den>
                        </m:f>
                        <m:sSup>
                          <m:sSup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0.58×</m:t>
                                </m:r>
                                <m:sSup>
                                  <m:sSup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10</m:t>
                                    </m:r>
                                  </m:e>
                                  <m:sup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−6</m:t>
                                    </m:r>
                                  </m:sup>
                                </m:sSup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/</m:t>
                                </m:r>
                                <m:r>
                                  <a:rPr lang="ko-KR" alt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℃</m:t>
                                </m:r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e>
                    </m:ra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52" name="TextBox 4"/>
            <xdr:cNvSpPr txBox="1"/>
          </xdr:nvSpPr>
          <xdr:spPr>
            <a:xfrm>
              <a:off x="1533524" y="93948281"/>
              <a:ext cx="3419475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𝑢^2 (</a:t>
              </a:r>
              <a:r>
                <a:rPr lang="ko-KR" altLang="en-US" sz="1100" i="0">
                  <a:latin typeface="Cambria Math" panose="02040503050406030204" pitchFamily="18" charset="0"/>
                </a:rPr>
                <a:t>𝛼</a:t>
              </a:r>
              <a:r>
                <a:rPr lang="en-US" altLang="ko-KR" sz="1100" i="0">
                  <a:latin typeface="Cambria Math" panose="02040503050406030204" pitchFamily="18" charset="0"/>
                </a:rPr>
                <a:t> ̅</a:t>
              </a:r>
              <a:r>
                <a:rPr lang="ko-KR" altLang="en-US" sz="1100" i="0">
                  <a:latin typeface="Cambria Math" panose="02040503050406030204" pitchFamily="18" charset="0"/>
                </a:rPr>
                <a:t> )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=√(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1/4 (0.58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×〖10〗^(−6)/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℃)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^2+1/4 (0.58×〖10〗^(−6)/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℃)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^2 )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8</xdr:col>
      <xdr:colOff>9525</xdr:colOff>
      <xdr:row>394</xdr:row>
      <xdr:rowOff>57150</xdr:rowOff>
    </xdr:from>
    <xdr:ext cx="1334340" cy="32188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3" name="TextBox 52"/>
            <xdr:cNvSpPr txBox="1"/>
          </xdr:nvSpPr>
          <xdr:spPr>
            <a:xfrm>
              <a:off x="1228725" y="94754700"/>
              <a:ext cx="1334340" cy="3218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acc>
                          <m:accPr>
                            <m:chr m:val="̅"/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a:rPr lang="ko-KR" alt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𝛼</m:t>
                            </m:r>
                          </m:e>
                        </m:acc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acc>
                          <m:accPr>
                            <m:chr m:val="̅"/>
                            <m:ctrlPr>
                              <a:rPr lang="ko-KR" alt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a:rPr lang="ko-KR" alt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𝛼</m:t>
                            </m:r>
                          </m:e>
                        </m:acc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=−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∆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𝑡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∙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0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53" name="TextBox 52"/>
            <xdr:cNvSpPr txBox="1"/>
          </xdr:nvSpPr>
          <xdr:spPr>
            <a:xfrm>
              <a:off x="1228725" y="94754700"/>
              <a:ext cx="1334340" cy="3218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𝑐_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 ̅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𝑙_𝑥)/(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ko-KR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 ̅ 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=−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∆𝑡∙𝑙_0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7</xdr:col>
      <xdr:colOff>9524</xdr:colOff>
      <xdr:row>397</xdr:row>
      <xdr:rowOff>9525</xdr:rowOff>
    </xdr:from>
    <xdr:ext cx="2743201" cy="41812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4" name="TextBox 5"/>
            <xdr:cNvSpPr txBox="1"/>
          </xdr:nvSpPr>
          <xdr:spPr>
            <a:xfrm>
              <a:off x="1076324" y="95421450"/>
              <a:ext cx="2743201" cy="4181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altLang="ko-KR" sz="1100" b="0" i="1">
                        <a:latin typeface="Cambria Math" panose="02040503050406030204" pitchFamily="18" charset="0"/>
                      </a:rPr>
                      <m:t>ν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ko-KR" altLang="en-US" sz="1100" b="0" i="1">
                                <a:latin typeface="Cambria Math" panose="02040503050406030204" pitchFamily="18" charset="0"/>
                              </a:rPr>
                              <m:t>𝛼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m:rPr>
                        <m:sty m:val="p"/>
                      </m:rP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ν</m:t>
                    </m:r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𝛼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𝑅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10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=50</m:t>
                    </m:r>
                  </m:oMath>
                </m:oMathPara>
              </a14:m>
              <a:endParaRPr lang="en-US" altLang="ko-KR" sz="1100" b="0" i="1">
                <a:solidFill>
                  <a:schemeClr val="tx1"/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54" name="TextBox 5"/>
            <xdr:cNvSpPr txBox="1"/>
          </xdr:nvSpPr>
          <xdr:spPr>
            <a:xfrm>
              <a:off x="1076324" y="95421450"/>
              <a:ext cx="2743201" cy="4181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ν(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𝛼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_𝑠 )=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ν(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_𝑥 )=1/2 (100/𝑅)^2=1/2 (100/10)^2=50</a:t>
              </a:r>
              <a:endParaRPr lang="en-US" altLang="ko-KR" sz="1100" b="0" i="1">
                <a:solidFill>
                  <a:schemeClr val="tx1"/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8</xdr:col>
      <xdr:colOff>104775</xdr:colOff>
      <xdr:row>424</xdr:row>
      <xdr:rowOff>57150</xdr:rowOff>
    </xdr:from>
    <xdr:ext cx="1483611" cy="32188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5" name="TextBox 54"/>
            <xdr:cNvSpPr txBox="1"/>
          </xdr:nvSpPr>
          <xdr:spPr>
            <a:xfrm>
              <a:off x="1323975" y="101898450"/>
              <a:ext cx="1483611" cy="3218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∆</m:t>
                        </m:r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𝛼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ko-KR" alt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ko-KR" alt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=−</m:t>
                    </m:r>
                    <m:r>
                      <a:rPr lang="ko-KR" alt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𝛿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𝑡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55" name="TextBox 54"/>
            <xdr:cNvSpPr txBox="1"/>
          </xdr:nvSpPr>
          <xdr:spPr>
            <a:xfrm>
              <a:off x="1323975" y="101898450"/>
              <a:ext cx="1483611" cy="3218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𝑐_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∆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𝑙_𝑥)/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ko-KR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=−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𝑡∙𝑙_0=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8</xdr:col>
      <xdr:colOff>9525</xdr:colOff>
      <xdr:row>410</xdr:row>
      <xdr:rowOff>57150</xdr:rowOff>
    </xdr:from>
    <xdr:ext cx="1352743" cy="32188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6" name="TextBox 55"/>
            <xdr:cNvSpPr txBox="1"/>
          </xdr:nvSpPr>
          <xdr:spPr>
            <a:xfrm>
              <a:off x="1228725" y="98564700"/>
              <a:ext cx="1352743" cy="3218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∆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𝑡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ko-KR" alt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=−</m:t>
                    </m:r>
                    <m:acc>
                      <m:accPr>
                        <m:chr m:val="̅"/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accPr>
                      <m:e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</m:e>
                    </m:acc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56" name="TextBox 55"/>
            <xdr:cNvSpPr txBox="1"/>
          </xdr:nvSpPr>
          <xdr:spPr>
            <a:xfrm>
              <a:off x="1228725" y="98564700"/>
              <a:ext cx="1352743" cy="3218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𝑐_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∆𝑡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𝑙_𝑥)/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ko-KR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𝑡=−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 ̅∙𝑙_0=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8</xdr:col>
      <xdr:colOff>114300</xdr:colOff>
      <xdr:row>440</xdr:row>
      <xdr:rowOff>57150</xdr:rowOff>
    </xdr:from>
    <xdr:ext cx="1425070" cy="32188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7" name="TextBox 56"/>
            <xdr:cNvSpPr txBox="1"/>
          </xdr:nvSpPr>
          <xdr:spPr>
            <a:xfrm>
              <a:off x="1333500" y="105708450"/>
              <a:ext cx="1425070" cy="3218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ko-KR" alt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=−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∆</m:t>
                    </m:r>
                    <m:r>
                      <a:rPr lang="ko-KR" alt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𝛼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57" name="TextBox 56"/>
            <xdr:cNvSpPr txBox="1"/>
          </xdr:nvSpPr>
          <xdr:spPr>
            <a:xfrm>
              <a:off x="1333500" y="105708450"/>
              <a:ext cx="1425070" cy="3218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𝑐_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𝑙_𝑥)/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ko-KR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𝑡=−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∆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∙𝑙_0=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7</xdr:col>
      <xdr:colOff>9524</xdr:colOff>
      <xdr:row>399</xdr:row>
      <xdr:rowOff>47625</xdr:rowOff>
    </xdr:from>
    <xdr:ext cx="3124201" cy="60234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8" name="TextBox 5"/>
            <xdr:cNvSpPr txBox="1"/>
          </xdr:nvSpPr>
          <xdr:spPr>
            <a:xfrm>
              <a:off x="1076324" y="95935800"/>
              <a:ext cx="3124201" cy="6023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altLang="ko-KR" sz="1100" b="0" i="1">
                        <a:latin typeface="Cambria Math" panose="02040503050406030204" pitchFamily="18" charset="0"/>
                      </a:rPr>
                      <m:t>ν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bar>
                          <m:barPr>
                            <m:pos m:val="top"/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barPr>
                          <m:e>
                            <m:r>
                              <a:rPr lang="ko-KR" altLang="en-US" sz="1100" b="0" i="1">
                                <a:latin typeface="Cambria Math" panose="02040503050406030204" pitchFamily="18" charset="0"/>
                              </a:rPr>
                              <m:t>𝛼</m:t>
                            </m:r>
                          </m:e>
                        </m:bar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(0.41</m:t>
                            </m:r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×</m:t>
                            </m:r>
                            <m:sSup>
                              <m:sSup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10</m:t>
                                </m:r>
                              </m:e>
                              <m:sup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−6</m:t>
                                </m:r>
                              </m:sup>
                            </m:s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)</m:t>
                            </m:r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4</m:t>
                            </m:r>
                          </m:sup>
                        </m:sSup>
                      </m:num>
                      <m:den>
                        <m:f>
                          <m:f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en-US" altLang="ko-KR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(</m:t>
                                </m:r>
                                <m:f>
                                  <m:f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</m:t>
                                    </m:r>
                                  </m:num>
                                  <m:den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</m:den>
                                </m:f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×</m:t>
                                </m:r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0.58×</m:t>
                                </m:r>
                                <m:sSup>
                                  <m:sSup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10</m:t>
                                    </m:r>
                                  </m:e>
                                  <m:sup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−6</m:t>
                                    </m:r>
                                  </m:sup>
                                </m:sSup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)</m:t>
                                </m:r>
                              </m:e>
                              <m:sup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4</m:t>
                                </m:r>
                              </m:sup>
                            </m:sSup>
                          </m:num>
                          <m:den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50</m:t>
                            </m:r>
                          </m:den>
                        </m:f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+</m:t>
                        </m:r>
                        <m:f>
                          <m:f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en-US" altLang="ko-KR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(</m:t>
                                </m:r>
                                <m:f>
                                  <m:f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</m:t>
                                    </m:r>
                                  </m:num>
                                  <m:den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</m:den>
                                </m:f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×</m:t>
                                </m:r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0.58×</m:t>
                                </m:r>
                                <m:sSup>
                                  <m:sSup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10</m:t>
                                    </m:r>
                                  </m:e>
                                  <m:sup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−6</m:t>
                                    </m:r>
                                  </m:sup>
                                </m:sSup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)</m:t>
                                </m:r>
                              </m:e>
                              <m:sup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4</m:t>
                                </m:r>
                              </m:sup>
                            </m:sSup>
                          </m:num>
                          <m:den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50</m:t>
                            </m:r>
                          </m:den>
                        </m:f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en-US" altLang="ko-KR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58" name="TextBox 5"/>
            <xdr:cNvSpPr txBox="1"/>
          </xdr:nvSpPr>
          <xdr:spPr>
            <a:xfrm>
              <a:off x="1076324" y="95935800"/>
              <a:ext cx="3124201" cy="6023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ν(¯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𝛼)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</a:t>
              </a:r>
              <a:r>
                <a:rPr lang="en-US" altLang="ko-KR" sz="1100" i="0">
                  <a:latin typeface="Cambria Math" panose="02040503050406030204" pitchFamily="18" charset="0"/>
                </a:rPr>
                <a:t>〖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(0.41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×〖10〗^(−6))〗^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4/(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〖(1/2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×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0.58×〖10〗^(−6))〗^4/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50+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〖(1/2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×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0.58×〖10〗^(−6))〗^4/50)=</a:t>
              </a:r>
              <a:endParaRPr lang="en-US" altLang="ko-KR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10</xdr:col>
      <xdr:colOff>9524</xdr:colOff>
      <xdr:row>422</xdr:row>
      <xdr:rowOff>12731</xdr:rowOff>
    </xdr:from>
    <xdr:ext cx="4371976" cy="21666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9" name="TextBox 4"/>
            <xdr:cNvSpPr txBox="1"/>
          </xdr:nvSpPr>
          <xdr:spPr>
            <a:xfrm>
              <a:off x="1533524" y="101377781"/>
              <a:ext cx="4371976" cy="2166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∆</m:t>
                        </m:r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𝛼</m:t>
                        </m:r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0.58</m:t>
                                </m:r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×</m:t>
                                </m:r>
                                <m:sSup>
                                  <m:sSup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  <a:cs typeface="+mn-cs"/>
                                      </a:rPr>
                                      <m:t>10</m:t>
                                    </m:r>
                                  </m:e>
                                  <m:sup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  <a:cs typeface="+mn-cs"/>
                                      </a:rPr>
                                      <m:t>−6</m:t>
                                    </m:r>
                                  </m:sup>
                                </m:sSup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/</m:t>
                                </m:r>
                                <m:r>
                                  <a:rPr lang="ko-KR" alt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℃</m:t>
                                </m:r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p>
                          <m:sSup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0.58×</m:t>
                                </m:r>
                                <m:sSup>
                                  <m:sSup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10</m:t>
                                    </m:r>
                                  </m:e>
                                  <m:sup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−6</m:t>
                                    </m:r>
                                  </m:sup>
                                </m:sSup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/</m:t>
                                </m:r>
                                <m:r>
                                  <a:rPr lang="ko-KR" alt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℃</m:t>
                                </m:r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e>
                    </m:ra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=0.82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</m:t>
                    </m:r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10</m:t>
                        </m:r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−6</m:t>
                        </m:r>
                      </m:sup>
                    </m:sSup>
                    <m:r>
                      <a:rPr lang="en-US" altLang="ko-K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/</m:t>
                    </m:r>
                    <m:r>
                      <a:rPr lang="ko-KR" alt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℃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59" name="TextBox 4"/>
            <xdr:cNvSpPr txBox="1"/>
          </xdr:nvSpPr>
          <xdr:spPr>
            <a:xfrm>
              <a:off x="1533524" y="101377781"/>
              <a:ext cx="4371976" cy="2166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𝑢^2 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∆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𝛼)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=√(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(0.58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×〖10〗^(−6)/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℃)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^2+(0.58×〖10〗^(−6)/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℃)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^2 )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=0.82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×〖10〗^(−6)/</a:t>
              </a:r>
              <a:r>
                <a:rPr lang="ko-KR" alt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℃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13</xdr:col>
      <xdr:colOff>142874</xdr:colOff>
      <xdr:row>408</xdr:row>
      <xdr:rowOff>28576</xdr:rowOff>
    </xdr:from>
    <xdr:ext cx="333375" cy="1957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0" name="TextBox 5"/>
            <xdr:cNvSpPr txBox="1"/>
          </xdr:nvSpPr>
          <xdr:spPr>
            <a:xfrm>
              <a:off x="2124074" y="98059876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3</m:t>
                        </m:r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60" name="TextBox 5"/>
            <xdr:cNvSpPr txBox="1"/>
          </xdr:nvSpPr>
          <xdr:spPr>
            <a:xfrm>
              <a:off x="2124074" y="98059876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√3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7</xdr:col>
      <xdr:colOff>9524</xdr:colOff>
      <xdr:row>427</xdr:row>
      <xdr:rowOff>9525</xdr:rowOff>
    </xdr:from>
    <xdr:ext cx="2743201" cy="41812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3" name="TextBox 5"/>
            <xdr:cNvSpPr txBox="1"/>
          </xdr:nvSpPr>
          <xdr:spPr>
            <a:xfrm>
              <a:off x="1076324" y="102565200"/>
              <a:ext cx="2743201" cy="4181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altLang="ko-KR" sz="1100" b="0" i="1">
                        <a:latin typeface="Cambria Math" panose="02040503050406030204" pitchFamily="18" charset="0"/>
                      </a:rPr>
                      <m:t>ν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ko-KR" altLang="en-US" sz="1100" b="0" i="1">
                                <a:latin typeface="Cambria Math" panose="02040503050406030204" pitchFamily="18" charset="0"/>
                              </a:rPr>
                              <m:t>𝛼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m:rPr>
                        <m:sty m:val="p"/>
                      </m:rP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ν</m:t>
                    </m:r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𝛼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𝑅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10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=50</m:t>
                    </m:r>
                  </m:oMath>
                </m:oMathPara>
              </a14:m>
              <a:endParaRPr lang="en-US" altLang="ko-KR" sz="1100" b="0" i="1">
                <a:solidFill>
                  <a:schemeClr val="tx1"/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63" name="TextBox 5"/>
            <xdr:cNvSpPr txBox="1"/>
          </xdr:nvSpPr>
          <xdr:spPr>
            <a:xfrm>
              <a:off x="1076324" y="102565200"/>
              <a:ext cx="2743201" cy="4181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ν(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𝛼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_𝑠 )=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ν(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_𝑥 )=1/2 (100/𝑅)^2=1/2 (100/10)^2=50</a:t>
              </a:r>
              <a:endParaRPr lang="en-US" altLang="ko-KR" sz="1100" b="0" i="1">
                <a:solidFill>
                  <a:schemeClr val="tx1"/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7</xdr:col>
      <xdr:colOff>9525</xdr:colOff>
      <xdr:row>429</xdr:row>
      <xdr:rowOff>47625</xdr:rowOff>
    </xdr:from>
    <xdr:ext cx="2733676" cy="49667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5" name="TextBox 5"/>
            <xdr:cNvSpPr txBox="1"/>
          </xdr:nvSpPr>
          <xdr:spPr>
            <a:xfrm>
              <a:off x="1076325" y="103079550"/>
              <a:ext cx="2733676" cy="4966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altLang="ko-KR" sz="1100" b="0" i="1">
                        <a:latin typeface="Cambria Math" panose="02040503050406030204" pitchFamily="18" charset="0"/>
                      </a:rPr>
                      <m:t>ν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∆</m:t>
                        </m:r>
                        <m:r>
                          <a:rPr lang="ko-KR" alt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𝛼</m:t>
                        </m:r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(0.82</m:t>
                            </m:r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×</m:t>
                            </m:r>
                            <m:sSup>
                              <m:sSup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10</m:t>
                                </m:r>
                              </m:e>
                              <m:sup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−6</m:t>
                                </m:r>
                              </m:sup>
                            </m:s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)</m:t>
                            </m:r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4</m:t>
                            </m:r>
                          </m:sup>
                        </m:sSup>
                      </m:num>
                      <m:den>
                        <m:f>
                          <m:f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en-US" altLang="ko-KR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(0.58×</m:t>
                                </m:r>
                                <m:sSup>
                                  <m:sSup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10</m:t>
                                    </m:r>
                                  </m:e>
                                  <m:sup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−6</m:t>
                                    </m:r>
                                  </m:sup>
                                </m:sSup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)</m:t>
                                </m:r>
                              </m:e>
                              <m:sup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4</m:t>
                                </m:r>
                              </m:sup>
                            </m:sSup>
                          </m:num>
                          <m:den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50</m:t>
                            </m:r>
                          </m:den>
                        </m:f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+</m:t>
                        </m:r>
                        <m:f>
                          <m:f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en-US" altLang="ko-KR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(0.58×</m:t>
                                </m:r>
                                <m:sSup>
                                  <m:sSup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10</m:t>
                                    </m:r>
                                  </m:e>
                                  <m:sup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−6</m:t>
                                    </m:r>
                                  </m:sup>
                                </m:sSup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)</m:t>
                                </m:r>
                              </m:e>
                              <m:sup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4</m:t>
                                </m:r>
                              </m:sup>
                            </m:sSup>
                          </m:num>
                          <m:den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50</m:t>
                            </m:r>
                          </m:den>
                        </m:f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en-US" altLang="ko-KR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65" name="TextBox 5"/>
            <xdr:cNvSpPr txBox="1"/>
          </xdr:nvSpPr>
          <xdr:spPr>
            <a:xfrm>
              <a:off x="1076325" y="103079550"/>
              <a:ext cx="2733676" cy="4966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ν(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ko-KR" alt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𝛼)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</a:t>
              </a:r>
              <a:r>
                <a:rPr lang="en-US" altLang="ko-KR" sz="1100" i="0">
                  <a:latin typeface="Cambria Math" panose="02040503050406030204" pitchFamily="18" charset="0"/>
                </a:rPr>
                <a:t>〖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(0.82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×〖10〗^(−6))〗^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4/(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〖(0.58×〖10〗^(−6))〗^4/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50+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〖(0.58×〖10〗^(−6))〗^4/50)=</a:t>
              </a:r>
              <a:endParaRPr lang="en-US" altLang="ko-KR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13</xdr:col>
      <xdr:colOff>152399</xdr:colOff>
      <xdr:row>438</xdr:row>
      <xdr:rowOff>28576</xdr:rowOff>
    </xdr:from>
    <xdr:ext cx="333375" cy="1957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8" name="TextBox 5"/>
            <xdr:cNvSpPr txBox="1"/>
          </xdr:nvSpPr>
          <xdr:spPr>
            <a:xfrm>
              <a:off x="2133599" y="105203626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3</m:t>
                        </m:r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88" name="TextBox 5"/>
            <xdr:cNvSpPr txBox="1"/>
          </xdr:nvSpPr>
          <xdr:spPr>
            <a:xfrm>
              <a:off x="2133599" y="105203626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√3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7</xdr:col>
      <xdr:colOff>9525</xdr:colOff>
      <xdr:row>413</xdr:row>
      <xdr:rowOff>9524</xdr:rowOff>
    </xdr:from>
    <xdr:ext cx="2266950" cy="40957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9" name="TextBox 5"/>
            <xdr:cNvSpPr txBox="1"/>
          </xdr:nvSpPr>
          <xdr:spPr>
            <a:xfrm>
              <a:off x="1076325" y="99231449"/>
              <a:ext cx="2266950" cy="4095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𝜈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∆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altLang="ko-KR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altLang="ko-KR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𝑅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fPr>
                      <m:num>
                        <m: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20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=12</m:t>
                    </m:r>
                  </m:oMath>
                </m:oMathPara>
              </a14:m>
              <a:endParaRPr lang="ko-KR" altLang="en-US" sz="1100">
                <a:latin typeface="Cambria Math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89" name="TextBox 5"/>
            <xdr:cNvSpPr txBox="1"/>
          </xdr:nvSpPr>
          <xdr:spPr>
            <a:xfrm>
              <a:off x="1076325" y="99231449"/>
              <a:ext cx="2266950" cy="4095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𝜈(∆𝑡)=</a:t>
              </a:r>
              <a:r>
                <a:rPr lang="en-US" altLang="ko-K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1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/</a:t>
              </a:r>
              <a:r>
                <a:rPr lang="en-US" altLang="ko-K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2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</a:t>
              </a:r>
              <a:r>
                <a:rPr lang="en-US" altLang="ko-K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(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100/𝑅)^2=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1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/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2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100/20)^2=12</a:t>
              </a:r>
              <a:endParaRPr lang="ko-KR" altLang="en-US" sz="1100">
                <a:latin typeface="Cambria Math" panose="02040503050406030204" pitchFamily="18" charset="0"/>
              </a:endParaRPr>
            </a:p>
          </xdr:txBody>
        </xdr:sp>
      </mc:Fallback>
    </mc:AlternateContent>
    <xdr:clientData/>
  </xdr:oneCellAnchor>
  <xdr:oneCellAnchor>
    <xdr:from>
      <xdr:col>7</xdr:col>
      <xdr:colOff>9525</xdr:colOff>
      <xdr:row>443</xdr:row>
      <xdr:rowOff>9525</xdr:rowOff>
    </xdr:from>
    <xdr:ext cx="2133601" cy="5048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0" name="TextBox 5"/>
            <xdr:cNvSpPr txBox="1"/>
          </xdr:nvSpPr>
          <xdr:spPr>
            <a:xfrm>
              <a:off x="1076325" y="106375200"/>
              <a:ext cx="2133601" cy="5048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altLang="ko-KR" sz="1100" b="0" i="1">
                        <a:latin typeface="Cambria Math" panose="02040503050406030204" pitchFamily="18" charset="0"/>
                      </a:rPr>
                      <m:t>ν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ko-KR" altLang="en-US" sz="1100" b="0" i="1">
                            <a:latin typeface="Cambria Math" panose="02040503050406030204" pitchFamily="18" charset="0"/>
                          </a:rPr>
                          <m:t>𝛿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altLang="ko-KR" sz="110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altLang="ko-KR" sz="110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𝑅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20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=12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90" name="TextBox 5"/>
            <xdr:cNvSpPr txBox="1"/>
          </xdr:nvSpPr>
          <xdr:spPr>
            <a:xfrm>
              <a:off x="1076325" y="106375200"/>
              <a:ext cx="2133601" cy="5048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ν(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𝛿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𝑡)=</a:t>
              </a:r>
              <a:r>
                <a:rPr lang="en-US" altLang="ko-KR" sz="1100" i="0">
                  <a:latin typeface="Cambria Math" panose="02040503050406030204" pitchFamily="18" charset="0"/>
                </a:rPr>
                <a:t>1/2 (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100/𝑅)^2=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1/2 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100/20)^2=12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14</xdr:col>
      <xdr:colOff>19050</xdr:colOff>
      <xdr:row>463</xdr:row>
      <xdr:rowOff>23812</xdr:rowOff>
    </xdr:from>
    <xdr:ext cx="242246" cy="19171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1" name="TextBox 90"/>
            <xdr:cNvSpPr txBox="1"/>
          </xdr:nvSpPr>
          <xdr:spPr>
            <a:xfrm>
              <a:off x="2152650" y="111151987"/>
              <a:ext cx="242246" cy="1917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ko-KR" sz="1100" b="0">
                  <a:solidFill>
                    <a:schemeClr val="tx1"/>
                  </a:solidFill>
                  <a:effectLst/>
                  <a:ea typeface="+mn-ea"/>
                  <a:cs typeface="+mn-cs"/>
                </a:rPr>
                <a:t>2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US" altLang="ko-KR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r>
                        <a:rPr lang="en-US" altLang="ko-KR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3</m:t>
                      </m:r>
                    </m:e>
                  </m:rad>
                </m:oMath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91" name="TextBox 90"/>
            <xdr:cNvSpPr txBox="1"/>
          </xdr:nvSpPr>
          <xdr:spPr>
            <a:xfrm>
              <a:off x="2152650" y="111151987"/>
              <a:ext cx="242246" cy="1917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ko-KR" sz="1100" b="0">
                  <a:solidFill>
                    <a:schemeClr val="tx1"/>
                  </a:solidFill>
                  <a:effectLst/>
                  <a:ea typeface="+mn-ea"/>
                  <a:cs typeface="+mn-cs"/>
                </a:rPr>
                <a:t>2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√3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8</xdr:col>
      <xdr:colOff>9525</xdr:colOff>
      <xdr:row>465</xdr:row>
      <xdr:rowOff>61912</xdr:rowOff>
    </xdr:from>
    <xdr:ext cx="981551" cy="39528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2" name="TextBox 91"/>
            <xdr:cNvSpPr txBox="1"/>
          </xdr:nvSpPr>
          <xdr:spPr>
            <a:xfrm>
              <a:off x="1228725" y="111666337"/>
              <a:ext cx="981551" cy="39528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ko-KR" altLang="en-US" sz="1100" b="0" i="1">
                                <a:latin typeface="Cambria Math" panose="02040503050406030204" pitchFamily="18" charset="0"/>
                              </a:rPr>
                              <m:t>𝛿</m:t>
                            </m:r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𝑔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ko-KR" altLang="en-US" sz="1100" b="0" i="1">
                            <a:latin typeface="Cambria Math" panose="02040503050406030204" pitchFamily="18" charset="0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en-US" sz="1100" b="0" i="1">
                            <a:latin typeface="Cambria Math" panose="02040503050406030204" pitchFamily="18" charset="0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ko-KR" altLang="en-US" sz="1100" b="0" i="1">
                                <a:latin typeface="Cambria Math" panose="02040503050406030204" pitchFamily="18" charset="0"/>
                              </a:rPr>
                              <m:t>𝛿</m:t>
                            </m:r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𝑔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92" name="TextBox 91"/>
            <xdr:cNvSpPr txBox="1"/>
          </xdr:nvSpPr>
          <xdr:spPr>
            <a:xfrm>
              <a:off x="1228725" y="111666337"/>
              <a:ext cx="981551" cy="39528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𝑐_(〖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𝛿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𝑙〗_𝑔 )=(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𝑙_𝑥)/(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𝜕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〖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𝛿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𝑙〗_𝑔 )=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7</xdr:col>
      <xdr:colOff>9525</xdr:colOff>
      <xdr:row>468</xdr:row>
      <xdr:rowOff>9524</xdr:rowOff>
    </xdr:from>
    <xdr:ext cx="2266950" cy="44767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3" name="TextBox 92"/>
            <xdr:cNvSpPr txBox="1"/>
          </xdr:nvSpPr>
          <xdr:spPr>
            <a:xfrm>
              <a:off x="1076325" y="112328324"/>
              <a:ext cx="2266950" cy="4476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ko-KR" altLang="en-US" sz="1100" i="1">
                            <a:latin typeface="Cambria Math" panose="02040503050406030204" pitchFamily="18" charset="0"/>
                          </a:rPr>
                          <m:t>𝜈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ko-KR" altLang="en-US" sz="1100" b="0" i="1">
                            <a:latin typeface="Cambria Math" panose="02040503050406030204" pitchFamily="18" charset="0"/>
                          </a:rPr>
                          <m:t>𝛿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𝑔</m:t>
                        </m:r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)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𝑅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20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=12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93" name="TextBox 92"/>
            <xdr:cNvSpPr txBox="1"/>
          </xdr:nvSpPr>
          <xdr:spPr>
            <a:xfrm>
              <a:off x="1076325" y="112328324"/>
              <a:ext cx="2266950" cy="4476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altLang="ko-KR" sz="1100" i="0">
                  <a:latin typeface="Cambria Math" panose="02040503050406030204" pitchFamily="18" charset="0"/>
                </a:rPr>
                <a:t>〖</a:t>
              </a:r>
              <a:r>
                <a:rPr lang="ko-KR" altLang="en-US" sz="1100" i="0">
                  <a:latin typeface="Cambria Math" panose="02040503050406030204" pitchFamily="18" charset="0"/>
                </a:rPr>
                <a:t>𝜈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(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𝛿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𝑙〗_𝑔)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=1/2 (100/𝑅)^2=1/2 (100/20)^2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=12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</xdr:col>
      <xdr:colOff>76200</xdr:colOff>
      <xdr:row>472</xdr:row>
      <xdr:rowOff>28575</xdr:rowOff>
    </xdr:from>
    <xdr:ext cx="5099794" cy="2000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4" name="TextBox 93"/>
            <xdr:cNvSpPr txBox="1"/>
          </xdr:nvSpPr>
          <xdr:spPr>
            <a:xfrm>
              <a:off x="228600" y="113299875"/>
              <a:ext cx="5099794" cy="2000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sub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b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𝑠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𝑏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bar>
                          <m:barPr>
                            <m:pos m:val="top"/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barPr>
                          <m:e>
                            <m:r>
                              <a:rPr lang="ko-KR" alt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𝛼</m:t>
                            </m:r>
                          </m:e>
                        </m:bar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∆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∆</m:t>
                        </m:r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𝑐𝑑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𝛿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𝑔</m:t>
                            </m:r>
                          </m:sub>
                        </m:sSub>
                      </m:e>
                    </m: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94" name="TextBox 93"/>
            <xdr:cNvSpPr txBox="1"/>
          </xdr:nvSpPr>
          <xdr:spPr>
            <a:xfrm>
              <a:off x="228600" y="113299875"/>
              <a:ext cx="5099794" cy="2000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𝑢_𝑐^2 (𝑙_𝑥 )=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𝑢^2 (𝑙_𝑠 )+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𝑢^2 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𝑙_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𝑏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)+𝑢^2 (¯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+𝑢^2 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∆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𝑡)+𝑢^2 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∆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+𝑢^2 (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𝑡)+𝑢^2 (𝑙_𝑐𝑑 )+𝑢^2 (〖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𝑙〗_𝑔 )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25</xdr:col>
      <xdr:colOff>142875</xdr:colOff>
      <xdr:row>473</xdr:row>
      <xdr:rowOff>38101</xdr:rowOff>
    </xdr:from>
    <xdr:ext cx="876300" cy="20002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5" name="TextBox 2"/>
            <xdr:cNvSpPr txBox="1">
              <a:spLocks/>
            </xdr:cNvSpPr>
          </xdr:nvSpPr>
          <xdr:spPr>
            <a:xfrm>
              <a:off x="3952875" y="113547526"/>
              <a:ext cx="876300" cy="200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95" name="TextBox 2"/>
            <xdr:cNvSpPr txBox="1">
              <a:spLocks/>
            </xdr:cNvSpPr>
          </xdr:nvSpPr>
          <xdr:spPr>
            <a:xfrm>
              <a:off x="3952875" y="113547526"/>
              <a:ext cx="876300" cy="200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32</xdr:col>
      <xdr:colOff>142875</xdr:colOff>
      <xdr:row>473</xdr:row>
      <xdr:rowOff>38101</xdr:rowOff>
    </xdr:from>
    <xdr:ext cx="876300" cy="20002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6" name="TextBox 2"/>
            <xdr:cNvSpPr txBox="1">
              <a:spLocks/>
            </xdr:cNvSpPr>
          </xdr:nvSpPr>
          <xdr:spPr>
            <a:xfrm>
              <a:off x="5019675" y="113547526"/>
              <a:ext cx="876300" cy="200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96" name="TextBox 2"/>
            <xdr:cNvSpPr txBox="1">
              <a:spLocks/>
            </xdr:cNvSpPr>
          </xdr:nvSpPr>
          <xdr:spPr>
            <a:xfrm>
              <a:off x="5019675" y="113547526"/>
              <a:ext cx="876300" cy="200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39</xdr:col>
      <xdr:colOff>142875</xdr:colOff>
      <xdr:row>473</xdr:row>
      <xdr:rowOff>38101</xdr:rowOff>
    </xdr:from>
    <xdr:ext cx="876300" cy="20002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7" name="TextBox 2"/>
            <xdr:cNvSpPr txBox="1">
              <a:spLocks/>
            </xdr:cNvSpPr>
          </xdr:nvSpPr>
          <xdr:spPr>
            <a:xfrm>
              <a:off x="6086475" y="113547526"/>
              <a:ext cx="876300" cy="200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97" name="TextBox 2"/>
            <xdr:cNvSpPr txBox="1">
              <a:spLocks/>
            </xdr:cNvSpPr>
          </xdr:nvSpPr>
          <xdr:spPr>
            <a:xfrm>
              <a:off x="6086475" y="113547526"/>
              <a:ext cx="876300" cy="200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6</xdr:col>
      <xdr:colOff>142875</xdr:colOff>
      <xdr:row>474</xdr:row>
      <xdr:rowOff>38101</xdr:rowOff>
    </xdr:from>
    <xdr:ext cx="876300" cy="20002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8" name="TextBox 2"/>
            <xdr:cNvSpPr txBox="1">
              <a:spLocks/>
            </xdr:cNvSpPr>
          </xdr:nvSpPr>
          <xdr:spPr>
            <a:xfrm>
              <a:off x="1057275" y="113785651"/>
              <a:ext cx="876300" cy="200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98" name="TextBox 2"/>
            <xdr:cNvSpPr txBox="1">
              <a:spLocks/>
            </xdr:cNvSpPr>
          </xdr:nvSpPr>
          <xdr:spPr>
            <a:xfrm>
              <a:off x="1057275" y="113785651"/>
              <a:ext cx="876300" cy="200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13</xdr:col>
      <xdr:colOff>142875</xdr:colOff>
      <xdr:row>474</xdr:row>
      <xdr:rowOff>38101</xdr:rowOff>
    </xdr:from>
    <xdr:ext cx="876300" cy="20002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9" name="TextBox 2"/>
            <xdr:cNvSpPr txBox="1">
              <a:spLocks/>
            </xdr:cNvSpPr>
          </xdr:nvSpPr>
          <xdr:spPr>
            <a:xfrm>
              <a:off x="2124075" y="113785651"/>
              <a:ext cx="876300" cy="200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99" name="TextBox 2"/>
            <xdr:cNvSpPr txBox="1">
              <a:spLocks/>
            </xdr:cNvSpPr>
          </xdr:nvSpPr>
          <xdr:spPr>
            <a:xfrm>
              <a:off x="2124075" y="113785651"/>
              <a:ext cx="876300" cy="200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12</xdr:col>
      <xdr:colOff>9525</xdr:colOff>
      <xdr:row>481</xdr:row>
      <xdr:rowOff>33337</xdr:rowOff>
    </xdr:from>
    <xdr:ext cx="617798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0" name="TextBox 99"/>
            <xdr:cNvSpPr txBox="1"/>
          </xdr:nvSpPr>
          <xdr:spPr>
            <a:xfrm>
              <a:off x="1838325" y="115447762"/>
              <a:ext cx="617798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00" name="TextBox 99"/>
            <xdr:cNvSpPr txBox="1"/>
          </xdr:nvSpPr>
          <xdr:spPr>
            <a:xfrm>
              <a:off x="1838325" y="115447762"/>
              <a:ext cx="617798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             )^4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22</xdr:col>
      <xdr:colOff>19050</xdr:colOff>
      <xdr:row>480</xdr:row>
      <xdr:rowOff>33337</xdr:rowOff>
    </xdr:from>
    <xdr:ext cx="648831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1" name="TextBox 100"/>
            <xdr:cNvSpPr txBox="1"/>
          </xdr:nvSpPr>
          <xdr:spPr>
            <a:xfrm>
              <a:off x="3371850" y="115209637"/>
              <a:ext cx="648831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01" name="TextBox 100"/>
            <xdr:cNvSpPr txBox="1"/>
          </xdr:nvSpPr>
          <xdr:spPr>
            <a:xfrm>
              <a:off x="3371850" y="115209637"/>
              <a:ext cx="648831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              )^4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17</xdr:col>
      <xdr:colOff>9525</xdr:colOff>
      <xdr:row>481</xdr:row>
      <xdr:rowOff>33337</xdr:rowOff>
    </xdr:from>
    <xdr:ext cx="617798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2" name="TextBox 101"/>
            <xdr:cNvSpPr txBox="1"/>
          </xdr:nvSpPr>
          <xdr:spPr>
            <a:xfrm>
              <a:off x="2600325" y="115447762"/>
              <a:ext cx="617798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02" name="TextBox 101"/>
            <xdr:cNvSpPr txBox="1"/>
          </xdr:nvSpPr>
          <xdr:spPr>
            <a:xfrm>
              <a:off x="2600325" y="115447762"/>
              <a:ext cx="617798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             )^4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22</xdr:col>
      <xdr:colOff>9525</xdr:colOff>
      <xdr:row>481</xdr:row>
      <xdr:rowOff>33337</xdr:rowOff>
    </xdr:from>
    <xdr:ext cx="617798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3" name="TextBox 102"/>
            <xdr:cNvSpPr txBox="1"/>
          </xdr:nvSpPr>
          <xdr:spPr>
            <a:xfrm>
              <a:off x="3362325" y="115447762"/>
              <a:ext cx="617798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03" name="TextBox 102"/>
            <xdr:cNvSpPr txBox="1"/>
          </xdr:nvSpPr>
          <xdr:spPr>
            <a:xfrm>
              <a:off x="3362325" y="115447762"/>
              <a:ext cx="617798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             )^4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27</xdr:col>
      <xdr:colOff>9525</xdr:colOff>
      <xdr:row>481</xdr:row>
      <xdr:rowOff>33337</xdr:rowOff>
    </xdr:from>
    <xdr:ext cx="617798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4" name="TextBox 103"/>
            <xdr:cNvSpPr txBox="1"/>
          </xdr:nvSpPr>
          <xdr:spPr>
            <a:xfrm>
              <a:off x="4124325" y="115447762"/>
              <a:ext cx="617798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04" name="TextBox 103"/>
            <xdr:cNvSpPr txBox="1"/>
          </xdr:nvSpPr>
          <xdr:spPr>
            <a:xfrm>
              <a:off x="4124325" y="115447762"/>
              <a:ext cx="617798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             )^4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32</xdr:col>
      <xdr:colOff>9525</xdr:colOff>
      <xdr:row>481</xdr:row>
      <xdr:rowOff>33337</xdr:rowOff>
    </xdr:from>
    <xdr:ext cx="617798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5" name="TextBox 104"/>
            <xdr:cNvSpPr txBox="1"/>
          </xdr:nvSpPr>
          <xdr:spPr>
            <a:xfrm>
              <a:off x="4886325" y="115447762"/>
              <a:ext cx="617798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05" name="TextBox 104"/>
            <xdr:cNvSpPr txBox="1"/>
          </xdr:nvSpPr>
          <xdr:spPr>
            <a:xfrm>
              <a:off x="4886325" y="115447762"/>
              <a:ext cx="617798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             )^4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</xdr:col>
      <xdr:colOff>9525</xdr:colOff>
      <xdr:row>480</xdr:row>
      <xdr:rowOff>47625</xdr:rowOff>
    </xdr:from>
    <xdr:ext cx="1504950" cy="5810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6" name="TextBox 105"/>
            <xdr:cNvSpPr txBox="1"/>
          </xdr:nvSpPr>
          <xdr:spPr>
            <a:xfrm>
              <a:off x="161925" y="115223925"/>
              <a:ext cx="1504950" cy="5810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n-US" altLang="ko-KR" sz="1100" i="1">
                            <a:latin typeface="Cambria Math" panose="02040503050406030204" pitchFamily="18" charset="0"/>
                          </a:rPr>
                          <m:t>ν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𝑒𝑓𝑓</m:t>
                        </m:r>
                      </m:sub>
                    </m:sSub>
                    <m:r>
                      <a:rPr lang="en-US" altLang="ko-KR" sz="110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Sup>
                          <m:sSubSup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𝑐</m:t>
                            </m:r>
                          </m:sub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4</m:t>
                            </m:r>
                          </m:sup>
                        </m:sSub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𝑦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)</m:t>
                        </m:r>
                      </m:num>
                      <m:den>
                        <m:nary>
                          <m:naryPr>
                            <m:chr m:val="∑"/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  <m: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  <m:sup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𝑁</m:t>
                            </m:r>
                          </m:sup>
                          <m:e>
                            <m:f>
                              <m:f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sSup>
                                  <m:sSup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d>
                                      <m:dPr>
                                        <m:begChr m:val="["/>
                                        <m:endChr m:val="]"/>
                                        <m:ctrlPr>
                                          <a:rPr lang="en-US" altLang="ko-K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dPr>
                                      <m:e>
                                        <m:sSub>
                                          <m:sSubPr>
                                            <m:ctrlP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𝑐</m:t>
                                            </m:r>
                                          </m:e>
                                          <m:sub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𝑖</m:t>
                                            </m:r>
                                          </m:sub>
                                        </m:sSub>
                                        <m:sSub>
                                          <m:sSubPr>
                                            <m:ctrlP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𝑢</m:t>
                                            </m:r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(</m:t>
                                            </m:r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𝑥</m:t>
                                            </m:r>
                                          </m:e>
                                          <m:sub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𝑖</m:t>
                                            </m:r>
                                          </m:sub>
                                        </m:sSub>
                                        <m:r>
                                          <a:rPr lang="en-US" altLang="ko-K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)</m:t>
                                        </m:r>
                                      </m:e>
                                    </m:d>
                                  </m:e>
                                  <m:sup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4</m:t>
                                    </m:r>
                                  </m:sup>
                                </m:sSup>
                              </m:num>
                              <m:den>
                                <m:sSub>
                                  <m:sSub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m:rPr>
                                        <m:sty m:val="p"/>
                                      </m:r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ν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sub>
                                </m:sSub>
                              </m:den>
                            </m:f>
                          </m:e>
                        </m:nary>
                      </m:den>
                    </m:f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06" name="TextBox 105"/>
            <xdr:cNvSpPr txBox="1"/>
          </xdr:nvSpPr>
          <xdr:spPr>
            <a:xfrm>
              <a:off x="161925" y="115223925"/>
              <a:ext cx="1504950" cy="5810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i="0">
                  <a:latin typeface="Cambria Math" panose="02040503050406030204" pitchFamily="18" charset="0"/>
                </a:rPr>
                <a:t>ν_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𝑒𝑓𝑓</a:t>
              </a:r>
              <a:r>
                <a:rPr lang="en-US" altLang="ko-KR" sz="1100" i="0">
                  <a:latin typeface="Cambria Math" panose="02040503050406030204" pitchFamily="18" charset="0"/>
                </a:rPr>
                <a:t>=(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𝑢_𝑐^4 (𝑦))/(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∑_(𝑖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1)^𝑁▒[𝑐_𝑖 〖𝑢(𝑥〗_𝑖)]^4/ν_𝑖 )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11</xdr:col>
      <xdr:colOff>9524</xdr:colOff>
      <xdr:row>481</xdr:row>
      <xdr:rowOff>52387</xdr:rowOff>
    </xdr:from>
    <xdr:ext cx="3952876" cy="84754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7" name="TextBox 106"/>
            <xdr:cNvSpPr txBox="1"/>
          </xdr:nvSpPr>
          <xdr:spPr>
            <a:xfrm>
              <a:off x="1685924" y="115466812"/>
              <a:ext cx="3952876" cy="8475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d>
                      <m:dPr>
                        <m:begChr m:val="{"/>
                        <m:endChr m:val="}"/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eqArr>
                          <m:eqArr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eqArr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e>
                            <m:r>
                              <a:rPr lang="en-US" altLang="ko-KR" b="0" i="1">
                                <a:latin typeface="Cambria Math" panose="02040503050406030204" pitchFamily="18" charset="0"/>
                              </a:rPr>
                              <m:t>                                                                                                      </m:t>
                            </m:r>
                          </m:e>
                          <m:e>
                            <m:r>
                              <a:rPr lang="en-US" altLang="ko-KR" b="0" i="1">
                                <a:latin typeface="Cambria Math" panose="02040503050406030204" pitchFamily="18" charset="0"/>
                              </a:rPr>
                              <m:t> </m:t>
                            </m:r>
                          </m:e>
                        </m:eqArr>
                        <m:r>
                          <a:rPr lang="en-US" altLang="ko-KR" b="0" i="1">
                            <a:latin typeface="Cambria Math" panose="02040503050406030204" pitchFamily="18" charset="0"/>
                          </a:rPr>
                          <m:t>                    </m:t>
                        </m:r>
                      </m:e>
                    </m:d>
                  </m:oMath>
                </m:oMathPara>
              </a14:m>
              <a:endParaRPr lang="en-US" altLang="ko-KR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107" name="TextBox 106"/>
            <xdr:cNvSpPr txBox="1"/>
          </xdr:nvSpPr>
          <xdr:spPr>
            <a:xfrm>
              <a:off x="1685924" y="115466812"/>
              <a:ext cx="3952876" cy="8475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{█( @ @ @ @</a:t>
              </a:r>
              <a:r>
                <a:rPr lang="en-US" altLang="ko-KR" b="0" i="0">
                  <a:latin typeface="Cambria Math" panose="02040503050406030204" pitchFamily="18" charset="0"/>
                </a:rPr>
                <a:t>                                                                                                      @ )                    }</a:t>
              </a:r>
              <a:endParaRPr lang="en-US" altLang="ko-KR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13</xdr:col>
      <xdr:colOff>9525</xdr:colOff>
      <xdr:row>483</xdr:row>
      <xdr:rowOff>33337</xdr:rowOff>
    </xdr:from>
    <xdr:ext cx="617798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8" name="TextBox 107"/>
            <xdr:cNvSpPr txBox="1"/>
          </xdr:nvSpPr>
          <xdr:spPr>
            <a:xfrm>
              <a:off x="1990725" y="115924012"/>
              <a:ext cx="617798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08" name="TextBox 107"/>
            <xdr:cNvSpPr txBox="1"/>
          </xdr:nvSpPr>
          <xdr:spPr>
            <a:xfrm>
              <a:off x="1990725" y="115924012"/>
              <a:ext cx="617798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             )^4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18</xdr:col>
      <xdr:colOff>9525</xdr:colOff>
      <xdr:row>483</xdr:row>
      <xdr:rowOff>33337</xdr:rowOff>
    </xdr:from>
    <xdr:ext cx="617798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9" name="TextBox 108"/>
            <xdr:cNvSpPr txBox="1"/>
          </xdr:nvSpPr>
          <xdr:spPr>
            <a:xfrm>
              <a:off x="2752725" y="115924012"/>
              <a:ext cx="617798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09" name="TextBox 108"/>
            <xdr:cNvSpPr txBox="1"/>
          </xdr:nvSpPr>
          <xdr:spPr>
            <a:xfrm>
              <a:off x="2752725" y="115924012"/>
              <a:ext cx="617798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             )^4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23</xdr:col>
      <xdr:colOff>9525</xdr:colOff>
      <xdr:row>483</xdr:row>
      <xdr:rowOff>33337</xdr:rowOff>
    </xdr:from>
    <xdr:ext cx="617798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0" name="TextBox 109"/>
            <xdr:cNvSpPr txBox="1"/>
          </xdr:nvSpPr>
          <xdr:spPr>
            <a:xfrm>
              <a:off x="3514725" y="115924012"/>
              <a:ext cx="617798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10" name="TextBox 109"/>
            <xdr:cNvSpPr txBox="1"/>
          </xdr:nvSpPr>
          <xdr:spPr>
            <a:xfrm>
              <a:off x="3514725" y="115924012"/>
              <a:ext cx="617798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             )^4</a:t>
              </a:r>
              <a:endParaRPr lang="ko-KR" alt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52"/>
  <sheetViews>
    <sheetView showGridLines="0" tabSelected="1" zoomScaleNormal="100" zoomScaleSheetLayoutView="115" workbookViewId="0">
      <selection sqref="A1:J1"/>
    </sheetView>
  </sheetViews>
  <sheetFormatPr defaultColWidth="8.109375" defaultRowHeight="12.95" customHeight="1"/>
  <cols>
    <col min="1" max="11" width="8.109375" style="1" customWidth="1"/>
    <col min="12" max="16384" width="8.109375" style="1"/>
  </cols>
  <sheetData>
    <row r="1" spans="1:13" ht="51.95" customHeight="1">
      <c r="A1" s="318" t="s">
        <v>0</v>
      </c>
      <c r="B1" s="319"/>
      <c r="C1" s="319"/>
      <c r="D1" s="319"/>
      <c r="E1" s="319"/>
      <c r="F1" s="319"/>
      <c r="G1" s="319"/>
      <c r="H1" s="320"/>
      <c r="I1" s="321"/>
      <c r="J1" s="322"/>
    </row>
    <row r="2" spans="1:13" ht="12.95" customHeight="1">
      <c r="A2" s="298" t="s">
        <v>1</v>
      </c>
      <c r="B2" s="298"/>
      <c r="C2" s="298"/>
      <c r="D2" s="298"/>
      <c r="E2" s="298"/>
      <c r="F2" s="298"/>
      <c r="G2" s="298"/>
      <c r="H2" s="298"/>
      <c r="I2" s="298"/>
      <c r="J2" s="298"/>
    </row>
    <row r="3" spans="1:13" ht="12.95" customHeight="1">
      <c r="A3" s="299" t="s">
        <v>2</v>
      </c>
      <c r="B3" s="300"/>
      <c r="C3" s="323"/>
      <c r="D3" s="323"/>
      <c r="E3" s="323"/>
      <c r="F3" s="300" t="s">
        <v>3</v>
      </c>
      <c r="G3" s="300"/>
      <c r="H3" s="314"/>
      <c r="I3" s="313"/>
      <c r="J3" s="313"/>
    </row>
    <row r="4" spans="1:13" ht="12.95" customHeight="1">
      <c r="A4" s="300" t="s">
        <v>4</v>
      </c>
      <c r="B4" s="300"/>
      <c r="C4" s="324"/>
      <c r="D4" s="300"/>
      <c r="E4" s="300"/>
      <c r="F4" s="300" t="s">
        <v>5</v>
      </c>
      <c r="G4" s="300"/>
      <c r="H4" s="300"/>
      <c r="I4" s="313"/>
      <c r="J4" s="313"/>
    </row>
    <row r="5" spans="1:13" ht="12.95" customHeight="1">
      <c r="A5" s="300" t="s">
        <v>6</v>
      </c>
      <c r="B5" s="300"/>
      <c r="C5" s="300"/>
      <c r="D5" s="313"/>
      <c r="E5" s="313"/>
      <c r="F5" s="299" t="s">
        <v>7</v>
      </c>
      <c r="G5" s="300"/>
      <c r="H5" s="301"/>
      <c r="I5" s="302"/>
      <c r="J5" s="302"/>
    </row>
    <row r="6" spans="1:13" ht="12.95" customHeight="1">
      <c r="A6" s="300" t="s">
        <v>8</v>
      </c>
      <c r="B6" s="300"/>
      <c r="C6" s="300"/>
      <c r="D6" s="313"/>
      <c r="E6" s="313"/>
      <c r="F6" s="299" t="s">
        <v>9</v>
      </c>
      <c r="G6" s="300"/>
      <c r="H6" s="301"/>
      <c r="I6" s="302"/>
      <c r="J6" s="302"/>
    </row>
    <row r="7" spans="1:13" ht="12.95" customHeight="1">
      <c r="A7" s="300" t="s">
        <v>10</v>
      </c>
      <c r="B7" s="300"/>
      <c r="C7" s="316"/>
      <c r="D7" s="313"/>
      <c r="E7" s="313"/>
      <c r="F7" s="299" t="s">
        <v>11</v>
      </c>
      <c r="G7" s="300"/>
      <c r="H7" s="300"/>
      <c r="I7" s="313"/>
      <c r="J7" s="313"/>
    </row>
    <row r="8" spans="1:13" ht="12.95" customHeight="1">
      <c r="A8" s="300" t="s">
        <v>12</v>
      </c>
      <c r="B8" s="300"/>
      <c r="C8" s="314"/>
      <c r="D8" s="315"/>
      <c r="E8" s="315"/>
      <c r="F8" s="299" t="s">
        <v>13</v>
      </c>
      <c r="G8" s="300"/>
      <c r="H8" s="300"/>
      <c r="I8" s="313"/>
      <c r="J8" s="313"/>
    </row>
    <row r="9" spans="1:13" ht="12.95" customHeight="1">
      <c r="A9" s="299" t="s">
        <v>35</v>
      </c>
      <c r="B9" s="300"/>
      <c r="C9" s="301"/>
      <c r="D9" s="302"/>
      <c r="E9" s="302"/>
      <c r="F9" s="317" t="s">
        <v>14</v>
      </c>
      <c r="G9" s="317"/>
      <c r="H9" s="301"/>
      <c r="I9" s="302"/>
      <c r="J9" s="302"/>
    </row>
    <row r="10" spans="1:13" ht="23.25" customHeight="1">
      <c r="A10" s="300" t="s">
        <v>15</v>
      </c>
      <c r="B10" s="300"/>
      <c r="C10" s="301"/>
      <c r="D10" s="302"/>
      <c r="E10" s="302"/>
      <c r="F10" s="300" t="s">
        <v>16</v>
      </c>
      <c r="G10" s="300"/>
      <c r="H10" s="34"/>
      <c r="I10" s="305" t="s">
        <v>17</v>
      </c>
      <c r="J10" s="306"/>
      <c r="K10" s="4"/>
    </row>
    <row r="11" spans="1:13" ht="12.95" customHeight="1">
      <c r="A11" s="298" t="s">
        <v>18</v>
      </c>
      <c r="B11" s="298"/>
      <c r="C11" s="298"/>
      <c r="D11" s="298"/>
      <c r="E11" s="298"/>
      <c r="F11" s="298"/>
      <c r="G11" s="298"/>
      <c r="H11" s="298"/>
      <c r="I11" s="298"/>
      <c r="J11" s="298"/>
      <c r="K11" s="5"/>
    </row>
    <row r="12" spans="1:13" ht="17.25" customHeight="1">
      <c r="A12" s="3" t="s">
        <v>19</v>
      </c>
      <c r="B12" s="87"/>
      <c r="C12" s="6" t="s">
        <v>20</v>
      </c>
      <c r="D12" s="88"/>
      <c r="E12" s="6" t="s">
        <v>21</v>
      </c>
      <c r="F12" s="89"/>
      <c r="G12" s="307" t="s">
        <v>22</v>
      </c>
      <c r="H12" s="303"/>
      <c r="I12" s="309" t="s">
        <v>23</v>
      </c>
      <c r="J12" s="310"/>
      <c r="K12" s="4"/>
      <c r="L12" s="7"/>
      <c r="M12" s="7"/>
    </row>
    <row r="13" spans="1:13" ht="17.25" customHeight="1">
      <c r="A13" s="8" t="s">
        <v>24</v>
      </c>
      <c r="B13" s="87"/>
      <c r="C13" s="8" t="s">
        <v>25</v>
      </c>
      <c r="D13" s="88"/>
      <c r="E13" s="6" t="s">
        <v>26</v>
      </c>
      <c r="F13" s="89"/>
      <c r="G13" s="308"/>
      <c r="H13" s="304"/>
      <c r="I13" s="311"/>
      <c r="J13" s="312"/>
      <c r="K13" s="5"/>
    </row>
    <row r="14" spans="1:13" ht="12.95" customHeight="1">
      <c r="A14" s="298" t="s">
        <v>27</v>
      </c>
      <c r="B14" s="298"/>
      <c r="C14" s="298"/>
      <c r="D14" s="298"/>
      <c r="E14" s="298"/>
      <c r="F14" s="298"/>
      <c r="G14" s="298"/>
      <c r="H14" s="298"/>
      <c r="I14" s="298"/>
      <c r="J14" s="298"/>
      <c r="K14" s="5"/>
    </row>
    <row r="15" spans="1:13" ht="39" customHeight="1">
      <c r="A15" s="295"/>
      <c r="B15" s="296"/>
      <c r="C15" s="296"/>
      <c r="D15" s="296"/>
      <c r="E15" s="296"/>
      <c r="F15" s="296"/>
      <c r="G15" s="296"/>
      <c r="H15" s="296"/>
      <c r="I15" s="296"/>
      <c r="J15" s="297"/>
    </row>
    <row r="16" spans="1:13" ht="12.95" customHeight="1">
      <c r="A16" s="298" t="s">
        <v>28</v>
      </c>
      <c r="B16" s="298"/>
      <c r="C16" s="298"/>
      <c r="D16" s="298"/>
      <c r="E16" s="298"/>
      <c r="F16" s="298"/>
      <c r="G16" s="298"/>
      <c r="H16" s="298"/>
      <c r="I16" s="298"/>
      <c r="J16" s="298"/>
    </row>
    <row r="17" spans="1:12" ht="12.95" customHeight="1">
      <c r="A17" s="3" t="s">
        <v>29</v>
      </c>
      <c r="B17" s="299" t="s">
        <v>30</v>
      </c>
      <c r="C17" s="300"/>
      <c r="D17" s="300"/>
      <c r="E17" s="300"/>
      <c r="F17" s="299" t="s">
        <v>31</v>
      </c>
      <c r="G17" s="300"/>
      <c r="H17" s="3" t="s">
        <v>10</v>
      </c>
      <c r="I17" s="2" t="s">
        <v>32</v>
      </c>
      <c r="J17" s="2" t="s">
        <v>33</v>
      </c>
      <c r="L17" s="5"/>
    </row>
    <row r="18" spans="1:12" ht="12.95" customHeight="1">
      <c r="A18" s="35"/>
      <c r="B18" s="293"/>
      <c r="C18" s="294"/>
      <c r="D18" s="294"/>
      <c r="E18" s="294"/>
      <c r="F18" s="293"/>
      <c r="G18" s="294"/>
      <c r="H18" s="40"/>
      <c r="I18" s="18"/>
      <c r="J18" s="86"/>
      <c r="L18" s="5"/>
    </row>
    <row r="19" spans="1:12" ht="12.95" customHeight="1">
      <c r="A19" s="35"/>
      <c r="B19" s="293"/>
      <c r="C19" s="294"/>
      <c r="D19" s="294"/>
      <c r="E19" s="294"/>
      <c r="F19" s="293"/>
      <c r="G19" s="294"/>
      <c r="H19" s="21"/>
      <c r="I19" s="21"/>
      <c r="J19" s="86"/>
      <c r="L19" s="5"/>
    </row>
    <row r="20" spans="1:12" ht="12.95" customHeight="1">
      <c r="A20" s="35"/>
      <c r="B20" s="293"/>
      <c r="C20" s="294"/>
      <c r="D20" s="294"/>
      <c r="E20" s="294"/>
      <c r="F20" s="293"/>
      <c r="G20" s="294"/>
      <c r="H20" s="32"/>
      <c r="I20" s="32"/>
      <c r="J20" s="86"/>
      <c r="L20" s="5"/>
    </row>
    <row r="21" spans="1:12" ht="12.95" customHeight="1">
      <c r="A21" s="35"/>
      <c r="B21" s="293"/>
      <c r="C21" s="294"/>
      <c r="D21" s="294"/>
      <c r="E21" s="294"/>
      <c r="F21" s="293"/>
      <c r="G21" s="294"/>
      <c r="H21" s="32"/>
      <c r="I21" s="9"/>
      <c r="J21" s="86"/>
      <c r="L21" s="5"/>
    </row>
    <row r="22" spans="1:12" ht="12.95" customHeight="1">
      <c r="A22" s="35"/>
      <c r="B22" s="293"/>
      <c r="C22" s="294"/>
      <c r="D22" s="294"/>
      <c r="E22" s="294"/>
      <c r="F22" s="293"/>
      <c r="G22" s="294"/>
      <c r="H22" s="20"/>
      <c r="I22" s="11"/>
      <c r="J22" s="86"/>
      <c r="L22" s="5"/>
    </row>
    <row r="23" spans="1:12" ht="12.95" customHeight="1">
      <c r="A23" s="35"/>
      <c r="B23" s="293"/>
      <c r="C23" s="294"/>
      <c r="D23" s="294"/>
      <c r="E23" s="294"/>
      <c r="F23" s="293"/>
      <c r="G23" s="294"/>
      <c r="H23" s="11"/>
      <c r="I23" s="9"/>
      <c r="J23" s="86"/>
      <c r="L23" s="5"/>
    </row>
    <row r="24" spans="1:12" ht="12.95" customHeight="1">
      <c r="A24" s="35"/>
      <c r="B24" s="293"/>
      <c r="C24" s="294"/>
      <c r="D24" s="294"/>
      <c r="E24" s="294"/>
      <c r="F24" s="293"/>
      <c r="G24" s="294"/>
      <c r="H24" s="16"/>
      <c r="I24" s="9"/>
      <c r="J24" s="86"/>
      <c r="L24" s="5"/>
    </row>
    <row r="25" spans="1:12" ht="12.95" customHeight="1">
      <c r="A25" s="35"/>
      <c r="B25" s="293"/>
      <c r="C25" s="294"/>
      <c r="D25" s="294"/>
      <c r="E25" s="294"/>
      <c r="F25" s="293"/>
      <c r="G25" s="294"/>
      <c r="H25" s="16"/>
      <c r="I25" s="9"/>
      <c r="J25" s="86"/>
      <c r="L25" s="5"/>
    </row>
    <row r="26" spans="1:12" ht="12.95" customHeight="1">
      <c r="A26" s="35"/>
      <c r="B26" s="293"/>
      <c r="C26" s="294"/>
      <c r="D26" s="294"/>
      <c r="E26" s="294"/>
      <c r="F26" s="293"/>
      <c r="G26" s="294"/>
      <c r="H26" s="16"/>
      <c r="I26" s="9"/>
      <c r="J26" s="86"/>
      <c r="L26" s="5"/>
    </row>
    <row r="27" spans="1:12" ht="12.95" customHeight="1">
      <c r="A27" s="35"/>
      <c r="B27" s="293"/>
      <c r="C27" s="294"/>
      <c r="D27" s="294"/>
      <c r="E27" s="294"/>
      <c r="F27" s="293"/>
      <c r="G27" s="294"/>
      <c r="H27" s="9"/>
      <c r="I27" s="9"/>
      <c r="J27" s="86"/>
    </row>
    <row r="28" spans="1:12" ht="12.95" customHeight="1">
      <c r="A28" s="35"/>
      <c r="B28" s="293"/>
      <c r="C28" s="294"/>
      <c r="D28" s="294"/>
      <c r="E28" s="294"/>
      <c r="F28" s="293"/>
      <c r="G28" s="294"/>
      <c r="H28" s="9"/>
      <c r="I28" s="9"/>
      <c r="J28" s="86"/>
    </row>
    <row r="29" spans="1:12" ht="12.95" customHeight="1">
      <c r="A29" s="35"/>
      <c r="B29" s="293"/>
      <c r="C29" s="294"/>
      <c r="D29" s="294"/>
      <c r="E29" s="294"/>
      <c r="F29" s="293"/>
      <c r="G29" s="294"/>
      <c r="H29" s="9"/>
      <c r="I29" s="9"/>
      <c r="J29" s="86"/>
    </row>
    <row r="30" spans="1:12" ht="12.95" customHeight="1">
      <c r="A30" s="35"/>
      <c r="B30" s="293"/>
      <c r="C30" s="294"/>
      <c r="D30" s="294"/>
      <c r="E30" s="294"/>
      <c r="F30" s="293"/>
      <c r="G30" s="294"/>
      <c r="H30" s="9"/>
      <c r="I30" s="9"/>
      <c r="J30" s="86"/>
    </row>
    <row r="31" spans="1:12" ht="12.95" customHeight="1">
      <c r="A31" s="35"/>
      <c r="B31" s="293"/>
      <c r="C31" s="294"/>
      <c r="D31" s="294"/>
      <c r="E31" s="294"/>
      <c r="F31" s="293"/>
      <c r="G31" s="294"/>
      <c r="H31" s="9"/>
      <c r="I31" s="9"/>
      <c r="J31" s="86"/>
    </row>
    <row r="32" spans="1:12" ht="12.95" customHeight="1">
      <c r="A32" s="35"/>
      <c r="B32" s="293"/>
      <c r="C32" s="294"/>
      <c r="D32" s="294"/>
      <c r="E32" s="294"/>
      <c r="F32" s="293"/>
      <c r="G32" s="294"/>
      <c r="H32" s="9"/>
      <c r="I32" s="9"/>
      <c r="J32" s="86"/>
    </row>
    <row r="33" spans="1:10" ht="12.95" customHeight="1">
      <c r="A33" s="35"/>
      <c r="B33" s="293"/>
      <c r="C33" s="294"/>
      <c r="D33" s="294"/>
      <c r="E33" s="294"/>
      <c r="F33" s="293"/>
      <c r="G33" s="294"/>
      <c r="H33" s="9"/>
      <c r="I33" s="9"/>
      <c r="J33" s="86"/>
    </row>
    <row r="34" spans="1:10" ht="12.95" customHeight="1">
      <c r="A34" s="35"/>
      <c r="B34" s="293"/>
      <c r="C34" s="294"/>
      <c r="D34" s="294"/>
      <c r="E34" s="294"/>
      <c r="F34" s="293"/>
      <c r="G34" s="294"/>
      <c r="H34" s="9"/>
      <c r="I34" s="9"/>
      <c r="J34" s="86"/>
    </row>
    <row r="35" spans="1:10" ht="12.95" customHeight="1">
      <c r="A35" s="35"/>
      <c r="B35" s="293"/>
      <c r="C35" s="294"/>
      <c r="D35" s="294"/>
      <c r="E35" s="294"/>
      <c r="F35" s="293"/>
      <c r="G35" s="294"/>
      <c r="H35" s="9"/>
      <c r="I35" s="9"/>
      <c r="J35" s="86"/>
    </row>
    <row r="36" spans="1:10" ht="12.95" customHeight="1">
      <c r="A36" s="35"/>
      <c r="B36" s="293"/>
      <c r="C36" s="294"/>
      <c r="D36" s="294"/>
      <c r="E36" s="294"/>
      <c r="F36" s="293"/>
      <c r="G36" s="294"/>
      <c r="H36" s="9"/>
      <c r="I36" s="9"/>
      <c r="J36" s="86"/>
    </row>
    <row r="37" spans="1:10" ht="12.95" customHeight="1">
      <c r="A37" s="35"/>
      <c r="B37" s="293"/>
      <c r="C37" s="294"/>
      <c r="D37" s="294"/>
      <c r="E37" s="294"/>
      <c r="F37" s="293"/>
      <c r="G37" s="294"/>
      <c r="H37" s="9"/>
      <c r="I37" s="9"/>
      <c r="J37" s="86"/>
    </row>
    <row r="38" spans="1:10" ht="12.95" customHeight="1">
      <c r="A38" s="39" t="s">
        <v>36</v>
      </c>
      <c r="B38" s="5"/>
      <c r="C38" s="5"/>
      <c r="D38" s="5"/>
      <c r="E38" s="5"/>
      <c r="J38" s="10"/>
    </row>
    <row r="39" spans="1:10" ht="12.95" customHeight="1">
      <c r="A39" s="279" t="s">
        <v>37</v>
      </c>
      <c r="B39" s="279"/>
      <c r="C39" s="279"/>
      <c r="D39" s="279"/>
      <c r="E39" s="279"/>
      <c r="F39" s="280" t="s">
        <v>38</v>
      </c>
      <c r="G39" s="283"/>
      <c r="H39" s="284"/>
      <c r="I39" s="284"/>
      <c r="J39" s="285"/>
    </row>
    <row r="40" spans="1:10" ht="12.95" customHeight="1">
      <c r="A40" s="279" t="s">
        <v>39</v>
      </c>
      <c r="B40" s="279"/>
      <c r="C40" s="279"/>
      <c r="D40" s="279"/>
      <c r="E40" s="279"/>
      <c r="F40" s="281"/>
      <c r="G40" s="286"/>
      <c r="H40" s="287"/>
      <c r="I40" s="287"/>
      <c r="J40" s="288"/>
    </row>
    <row r="41" spans="1:10" ht="12.95" customHeight="1">
      <c r="A41" s="279" t="s">
        <v>40</v>
      </c>
      <c r="B41" s="279"/>
      <c r="C41" s="279"/>
      <c r="D41" s="279"/>
      <c r="E41" s="279"/>
      <c r="F41" s="281"/>
      <c r="G41" s="286"/>
      <c r="H41" s="287"/>
      <c r="I41" s="287"/>
      <c r="J41" s="288"/>
    </row>
    <row r="42" spans="1:10" ht="12.95" customHeight="1">
      <c r="A42" s="279" t="s">
        <v>41</v>
      </c>
      <c r="B42" s="279"/>
      <c r="C42" s="292" t="s">
        <v>42</v>
      </c>
      <c r="D42" s="292"/>
      <c r="E42" s="292"/>
      <c r="F42" s="282"/>
      <c r="G42" s="289"/>
      <c r="H42" s="290"/>
      <c r="I42" s="290"/>
      <c r="J42" s="291"/>
    </row>
    <row r="43" spans="1:10" ht="12.95" customHeight="1">
      <c r="A43" s="278" t="s">
        <v>52</v>
      </c>
      <c r="B43" s="278"/>
      <c r="C43" s="278" t="e">
        <f ca="1">Calcu!Y3</f>
        <v>#DIV/0!</v>
      </c>
      <c r="D43" s="278"/>
      <c r="E43" s="278"/>
    </row>
    <row r="46" spans="1:10" ht="12.95" customHeight="1">
      <c r="B46" s="1" t="s">
        <v>103</v>
      </c>
    </row>
    <row r="47" spans="1:10" ht="12.95" customHeight="1">
      <c r="B47" s="1" t="s">
        <v>104</v>
      </c>
    </row>
    <row r="48" spans="1:10" ht="12.95" customHeight="1">
      <c r="A48" s="1">
        <f>Calcu!K353</f>
        <v>0</v>
      </c>
      <c r="B48" s="1" t="s">
        <v>108</v>
      </c>
    </row>
    <row r="49" spans="1:2" ht="12.95" customHeight="1">
      <c r="A49" s="109"/>
    </row>
    <row r="50" spans="1:2" ht="12.95" customHeight="1">
      <c r="A50" s="1" t="str">
        <f>Calcu!Z3</f>
        <v>PASS</v>
      </c>
      <c r="B50" s="1" t="s">
        <v>109</v>
      </c>
    </row>
    <row r="52" spans="1:2" ht="12.95" customHeight="1">
      <c r="B52" s="1" t="s">
        <v>414</v>
      </c>
    </row>
  </sheetData>
  <sheetProtection selectLockedCells="1"/>
  <mergeCells count="95">
    <mergeCell ref="A4:B4"/>
    <mergeCell ref="C4:E4"/>
    <mergeCell ref="F4:G4"/>
    <mergeCell ref="H4:J4"/>
    <mergeCell ref="A5:B5"/>
    <mergeCell ref="C5:E5"/>
    <mergeCell ref="F5:G5"/>
    <mergeCell ref="H5:J5"/>
    <mergeCell ref="A1:J1"/>
    <mergeCell ref="A2:J2"/>
    <mergeCell ref="A3:B3"/>
    <mergeCell ref="C3:E3"/>
    <mergeCell ref="F3:G3"/>
    <mergeCell ref="H3:J3"/>
    <mergeCell ref="A6:B6"/>
    <mergeCell ref="C6:E6"/>
    <mergeCell ref="F6:G6"/>
    <mergeCell ref="H6:J6"/>
    <mergeCell ref="F10:G10"/>
    <mergeCell ref="A8:B8"/>
    <mergeCell ref="C8:E8"/>
    <mergeCell ref="F8:G8"/>
    <mergeCell ref="H8:J8"/>
    <mergeCell ref="A9:B9"/>
    <mergeCell ref="A7:B7"/>
    <mergeCell ref="C7:E7"/>
    <mergeCell ref="F7:G7"/>
    <mergeCell ref="H7:J7"/>
    <mergeCell ref="C9:E9"/>
    <mergeCell ref="F9:G9"/>
    <mergeCell ref="B22:E22"/>
    <mergeCell ref="F22:G22"/>
    <mergeCell ref="B20:E20"/>
    <mergeCell ref="F18:G18"/>
    <mergeCell ref="F19:G19"/>
    <mergeCell ref="B18:E18"/>
    <mergeCell ref="B19:E19"/>
    <mergeCell ref="F20:G20"/>
    <mergeCell ref="B21:E21"/>
    <mergeCell ref="F21:G21"/>
    <mergeCell ref="A15:J15"/>
    <mergeCell ref="A16:J16"/>
    <mergeCell ref="B17:E17"/>
    <mergeCell ref="H9:J9"/>
    <mergeCell ref="F17:G17"/>
    <mergeCell ref="C10:E10"/>
    <mergeCell ref="A10:B10"/>
    <mergeCell ref="H12:H13"/>
    <mergeCell ref="A14:J14"/>
    <mergeCell ref="I10:J10"/>
    <mergeCell ref="A11:J11"/>
    <mergeCell ref="G12:G13"/>
    <mergeCell ref="I12:J13"/>
    <mergeCell ref="B32:E32"/>
    <mergeCell ref="F32:G32"/>
    <mergeCell ref="B31:E31"/>
    <mergeCell ref="F24:G24"/>
    <mergeCell ref="B25:E25"/>
    <mergeCell ref="F25:G25"/>
    <mergeCell ref="B26:E26"/>
    <mergeCell ref="B27:E27"/>
    <mergeCell ref="F27:G27"/>
    <mergeCell ref="B29:E29"/>
    <mergeCell ref="F29:G29"/>
    <mergeCell ref="B30:E30"/>
    <mergeCell ref="B24:E24"/>
    <mergeCell ref="F30:G30"/>
    <mergeCell ref="B23:E23"/>
    <mergeCell ref="F23:G23"/>
    <mergeCell ref="F26:G26"/>
    <mergeCell ref="B37:E37"/>
    <mergeCell ref="F37:G37"/>
    <mergeCell ref="B34:E34"/>
    <mergeCell ref="F34:G34"/>
    <mergeCell ref="B35:E35"/>
    <mergeCell ref="B36:E36"/>
    <mergeCell ref="F35:G35"/>
    <mergeCell ref="F36:G36"/>
    <mergeCell ref="B33:E33"/>
    <mergeCell ref="F33:G33"/>
    <mergeCell ref="B28:E28"/>
    <mergeCell ref="F28:G28"/>
    <mergeCell ref="F31:G31"/>
    <mergeCell ref="G39:J42"/>
    <mergeCell ref="A40:B40"/>
    <mergeCell ref="C40:E40"/>
    <mergeCell ref="A41:B41"/>
    <mergeCell ref="C41:E41"/>
    <mergeCell ref="A42:B42"/>
    <mergeCell ref="C42:E42"/>
    <mergeCell ref="A43:B43"/>
    <mergeCell ref="C43:E43"/>
    <mergeCell ref="A39:B39"/>
    <mergeCell ref="C39:E39"/>
    <mergeCell ref="F39:F42"/>
  </mergeCells>
  <phoneticPr fontId="4" type="noConversion"/>
  <dataValidations disablePrompts="1" count="1">
    <dataValidation type="list" allowBlank="1" showInputMessage="1" showErrorMessage="1" sqref="C42:E42">
      <formula1>"확인전,확인완료,수정"</formula1>
    </dataValidation>
  </dataValidations>
  <pageMargins left="0.39370078740157483" right="0.35433070866141736" top="0.39370078740157483" bottom="0.59055118110236227" header="0" footer="0.31496062992125984"/>
  <pageSetup paperSize="9" orientation="portrait" r:id="rId1"/>
  <headerFooter alignWithMargins="0">
    <oddFooter>&amp;R&amp;"휴먼엑스포,보통"&amp;9(주)에이치시티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J1"/>
  <sheetViews>
    <sheetView workbookViewId="0"/>
  </sheetViews>
  <sheetFormatPr defaultColWidth="8.88671875" defaultRowHeight="12"/>
  <cols>
    <col min="1" max="1" width="5.21875" style="95" bestFit="1" customWidth="1"/>
    <col min="2" max="2" width="6.6640625" style="95" bestFit="1" customWidth="1"/>
    <col min="3" max="3" width="8.88671875" style="95"/>
    <col min="4" max="4" width="6.6640625" style="95" bestFit="1" customWidth="1"/>
    <col min="5" max="13" width="1.77734375" style="95" customWidth="1"/>
    <col min="14" max="15" width="6" style="95" bestFit="1" customWidth="1"/>
    <col min="16" max="16" width="7.5546875" style="95" bestFit="1" customWidth="1"/>
    <col min="17" max="17" width="4" style="95" bestFit="1" customWidth="1"/>
    <col min="18" max="18" width="5.33203125" style="95" bestFit="1" customWidth="1"/>
    <col min="19" max="19" width="4" style="95" bestFit="1" customWidth="1"/>
    <col min="20" max="21" width="6.5546875" style="95" bestFit="1" customWidth="1"/>
    <col min="22" max="22" width="8.44140625" style="95" bestFit="1" customWidth="1"/>
    <col min="23" max="23" width="6.6640625" style="95" bestFit="1" customWidth="1"/>
    <col min="24" max="24" width="5.33203125" style="95" bestFit="1" customWidth="1"/>
    <col min="25" max="25" width="6.6640625" style="95" bestFit="1" customWidth="1"/>
    <col min="26" max="26" width="5.33203125" style="95" bestFit="1" customWidth="1"/>
    <col min="27" max="34" width="1.77734375" style="95" customWidth="1"/>
    <col min="35" max="35" width="7.5546875" style="95" bestFit="1" customWidth="1"/>
    <col min="36" max="16384" width="8.88671875" style="95"/>
  </cols>
  <sheetData>
    <row r="1" spans="1:36">
      <c r="A1" s="115" t="s">
        <v>88</v>
      </c>
      <c r="B1" s="115" t="s">
        <v>63</v>
      </c>
      <c r="C1" s="115" t="s">
        <v>64</v>
      </c>
      <c r="D1" s="115" t="s">
        <v>89</v>
      </c>
      <c r="E1" s="115"/>
      <c r="F1" s="115"/>
      <c r="G1" s="115"/>
      <c r="H1" s="115"/>
      <c r="I1" s="115"/>
      <c r="J1" s="115"/>
      <c r="K1" s="115"/>
      <c r="L1" s="115"/>
      <c r="M1" s="115"/>
      <c r="N1" s="115" t="s">
        <v>90</v>
      </c>
      <c r="O1" s="115" t="s">
        <v>91</v>
      </c>
      <c r="P1" s="115" t="s">
        <v>65</v>
      </c>
      <c r="Q1" s="115" t="s">
        <v>92</v>
      </c>
      <c r="R1" s="115" t="s">
        <v>67</v>
      </c>
      <c r="S1" s="115" t="s">
        <v>66</v>
      </c>
      <c r="T1" s="115" t="s">
        <v>68</v>
      </c>
      <c r="U1" s="115" t="s">
        <v>93</v>
      </c>
      <c r="V1" s="115" t="s">
        <v>69</v>
      </c>
      <c r="W1" s="115" t="s">
        <v>70</v>
      </c>
      <c r="X1" s="115" t="s">
        <v>94</v>
      </c>
      <c r="Y1" s="115" t="s">
        <v>127</v>
      </c>
      <c r="Z1" s="115" t="s">
        <v>128</v>
      </c>
      <c r="AA1" s="115"/>
      <c r="AB1" s="115"/>
      <c r="AC1" s="115"/>
      <c r="AD1" s="115"/>
      <c r="AE1" s="115"/>
      <c r="AF1" s="115"/>
      <c r="AG1" s="115"/>
      <c r="AH1" s="115"/>
      <c r="AI1" s="115" t="s">
        <v>95</v>
      </c>
      <c r="AJ1" s="154" t="s">
        <v>102</v>
      </c>
    </row>
  </sheetData>
  <phoneticPr fontId="4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J627"/>
  <sheetViews>
    <sheetView zoomScaleNormal="100" workbookViewId="0"/>
  </sheetViews>
  <sheetFormatPr defaultColWidth="9" defaultRowHeight="17.100000000000001" customHeight="1"/>
  <cols>
    <col min="1" max="36" width="10.44140625" style="33" customWidth="1"/>
    <col min="37" max="16384" width="9" style="33"/>
  </cols>
  <sheetData>
    <row r="1" spans="1:18" s="12" customFormat="1" ht="33" customHeight="1">
      <c r="A1" s="15" t="s">
        <v>85</v>
      </c>
    </row>
    <row r="2" spans="1:18" s="12" customFormat="1" ht="17.100000000000001" customHeight="1">
      <c r="A2" s="17" t="s">
        <v>43</v>
      </c>
      <c r="C2" s="96" t="s">
        <v>62</v>
      </c>
      <c r="F2" s="96" t="s">
        <v>72</v>
      </c>
      <c r="J2" s="17" t="s">
        <v>44</v>
      </c>
      <c r="M2" s="17" t="s">
        <v>45</v>
      </c>
    </row>
    <row r="3" spans="1:18" s="12" customFormat="1" ht="13.5">
      <c r="A3" s="14" t="s">
        <v>86</v>
      </c>
      <c r="B3" s="14" t="s">
        <v>60</v>
      </c>
      <c r="C3" s="14" t="s">
        <v>55</v>
      </c>
      <c r="D3" s="14" t="s">
        <v>56</v>
      </c>
      <c r="E3" s="14" t="s">
        <v>51</v>
      </c>
      <c r="F3" s="13" t="s">
        <v>46</v>
      </c>
      <c r="G3" s="14" t="s">
        <v>61</v>
      </c>
      <c r="H3" s="14" t="s">
        <v>73</v>
      </c>
      <c r="I3" s="14" t="s">
        <v>47</v>
      </c>
      <c r="J3" s="14" t="s">
        <v>48</v>
      </c>
      <c r="K3" s="41" t="s">
        <v>49</v>
      </c>
      <c r="L3" s="41" t="s">
        <v>50</v>
      </c>
      <c r="M3" s="41" t="s">
        <v>121</v>
      </c>
      <c r="N3" s="41" t="s">
        <v>122</v>
      </c>
      <c r="O3" s="111" t="s">
        <v>123</v>
      </c>
      <c r="P3" s="111" t="s">
        <v>124</v>
      </c>
      <c r="Q3" s="41" t="s">
        <v>125</v>
      </c>
      <c r="R3" s="41" t="s">
        <v>126</v>
      </c>
    </row>
    <row r="4" spans="1:18" s="12" customFormat="1" ht="17.100000000000001" customHeight="1">
      <c r="A4" s="110"/>
      <c r="B4" s="23"/>
      <c r="C4" s="23"/>
      <c r="D4" s="55"/>
      <c r="E4" s="42"/>
      <c r="F4" s="23"/>
      <c r="G4" s="23"/>
      <c r="H4" s="97"/>
      <c r="I4" s="42"/>
      <c r="J4" s="23"/>
      <c r="K4" s="23"/>
      <c r="L4" s="23"/>
      <c r="M4" s="23"/>
      <c r="N4" s="23"/>
      <c r="O4" s="112"/>
      <c r="P4" s="112"/>
      <c r="Q4" s="23"/>
      <c r="R4" s="23"/>
    </row>
    <row r="5" spans="1:18" s="12" customFormat="1" ht="17.100000000000001" customHeight="1">
      <c r="A5" s="110"/>
      <c r="B5" s="23"/>
      <c r="C5" s="23"/>
      <c r="D5" s="55"/>
      <c r="E5" s="42"/>
      <c r="F5" s="23"/>
      <c r="G5" s="23"/>
      <c r="H5" s="97"/>
      <c r="I5" s="42"/>
      <c r="J5" s="23"/>
      <c r="K5" s="24"/>
      <c r="L5" s="24"/>
      <c r="M5" s="24"/>
      <c r="N5" s="24"/>
      <c r="O5" s="113"/>
      <c r="P5" s="113"/>
      <c r="Q5" s="24"/>
      <c r="R5" s="24"/>
    </row>
    <row r="6" spans="1:18" s="12" customFormat="1" ht="17.100000000000001" customHeight="1">
      <c r="A6" s="110"/>
      <c r="B6" s="23"/>
      <c r="C6" s="23"/>
      <c r="D6" s="55"/>
      <c r="E6" s="42"/>
      <c r="F6" s="23"/>
      <c r="G6" s="23"/>
      <c r="H6" s="97"/>
      <c r="I6" s="42"/>
      <c r="J6" s="23"/>
      <c r="K6" s="24"/>
      <c r="L6" s="24"/>
      <c r="M6" s="24"/>
      <c r="N6" s="24"/>
      <c r="O6" s="113"/>
      <c r="P6" s="113"/>
      <c r="Q6" s="24"/>
      <c r="R6" s="24"/>
    </row>
    <row r="7" spans="1:18" s="12" customFormat="1" ht="17.100000000000001" customHeight="1">
      <c r="A7" s="110"/>
      <c r="B7" s="23"/>
      <c r="C7" s="23"/>
      <c r="D7" s="55"/>
      <c r="E7" s="42"/>
      <c r="F7" s="23"/>
      <c r="G7" s="23"/>
      <c r="H7" s="97"/>
      <c r="I7" s="42"/>
      <c r="J7" s="23"/>
      <c r="K7" s="24"/>
      <c r="L7" s="24"/>
      <c r="M7" s="24"/>
      <c r="N7" s="24"/>
      <c r="O7" s="113"/>
      <c r="P7" s="113"/>
      <c r="Q7" s="24"/>
      <c r="R7" s="24"/>
    </row>
    <row r="8" spans="1:18" s="12" customFormat="1" ht="17.100000000000001" customHeight="1">
      <c r="A8" s="110"/>
      <c r="B8" s="23"/>
      <c r="C8" s="23"/>
      <c r="D8" s="55"/>
      <c r="E8" s="42"/>
      <c r="F8" s="23"/>
      <c r="G8" s="23"/>
      <c r="H8" s="97"/>
      <c r="I8" s="42"/>
      <c r="J8" s="23"/>
      <c r="K8" s="24"/>
      <c r="L8" s="24"/>
      <c r="M8" s="24"/>
      <c r="N8" s="24"/>
      <c r="O8" s="113"/>
      <c r="P8" s="113"/>
      <c r="Q8" s="24"/>
      <c r="R8" s="24"/>
    </row>
    <row r="9" spans="1:18" s="12" customFormat="1" ht="17.100000000000001" customHeight="1">
      <c r="A9" s="110"/>
      <c r="B9" s="23"/>
      <c r="C9" s="23"/>
      <c r="D9" s="55"/>
      <c r="E9" s="42"/>
      <c r="F9" s="23"/>
      <c r="G9" s="23"/>
      <c r="H9" s="97"/>
      <c r="I9" s="42"/>
      <c r="J9" s="23"/>
      <c r="K9" s="24"/>
      <c r="L9" s="24"/>
      <c r="M9" s="24"/>
      <c r="N9" s="24"/>
      <c r="O9" s="113"/>
      <c r="P9" s="113"/>
      <c r="Q9" s="24"/>
      <c r="R9" s="24"/>
    </row>
    <row r="10" spans="1:18" s="12" customFormat="1" ht="17.100000000000001" customHeight="1">
      <c r="A10" s="110"/>
      <c r="B10" s="23"/>
      <c r="C10" s="23"/>
      <c r="D10" s="55"/>
      <c r="E10" s="42"/>
      <c r="F10" s="23"/>
      <c r="G10" s="23"/>
      <c r="H10" s="97"/>
      <c r="I10" s="42"/>
      <c r="J10" s="23"/>
      <c r="K10" s="24"/>
      <c r="L10" s="24"/>
      <c r="M10" s="24"/>
      <c r="N10" s="24"/>
      <c r="O10" s="113"/>
      <c r="P10" s="113"/>
      <c r="Q10" s="24"/>
      <c r="R10" s="24"/>
    </row>
    <row r="11" spans="1:18" s="12" customFormat="1" ht="17.100000000000001" customHeight="1">
      <c r="A11" s="110"/>
      <c r="B11" s="23"/>
      <c r="C11" s="23"/>
      <c r="D11" s="55"/>
      <c r="E11" s="42"/>
      <c r="F11" s="23"/>
      <c r="G11" s="23"/>
      <c r="H11" s="97"/>
      <c r="I11" s="42"/>
      <c r="J11" s="23"/>
      <c r="K11" s="24"/>
      <c r="L11" s="24"/>
      <c r="M11" s="24"/>
      <c r="N11" s="24"/>
      <c r="O11" s="113"/>
      <c r="P11" s="113"/>
      <c r="Q11" s="24"/>
      <c r="R11" s="24"/>
    </row>
    <row r="12" spans="1:18" s="12" customFormat="1" ht="17.100000000000001" customHeight="1">
      <c r="A12" s="110"/>
      <c r="B12" s="23"/>
      <c r="C12" s="23"/>
      <c r="D12" s="55"/>
      <c r="E12" s="42"/>
      <c r="F12" s="23"/>
      <c r="G12" s="23"/>
      <c r="H12" s="97"/>
      <c r="I12" s="42"/>
      <c r="J12" s="23"/>
      <c r="K12" s="24"/>
      <c r="L12" s="24"/>
      <c r="M12" s="24"/>
      <c r="N12" s="24"/>
      <c r="O12" s="113"/>
      <c r="P12" s="113"/>
      <c r="Q12" s="24"/>
      <c r="R12" s="24"/>
    </row>
    <row r="13" spans="1:18" s="12" customFormat="1" ht="17.100000000000001" customHeight="1">
      <c r="A13" s="110"/>
      <c r="B13" s="23"/>
      <c r="C13" s="23"/>
      <c r="D13" s="55"/>
      <c r="E13" s="42"/>
      <c r="F13" s="23"/>
      <c r="G13" s="23"/>
      <c r="H13" s="97"/>
      <c r="I13" s="42"/>
      <c r="J13" s="23"/>
      <c r="K13" s="24"/>
      <c r="L13" s="24"/>
      <c r="M13" s="24"/>
      <c r="N13" s="24"/>
      <c r="O13" s="113"/>
      <c r="P13" s="113"/>
      <c r="Q13" s="24"/>
      <c r="R13" s="24"/>
    </row>
    <row r="14" spans="1:18" s="12" customFormat="1" ht="17.100000000000001" customHeight="1">
      <c r="A14" s="110"/>
      <c r="B14" s="23"/>
      <c r="C14" s="23"/>
      <c r="D14" s="55"/>
      <c r="E14" s="42"/>
      <c r="F14" s="23"/>
      <c r="G14" s="23"/>
      <c r="H14" s="97"/>
      <c r="I14" s="42"/>
      <c r="J14" s="23"/>
      <c r="K14" s="24"/>
      <c r="L14" s="24"/>
      <c r="M14" s="24"/>
      <c r="N14" s="24"/>
      <c r="O14" s="113"/>
      <c r="P14" s="113"/>
      <c r="Q14" s="24"/>
      <c r="R14" s="24"/>
    </row>
    <row r="15" spans="1:18" s="12" customFormat="1" ht="17.100000000000001" customHeight="1">
      <c r="A15" s="110"/>
      <c r="B15" s="23"/>
      <c r="C15" s="23"/>
      <c r="D15" s="55"/>
      <c r="E15" s="42"/>
      <c r="F15" s="23"/>
      <c r="G15" s="23"/>
      <c r="H15" s="97"/>
      <c r="I15" s="42"/>
      <c r="J15" s="24"/>
      <c r="K15" s="24"/>
      <c r="L15" s="24"/>
      <c r="M15" s="24"/>
      <c r="N15" s="24"/>
      <c r="O15" s="113"/>
      <c r="P15" s="113"/>
      <c r="Q15" s="24"/>
      <c r="R15" s="24"/>
    </row>
    <row r="16" spans="1:18" s="12" customFormat="1" ht="17.100000000000001" customHeight="1">
      <c r="A16" s="110"/>
      <c r="B16" s="23"/>
      <c r="C16" s="23"/>
      <c r="D16" s="55"/>
      <c r="E16" s="42"/>
      <c r="F16" s="23"/>
      <c r="G16" s="23"/>
      <c r="H16" s="97"/>
      <c r="I16" s="42"/>
      <c r="J16" s="24"/>
      <c r="K16" s="24"/>
      <c r="L16" s="24"/>
      <c r="M16" s="24"/>
      <c r="N16" s="24"/>
      <c r="O16" s="113"/>
      <c r="P16" s="113"/>
      <c r="Q16" s="24"/>
      <c r="R16" s="24"/>
    </row>
    <row r="17" spans="1:18" s="12" customFormat="1" ht="17.100000000000001" customHeight="1">
      <c r="A17" s="110"/>
      <c r="B17" s="23"/>
      <c r="C17" s="23"/>
      <c r="D17" s="55"/>
      <c r="E17" s="42"/>
      <c r="F17" s="23"/>
      <c r="G17" s="23"/>
      <c r="H17" s="97"/>
      <c r="I17" s="42"/>
      <c r="J17" s="24"/>
      <c r="K17" s="24"/>
      <c r="L17" s="24"/>
      <c r="M17" s="24"/>
      <c r="N17" s="24"/>
      <c r="O17" s="113"/>
      <c r="P17" s="113"/>
      <c r="Q17" s="24"/>
      <c r="R17" s="24"/>
    </row>
    <row r="18" spans="1:18" s="12" customFormat="1" ht="17.100000000000001" customHeight="1">
      <c r="A18" s="110"/>
      <c r="B18" s="23"/>
      <c r="C18" s="23"/>
      <c r="D18" s="55"/>
      <c r="E18" s="42"/>
      <c r="F18" s="23"/>
      <c r="G18" s="23"/>
      <c r="H18" s="97"/>
      <c r="I18" s="42"/>
      <c r="J18" s="24"/>
      <c r="K18" s="24"/>
      <c r="L18" s="24"/>
      <c r="M18" s="24"/>
      <c r="N18" s="24"/>
      <c r="O18" s="113"/>
      <c r="P18" s="113"/>
      <c r="Q18" s="24"/>
      <c r="R18" s="24"/>
    </row>
    <row r="19" spans="1:18" s="12" customFormat="1" ht="17.100000000000001" customHeight="1">
      <c r="A19" s="110"/>
      <c r="B19" s="112"/>
      <c r="C19" s="112"/>
      <c r="D19" s="112"/>
      <c r="E19" s="112"/>
      <c r="F19" s="112"/>
      <c r="G19" s="112"/>
      <c r="H19" s="112"/>
      <c r="I19" s="112"/>
      <c r="J19" s="113"/>
      <c r="K19" s="113"/>
      <c r="L19" s="113"/>
      <c r="M19" s="113"/>
      <c r="N19" s="113"/>
      <c r="O19" s="113"/>
      <c r="P19" s="113"/>
      <c r="Q19" s="113"/>
      <c r="R19" s="113"/>
    </row>
    <row r="20" spans="1:18" s="12" customFormat="1" ht="17.100000000000001" customHeight="1">
      <c r="A20" s="110"/>
      <c r="B20" s="112"/>
      <c r="C20" s="112"/>
      <c r="D20" s="112"/>
      <c r="E20" s="112"/>
      <c r="F20" s="112"/>
      <c r="G20" s="112"/>
      <c r="H20" s="112"/>
      <c r="I20" s="112"/>
      <c r="J20" s="113"/>
      <c r="K20" s="113"/>
      <c r="L20" s="113"/>
      <c r="M20" s="113"/>
      <c r="N20" s="113"/>
      <c r="O20" s="113"/>
      <c r="P20" s="113"/>
      <c r="Q20" s="113"/>
      <c r="R20" s="113"/>
    </row>
    <row r="21" spans="1:18" s="12" customFormat="1" ht="17.100000000000001" customHeight="1">
      <c r="A21" s="110"/>
      <c r="B21" s="112"/>
      <c r="C21" s="112"/>
      <c r="D21" s="112"/>
      <c r="E21" s="112"/>
      <c r="F21" s="112"/>
      <c r="G21" s="112"/>
      <c r="H21" s="112"/>
      <c r="I21" s="112"/>
      <c r="J21" s="113"/>
      <c r="K21" s="113"/>
      <c r="L21" s="113"/>
      <c r="M21" s="113"/>
      <c r="N21" s="113"/>
      <c r="O21" s="113"/>
      <c r="P21" s="113"/>
      <c r="Q21" s="113"/>
      <c r="R21" s="113"/>
    </row>
    <row r="22" spans="1:18" s="12" customFormat="1" ht="17.100000000000001" customHeight="1">
      <c r="A22" s="110"/>
      <c r="B22" s="112"/>
      <c r="C22" s="112"/>
      <c r="D22" s="112"/>
      <c r="E22" s="112"/>
      <c r="F22" s="112"/>
      <c r="G22" s="112"/>
      <c r="H22" s="112"/>
      <c r="I22" s="112"/>
      <c r="J22" s="113"/>
      <c r="K22" s="113"/>
      <c r="L22" s="113"/>
      <c r="M22" s="113"/>
      <c r="N22" s="113"/>
      <c r="O22" s="113"/>
      <c r="P22" s="113"/>
      <c r="Q22" s="113"/>
      <c r="R22" s="113"/>
    </row>
    <row r="23" spans="1:18" s="12" customFormat="1" ht="17.100000000000001" customHeight="1">
      <c r="A23" s="110"/>
      <c r="B23" s="112"/>
      <c r="C23" s="112"/>
      <c r="D23" s="112"/>
      <c r="E23" s="112"/>
      <c r="F23" s="112"/>
      <c r="G23" s="112"/>
      <c r="H23" s="112"/>
      <c r="I23" s="112"/>
      <c r="J23" s="113"/>
      <c r="K23" s="113"/>
      <c r="L23" s="113"/>
      <c r="M23" s="113"/>
      <c r="N23" s="113"/>
      <c r="O23" s="113"/>
      <c r="P23" s="113"/>
      <c r="Q23" s="113"/>
      <c r="R23" s="113"/>
    </row>
    <row r="24" spans="1:18" s="12" customFormat="1" ht="17.100000000000001" customHeight="1">
      <c r="A24" s="110"/>
      <c r="B24" s="112"/>
      <c r="C24" s="112"/>
      <c r="D24" s="112"/>
      <c r="E24" s="112"/>
      <c r="F24" s="112"/>
      <c r="G24" s="112"/>
      <c r="H24" s="112"/>
      <c r="I24" s="112"/>
      <c r="J24" s="113"/>
      <c r="K24" s="113"/>
      <c r="L24" s="113"/>
      <c r="M24" s="113"/>
      <c r="N24" s="113"/>
      <c r="O24" s="113"/>
      <c r="P24" s="113"/>
      <c r="Q24" s="113"/>
      <c r="R24" s="113"/>
    </row>
    <row r="25" spans="1:18" s="12" customFormat="1" ht="17.100000000000001" customHeight="1">
      <c r="A25" s="110"/>
      <c r="B25" s="112"/>
      <c r="C25" s="112"/>
      <c r="D25" s="112"/>
      <c r="E25" s="112"/>
      <c r="F25" s="112"/>
      <c r="G25" s="112"/>
      <c r="H25" s="112"/>
      <c r="I25" s="112"/>
      <c r="J25" s="113"/>
      <c r="K25" s="113"/>
      <c r="L25" s="113"/>
      <c r="M25" s="113"/>
      <c r="N25" s="113"/>
      <c r="O25" s="113"/>
      <c r="P25" s="113"/>
      <c r="Q25" s="113"/>
      <c r="R25" s="113"/>
    </row>
    <row r="26" spans="1:18" s="12" customFormat="1" ht="17.100000000000001" customHeight="1">
      <c r="A26" s="110"/>
      <c r="B26" s="112"/>
      <c r="C26" s="112"/>
      <c r="D26" s="112"/>
      <c r="E26" s="112"/>
      <c r="F26" s="112"/>
      <c r="G26" s="112"/>
      <c r="H26" s="112"/>
      <c r="I26" s="112"/>
      <c r="J26" s="113"/>
      <c r="K26" s="113"/>
      <c r="L26" s="113"/>
      <c r="M26" s="113"/>
      <c r="N26" s="113"/>
      <c r="O26" s="113"/>
      <c r="P26" s="113"/>
      <c r="Q26" s="113"/>
      <c r="R26" s="113"/>
    </row>
    <row r="27" spans="1:18" s="12" customFormat="1" ht="17.100000000000001" customHeight="1">
      <c r="A27" s="110"/>
      <c r="B27" s="112"/>
      <c r="C27" s="112"/>
      <c r="D27" s="112"/>
      <c r="E27" s="112"/>
      <c r="F27" s="112"/>
      <c r="G27" s="112"/>
      <c r="H27" s="112"/>
      <c r="I27" s="112"/>
      <c r="J27" s="113"/>
      <c r="K27" s="113"/>
      <c r="L27" s="113"/>
      <c r="M27" s="113"/>
      <c r="N27" s="113"/>
      <c r="O27" s="113"/>
      <c r="P27" s="113"/>
      <c r="Q27" s="113"/>
      <c r="R27" s="113"/>
    </row>
    <row r="28" spans="1:18" s="12" customFormat="1" ht="17.100000000000001" customHeight="1">
      <c r="A28" s="110"/>
      <c r="B28" s="112"/>
      <c r="C28" s="112"/>
      <c r="D28" s="112"/>
      <c r="E28" s="112"/>
      <c r="F28" s="112"/>
      <c r="G28" s="112"/>
      <c r="H28" s="112"/>
      <c r="I28" s="112"/>
      <c r="J28" s="113"/>
      <c r="K28" s="113"/>
      <c r="L28" s="113"/>
      <c r="M28" s="113"/>
      <c r="N28" s="113"/>
      <c r="O28" s="113"/>
      <c r="P28" s="113"/>
      <c r="Q28" s="113"/>
      <c r="R28" s="113"/>
    </row>
    <row r="29" spans="1:18" s="12" customFormat="1" ht="17.100000000000001" customHeight="1">
      <c r="A29" s="110"/>
      <c r="B29" s="112"/>
      <c r="C29" s="112"/>
      <c r="D29" s="112"/>
      <c r="E29" s="112"/>
      <c r="F29" s="112"/>
      <c r="G29" s="112"/>
      <c r="H29" s="112"/>
      <c r="I29" s="112"/>
      <c r="J29" s="113"/>
      <c r="K29" s="113"/>
      <c r="L29" s="113"/>
      <c r="M29" s="113"/>
      <c r="N29" s="113"/>
      <c r="O29" s="113"/>
      <c r="P29" s="113"/>
      <c r="Q29" s="113"/>
      <c r="R29" s="113"/>
    </row>
    <row r="30" spans="1:18" s="12" customFormat="1" ht="17.100000000000001" customHeight="1">
      <c r="A30" s="110"/>
      <c r="B30" s="112"/>
      <c r="C30" s="112"/>
      <c r="D30" s="112"/>
      <c r="E30" s="112"/>
      <c r="F30" s="112"/>
      <c r="G30" s="112"/>
      <c r="H30" s="112"/>
      <c r="I30" s="112"/>
      <c r="J30" s="113"/>
      <c r="K30" s="113"/>
      <c r="L30" s="113"/>
      <c r="M30" s="113"/>
      <c r="N30" s="113"/>
      <c r="O30" s="113"/>
      <c r="P30" s="113"/>
      <c r="Q30" s="113"/>
      <c r="R30" s="113"/>
    </row>
    <row r="31" spans="1:18" s="12" customFormat="1" ht="17.100000000000001" customHeight="1">
      <c r="A31" s="110"/>
      <c r="B31" s="112"/>
      <c r="C31" s="112"/>
      <c r="D31" s="112"/>
      <c r="E31" s="112"/>
      <c r="F31" s="112"/>
      <c r="G31" s="112"/>
      <c r="H31" s="112"/>
      <c r="I31" s="112"/>
      <c r="J31" s="113"/>
      <c r="K31" s="113"/>
      <c r="L31" s="113"/>
      <c r="M31" s="113"/>
      <c r="N31" s="113"/>
      <c r="O31" s="113"/>
      <c r="P31" s="113"/>
      <c r="Q31" s="113"/>
      <c r="R31" s="113"/>
    </row>
    <row r="32" spans="1:18" s="12" customFormat="1" ht="17.100000000000001" customHeight="1">
      <c r="A32" s="110"/>
      <c r="B32" s="112"/>
      <c r="C32" s="112"/>
      <c r="D32" s="112"/>
      <c r="E32" s="112"/>
      <c r="F32" s="112"/>
      <c r="G32" s="112"/>
      <c r="H32" s="112"/>
      <c r="I32" s="112"/>
      <c r="J32" s="113"/>
      <c r="K32" s="113"/>
      <c r="L32" s="113"/>
      <c r="M32" s="113"/>
      <c r="N32" s="113"/>
      <c r="O32" s="113"/>
      <c r="P32" s="113"/>
      <c r="Q32" s="113"/>
      <c r="R32" s="113"/>
    </row>
    <row r="33" spans="1:18" s="12" customFormat="1" ht="17.100000000000001" customHeight="1">
      <c r="A33" s="110"/>
      <c r="B33" s="112"/>
      <c r="C33" s="112"/>
      <c r="D33" s="112"/>
      <c r="E33" s="112"/>
      <c r="F33" s="112"/>
      <c r="G33" s="112"/>
      <c r="H33" s="112"/>
      <c r="I33" s="112"/>
      <c r="J33" s="113"/>
      <c r="K33" s="113"/>
      <c r="L33" s="113"/>
      <c r="M33" s="113"/>
      <c r="N33" s="113"/>
      <c r="O33" s="113"/>
      <c r="P33" s="113"/>
      <c r="Q33" s="113"/>
      <c r="R33" s="113"/>
    </row>
    <row r="34" spans="1:18" s="12" customFormat="1" ht="17.100000000000001" customHeight="1">
      <c r="A34" s="110"/>
      <c r="B34" s="112"/>
      <c r="C34" s="112"/>
      <c r="D34" s="112"/>
      <c r="E34" s="112"/>
      <c r="F34" s="112"/>
      <c r="G34" s="112"/>
      <c r="H34" s="112"/>
      <c r="I34" s="112"/>
      <c r="J34" s="113"/>
      <c r="K34" s="113"/>
      <c r="L34" s="113"/>
      <c r="M34" s="113"/>
      <c r="N34" s="113"/>
      <c r="O34" s="113"/>
      <c r="P34" s="113"/>
      <c r="Q34" s="113"/>
      <c r="R34" s="113"/>
    </row>
    <row r="35" spans="1:18" s="12" customFormat="1" ht="17.100000000000001" customHeight="1">
      <c r="A35" s="110"/>
      <c r="B35" s="112"/>
      <c r="C35" s="112"/>
      <c r="D35" s="112"/>
      <c r="E35" s="112"/>
      <c r="F35" s="112"/>
      <c r="G35" s="112"/>
      <c r="H35" s="112"/>
      <c r="I35" s="112"/>
      <c r="J35" s="113"/>
      <c r="K35" s="113"/>
      <c r="L35" s="113"/>
      <c r="M35" s="113"/>
      <c r="N35" s="113"/>
      <c r="O35" s="113"/>
      <c r="P35" s="113"/>
      <c r="Q35" s="113"/>
      <c r="R35" s="113"/>
    </row>
    <row r="36" spans="1:18" s="12" customFormat="1" ht="17.100000000000001" customHeight="1">
      <c r="A36" s="110"/>
      <c r="B36" s="112"/>
      <c r="C36" s="112"/>
      <c r="D36" s="112"/>
      <c r="E36" s="112"/>
      <c r="F36" s="112"/>
      <c r="G36" s="112"/>
      <c r="H36" s="112"/>
      <c r="I36" s="112"/>
      <c r="J36" s="113"/>
      <c r="K36" s="113"/>
      <c r="L36" s="113"/>
      <c r="M36" s="113"/>
      <c r="N36" s="113"/>
      <c r="O36" s="113"/>
      <c r="P36" s="113"/>
      <c r="Q36" s="113"/>
      <c r="R36" s="113"/>
    </row>
    <row r="37" spans="1:18" s="12" customFormat="1" ht="17.100000000000001" customHeight="1">
      <c r="A37" s="110"/>
      <c r="B37" s="112"/>
      <c r="C37" s="112"/>
      <c r="D37" s="112"/>
      <c r="E37" s="112"/>
      <c r="F37" s="112"/>
      <c r="G37" s="112"/>
      <c r="H37" s="112"/>
      <c r="I37" s="112"/>
      <c r="J37" s="113"/>
      <c r="K37" s="113"/>
      <c r="L37" s="113"/>
      <c r="M37" s="113"/>
      <c r="N37" s="113"/>
      <c r="O37" s="113"/>
      <c r="P37" s="113"/>
      <c r="Q37" s="113"/>
      <c r="R37" s="113"/>
    </row>
    <row r="38" spans="1:18" s="12" customFormat="1" ht="17.100000000000001" customHeight="1">
      <c r="A38" s="110"/>
      <c r="B38" s="112"/>
      <c r="C38" s="112"/>
      <c r="D38" s="112"/>
      <c r="E38" s="112"/>
      <c r="F38" s="112"/>
      <c r="G38" s="112"/>
      <c r="H38" s="112"/>
      <c r="I38" s="112"/>
      <c r="J38" s="113"/>
      <c r="K38" s="113"/>
      <c r="L38" s="113"/>
      <c r="M38" s="113"/>
      <c r="N38" s="113"/>
      <c r="O38" s="113"/>
      <c r="P38" s="113"/>
      <c r="Q38" s="113"/>
      <c r="R38" s="113"/>
    </row>
    <row r="39" spans="1:18" s="12" customFormat="1" ht="17.100000000000001" customHeight="1">
      <c r="A39" s="110"/>
      <c r="B39" s="112"/>
      <c r="C39" s="112"/>
      <c r="D39" s="112"/>
      <c r="E39" s="112"/>
      <c r="F39" s="112"/>
      <c r="G39" s="112"/>
      <c r="H39" s="112"/>
      <c r="I39" s="112"/>
      <c r="J39" s="113"/>
      <c r="K39" s="113"/>
      <c r="L39" s="113"/>
      <c r="M39" s="113"/>
      <c r="N39" s="113"/>
      <c r="O39" s="113"/>
      <c r="P39" s="113"/>
      <c r="Q39" s="113"/>
      <c r="R39" s="113"/>
    </row>
    <row r="40" spans="1:18" s="12" customFormat="1" ht="17.100000000000001" customHeight="1">
      <c r="A40" s="110"/>
      <c r="B40" s="112"/>
      <c r="C40" s="112"/>
      <c r="D40" s="112"/>
      <c r="E40" s="112"/>
      <c r="F40" s="112"/>
      <c r="G40" s="112"/>
      <c r="H40" s="112"/>
      <c r="I40" s="112"/>
      <c r="J40" s="113"/>
      <c r="K40" s="113"/>
      <c r="L40" s="113"/>
      <c r="M40" s="113"/>
      <c r="N40" s="113"/>
      <c r="O40" s="113"/>
      <c r="P40" s="113"/>
      <c r="Q40" s="113"/>
      <c r="R40" s="113"/>
    </row>
    <row r="41" spans="1:18" s="12" customFormat="1" ht="17.100000000000001" customHeight="1">
      <c r="A41" s="110"/>
      <c r="B41" s="112"/>
      <c r="C41" s="112"/>
      <c r="D41" s="112"/>
      <c r="E41" s="112"/>
      <c r="F41" s="112"/>
      <c r="G41" s="112"/>
      <c r="H41" s="112"/>
      <c r="I41" s="112"/>
      <c r="J41" s="113"/>
      <c r="K41" s="113"/>
      <c r="L41" s="113"/>
      <c r="M41" s="113"/>
      <c r="N41" s="113"/>
      <c r="O41" s="113"/>
      <c r="P41" s="113"/>
      <c r="Q41" s="113"/>
      <c r="R41" s="113"/>
    </row>
    <row r="42" spans="1:18" s="12" customFormat="1" ht="17.100000000000001" customHeight="1">
      <c r="A42" s="110"/>
      <c r="B42" s="112"/>
      <c r="C42" s="112"/>
      <c r="D42" s="112"/>
      <c r="E42" s="112"/>
      <c r="F42" s="112"/>
      <c r="G42" s="112"/>
      <c r="H42" s="112"/>
      <c r="I42" s="112"/>
      <c r="J42" s="113"/>
      <c r="K42" s="113"/>
      <c r="L42" s="113"/>
      <c r="M42" s="113"/>
      <c r="N42" s="113"/>
      <c r="O42" s="113"/>
      <c r="P42" s="113"/>
      <c r="Q42" s="113"/>
      <c r="R42" s="113"/>
    </row>
    <row r="43" spans="1:18" s="12" customFormat="1" ht="17.100000000000001" customHeight="1">
      <c r="A43" s="110"/>
      <c r="B43" s="112"/>
      <c r="C43" s="112"/>
      <c r="D43" s="112"/>
      <c r="E43" s="112"/>
      <c r="F43" s="112"/>
      <c r="G43" s="112"/>
      <c r="H43" s="112"/>
      <c r="I43" s="112"/>
      <c r="J43" s="113"/>
      <c r="K43" s="113"/>
      <c r="L43" s="113"/>
      <c r="M43" s="113"/>
      <c r="N43" s="113"/>
      <c r="O43" s="113"/>
      <c r="P43" s="113"/>
      <c r="Q43" s="113"/>
      <c r="R43" s="113"/>
    </row>
    <row r="44" spans="1:18" s="12" customFormat="1" ht="17.100000000000001" customHeight="1">
      <c r="A44" s="110"/>
      <c r="B44" s="112"/>
      <c r="C44" s="112"/>
      <c r="D44" s="112"/>
      <c r="E44" s="112"/>
      <c r="F44" s="112"/>
      <c r="G44" s="112"/>
      <c r="H44" s="112"/>
      <c r="I44" s="112"/>
      <c r="J44" s="113"/>
      <c r="K44" s="113"/>
      <c r="L44" s="113"/>
      <c r="M44" s="113"/>
      <c r="N44" s="113"/>
      <c r="O44" s="113"/>
      <c r="P44" s="113"/>
      <c r="Q44" s="113"/>
      <c r="R44" s="113"/>
    </row>
    <row r="45" spans="1:18" s="12" customFormat="1" ht="17.100000000000001" customHeight="1">
      <c r="A45" s="110"/>
      <c r="B45" s="112"/>
      <c r="C45" s="112"/>
      <c r="D45" s="112"/>
      <c r="E45" s="112"/>
      <c r="F45" s="112"/>
      <c r="G45" s="112"/>
      <c r="H45" s="112"/>
      <c r="I45" s="112"/>
      <c r="J45" s="113"/>
      <c r="K45" s="113"/>
      <c r="L45" s="113"/>
      <c r="M45" s="113"/>
      <c r="N45" s="113"/>
      <c r="O45" s="113"/>
      <c r="P45" s="113"/>
      <c r="Q45" s="113"/>
      <c r="R45" s="113"/>
    </row>
    <row r="46" spans="1:18" s="12" customFormat="1" ht="17.100000000000001" customHeight="1">
      <c r="A46" s="110"/>
      <c r="B46" s="112"/>
      <c r="C46" s="112"/>
      <c r="D46" s="112"/>
      <c r="E46" s="112"/>
      <c r="F46" s="112"/>
      <c r="G46" s="112"/>
      <c r="H46" s="112"/>
      <c r="I46" s="112"/>
      <c r="J46" s="113"/>
      <c r="K46" s="113"/>
      <c r="L46" s="113"/>
      <c r="M46" s="113"/>
      <c r="N46" s="113"/>
      <c r="O46" s="113"/>
      <c r="P46" s="113"/>
      <c r="Q46" s="113"/>
      <c r="R46" s="113"/>
    </row>
    <row r="47" spans="1:18" s="12" customFormat="1" ht="17.100000000000001" customHeight="1">
      <c r="A47" s="110"/>
      <c r="B47" s="112"/>
      <c r="C47" s="112"/>
      <c r="D47" s="112"/>
      <c r="E47" s="112"/>
      <c r="F47" s="112"/>
      <c r="G47" s="112"/>
      <c r="H47" s="112"/>
      <c r="I47" s="112"/>
      <c r="J47" s="113"/>
      <c r="K47" s="113"/>
      <c r="L47" s="113"/>
      <c r="M47" s="113"/>
      <c r="N47" s="113"/>
      <c r="O47" s="113"/>
      <c r="P47" s="113"/>
      <c r="Q47" s="113"/>
      <c r="R47" s="113"/>
    </row>
    <row r="48" spans="1:18" s="12" customFormat="1" ht="17.100000000000001" customHeight="1">
      <c r="A48" s="110"/>
      <c r="B48" s="112"/>
      <c r="C48" s="112"/>
      <c r="D48" s="112"/>
      <c r="E48" s="112"/>
      <c r="F48" s="112"/>
      <c r="G48" s="112"/>
      <c r="H48" s="112"/>
      <c r="I48" s="112"/>
      <c r="J48" s="113"/>
      <c r="K48" s="113"/>
      <c r="L48" s="113"/>
      <c r="M48" s="113"/>
      <c r="N48" s="113"/>
      <c r="O48" s="113"/>
      <c r="P48" s="113"/>
      <c r="Q48" s="113"/>
      <c r="R48" s="113"/>
    </row>
    <row r="49" spans="1:18" s="12" customFormat="1" ht="17.100000000000001" customHeight="1">
      <c r="A49" s="110"/>
      <c r="B49" s="112"/>
      <c r="C49" s="112"/>
      <c r="D49" s="112"/>
      <c r="E49" s="112"/>
      <c r="F49" s="112"/>
      <c r="G49" s="112"/>
      <c r="H49" s="112"/>
      <c r="I49" s="112"/>
      <c r="J49" s="113"/>
      <c r="K49" s="113"/>
      <c r="L49" s="113"/>
      <c r="M49" s="113"/>
      <c r="N49" s="113"/>
      <c r="O49" s="113"/>
      <c r="P49" s="113"/>
      <c r="Q49" s="113"/>
      <c r="R49" s="113"/>
    </row>
    <row r="50" spans="1:18" s="12" customFormat="1" ht="17.100000000000001" customHeight="1">
      <c r="A50" s="110"/>
      <c r="B50" s="112"/>
      <c r="C50" s="112"/>
      <c r="D50" s="112"/>
      <c r="E50" s="112"/>
      <c r="F50" s="112"/>
      <c r="G50" s="112"/>
      <c r="H50" s="112"/>
      <c r="I50" s="112"/>
      <c r="J50" s="113"/>
      <c r="K50" s="113"/>
      <c r="L50" s="113"/>
      <c r="M50" s="113"/>
      <c r="N50" s="113"/>
      <c r="O50" s="113"/>
      <c r="P50" s="113"/>
      <c r="Q50" s="113"/>
      <c r="R50" s="113"/>
    </row>
    <row r="51" spans="1:18" s="12" customFormat="1" ht="17.100000000000001" customHeight="1">
      <c r="A51" s="110"/>
      <c r="B51" s="112"/>
      <c r="C51" s="112"/>
      <c r="D51" s="112"/>
      <c r="E51" s="112"/>
      <c r="F51" s="112"/>
      <c r="G51" s="112"/>
      <c r="H51" s="112"/>
      <c r="I51" s="112"/>
      <c r="J51" s="113"/>
      <c r="K51" s="113"/>
      <c r="L51" s="113"/>
      <c r="M51" s="113"/>
      <c r="N51" s="113"/>
      <c r="O51" s="113"/>
      <c r="P51" s="113"/>
      <c r="Q51" s="113"/>
      <c r="R51" s="113"/>
    </row>
    <row r="52" spans="1:18" s="12" customFormat="1" ht="17.100000000000001" customHeight="1">
      <c r="A52" s="110"/>
      <c r="B52" s="112"/>
      <c r="C52" s="112"/>
      <c r="D52" s="112"/>
      <c r="E52" s="112"/>
      <c r="F52" s="112"/>
      <c r="G52" s="112"/>
      <c r="H52" s="112"/>
      <c r="I52" s="112"/>
      <c r="J52" s="113"/>
      <c r="K52" s="113"/>
      <c r="L52" s="113"/>
      <c r="M52" s="113"/>
      <c r="N52" s="113"/>
      <c r="O52" s="113"/>
      <c r="P52" s="113"/>
      <c r="Q52" s="113"/>
      <c r="R52" s="113"/>
    </row>
    <row r="53" spans="1:18" s="12" customFormat="1" ht="17.100000000000001" customHeight="1">
      <c r="A53" s="110"/>
      <c r="B53" s="112"/>
      <c r="C53" s="112"/>
      <c r="D53" s="112"/>
      <c r="E53" s="112"/>
      <c r="F53" s="112"/>
      <c r="G53" s="112"/>
      <c r="H53" s="112"/>
      <c r="I53" s="112"/>
      <c r="J53" s="113"/>
      <c r="K53" s="113"/>
      <c r="L53" s="113"/>
      <c r="M53" s="113"/>
      <c r="N53" s="113"/>
      <c r="O53" s="113"/>
      <c r="P53" s="113"/>
      <c r="Q53" s="113"/>
      <c r="R53" s="113"/>
    </row>
    <row r="54" spans="1:18" s="12" customFormat="1" ht="17.100000000000001" customHeight="1">
      <c r="A54" s="110"/>
      <c r="B54" s="112"/>
      <c r="C54" s="112"/>
      <c r="D54" s="112"/>
      <c r="E54" s="112"/>
      <c r="F54" s="112"/>
      <c r="G54" s="112"/>
      <c r="H54" s="112"/>
      <c r="I54" s="112"/>
      <c r="J54" s="113"/>
      <c r="K54" s="113"/>
      <c r="L54" s="113"/>
      <c r="M54" s="113"/>
      <c r="N54" s="113"/>
      <c r="O54" s="113"/>
      <c r="P54" s="113"/>
      <c r="Q54" s="113"/>
      <c r="R54" s="113"/>
    </row>
    <row r="55" spans="1:18" s="12" customFormat="1" ht="17.100000000000001" customHeight="1">
      <c r="A55" s="110"/>
      <c r="B55" s="112"/>
      <c r="C55" s="112"/>
      <c r="D55" s="112"/>
      <c r="E55" s="112"/>
      <c r="F55" s="112"/>
      <c r="G55" s="112"/>
      <c r="H55" s="112"/>
      <c r="I55" s="112"/>
      <c r="J55" s="113"/>
      <c r="K55" s="113"/>
      <c r="L55" s="113"/>
      <c r="M55" s="113"/>
      <c r="N55" s="113"/>
      <c r="O55" s="113"/>
      <c r="P55" s="113"/>
      <c r="Q55" s="113"/>
      <c r="R55" s="113"/>
    </row>
    <row r="56" spans="1:18" s="12" customFormat="1" ht="17.100000000000001" customHeight="1">
      <c r="A56" s="110"/>
      <c r="B56" s="112"/>
      <c r="C56" s="112"/>
      <c r="D56" s="112"/>
      <c r="E56" s="112"/>
      <c r="F56" s="112"/>
      <c r="G56" s="112"/>
      <c r="H56" s="112"/>
      <c r="I56" s="112"/>
      <c r="J56" s="113"/>
      <c r="K56" s="113"/>
      <c r="L56" s="113"/>
      <c r="M56" s="113"/>
      <c r="N56" s="113"/>
      <c r="O56" s="113"/>
      <c r="P56" s="113"/>
      <c r="Q56" s="113"/>
      <c r="R56" s="113"/>
    </row>
    <row r="57" spans="1:18" s="12" customFormat="1" ht="17.100000000000001" customHeight="1">
      <c r="A57" s="110"/>
      <c r="B57" s="112"/>
      <c r="C57" s="112"/>
      <c r="D57" s="112"/>
      <c r="E57" s="112"/>
      <c r="F57" s="112"/>
      <c r="G57" s="112"/>
      <c r="H57" s="112"/>
      <c r="I57" s="112"/>
      <c r="J57" s="113"/>
      <c r="K57" s="113"/>
      <c r="L57" s="113"/>
      <c r="M57" s="113"/>
      <c r="N57" s="113"/>
      <c r="O57" s="113"/>
      <c r="P57" s="113"/>
      <c r="Q57" s="113"/>
      <c r="R57" s="113"/>
    </row>
    <row r="58" spans="1:18" s="12" customFormat="1" ht="17.100000000000001" customHeight="1">
      <c r="A58" s="110"/>
      <c r="B58" s="112"/>
      <c r="C58" s="112"/>
      <c r="D58" s="112"/>
      <c r="E58" s="112"/>
      <c r="F58" s="112"/>
      <c r="G58" s="112"/>
      <c r="H58" s="112"/>
      <c r="I58" s="112"/>
      <c r="J58" s="113"/>
      <c r="K58" s="113"/>
      <c r="L58" s="113"/>
      <c r="M58" s="113"/>
      <c r="N58" s="113"/>
      <c r="O58" s="113"/>
      <c r="P58" s="113"/>
      <c r="Q58" s="113"/>
      <c r="R58" s="113"/>
    </row>
    <row r="59" spans="1:18" s="12" customFormat="1" ht="17.100000000000001" customHeight="1">
      <c r="A59" s="110"/>
      <c r="B59" s="112"/>
      <c r="C59" s="112"/>
      <c r="D59" s="112"/>
      <c r="E59" s="112"/>
      <c r="F59" s="112"/>
      <c r="G59" s="112"/>
      <c r="H59" s="112"/>
      <c r="I59" s="112"/>
      <c r="J59" s="113"/>
      <c r="K59" s="113"/>
      <c r="L59" s="113"/>
      <c r="M59" s="113"/>
      <c r="N59" s="113"/>
      <c r="O59" s="113"/>
      <c r="P59" s="113"/>
      <c r="Q59" s="113"/>
      <c r="R59" s="113"/>
    </row>
    <row r="60" spans="1:18" s="12" customFormat="1" ht="17.100000000000001" customHeight="1">
      <c r="A60" s="110"/>
      <c r="B60" s="112"/>
      <c r="C60" s="112"/>
      <c r="D60" s="112"/>
      <c r="E60" s="112"/>
      <c r="F60" s="112"/>
      <c r="G60" s="112"/>
      <c r="H60" s="112"/>
      <c r="I60" s="112"/>
      <c r="J60" s="113"/>
      <c r="K60" s="113"/>
      <c r="L60" s="113"/>
      <c r="M60" s="113"/>
      <c r="N60" s="113"/>
      <c r="O60" s="113"/>
      <c r="P60" s="113"/>
      <c r="Q60" s="113"/>
      <c r="R60" s="113"/>
    </row>
    <row r="61" spans="1:18" s="12" customFormat="1" ht="17.100000000000001" customHeight="1">
      <c r="A61" s="110"/>
      <c r="B61" s="112"/>
      <c r="C61" s="112"/>
      <c r="D61" s="112"/>
      <c r="E61" s="112"/>
      <c r="F61" s="112"/>
      <c r="G61" s="112"/>
      <c r="H61" s="112"/>
      <c r="I61" s="112"/>
      <c r="J61" s="113"/>
      <c r="K61" s="113"/>
      <c r="L61" s="113"/>
      <c r="M61" s="113"/>
      <c r="N61" s="113"/>
      <c r="O61" s="113"/>
      <c r="P61" s="113"/>
      <c r="Q61" s="113"/>
      <c r="R61" s="113"/>
    </row>
    <row r="62" spans="1:18" s="12" customFormat="1" ht="17.100000000000001" customHeight="1">
      <c r="A62" s="110"/>
      <c r="B62" s="112"/>
      <c r="C62" s="112"/>
      <c r="D62" s="112"/>
      <c r="E62" s="112"/>
      <c r="F62" s="112"/>
      <c r="G62" s="112"/>
      <c r="H62" s="112"/>
      <c r="I62" s="112"/>
      <c r="J62" s="113"/>
      <c r="K62" s="113"/>
      <c r="L62" s="113"/>
      <c r="M62" s="113"/>
      <c r="N62" s="113"/>
      <c r="O62" s="113"/>
      <c r="P62" s="113"/>
      <c r="Q62" s="113"/>
      <c r="R62" s="113"/>
    </row>
    <row r="63" spans="1:18" s="12" customFormat="1" ht="17.100000000000001" customHeight="1">
      <c r="A63" s="110"/>
      <c r="B63" s="112"/>
      <c r="C63" s="112"/>
      <c r="D63" s="112"/>
      <c r="E63" s="112"/>
      <c r="F63" s="112"/>
      <c r="G63" s="112"/>
      <c r="H63" s="112"/>
      <c r="I63" s="112"/>
      <c r="J63" s="113"/>
      <c r="K63" s="113"/>
      <c r="L63" s="113"/>
      <c r="M63" s="113"/>
      <c r="N63" s="113"/>
      <c r="O63" s="113"/>
      <c r="P63" s="113"/>
      <c r="Q63" s="113"/>
      <c r="R63" s="113"/>
    </row>
    <row r="64" spans="1:18" s="12" customFormat="1" ht="17.100000000000001" customHeight="1">
      <c r="A64" s="110"/>
      <c r="B64" s="112"/>
      <c r="C64" s="112"/>
      <c r="D64" s="112"/>
      <c r="E64" s="112"/>
      <c r="F64" s="112"/>
      <c r="G64" s="112"/>
      <c r="H64" s="112"/>
      <c r="I64" s="112"/>
      <c r="J64" s="113"/>
      <c r="K64" s="113"/>
      <c r="L64" s="113"/>
      <c r="M64" s="113"/>
      <c r="N64" s="113"/>
      <c r="O64" s="113"/>
      <c r="P64" s="113"/>
      <c r="Q64" s="113"/>
      <c r="R64" s="113"/>
    </row>
    <row r="65" spans="1:18" s="12" customFormat="1" ht="17.100000000000001" customHeight="1">
      <c r="A65" s="110"/>
      <c r="B65" s="112"/>
      <c r="C65" s="112"/>
      <c r="D65" s="112"/>
      <c r="E65" s="112"/>
      <c r="F65" s="112"/>
      <c r="G65" s="112"/>
      <c r="H65" s="112"/>
      <c r="I65" s="112"/>
      <c r="J65" s="113"/>
      <c r="K65" s="113"/>
      <c r="L65" s="113"/>
      <c r="M65" s="113"/>
      <c r="N65" s="113"/>
      <c r="O65" s="113"/>
      <c r="P65" s="113"/>
      <c r="Q65" s="113"/>
      <c r="R65" s="113"/>
    </row>
    <row r="66" spans="1:18" s="12" customFormat="1" ht="17.100000000000001" customHeight="1">
      <c r="A66" s="110"/>
      <c r="B66" s="112"/>
      <c r="C66" s="112"/>
      <c r="D66" s="112"/>
      <c r="E66" s="112"/>
      <c r="F66" s="112"/>
      <c r="G66" s="112"/>
      <c r="H66" s="112"/>
      <c r="I66" s="112"/>
      <c r="J66" s="113"/>
      <c r="K66" s="113"/>
      <c r="L66" s="113"/>
      <c r="M66" s="113"/>
      <c r="N66" s="113"/>
      <c r="O66" s="113"/>
      <c r="P66" s="113"/>
      <c r="Q66" s="113"/>
      <c r="R66" s="113"/>
    </row>
    <row r="67" spans="1:18" s="12" customFormat="1" ht="17.100000000000001" customHeight="1">
      <c r="A67" s="110"/>
      <c r="B67" s="112"/>
      <c r="C67" s="112"/>
      <c r="D67" s="112"/>
      <c r="E67" s="112"/>
      <c r="F67" s="112"/>
      <c r="G67" s="112"/>
      <c r="H67" s="112"/>
      <c r="I67" s="112"/>
      <c r="J67" s="113"/>
      <c r="K67" s="113"/>
      <c r="L67" s="113"/>
      <c r="M67" s="113"/>
      <c r="N67" s="113"/>
      <c r="O67" s="113"/>
      <c r="P67" s="113"/>
      <c r="Q67" s="113"/>
      <c r="R67" s="113"/>
    </row>
    <row r="68" spans="1:18" s="12" customFormat="1" ht="17.100000000000001" customHeight="1">
      <c r="A68" s="110"/>
      <c r="B68" s="112"/>
      <c r="C68" s="112"/>
      <c r="D68" s="112"/>
      <c r="E68" s="112"/>
      <c r="F68" s="112"/>
      <c r="G68" s="112"/>
      <c r="H68" s="112"/>
      <c r="I68" s="112"/>
      <c r="J68" s="113"/>
      <c r="K68" s="113"/>
      <c r="L68" s="113"/>
      <c r="M68" s="113"/>
      <c r="N68" s="113"/>
      <c r="O68" s="113"/>
      <c r="P68" s="113"/>
      <c r="Q68" s="113"/>
      <c r="R68" s="113"/>
    </row>
    <row r="69" spans="1:18" s="12" customFormat="1" ht="17.100000000000001" customHeight="1">
      <c r="A69" s="110"/>
      <c r="B69" s="112"/>
      <c r="C69" s="112"/>
      <c r="D69" s="112"/>
      <c r="E69" s="112"/>
      <c r="F69" s="112"/>
      <c r="G69" s="112"/>
      <c r="H69" s="112"/>
      <c r="I69" s="112"/>
      <c r="J69" s="113"/>
      <c r="K69" s="113"/>
      <c r="L69" s="113"/>
      <c r="M69" s="113"/>
      <c r="N69" s="113"/>
      <c r="O69" s="113"/>
      <c r="P69" s="113"/>
      <c r="Q69" s="113"/>
      <c r="R69" s="113"/>
    </row>
    <row r="70" spans="1:18" s="12" customFormat="1" ht="17.100000000000001" customHeight="1">
      <c r="A70" s="110"/>
      <c r="B70" s="112"/>
      <c r="C70" s="112"/>
      <c r="D70" s="112"/>
      <c r="E70" s="112"/>
      <c r="F70" s="112"/>
      <c r="G70" s="112"/>
      <c r="H70" s="112"/>
      <c r="I70" s="112"/>
      <c r="J70" s="113"/>
      <c r="K70" s="113"/>
      <c r="L70" s="113"/>
      <c r="M70" s="113"/>
      <c r="N70" s="113"/>
      <c r="O70" s="113"/>
      <c r="P70" s="113"/>
      <c r="Q70" s="113"/>
      <c r="R70" s="113"/>
    </row>
    <row r="71" spans="1:18" s="12" customFormat="1" ht="17.100000000000001" customHeight="1">
      <c r="A71" s="110"/>
      <c r="B71" s="112"/>
      <c r="C71" s="112"/>
      <c r="D71" s="112"/>
      <c r="E71" s="112"/>
      <c r="F71" s="112"/>
      <c r="G71" s="112"/>
      <c r="H71" s="112"/>
      <c r="I71" s="112"/>
      <c r="J71" s="113"/>
      <c r="K71" s="113"/>
      <c r="L71" s="113"/>
      <c r="M71" s="113"/>
      <c r="N71" s="113"/>
      <c r="O71" s="113"/>
      <c r="P71" s="113"/>
      <c r="Q71" s="113"/>
      <c r="R71" s="113"/>
    </row>
    <row r="72" spans="1:18" s="12" customFormat="1" ht="17.100000000000001" customHeight="1">
      <c r="A72" s="110"/>
      <c r="B72" s="112"/>
      <c r="C72" s="112"/>
      <c r="D72" s="112"/>
      <c r="E72" s="112"/>
      <c r="F72" s="112"/>
      <c r="G72" s="112"/>
      <c r="H72" s="112"/>
      <c r="I72" s="112"/>
      <c r="J72" s="113"/>
      <c r="K72" s="113"/>
      <c r="L72" s="113"/>
      <c r="M72" s="113"/>
      <c r="N72" s="113"/>
      <c r="O72" s="113"/>
      <c r="P72" s="113"/>
      <c r="Q72" s="113"/>
      <c r="R72" s="113"/>
    </row>
    <row r="73" spans="1:18" s="12" customFormat="1" ht="17.100000000000001" customHeight="1">
      <c r="A73" s="110"/>
      <c r="B73" s="112"/>
      <c r="C73" s="112"/>
      <c r="D73" s="112"/>
      <c r="E73" s="112"/>
      <c r="F73" s="112"/>
      <c r="G73" s="112"/>
      <c r="H73" s="112"/>
      <c r="I73" s="112"/>
      <c r="J73" s="113"/>
      <c r="K73" s="113"/>
      <c r="L73" s="113"/>
      <c r="M73" s="113"/>
      <c r="N73" s="113"/>
      <c r="O73" s="113"/>
      <c r="P73" s="113"/>
      <c r="Q73" s="113"/>
      <c r="R73" s="113"/>
    </row>
    <row r="74" spans="1:18" s="12" customFormat="1" ht="17.100000000000001" customHeight="1">
      <c r="A74" s="110"/>
      <c r="B74" s="112"/>
      <c r="C74" s="112"/>
      <c r="D74" s="112"/>
      <c r="E74" s="112"/>
      <c r="F74" s="112"/>
      <c r="G74" s="112"/>
      <c r="H74" s="112"/>
      <c r="I74" s="112"/>
      <c r="J74" s="113"/>
      <c r="K74" s="113"/>
      <c r="L74" s="113"/>
      <c r="M74" s="113"/>
      <c r="N74" s="113"/>
      <c r="O74" s="113"/>
      <c r="P74" s="113"/>
      <c r="Q74" s="113"/>
      <c r="R74" s="113"/>
    </row>
    <row r="75" spans="1:18" s="12" customFormat="1" ht="17.100000000000001" customHeight="1">
      <c r="A75" s="110"/>
      <c r="B75" s="112"/>
      <c r="C75" s="112"/>
      <c r="D75" s="112"/>
      <c r="E75" s="112"/>
      <c r="F75" s="112"/>
      <c r="G75" s="112"/>
      <c r="H75" s="112"/>
      <c r="I75" s="112"/>
      <c r="J75" s="113"/>
      <c r="K75" s="113"/>
      <c r="L75" s="113"/>
      <c r="M75" s="113"/>
      <c r="N75" s="113"/>
      <c r="O75" s="113"/>
      <c r="P75" s="113"/>
      <c r="Q75" s="113"/>
      <c r="R75" s="113"/>
    </row>
    <row r="76" spans="1:18" s="12" customFormat="1" ht="17.100000000000001" customHeight="1">
      <c r="A76" s="110"/>
      <c r="B76" s="112"/>
      <c r="C76" s="112"/>
      <c r="D76" s="112"/>
      <c r="E76" s="112"/>
      <c r="F76" s="112"/>
      <c r="G76" s="112"/>
      <c r="H76" s="112"/>
      <c r="I76" s="112"/>
      <c r="J76" s="113"/>
      <c r="K76" s="113"/>
      <c r="L76" s="113"/>
      <c r="M76" s="113"/>
      <c r="N76" s="113"/>
      <c r="O76" s="113"/>
      <c r="P76" s="113"/>
      <c r="Q76" s="113"/>
      <c r="R76" s="113"/>
    </row>
    <row r="77" spans="1:18" s="12" customFormat="1" ht="17.100000000000001" customHeight="1">
      <c r="A77" s="110"/>
      <c r="B77" s="112"/>
      <c r="C77" s="112"/>
      <c r="D77" s="112"/>
      <c r="E77" s="112"/>
      <c r="F77" s="112"/>
      <c r="G77" s="112"/>
      <c r="H77" s="112"/>
      <c r="I77" s="112"/>
      <c r="J77" s="113"/>
      <c r="K77" s="113"/>
      <c r="L77" s="113"/>
      <c r="M77" s="113"/>
      <c r="N77" s="113"/>
      <c r="O77" s="113"/>
      <c r="P77" s="113"/>
      <c r="Q77" s="113"/>
      <c r="R77" s="113"/>
    </row>
    <row r="78" spans="1:18" s="12" customFormat="1" ht="17.100000000000001" customHeight="1">
      <c r="A78" s="110"/>
      <c r="B78" s="112"/>
      <c r="C78" s="112"/>
      <c r="D78" s="112"/>
      <c r="E78" s="112"/>
      <c r="F78" s="112"/>
      <c r="G78" s="112"/>
      <c r="H78" s="112"/>
      <c r="I78" s="112"/>
      <c r="J78" s="113"/>
      <c r="K78" s="113"/>
      <c r="L78" s="113"/>
      <c r="M78" s="113"/>
      <c r="N78" s="113"/>
      <c r="O78" s="113"/>
      <c r="P78" s="113"/>
      <c r="Q78" s="113"/>
      <c r="R78" s="113"/>
    </row>
    <row r="79" spans="1:18" s="12" customFormat="1" ht="17.100000000000001" customHeight="1">
      <c r="A79" s="110"/>
      <c r="B79" s="112"/>
      <c r="C79" s="112"/>
      <c r="D79" s="112"/>
      <c r="E79" s="112"/>
      <c r="F79" s="112"/>
      <c r="G79" s="112"/>
      <c r="H79" s="112"/>
      <c r="I79" s="112"/>
      <c r="J79" s="113"/>
      <c r="K79" s="113"/>
      <c r="L79" s="113"/>
      <c r="M79" s="113"/>
      <c r="N79" s="113"/>
      <c r="O79" s="113"/>
      <c r="P79" s="113"/>
      <c r="Q79" s="113"/>
      <c r="R79" s="113"/>
    </row>
    <row r="80" spans="1:18" s="12" customFormat="1" ht="17.100000000000001" customHeight="1">
      <c r="A80" s="110"/>
      <c r="B80" s="112"/>
      <c r="C80" s="112"/>
      <c r="D80" s="112"/>
      <c r="E80" s="112"/>
      <c r="F80" s="112"/>
      <c r="G80" s="112"/>
      <c r="H80" s="112"/>
      <c r="I80" s="112"/>
      <c r="J80" s="113"/>
      <c r="K80" s="113"/>
      <c r="L80" s="113"/>
      <c r="M80" s="113"/>
      <c r="N80" s="113"/>
      <c r="O80" s="113"/>
      <c r="P80" s="113"/>
      <c r="Q80" s="113"/>
      <c r="R80" s="113"/>
    </row>
    <row r="81" spans="1:18" s="12" customFormat="1" ht="17.100000000000001" customHeight="1">
      <c r="A81" s="110"/>
      <c r="B81" s="112"/>
      <c r="C81" s="112"/>
      <c r="D81" s="112"/>
      <c r="E81" s="112"/>
      <c r="F81" s="112"/>
      <c r="G81" s="112"/>
      <c r="H81" s="112"/>
      <c r="I81" s="112"/>
      <c r="J81" s="113"/>
      <c r="K81" s="113"/>
      <c r="L81" s="113"/>
      <c r="M81" s="113"/>
      <c r="N81" s="113"/>
      <c r="O81" s="113"/>
      <c r="P81" s="113"/>
      <c r="Q81" s="113"/>
      <c r="R81" s="113"/>
    </row>
    <row r="82" spans="1:18" s="12" customFormat="1" ht="17.100000000000001" customHeight="1">
      <c r="A82" s="110"/>
      <c r="B82" s="112"/>
      <c r="C82" s="112"/>
      <c r="D82" s="112"/>
      <c r="E82" s="112"/>
      <c r="F82" s="112"/>
      <c r="G82" s="112"/>
      <c r="H82" s="112"/>
      <c r="I82" s="112"/>
      <c r="J82" s="113"/>
      <c r="K82" s="113"/>
      <c r="L82" s="113"/>
      <c r="M82" s="113"/>
      <c r="N82" s="113"/>
      <c r="O82" s="113"/>
      <c r="P82" s="113"/>
      <c r="Q82" s="113"/>
      <c r="R82" s="113"/>
    </row>
    <row r="83" spans="1:18" s="12" customFormat="1" ht="17.100000000000001" customHeight="1">
      <c r="A83" s="110"/>
      <c r="B83" s="112"/>
      <c r="C83" s="112"/>
      <c r="D83" s="112"/>
      <c r="E83" s="112"/>
      <c r="F83" s="112"/>
      <c r="G83" s="112"/>
      <c r="H83" s="112"/>
      <c r="I83" s="112"/>
      <c r="J83" s="113"/>
      <c r="K83" s="113"/>
      <c r="L83" s="113"/>
      <c r="M83" s="113"/>
      <c r="N83" s="113"/>
      <c r="O83" s="113"/>
      <c r="P83" s="113"/>
      <c r="Q83" s="113"/>
      <c r="R83" s="113"/>
    </row>
    <row r="84" spans="1:18" s="12" customFormat="1" ht="17.100000000000001" customHeight="1">
      <c r="A84" s="110"/>
      <c r="B84" s="112"/>
      <c r="C84" s="112"/>
      <c r="D84" s="112"/>
      <c r="E84" s="112"/>
      <c r="F84" s="112"/>
      <c r="G84" s="112"/>
      <c r="H84" s="112"/>
      <c r="I84" s="112"/>
      <c r="J84" s="113"/>
      <c r="K84" s="113"/>
      <c r="L84" s="113"/>
      <c r="M84" s="113"/>
      <c r="N84" s="113"/>
      <c r="O84" s="113"/>
      <c r="P84" s="113"/>
      <c r="Q84" s="113"/>
      <c r="R84" s="113"/>
    </row>
    <row r="85" spans="1:18" s="12" customFormat="1" ht="17.100000000000001" customHeight="1">
      <c r="A85" s="110"/>
      <c r="B85" s="112"/>
      <c r="C85" s="112"/>
      <c r="D85" s="112"/>
      <c r="E85" s="112"/>
      <c r="F85" s="112"/>
      <c r="G85" s="112"/>
      <c r="H85" s="112"/>
      <c r="I85" s="112"/>
      <c r="J85" s="113"/>
      <c r="K85" s="113"/>
      <c r="L85" s="113"/>
      <c r="M85" s="113"/>
      <c r="N85" s="113"/>
      <c r="O85" s="113"/>
      <c r="P85" s="113"/>
      <c r="Q85" s="113"/>
      <c r="R85" s="113"/>
    </row>
    <row r="86" spans="1:18" s="12" customFormat="1" ht="17.100000000000001" customHeight="1">
      <c r="A86" s="110"/>
      <c r="B86" s="112"/>
      <c r="C86" s="112"/>
      <c r="D86" s="112"/>
      <c r="E86" s="112"/>
      <c r="F86" s="112"/>
      <c r="G86" s="112"/>
      <c r="H86" s="112"/>
      <c r="I86" s="112"/>
      <c r="J86" s="113"/>
      <c r="K86" s="113"/>
      <c r="L86" s="113"/>
      <c r="M86" s="113"/>
      <c r="N86" s="113"/>
      <c r="O86" s="113"/>
      <c r="P86" s="113"/>
      <c r="Q86" s="113"/>
      <c r="R86" s="113"/>
    </row>
    <row r="87" spans="1:18" s="12" customFormat="1" ht="17.100000000000001" customHeight="1">
      <c r="A87" s="110"/>
      <c r="B87" s="112"/>
      <c r="C87" s="112"/>
      <c r="D87" s="112"/>
      <c r="E87" s="112"/>
      <c r="F87" s="112"/>
      <c r="G87" s="112"/>
      <c r="H87" s="112"/>
      <c r="I87" s="112"/>
      <c r="J87" s="113"/>
      <c r="K87" s="113"/>
      <c r="L87" s="113"/>
      <c r="M87" s="113"/>
      <c r="N87" s="113"/>
      <c r="O87" s="113"/>
      <c r="P87" s="113"/>
      <c r="Q87" s="113"/>
      <c r="R87" s="113"/>
    </row>
    <row r="88" spans="1:18" s="12" customFormat="1" ht="17.100000000000001" customHeight="1">
      <c r="A88" s="110"/>
      <c r="B88" s="112"/>
      <c r="C88" s="112"/>
      <c r="D88" s="112"/>
      <c r="E88" s="112"/>
      <c r="F88" s="112"/>
      <c r="G88" s="112"/>
      <c r="H88" s="112"/>
      <c r="I88" s="112"/>
      <c r="J88" s="113"/>
      <c r="K88" s="113"/>
      <c r="L88" s="113"/>
      <c r="M88" s="113"/>
      <c r="N88" s="113"/>
      <c r="O88" s="113"/>
      <c r="P88" s="113"/>
      <c r="Q88" s="113"/>
      <c r="R88" s="113"/>
    </row>
    <row r="89" spans="1:18" s="12" customFormat="1" ht="17.100000000000001" customHeight="1">
      <c r="A89" s="110"/>
      <c r="B89" s="112"/>
      <c r="C89" s="112"/>
      <c r="D89" s="112"/>
      <c r="E89" s="112"/>
      <c r="F89" s="112"/>
      <c r="G89" s="112"/>
      <c r="H89" s="112"/>
      <c r="I89" s="112"/>
      <c r="J89" s="113"/>
      <c r="K89" s="113"/>
      <c r="L89" s="113"/>
      <c r="M89" s="113"/>
      <c r="N89" s="113"/>
      <c r="O89" s="113"/>
      <c r="P89" s="113"/>
      <c r="Q89" s="113"/>
      <c r="R89" s="113"/>
    </row>
    <row r="90" spans="1:18" s="12" customFormat="1" ht="17.100000000000001" customHeight="1">
      <c r="A90" s="110"/>
      <c r="B90" s="112"/>
      <c r="C90" s="112"/>
      <c r="D90" s="112"/>
      <c r="E90" s="112"/>
      <c r="F90" s="112"/>
      <c r="G90" s="112"/>
      <c r="H90" s="112"/>
      <c r="I90" s="112"/>
      <c r="J90" s="113"/>
      <c r="K90" s="113"/>
      <c r="L90" s="113"/>
      <c r="M90" s="113"/>
      <c r="N90" s="113"/>
      <c r="O90" s="113"/>
      <c r="P90" s="113"/>
      <c r="Q90" s="113"/>
      <c r="R90" s="113"/>
    </row>
    <row r="91" spans="1:18" s="12" customFormat="1" ht="17.100000000000001" customHeight="1">
      <c r="A91" s="110"/>
      <c r="B91" s="112"/>
      <c r="C91" s="112"/>
      <c r="D91" s="112"/>
      <c r="E91" s="112"/>
      <c r="F91" s="112"/>
      <c r="G91" s="112"/>
      <c r="H91" s="112"/>
      <c r="I91" s="112"/>
      <c r="J91" s="113"/>
      <c r="K91" s="113"/>
      <c r="L91" s="113"/>
      <c r="M91" s="113"/>
      <c r="N91" s="113"/>
      <c r="O91" s="113"/>
      <c r="P91" s="113"/>
      <c r="Q91" s="113"/>
      <c r="R91" s="113"/>
    </row>
    <row r="92" spans="1:18" s="12" customFormat="1" ht="17.100000000000001" customHeight="1">
      <c r="A92" s="110"/>
      <c r="B92" s="112"/>
      <c r="C92" s="112"/>
      <c r="D92" s="112"/>
      <c r="E92" s="112"/>
      <c r="F92" s="112"/>
      <c r="G92" s="112"/>
      <c r="H92" s="112"/>
      <c r="I92" s="112"/>
      <c r="J92" s="113"/>
      <c r="K92" s="113"/>
      <c r="L92" s="113"/>
      <c r="M92" s="113"/>
      <c r="N92" s="113"/>
      <c r="O92" s="113"/>
      <c r="P92" s="113"/>
      <c r="Q92" s="113"/>
      <c r="R92" s="113"/>
    </row>
    <row r="93" spans="1:18" s="12" customFormat="1" ht="17.100000000000001" customHeight="1">
      <c r="A93" s="110"/>
      <c r="B93" s="112"/>
      <c r="C93" s="112"/>
      <c r="D93" s="112"/>
      <c r="E93" s="112"/>
      <c r="F93" s="112"/>
      <c r="G93" s="112"/>
      <c r="H93" s="112"/>
      <c r="I93" s="112"/>
      <c r="J93" s="113"/>
      <c r="K93" s="113"/>
      <c r="L93" s="113"/>
      <c r="M93" s="113"/>
      <c r="N93" s="113"/>
      <c r="O93" s="113"/>
      <c r="P93" s="113"/>
      <c r="Q93" s="113"/>
      <c r="R93" s="113"/>
    </row>
    <row r="94" spans="1:18" s="12" customFormat="1" ht="17.100000000000001" customHeight="1">
      <c r="A94" s="110"/>
      <c r="B94" s="112"/>
      <c r="C94" s="112"/>
      <c r="D94" s="112"/>
      <c r="E94" s="112"/>
      <c r="F94" s="112"/>
      <c r="G94" s="112"/>
      <c r="H94" s="112"/>
      <c r="I94" s="112"/>
      <c r="J94" s="113"/>
      <c r="K94" s="113"/>
      <c r="L94" s="113"/>
      <c r="M94" s="113"/>
      <c r="N94" s="113"/>
      <c r="O94" s="113"/>
      <c r="P94" s="113"/>
      <c r="Q94" s="113"/>
      <c r="R94" s="113"/>
    </row>
    <row r="95" spans="1:18" s="12" customFormat="1" ht="17.100000000000001" customHeight="1">
      <c r="A95" s="110"/>
      <c r="B95" s="112"/>
      <c r="C95" s="112"/>
      <c r="D95" s="112"/>
      <c r="E95" s="112"/>
      <c r="F95" s="112"/>
      <c r="G95" s="112"/>
      <c r="H95" s="112"/>
      <c r="I95" s="112"/>
      <c r="J95" s="113"/>
      <c r="K95" s="113"/>
      <c r="L95" s="113"/>
      <c r="M95" s="113"/>
      <c r="N95" s="113"/>
      <c r="O95" s="113"/>
      <c r="P95" s="113"/>
      <c r="Q95" s="113"/>
      <c r="R95" s="113"/>
    </row>
    <row r="96" spans="1:18" s="12" customFormat="1" ht="17.100000000000001" customHeight="1">
      <c r="A96" s="110"/>
      <c r="B96" s="112"/>
      <c r="C96" s="112"/>
      <c r="D96" s="112"/>
      <c r="E96" s="112"/>
      <c r="F96" s="112"/>
      <c r="G96" s="112"/>
      <c r="H96" s="112"/>
      <c r="I96" s="112"/>
      <c r="J96" s="113"/>
      <c r="K96" s="113"/>
      <c r="L96" s="113"/>
      <c r="M96" s="113"/>
      <c r="N96" s="113"/>
      <c r="O96" s="113"/>
      <c r="P96" s="113"/>
      <c r="Q96" s="113"/>
      <c r="R96" s="113"/>
    </row>
    <row r="97" spans="1:18" s="12" customFormat="1" ht="17.100000000000001" customHeight="1">
      <c r="A97" s="110"/>
      <c r="B97" s="112"/>
      <c r="C97" s="112"/>
      <c r="D97" s="112"/>
      <c r="E97" s="112"/>
      <c r="F97" s="112"/>
      <c r="G97" s="112"/>
      <c r="H97" s="112"/>
      <c r="I97" s="112"/>
      <c r="J97" s="113"/>
      <c r="K97" s="113"/>
      <c r="L97" s="113"/>
      <c r="M97" s="113"/>
      <c r="N97" s="113"/>
      <c r="O97" s="113"/>
      <c r="P97" s="113"/>
      <c r="Q97" s="113"/>
      <c r="R97" s="113"/>
    </row>
    <row r="98" spans="1:18" s="12" customFormat="1" ht="17.100000000000001" customHeight="1">
      <c r="A98" s="110"/>
      <c r="B98" s="112"/>
      <c r="C98" s="112"/>
      <c r="D98" s="112"/>
      <c r="E98" s="112"/>
      <c r="F98" s="112"/>
      <c r="G98" s="112"/>
      <c r="H98" s="112"/>
      <c r="I98" s="112"/>
      <c r="J98" s="113"/>
      <c r="K98" s="113"/>
      <c r="L98" s="113"/>
      <c r="M98" s="113"/>
      <c r="N98" s="113"/>
      <c r="O98" s="113"/>
      <c r="P98" s="113"/>
      <c r="Q98" s="113"/>
      <c r="R98" s="113"/>
    </row>
    <row r="99" spans="1:18" s="12" customFormat="1" ht="17.100000000000001" customHeight="1">
      <c r="A99" s="110"/>
      <c r="B99" s="112"/>
      <c r="C99" s="112"/>
      <c r="D99" s="112"/>
      <c r="E99" s="112"/>
      <c r="F99" s="112"/>
      <c r="G99" s="112"/>
      <c r="H99" s="112"/>
      <c r="I99" s="112"/>
      <c r="J99" s="113"/>
      <c r="K99" s="113"/>
      <c r="L99" s="113"/>
      <c r="M99" s="113"/>
      <c r="N99" s="113"/>
      <c r="O99" s="113"/>
      <c r="P99" s="113"/>
      <c r="Q99" s="113"/>
      <c r="R99" s="113"/>
    </row>
    <row r="100" spans="1:18" s="12" customFormat="1" ht="17.100000000000001" customHeight="1">
      <c r="A100" s="110"/>
      <c r="B100" s="112"/>
      <c r="C100" s="112"/>
      <c r="D100" s="112"/>
      <c r="E100" s="112"/>
      <c r="F100" s="112"/>
      <c r="G100" s="112"/>
      <c r="H100" s="112"/>
      <c r="I100" s="112"/>
      <c r="J100" s="113"/>
      <c r="K100" s="113"/>
      <c r="L100" s="113"/>
      <c r="M100" s="113"/>
      <c r="N100" s="113"/>
      <c r="O100" s="113"/>
      <c r="P100" s="113"/>
      <c r="Q100" s="113"/>
      <c r="R100" s="113"/>
    </row>
    <row r="101" spans="1:18" s="12" customFormat="1" ht="17.100000000000001" customHeight="1">
      <c r="A101" s="110"/>
      <c r="B101" s="112"/>
      <c r="C101" s="112"/>
      <c r="D101" s="112"/>
      <c r="E101" s="112"/>
      <c r="F101" s="112"/>
      <c r="G101" s="112"/>
      <c r="H101" s="112"/>
      <c r="I101" s="112"/>
      <c r="J101" s="113"/>
      <c r="K101" s="113"/>
      <c r="L101" s="113"/>
      <c r="M101" s="113"/>
      <c r="N101" s="113"/>
      <c r="O101" s="113"/>
      <c r="P101" s="113"/>
      <c r="Q101" s="113"/>
      <c r="R101" s="113"/>
    </row>
    <row r="102" spans="1:18" s="12" customFormat="1" ht="17.100000000000001" customHeight="1">
      <c r="A102" s="110"/>
      <c r="B102" s="112"/>
      <c r="C102" s="112"/>
      <c r="D102" s="112"/>
      <c r="E102" s="112"/>
      <c r="F102" s="112"/>
      <c r="G102" s="112"/>
      <c r="H102" s="112"/>
      <c r="I102" s="112"/>
      <c r="J102" s="113"/>
      <c r="K102" s="113"/>
      <c r="L102" s="113"/>
      <c r="M102" s="113"/>
      <c r="N102" s="113"/>
      <c r="O102" s="113"/>
      <c r="P102" s="113"/>
      <c r="Q102" s="113"/>
      <c r="R102" s="113"/>
    </row>
    <row r="103" spans="1:18" s="12" customFormat="1" ht="17.100000000000001" customHeight="1">
      <c r="A103" s="110"/>
      <c r="B103" s="112"/>
      <c r="C103" s="112"/>
      <c r="D103" s="112"/>
      <c r="E103" s="112"/>
      <c r="F103" s="112"/>
      <c r="G103" s="112"/>
      <c r="H103" s="112"/>
      <c r="I103" s="112"/>
      <c r="J103" s="113"/>
      <c r="K103" s="113"/>
      <c r="L103" s="113"/>
      <c r="M103" s="113"/>
      <c r="N103" s="113"/>
      <c r="O103" s="113"/>
      <c r="P103" s="113"/>
      <c r="Q103" s="113"/>
      <c r="R103" s="113"/>
    </row>
    <row r="104" spans="1:18" s="12" customFormat="1" ht="17.100000000000001" customHeight="1">
      <c r="A104" s="110"/>
      <c r="B104" s="112"/>
      <c r="C104" s="112"/>
      <c r="D104" s="112"/>
      <c r="E104" s="112"/>
      <c r="F104" s="112"/>
      <c r="G104" s="112"/>
      <c r="H104" s="112"/>
      <c r="I104" s="112"/>
      <c r="J104" s="113"/>
      <c r="K104" s="113"/>
      <c r="L104" s="113"/>
      <c r="M104" s="113"/>
      <c r="N104" s="113"/>
      <c r="O104" s="113"/>
      <c r="P104" s="113"/>
      <c r="Q104" s="113"/>
      <c r="R104" s="113"/>
    </row>
    <row r="105" spans="1:18" s="12" customFormat="1" ht="17.100000000000001" customHeight="1">
      <c r="A105" s="110"/>
      <c r="B105" s="112"/>
      <c r="C105" s="112"/>
      <c r="D105" s="112"/>
      <c r="E105" s="112"/>
      <c r="F105" s="112"/>
      <c r="G105" s="112"/>
      <c r="H105" s="112"/>
      <c r="I105" s="112"/>
      <c r="J105" s="113"/>
      <c r="K105" s="113"/>
      <c r="L105" s="113"/>
      <c r="M105" s="113"/>
      <c r="N105" s="113"/>
      <c r="O105" s="113"/>
      <c r="P105" s="113"/>
      <c r="Q105" s="113"/>
      <c r="R105" s="113"/>
    </row>
    <row r="106" spans="1:18" s="12" customFormat="1" ht="17.100000000000001" customHeight="1">
      <c r="A106" s="110"/>
      <c r="B106" s="112"/>
      <c r="C106" s="112"/>
      <c r="D106" s="112"/>
      <c r="E106" s="112"/>
      <c r="F106" s="112"/>
      <c r="G106" s="112"/>
      <c r="H106" s="112"/>
      <c r="I106" s="112"/>
      <c r="J106" s="113"/>
      <c r="K106" s="113"/>
      <c r="L106" s="113"/>
      <c r="M106" s="113"/>
      <c r="N106" s="113"/>
      <c r="O106" s="113"/>
      <c r="P106" s="113"/>
      <c r="Q106" s="113"/>
      <c r="R106" s="113"/>
    </row>
    <row r="107" spans="1:18" s="12" customFormat="1" ht="17.100000000000001" customHeight="1">
      <c r="A107" s="110"/>
      <c r="B107" s="112"/>
      <c r="C107" s="112"/>
      <c r="D107" s="112"/>
      <c r="E107" s="112"/>
      <c r="F107" s="112"/>
      <c r="G107" s="112"/>
      <c r="H107" s="112"/>
      <c r="I107" s="112"/>
      <c r="J107" s="113"/>
      <c r="K107" s="113"/>
      <c r="L107" s="113"/>
      <c r="M107" s="113"/>
      <c r="N107" s="113"/>
      <c r="O107" s="113"/>
      <c r="P107" s="113"/>
      <c r="Q107" s="113"/>
      <c r="R107" s="113"/>
    </row>
    <row r="108" spans="1:18" s="12" customFormat="1" ht="17.100000000000001" customHeight="1">
      <c r="A108" s="110"/>
      <c r="B108" s="112"/>
      <c r="C108" s="112"/>
      <c r="D108" s="112"/>
      <c r="E108" s="112"/>
      <c r="F108" s="112"/>
      <c r="G108" s="112"/>
      <c r="H108" s="112"/>
      <c r="I108" s="112"/>
      <c r="J108" s="113"/>
      <c r="K108" s="113"/>
      <c r="L108" s="113"/>
      <c r="M108" s="113"/>
      <c r="N108" s="113"/>
      <c r="O108" s="113"/>
      <c r="P108" s="113"/>
      <c r="Q108" s="113"/>
      <c r="R108" s="113"/>
    </row>
    <row r="109" spans="1:18" s="12" customFormat="1" ht="17.100000000000001" customHeight="1">
      <c r="A109" s="110"/>
      <c r="B109" s="112"/>
      <c r="C109" s="112"/>
      <c r="D109" s="112"/>
      <c r="E109" s="112"/>
      <c r="F109" s="112"/>
      <c r="G109" s="112"/>
      <c r="H109" s="112"/>
      <c r="I109" s="112"/>
      <c r="J109" s="113"/>
      <c r="K109" s="113"/>
      <c r="L109" s="113"/>
      <c r="M109" s="113"/>
      <c r="N109" s="113"/>
      <c r="O109" s="113"/>
      <c r="P109" s="113"/>
      <c r="Q109" s="113"/>
      <c r="R109" s="113"/>
    </row>
    <row r="110" spans="1:18" s="12" customFormat="1" ht="17.100000000000001" customHeight="1">
      <c r="A110" s="110"/>
      <c r="B110" s="112"/>
      <c r="C110" s="112"/>
      <c r="D110" s="112"/>
      <c r="E110" s="112"/>
      <c r="F110" s="112"/>
      <c r="G110" s="112"/>
      <c r="H110" s="112"/>
      <c r="I110" s="112"/>
      <c r="J110" s="113"/>
      <c r="K110" s="113"/>
      <c r="L110" s="113"/>
      <c r="M110" s="113"/>
      <c r="N110" s="113"/>
      <c r="O110" s="113"/>
      <c r="P110" s="113"/>
      <c r="Q110" s="113"/>
      <c r="R110" s="113"/>
    </row>
    <row r="111" spans="1:18" s="12" customFormat="1" ht="17.100000000000001" customHeight="1">
      <c r="A111" s="110"/>
      <c r="B111" s="112"/>
      <c r="C111" s="112"/>
      <c r="D111" s="112"/>
      <c r="E111" s="112"/>
      <c r="F111" s="112"/>
      <c r="G111" s="112"/>
      <c r="H111" s="112"/>
      <c r="I111" s="112"/>
      <c r="J111" s="113"/>
      <c r="K111" s="113"/>
      <c r="L111" s="113"/>
      <c r="M111" s="113"/>
      <c r="N111" s="113"/>
      <c r="O111" s="113"/>
      <c r="P111" s="113"/>
      <c r="Q111" s="113"/>
      <c r="R111" s="113"/>
    </row>
    <row r="112" spans="1:18" s="12" customFormat="1" ht="17.100000000000001" customHeight="1">
      <c r="A112" s="110"/>
      <c r="B112" s="112"/>
      <c r="C112" s="112"/>
      <c r="D112" s="112"/>
      <c r="E112" s="112"/>
      <c r="F112" s="112"/>
      <c r="G112" s="112"/>
      <c r="H112" s="112"/>
      <c r="I112" s="112"/>
      <c r="J112" s="113"/>
      <c r="K112" s="113"/>
      <c r="L112" s="113"/>
      <c r="M112" s="113"/>
      <c r="N112" s="113"/>
      <c r="O112" s="113"/>
      <c r="P112" s="113"/>
      <c r="Q112" s="113"/>
      <c r="R112" s="113"/>
    </row>
    <row r="113" spans="1:18" s="12" customFormat="1" ht="17.100000000000001" customHeight="1">
      <c r="A113" s="110"/>
      <c r="B113" s="112"/>
      <c r="C113" s="112"/>
      <c r="D113" s="112"/>
      <c r="E113" s="112"/>
      <c r="F113" s="112"/>
      <c r="G113" s="112"/>
      <c r="H113" s="112"/>
      <c r="I113" s="112"/>
      <c r="J113" s="113"/>
      <c r="K113" s="113"/>
      <c r="L113" s="113"/>
      <c r="M113" s="113"/>
      <c r="N113" s="113"/>
      <c r="O113" s="113"/>
      <c r="P113" s="113"/>
      <c r="Q113" s="113"/>
      <c r="R113" s="113"/>
    </row>
    <row r="114" spans="1:18" s="12" customFormat="1" ht="17.100000000000001" customHeight="1">
      <c r="A114" s="110"/>
      <c r="B114" s="112"/>
      <c r="C114" s="112"/>
      <c r="D114" s="112"/>
      <c r="E114" s="112"/>
      <c r="F114" s="112"/>
      <c r="G114" s="112"/>
      <c r="H114" s="112"/>
      <c r="I114" s="112"/>
      <c r="J114" s="113"/>
      <c r="K114" s="113"/>
      <c r="L114" s="113"/>
      <c r="M114" s="113"/>
      <c r="N114" s="113"/>
      <c r="O114" s="113"/>
      <c r="P114" s="113"/>
      <c r="Q114" s="113"/>
      <c r="R114" s="113"/>
    </row>
    <row r="115" spans="1:18" s="12" customFormat="1" ht="17.100000000000001" customHeight="1">
      <c r="A115" s="110"/>
      <c r="B115" s="112"/>
      <c r="C115" s="112"/>
      <c r="D115" s="112"/>
      <c r="E115" s="112"/>
      <c r="F115" s="112"/>
      <c r="G115" s="112"/>
      <c r="H115" s="112"/>
      <c r="I115" s="112"/>
      <c r="J115" s="113"/>
      <c r="K115" s="113"/>
      <c r="L115" s="113"/>
      <c r="M115" s="113"/>
      <c r="N115" s="113"/>
      <c r="O115" s="113"/>
      <c r="P115" s="113"/>
      <c r="Q115" s="113"/>
      <c r="R115" s="113"/>
    </row>
    <row r="116" spans="1:18" s="12" customFormat="1" ht="17.100000000000001" customHeight="1">
      <c r="A116" s="110"/>
      <c r="B116" s="112"/>
      <c r="C116" s="112"/>
      <c r="D116" s="112"/>
      <c r="E116" s="112"/>
      <c r="F116" s="112"/>
      <c r="G116" s="112"/>
      <c r="H116" s="112"/>
      <c r="I116" s="112"/>
      <c r="J116" s="113"/>
      <c r="K116" s="113"/>
      <c r="L116" s="113"/>
      <c r="M116" s="113"/>
      <c r="N116" s="113"/>
      <c r="O116" s="113"/>
      <c r="P116" s="113"/>
      <c r="Q116" s="113"/>
      <c r="R116" s="113"/>
    </row>
    <row r="117" spans="1:18" s="12" customFormat="1" ht="17.100000000000001" customHeight="1">
      <c r="A117" s="110"/>
      <c r="B117" s="112"/>
      <c r="C117" s="112"/>
      <c r="D117" s="112"/>
      <c r="E117" s="112"/>
      <c r="F117" s="112"/>
      <c r="G117" s="112"/>
      <c r="H117" s="112"/>
      <c r="I117" s="112"/>
      <c r="J117" s="113"/>
      <c r="K117" s="113"/>
      <c r="L117" s="113"/>
      <c r="M117" s="113"/>
      <c r="N117" s="113"/>
      <c r="O117" s="113"/>
      <c r="P117" s="113"/>
      <c r="Q117" s="113"/>
      <c r="R117" s="113"/>
    </row>
    <row r="118" spans="1:18" s="12" customFormat="1" ht="17.100000000000001" customHeight="1">
      <c r="A118" s="110"/>
      <c r="B118" s="112"/>
      <c r="C118" s="112"/>
      <c r="D118" s="112"/>
      <c r="E118" s="112"/>
      <c r="F118" s="112"/>
      <c r="G118" s="112"/>
      <c r="H118" s="112"/>
      <c r="I118" s="112"/>
      <c r="J118" s="113"/>
      <c r="K118" s="113"/>
      <c r="L118" s="113"/>
      <c r="M118" s="113"/>
      <c r="N118" s="113"/>
      <c r="O118" s="113"/>
      <c r="P118" s="113"/>
      <c r="Q118" s="113"/>
      <c r="R118" s="113"/>
    </row>
    <row r="119" spans="1:18" s="12" customFormat="1" ht="17.100000000000001" customHeight="1">
      <c r="A119" s="110"/>
      <c r="B119" s="112"/>
      <c r="C119" s="112"/>
      <c r="D119" s="112"/>
      <c r="E119" s="112"/>
      <c r="F119" s="112"/>
      <c r="G119" s="112"/>
      <c r="H119" s="112"/>
      <c r="I119" s="112"/>
      <c r="J119" s="113"/>
      <c r="K119" s="113"/>
      <c r="L119" s="113"/>
      <c r="M119" s="113"/>
      <c r="N119" s="113"/>
      <c r="O119" s="113"/>
      <c r="P119" s="113"/>
      <c r="Q119" s="113"/>
      <c r="R119" s="113"/>
    </row>
    <row r="120" spans="1:18" s="12" customFormat="1" ht="17.100000000000001" customHeight="1">
      <c r="A120" s="110"/>
      <c r="B120" s="112"/>
      <c r="C120" s="112"/>
      <c r="D120" s="112"/>
      <c r="E120" s="112"/>
      <c r="F120" s="112"/>
      <c r="G120" s="112"/>
      <c r="H120" s="112"/>
      <c r="I120" s="112"/>
      <c r="J120" s="113"/>
      <c r="K120" s="113"/>
      <c r="L120" s="113"/>
      <c r="M120" s="113"/>
      <c r="N120" s="113"/>
      <c r="O120" s="113"/>
      <c r="P120" s="113"/>
      <c r="Q120" s="113"/>
      <c r="R120" s="113"/>
    </row>
    <row r="121" spans="1:18" s="12" customFormat="1" ht="17.100000000000001" customHeight="1">
      <c r="A121" s="110"/>
      <c r="B121" s="112"/>
      <c r="C121" s="112"/>
      <c r="D121" s="112"/>
      <c r="E121" s="112"/>
      <c r="F121" s="112"/>
      <c r="G121" s="112"/>
      <c r="H121" s="112"/>
      <c r="I121" s="112"/>
      <c r="J121" s="113"/>
      <c r="K121" s="113"/>
      <c r="L121" s="113"/>
      <c r="M121" s="113"/>
      <c r="N121" s="113"/>
      <c r="O121" s="113"/>
      <c r="P121" s="113"/>
      <c r="Q121" s="113"/>
      <c r="R121" s="113"/>
    </row>
    <row r="122" spans="1:18" s="12" customFormat="1" ht="17.100000000000001" customHeight="1">
      <c r="A122" s="110"/>
      <c r="B122" s="112"/>
      <c r="C122" s="112"/>
      <c r="D122" s="112"/>
      <c r="E122" s="112"/>
      <c r="F122" s="112"/>
      <c r="G122" s="112"/>
      <c r="H122" s="112"/>
      <c r="I122" s="112"/>
      <c r="J122" s="113"/>
      <c r="K122" s="113"/>
      <c r="L122" s="113"/>
      <c r="M122" s="113"/>
      <c r="N122" s="113"/>
      <c r="O122" s="113"/>
      <c r="P122" s="113"/>
      <c r="Q122" s="113"/>
      <c r="R122" s="113"/>
    </row>
    <row r="123" spans="1:18" s="12" customFormat="1" ht="17.100000000000001" customHeight="1">
      <c r="A123" s="110"/>
      <c r="B123" s="112"/>
      <c r="C123" s="112"/>
      <c r="D123" s="112"/>
      <c r="E123" s="112"/>
      <c r="F123" s="112"/>
      <c r="G123" s="112"/>
      <c r="H123" s="112"/>
      <c r="I123" s="112"/>
      <c r="J123" s="113"/>
      <c r="K123" s="113"/>
      <c r="L123" s="113"/>
      <c r="M123" s="113"/>
      <c r="N123" s="113"/>
      <c r="O123" s="113"/>
      <c r="P123" s="113"/>
      <c r="Q123" s="113"/>
      <c r="R123" s="113"/>
    </row>
    <row r="124" spans="1:18" s="12" customFormat="1" ht="17.100000000000001" customHeight="1">
      <c r="A124" s="110"/>
      <c r="B124" s="112"/>
      <c r="C124" s="112"/>
      <c r="D124" s="112"/>
      <c r="E124" s="112"/>
      <c r="F124" s="112"/>
      <c r="G124" s="112"/>
      <c r="H124" s="112"/>
      <c r="I124" s="112"/>
      <c r="J124" s="113"/>
      <c r="K124" s="113"/>
      <c r="L124" s="113"/>
      <c r="M124" s="113"/>
      <c r="N124" s="113"/>
      <c r="O124" s="113"/>
      <c r="P124" s="113"/>
      <c r="Q124" s="113"/>
      <c r="R124" s="113"/>
    </row>
    <row r="125" spans="1:18" s="12" customFormat="1" ht="17.100000000000001" customHeight="1">
      <c r="A125" s="110"/>
      <c r="B125" s="112"/>
      <c r="C125" s="112"/>
      <c r="D125" s="112"/>
      <c r="E125" s="112"/>
      <c r="F125" s="112"/>
      <c r="G125" s="112"/>
      <c r="H125" s="112"/>
      <c r="I125" s="112"/>
      <c r="J125" s="113"/>
      <c r="K125" s="113"/>
      <c r="L125" s="113"/>
      <c r="M125" s="113"/>
      <c r="N125" s="113"/>
      <c r="O125" s="113"/>
      <c r="P125" s="113"/>
      <c r="Q125" s="113"/>
      <c r="R125" s="113"/>
    </row>
    <row r="126" spans="1:18" s="12" customFormat="1" ht="17.100000000000001" customHeight="1">
      <c r="A126" s="110"/>
      <c r="B126" s="112"/>
      <c r="C126" s="112"/>
      <c r="D126" s="112"/>
      <c r="E126" s="112"/>
      <c r="F126" s="112"/>
      <c r="G126" s="112"/>
      <c r="H126" s="112"/>
      <c r="I126" s="112"/>
      <c r="J126" s="113"/>
      <c r="K126" s="113"/>
      <c r="L126" s="113"/>
      <c r="M126" s="113"/>
      <c r="N126" s="113"/>
      <c r="O126" s="113"/>
      <c r="P126" s="113"/>
      <c r="Q126" s="113"/>
      <c r="R126" s="113"/>
    </row>
    <row r="127" spans="1:18" s="12" customFormat="1" ht="17.100000000000001" customHeight="1">
      <c r="A127" s="110"/>
      <c r="B127" s="112"/>
      <c r="C127" s="112"/>
      <c r="D127" s="112"/>
      <c r="E127" s="112"/>
      <c r="F127" s="112"/>
      <c r="G127" s="112"/>
      <c r="H127" s="112"/>
      <c r="I127" s="112"/>
      <c r="J127" s="113"/>
      <c r="K127" s="113"/>
      <c r="L127" s="113"/>
      <c r="M127" s="113"/>
      <c r="N127" s="113"/>
      <c r="O127" s="113"/>
      <c r="P127" s="113"/>
      <c r="Q127" s="113"/>
      <c r="R127" s="113"/>
    </row>
    <row r="128" spans="1:18" s="12" customFormat="1" ht="17.100000000000001" customHeight="1">
      <c r="A128" s="110"/>
      <c r="B128" s="112"/>
      <c r="C128" s="112"/>
      <c r="D128" s="112"/>
      <c r="E128" s="112"/>
      <c r="F128" s="112"/>
      <c r="G128" s="112"/>
      <c r="H128" s="112"/>
      <c r="I128" s="112"/>
      <c r="J128" s="113"/>
      <c r="K128" s="113"/>
      <c r="L128" s="113"/>
      <c r="M128" s="113"/>
      <c r="N128" s="113"/>
      <c r="O128" s="113"/>
      <c r="P128" s="113"/>
      <c r="Q128" s="113"/>
      <c r="R128" s="113"/>
    </row>
    <row r="129" spans="1:18" s="12" customFormat="1" ht="17.100000000000001" customHeight="1">
      <c r="A129" s="110"/>
      <c r="B129" s="112"/>
      <c r="C129" s="112"/>
      <c r="D129" s="112"/>
      <c r="E129" s="112"/>
      <c r="F129" s="112"/>
      <c r="G129" s="112"/>
      <c r="H129" s="112"/>
      <c r="I129" s="112"/>
      <c r="J129" s="113"/>
      <c r="K129" s="113"/>
      <c r="L129" s="113"/>
      <c r="M129" s="113"/>
      <c r="N129" s="113"/>
      <c r="O129" s="113"/>
      <c r="P129" s="113"/>
      <c r="Q129" s="113"/>
      <c r="R129" s="113"/>
    </row>
    <row r="130" spans="1:18" s="12" customFormat="1" ht="17.100000000000001" customHeight="1">
      <c r="A130" s="110"/>
      <c r="B130" s="112"/>
      <c r="C130" s="112"/>
      <c r="D130" s="112"/>
      <c r="E130" s="112"/>
      <c r="F130" s="112"/>
      <c r="G130" s="112"/>
      <c r="H130" s="112"/>
      <c r="I130" s="112"/>
      <c r="J130" s="113"/>
      <c r="K130" s="113"/>
      <c r="L130" s="113"/>
      <c r="M130" s="113"/>
      <c r="N130" s="113"/>
      <c r="O130" s="113"/>
      <c r="P130" s="113"/>
      <c r="Q130" s="113"/>
      <c r="R130" s="113"/>
    </row>
    <row r="131" spans="1:18" s="12" customFormat="1" ht="17.100000000000001" customHeight="1">
      <c r="A131" s="110"/>
      <c r="B131" s="112"/>
      <c r="C131" s="112"/>
      <c r="D131" s="112"/>
      <c r="E131" s="112"/>
      <c r="F131" s="112"/>
      <c r="G131" s="112"/>
      <c r="H131" s="112"/>
      <c r="I131" s="112"/>
      <c r="J131" s="113"/>
      <c r="K131" s="113"/>
      <c r="L131" s="113"/>
      <c r="M131" s="113"/>
      <c r="N131" s="113"/>
      <c r="O131" s="113"/>
      <c r="P131" s="113"/>
      <c r="Q131" s="113"/>
      <c r="R131" s="113"/>
    </row>
    <row r="132" spans="1:18" s="12" customFormat="1" ht="17.100000000000001" customHeight="1">
      <c r="A132" s="110"/>
      <c r="B132" s="112"/>
      <c r="C132" s="112"/>
      <c r="D132" s="112"/>
      <c r="E132" s="112"/>
      <c r="F132" s="112"/>
      <c r="G132" s="112"/>
      <c r="H132" s="112"/>
      <c r="I132" s="112"/>
      <c r="J132" s="113"/>
      <c r="K132" s="113"/>
      <c r="L132" s="113"/>
      <c r="M132" s="113"/>
      <c r="N132" s="113"/>
      <c r="O132" s="113"/>
      <c r="P132" s="113"/>
      <c r="Q132" s="113"/>
      <c r="R132" s="113"/>
    </row>
    <row r="133" spans="1:18" s="12" customFormat="1" ht="17.100000000000001" customHeight="1">
      <c r="A133" s="110"/>
      <c r="B133" s="112"/>
      <c r="C133" s="112"/>
      <c r="D133" s="112"/>
      <c r="E133" s="112"/>
      <c r="F133" s="112"/>
      <c r="G133" s="112"/>
      <c r="H133" s="112"/>
      <c r="I133" s="112"/>
      <c r="J133" s="113"/>
      <c r="K133" s="113"/>
      <c r="L133" s="113"/>
      <c r="M133" s="113"/>
      <c r="N133" s="113"/>
      <c r="O133" s="113"/>
      <c r="P133" s="113"/>
      <c r="Q133" s="113"/>
      <c r="R133" s="113"/>
    </row>
    <row r="134" spans="1:18" s="12" customFormat="1" ht="17.100000000000001" customHeight="1">
      <c r="A134" s="110"/>
      <c r="B134" s="112"/>
      <c r="C134" s="112"/>
      <c r="D134" s="112"/>
      <c r="E134" s="112"/>
      <c r="F134" s="112"/>
      <c r="G134" s="112"/>
      <c r="H134" s="112"/>
      <c r="I134" s="112"/>
      <c r="J134" s="113"/>
      <c r="K134" s="113"/>
      <c r="L134" s="113"/>
      <c r="M134" s="113"/>
      <c r="N134" s="113"/>
      <c r="O134" s="113"/>
      <c r="P134" s="113"/>
      <c r="Q134" s="113"/>
      <c r="R134" s="113"/>
    </row>
    <row r="135" spans="1:18" s="12" customFormat="1" ht="17.100000000000001" customHeight="1">
      <c r="A135" s="110"/>
      <c r="B135" s="112"/>
      <c r="C135" s="112"/>
      <c r="D135" s="112"/>
      <c r="E135" s="112"/>
      <c r="F135" s="112"/>
      <c r="G135" s="112"/>
      <c r="H135" s="112"/>
      <c r="I135" s="112"/>
      <c r="J135" s="113"/>
      <c r="K135" s="113"/>
      <c r="L135" s="113"/>
      <c r="M135" s="113"/>
      <c r="N135" s="113"/>
      <c r="O135" s="113"/>
      <c r="P135" s="113"/>
      <c r="Q135" s="113"/>
      <c r="R135" s="113"/>
    </row>
    <row r="136" spans="1:18" s="12" customFormat="1" ht="17.100000000000001" customHeight="1">
      <c r="A136" s="110"/>
      <c r="B136" s="112"/>
      <c r="C136" s="112"/>
      <c r="D136" s="112"/>
      <c r="E136" s="112"/>
      <c r="F136" s="112"/>
      <c r="G136" s="112"/>
      <c r="H136" s="112"/>
      <c r="I136" s="112"/>
      <c r="J136" s="113"/>
      <c r="K136" s="113"/>
      <c r="L136" s="113"/>
      <c r="M136" s="113"/>
      <c r="N136" s="113"/>
      <c r="O136" s="113"/>
      <c r="P136" s="113"/>
      <c r="Q136" s="113"/>
      <c r="R136" s="113"/>
    </row>
    <row r="137" spans="1:18" s="12" customFormat="1" ht="17.100000000000001" customHeight="1">
      <c r="A137" s="110"/>
      <c r="B137" s="112"/>
      <c r="C137" s="112"/>
      <c r="D137" s="112"/>
      <c r="E137" s="112"/>
      <c r="F137" s="112"/>
      <c r="G137" s="112"/>
      <c r="H137" s="112"/>
      <c r="I137" s="112"/>
      <c r="J137" s="113"/>
      <c r="K137" s="113"/>
      <c r="L137" s="113"/>
      <c r="M137" s="113"/>
      <c r="N137" s="113"/>
      <c r="O137" s="113"/>
      <c r="P137" s="113"/>
      <c r="Q137" s="113"/>
      <c r="R137" s="113"/>
    </row>
    <row r="138" spans="1:18" s="12" customFormat="1" ht="17.100000000000001" customHeight="1">
      <c r="A138" s="110"/>
      <c r="B138" s="112"/>
      <c r="C138" s="112"/>
      <c r="D138" s="112"/>
      <c r="E138" s="112"/>
      <c r="F138" s="112"/>
      <c r="G138" s="112"/>
      <c r="H138" s="112"/>
      <c r="I138" s="112"/>
      <c r="J138" s="113"/>
      <c r="K138" s="113"/>
      <c r="L138" s="113"/>
      <c r="M138" s="113"/>
      <c r="N138" s="113"/>
      <c r="O138" s="113"/>
      <c r="P138" s="113"/>
      <c r="Q138" s="113"/>
      <c r="R138" s="113"/>
    </row>
    <row r="139" spans="1:18" s="12" customFormat="1" ht="17.100000000000001" customHeight="1">
      <c r="A139" s="110"/>
      <c r="B139" s="112"/>
      <c r="C139" s="112"/>
      <c r="D139" s="112"/>
      <c r="E139" s="112"/>
      <c r="F139" s="112"/>
      <c r="G139" s="112"/>
      <c r="H139" s="112"/>
      <c r="I139" s="112"/>
      <c r="J139" s="113"/>
      <c r="K139" s="113"/>
      <c r="L139" s="113"/>
      <c r="M139" s="113"/>
      <c r="N139" s="113"/>
      <c r="O139" s="113"/>
      <c r="P139" s="113"/>
      <c r="Q139" s="113"/>
      <c r="R139" s="113"/>
    </row>
    <row r="140" spans="1:18" s="12" customFormat="1" ht="17.100000000000001" customHeight="1">
      <c r="A140" s="110"/>
      <c r="B140" s="112"/>
      <c r="C140" s="112"/>
      <c r="D140" s="112"/>
      <c r="E140" s="112"/>
      <c r="F140" s="112"/>
      <c r="G140" s="112"/>
      <c r="H140" s="112"/>
      <c r="I140" s="112"/>
      <c r="J140" s="113"/>
      <c r="K140" s="113"/>
      <c r="L140" s="113"/>
      <c r="M140" s="113"/>
      <c r="N140" s="113"/>
      <c r="O140" s="113"/>
      <c r="P140" s="113"/>
      <c r="Q140" s="113"/>
      <c r="R140" s="113"/>
    </row>
    <row r="141" spans="1:18" s="12" customFormat="1" ht="17.100000000000001" customHeight="1">
      <c r="A141" s="110"/>
      <c r="B141" s="112"/>
      <c r="C141" s="112"/>
      <c r="D141" s="112"/>
      <c r="E141" s="112"/>
      <c r="F141" s="112"/>
      <c r="G141" s="112"/>
      <c r="H141" s="112"/>
      <c r="I141" s="112"/>
      <c r="J141" s="113"/>
      <c r="K141" s="113"/>
      <c r="L141" s="113"/>
      <c r="M141" s="113"/>
      <c r="N141" s="113"/>
      <c r="O141" s="113"/>
      <c r="P141" s="113"/>
      <c r="Q141" s="113"/>
      <c r="R141" s="113"/>
    </row>
    <row r="142" spans="1:18" s="12" customFormat="1" ht="17.100000000000001" customHeight="1">
      <c r="A142" s="110"/>
      <c r="B142" s="112"/>
      <c r="C142" s="112"/>
      <c r="D142" s="112"/>
      <c r="E142" s="112"/>
      <c r="F142" s="112"/>
      <c r="G142" s="112"/>
      <c r="H142" s="112"/>
      <c r="I142" s="112"/>
      <c r="J142" s="113"/>
      <c r="K142" s="113"/>
      <c r="L142" s="113"/>
      <c r="M142" s="113"/>
      <c r="N142" s="113"/>
      <c r="O142" s="113"/>
      <c r="P142" s="113"/>
      <c r="Q142" s="113"/>
      <c r="R142" s="113"/>
    </row>
    <row r="143" spans="1:18" s="12" customFormat="1" ht="17.100000000000001" customHeight="1">
      <c r="A143" s="110"/>
      <c r="B143" s="112"/>
      <c r="C143" s="112"/>
      <c r="D143" s="112"/>
      <c r="E143" s="112"/>
      <c r="F143" s="112"/>
      <c r="G143" s="112"/>
      <c r="H143" s="112"/>
      <c r="I143" s="112"/>
      <c r="J143" s="113"/>
      <c r="K143" s="113"/>
      <c r="L143" s="113"/>
      <c r="M143" s="113"/>
      <c r="N143" s="113"/>
      <c r="O143" s="113"/>
      <c r="P143" s="113"/>
      <c r="Q143" s="113"/>
      <c r="R143" s="113"/>
    </row>
    <row r="144" spans="1:18" s="12" customFormat="1" ht="17.100000000000001" customHeight="1">
      <c r="A144" s="110"/>
      <c r="B144" s="112"/>
      <c r="C144" s="112"/>
      <c r="D144" s="112"/>
      <c r="E144" s="112"/>
      <c r="F144" s="112"/>
      <c r="G144" s="112"/>
      <c r="H144" s="112"/>
      <c r="I144" s="112"/>
      <c r="J144" s="113"/>
      <c r="K144" s="113"/>
      <c r="L144" s="113"/>
      <c r="M144" s="113"/>
      <c r="N144" s="113"/>
      <c r="O144" s="113"/>
      <c r="P144" s="113"/>
      <c r="Q144" s="113"/>
      <c r="R144" s="113"/>
    </row>
    <row r="145" spans="1:18" s="12" customFormat="1" ht="17.100000000000001" customHeight="1">
      <c r="A145" s="110"/>
      <c r="B145" s="112"/>
      <c r="C145" s="112"/>
      <c r="D145" s="112"/>
      <c r="E145" s="112"/>
      <c r="F145" s="112"/>
      <c r="G145" s="112"/>
      <c r="H145" s="112"/>
      <c r="I145" s="112"/>
      <c r="J145" s="113"/>
      <c r="K145" s="113"/>
      <c r="L145" s="113"/>
      <c r="M145" s="113"/>
      <c r="N145" s="113"/>
      <c r="O145" s="113"/>
      <c r="P145" s="113"/>
      <c r="Q145" s="113"/>
      <c r="R145" s="113"/>
    </row>
    <row r="146" spans="1:18" s="12" customFormat="1" ht="17.100000000000001" customHeight="1">
      <c r="A146" s="110"/>
      <c r="B146" s="112"/>
      <c r="C146" s="112"/>
      <c r="D146" s="112"/>
      <c r="E146" s="112"/>
      <c r="F146" s="112"/>
      <c r="G146" s="112"/>
      <c r="H146" s="112"/>
      <c r="I146" s="112"/>
      <c r="J146" s="113"/>
      <c r="K146" s="113"/>
      <c r="L146" s="113"/>
      <c r="M146" s="113"/>
      <c r="N146" s="113"/>
      <c r="O146" s="113"/>
      <c r="P146" s="113"/>
      <c r="Q146" s="113"/>
      <c r="R146" s="113"/>
    </row>
    <row r="147" spans="1:18" s="12" customFormat="1" ht="17.100000000000001" customHeight="1">
      <c r="A147" s="110"/>
      <c r="B147" s="112"/>
      <c r="C147" s="112"/>
      <c r="D147" s="112"/>
      <c r="E147" s="112"/>
      <c r="F147" s="112"/>
      <c r="G147" s="112"/>
      <c r="H147" s="112"/>
      <c r="I147" s="112"/>
      <c r="J147" s="113"/>
      <c r="K147" s="113"/>
      <c r="L147" s="113"/>
      <c r="M147" s="113"/>
      <c r="N147" s="113"/>
      <c r="O147" s="113"/>
      <c r="P147" s="113"/>
      <c r="Q147" s="113"/>
      <c r="R147" s="113"/>
    </row>
    <row r="148" spans="1:18" s="12" customFormat="1" ht="17.100000000000001" customHeight="1">
      <c r="A148" s="110"/>
      <c r="B148" s="112"/>
      <c r="C148" s="112"/>
      <c r="D148" s="112"/>
      <c r="E148" s="112"/>
      <c r="F148" s="112"/>
      <c r="G148" s="112"/>
      <c r="H148" s="112"/>
      <c r="I148" s="112"/>
      <c r="J148" s="113"/>
      <c r="K148" s="113"/>
      <c r="L148" s="113"/>
      <c r="M148" s="113"/>
      <c r="N148" s="113"/>
      <c r="O148" s="113"/>
      <c r="P148" s="113"/>
      <c r="Q148" s="113"/>
      <c r="R148" s="113"/>
    </row>
    <row r="149" spans="1:18" s="12" customFormat="1" ht="17.100000000000001" customHeight="1">
      <c r="A149" s="110"/>
      <c r="B149" s="112"/>
      <c r="C149" s="112"/>
      <c r="D149" s="112"/>
      <c r="E149" s="112"/>
      <c r="F149" s="112"/>
      <c r="G149" s="112"/>
      <c r="H149" s="112"/>
      <c r="I149" s="112"/>
      <c r="J149" s="113"/>
      <c r="K149" s="113"/>
      <c r="L149" s="113"/>
      <c r="M149" s="113"/>
      <c r="N149" s="113"/>
      <c r="O149" s="113"/>
      <c r="P149" s="113"/>
      <c r="Q149" s="113"/>
      <c r="R149" s="113"/>
    </row>
    <row r="150" spans="1:18" s="12" customFormat="1" ht="17.100000000000001" customHeight="1">
      <c r="A150" s="110"/>
      <c r="B150" s="112"/>
      <c r="C150" s="112"/>
      <c r="D150" s="112"/>
      <c r="E150" s="112"/>
      <c r="F150" s="112"/>
      <c r="G150" s="112"/>
      <c r="H150" s="112"/>
      <c r="I150" s="112"/>
      <c r="J150" s="113"/>
      <c r="K150" s="113"/>
      <c r="L150" s="113"/>
      <c r="M150" s="113"/>
      <c r="N150" s="113"/>
      <c r="O150" s="113"/>
      <c r="P150" s="113"/>
      <c r="Q150" s="113"/>
      <c r="R150" s="113"/>
    </row>
    <row r="151" spans="1:18" s="12" customFormat="1" ht="17.100000000000001" customHeight="1">
      <c r="A151" s="110"/>
      <c r="B151" s="112"/>
      <c r="C151" s="112"/>
      <c r="D151" s="112"/>
      <c r="E151" s="112"/>
      <c r="F151" s="112"/>
      <c r="G151" s="112"/>
      <c r="H151" s="112"/>
      <c r="I151" s="112"/>
      <c r="J151" s="113"/>
      <c r="K151" s="113"/>
      <c r="L151" s="113"/>
      <c r="M151" s="113"/>
      <c r="N151" s="113"/>
      <c r="O151" s="113"/>
      <c r="P151" s="113"/>
      <c r="Q151" s="113"/>
      <c r="R151" s="113"/>
    </row>
    <row r="152" spans="1:18" s="12" customFormat="1" ht="17.100000000000001" customHeight="1">
      <c r="A152" s="110"/>
      <c r="B152" s="112"/>
      <c r="C152" s="112"/>
      <c r="D152" s="112"/>
      <c r="E152" s="112"/>
      <c r="F152" s="112"/>
      <c r="G152" s="112"/>
      <c r="H152" s="112"/>
      <c r="I152" s="112"/>
      <c r="J152" s="113"/>
      <c r="K152" s="113"/>
      <c r="L152" s="113"/>
      <c r="M152" s="113"/>
      <c r="N152" s="113"/>
      <c r="O152" s="113"/>
      <c r="P152" s="113"/>
      <c r="Q152" s="113"/>
      <c r="R152" s="113"/>
    </row>
    <row r="153" spans="1:18" s="12" customFormat="1" ht="17.100000000000001" customHeight="1">
      <c r="A153" s="110"/>
      <c r="B153" s="112"/>
      <c r="C153" s="112"/>
      <c r="D153" s="112"/>
      <c r="E153" s="112"/>
      <c r="F153" s="112"/>
      <c r="G153" s="112"/>
      <c r="H153" s="112"/>
      <c r="I153" s="112"/>
      <c r="J153" s="113"/>
      <c r="K153" s="113"/>
      <c r="L153" s="113"/>
      <c r="M153" s="113"/>
      <c r="N153" s="113"/>
      <c r="O153" s="113"/>
      <c r="P153" s="113"/>
      <c r="Q153" s="113"/>
      <c r="R153" s="113"/>
    </row>
    <row r="154" spans="1:18" s="12" customFormat="1" ht="17.100000000000001" customHeight="1">
      <c r="A154" s="110"/>
      <c r="B154" s="112"/>
      <c r="C154" s="112"/>
      <c r="D154" s="112"/>
      <c r="E154" s="112"/>
      <c r="F154" s="112"/>
      <c r="G154" s="112"/>
      <c r="H154" s="112"/>
      <c r="I154" s="112"/>
      <c r="J154" s="113"/>
      <c r="K154" s="113"/>
      <c r="L154" s="113"/>
      <c r="M154" s="113"/>
      <c r="N154" s="113"/>
      <c r="O154" s="113"/>
      <c r="P154" s="113"/>
      <c r="Q154" s="113"/>
      <c r="R154" s="113"/>
    </row>
    <row r="155" spans="1:18" s="12" customFormat="1" ht="17.100000000000001" customHeight="1">
      <c r="A155" s="110"/>
      <c r="B155" s="112"/>
      <c r="C155" s="112"/>
      <c r="D155" s="112"/>
      <c r="E155" s="112"/>
      <c r="F155" s="112"/>
      <c r="G155" s="112"/>
      <c r="H155" s="112"/>
      <c r="I155" s="112"/>
      <c r="J155" s="113"/>
      <c r="K155" s="113"/>
      <c r="L155" s="113"/>
      <c r="M155" s="113"/>
      <c r="N155" s="113"/>
      <c r="O155" s="113"/>
      <c r="P155" s="113"/>
      <c r="Q155" s="113"/>
      <c r="R155" s="113"/>
    </row>
    <row r="156" spans="1:18" s="12" customFormat="1" ht="17.100000000000001" customHeight="1">
      <c r="A156" s="110"/>
      <c r="B156" s="112"/>
      <c r="C156" s="112"/>
      <c r="D156" s="112"/>
      <c r="E156" s="112"/>
      <c r="F156" s="112"/>
      <c r="G156" s="112"/>
      <c r="H156" s="112"/>
      <c r="I156" s="112"/>
      <c r="J156" s="113"/>
      <c r="K156" s="113"/>
      <c r="L156" s="113"/>
      <c r="M156" s="113"/>
      <c r="N156" s="113"/>
      <c r="O156" s="113"/>
      <c r="P156" s="113"/>
      <c r="Q156" s="113"/>
      <c r="R156" s="113"/>
    </row>
    <row r="157" spans="1:18" s="12" customFormat="1" ht="17.100000000000001" customHeight="1">
      <c r="A157" s="110"/>
      <c r="B157" s="112"/>
      <c r="C157" s="112"/>
      <c r="D157" s="112"/>
      <c r="E157" s="112"/>
      <c r="F157" s="112"/>
      <c r="G157" s="112"/>
      <c r="H157" s="112"/>
      <c r="I157" s="112"/>
      <c r="J157" s="113"/>
      <c r="K157" s="113"/>
      <c r="L157" s="113"/>
      <c r="M157" s="113"/>
      <c r="N157" s="113"/>
      <c r="O157" s="113"/>
      <c r="P157" s="113"/>
      <c r="Q157" s="113"/>
      <c r="R157" s="113"/>
    </row>
    <row r="158" spans="1:18" s="12" customFormat="1" ht="17.100000000000001" customHeight="1">
      <c r="A158" s="110"/>
      <c r="B158" s="112"/>
      <c r="C158" s="112"/>
      <c r="D158" s="112"/>
      <c r="E158" s="112"/>
      <c r="F158" s="112"/>
      <c r="G158" s="112"/>
      <c r="H158" s="112"/>
      <c r="I158" s="112"/>
      <c r="J158" s="113"/>
      <c r="K158" s="113"/>
      <c r="L158" s="113"/>
      <c r="M158" s="113"/>
      <c r="N158" s="113"/>
      <c r="O158" s="113"/>
      <c r="P158" s="113"/>
      <c r="Q158" s="113"/>
      <c r="R158" s="113"/>
    </row>
    <row r="159" spans="1:18" s="12" customFormat="1" ht="17.100000000000001" customHeight="1">
      <c r="A159" s="110"/>
      <c r="B159" s="112"/>
      <c r="C159" s="112"/>
      <c r="D159" s="112"/>
      <c r="E159" s="112"/>
      <c r="F159" s="112"/>
      <c r="G159" s="112"/>
      <c r="H159" s="112"/>
      <c r="I159" s="112"/>
      <c r="J159" s="113"/>
      <c r="K159" s="113"/>
      <c r="L159" s="113"/>
      <c r="M159" s="113"/>
      <c r="N159" s="113"/>
      <c r="O159" s="113"/>
      <c r="P159" s="113"/>
      <c r="Q159" s="113"/>
      <c r="R159" s="113"/>
    </row>
    <row r="160" spans="1:18" s="12" customFormat="1" ht="17.100000000000001" customHeight="1">
      <c r="A160" s="110"/>
      <c r="B160" s="112"/>
      <c r="C160" s="112"/>
      <c r="D160" s="112"/>
      <c r="E160" s="112"/>
      <c r="F160" s="112"/>
      <c r="G160" s="112"/>
      <c r="H160" s="112"/>
      <c r="I160" s="112"/>
      <c r="J160" s="113"/>
      <c r="K160" s="113"/>
      <c r="L160" s="113"/>
      <c r="M160" s="113"/>
      <c r="N160" s="113"/>
      <c r="O160" s="113"/>
      <c r="P160" s="113"/>
      <c r="Q160" s="113"/>
      <c r="R160" s="113"/>
    </row>
    <row r="161" spans="1:18" s="12" customFormat="1" ht="17.100000000000001" customHeight="1">
      <c r="A161" s="110"/>
      <c r="B161" s="112"/>
      <c r="C161" s="112"/>
      <c r="D161" s="112"/>
      <c r="E161" s="112"/>
      <c r="F161" s="112"/>
      <c r="G161" s="112"/>
      <c r="H161" s="112"/>
      <c r="I161" s="112"/>
      <c r="J161" s="113"/>
      <c r="K161" s="113"/>
      <c r="L161" s="113"/>
      <c r="M161" s="113"/>
      <c r="N161" s="113"/>
      <c r="O161" s="113"/>
      <c r="P161" s="113"/>
      <c r="Q161" s="113"/>
      <c r="R161" s="113"/>
    </row>
    <row r="162" spans="1:18" s="12" customFormat="1" ht="17.100000000000001" customHeight="1">
      <c r="A162" s="110"/>
      <c r="B162" s="112"/>
      <c r="C162" s="112"/>
      <c r="D162" s="112"/>
      <c r="E162" s="112"/>
      <c r="F162" s="112"/>
      <c r="G162" s="112"/>
      <c r="H162" s="112"/>
      <c r="I162" s="112"/>
      <c r="J162" s="113"/>
      <c r="K162" s="113"/>
      <c r="L162" s="113"/>
      <c r="M162" s="113"/>
      <c r="N162" s="113"/>
      <c r="O162" s="113"/>
      <c r="P162" s="113"/>
      <c r="Q162" s="113"/>
      <c r="R162" s="113"/>
    </row>
    <row r="163" spans="1:18" s="12" customFormat="1" ht="17.100000000000001" customHeight="1">
      <c r="A163" s="110"/>
      <c r="B163" s="112"/>
      <c r="C163" s="112"/>
      <c r="D163" s="112"/>
      <c r="E163" s="112"/>
      <c r="F163" s="112"/>
      <c r="G163" s="112"/>
      <c r="H163" s="112"/>
      <c r="I163" s="112"/>
      <c r="J163" s="113"/>
      <c r="K163" s="113"/>
      <c r="L163" s="113"/>
      <c r="M163" s="113"/>
      <c r="N163" s="113"/>
      <c r="O163" s="113"/>
      <c r="P163" s="113"/>
      <c r="Q163" s="113"/>
      <c r="R163" s="113"/>
    </row>
    <row r="164" spans="1:18" s="12" customFormat="1" ht="17.100000000000001" customHeight="1">
      <c r="A164" s="110"/>
      <c r="B164" s="112"/>
      <c r="C164" s="112"/>
      <c r="D164" s="112"/>
      <c r="E164" s="112"/>
      <c r="F164" s="112"/>
      <c r="G164" s="112"/>
      <c r="H164" s="112"/>
      <c r="I164" s="112"/>
      <c r="J164" s="113"/>
      <c r="K164" s="113"/>
      <c r="L164" s="113"/>
      <c r="M164" s="113"/>
      <c r="N164" s="113"/>
      <c r="O164" s="113"/>
      <c r="P164" s="113"/>
      <c r="Q164" s="113"/>
      <c r="R164" s="113"/>
    </row>
    <row r="165" spans="1:18" s="12" customFormat="1" ht="17.100000000000001" customHeight="1">
      <c r="A165" s="110"/>
      <c r="B165" s="112"/>
      <c r="C165" s="112"/>
      <c r="D165" s="112"/>
      <c r="E165" s="112"/>
      <c r="F165" s="112"/>
      <c r="G165" s="112"/>
      <c r="H165" s="112"/>
      <c r="I165" s="112"/>
      <c r="J165" s="113"/>
      <c r="K165" s="113"/>
      <c r="L165" s="113"/>
      <c r="M165" s="113"/>
      <c r="N165" s="113"/>
      <c r="O165" s="113"/>
      <c r="P165" s="113"/>
      <c r="Q165" s="113"/>
      <c r="R165" s="113"/>
    </row>
    <row r="166" spans="1:18" s="12" customFormat="1" ht="17.100000000000001" customHeight="1">
      <c r="A166" s="110"/>
      <c r="B166" s="112"/>
      <c r="C166" s="112"/>
      <c r="D166" s="112"/>
      <c r="E166" s="112"/>
      <c r="F166" s="112"/>
      <c r="G166" s="112"/>
      <c r="H166" s="112"/>
      <c r="I166" s="112"/>
      <c r="J166" s="113"/>
      <c r="K166" s="113"/>
      <c r="L166" s="113"/>
      <c r="M166" s="113"/>
      <c r="N166" s="113"/>
      <c r="O166" s="113"/>
      <c r="P166" s="113"/>
      <c r="Q166" s="113"/>
      <c r="R166" s="113"/>
    </row>
    <row r="167" spans="1:18" s="12" customFormat="1" ht="17.100000000000001" customHeight="1">
      <c r="A167" s="110"/>
      <c r="B167" s="112"/>
      <c r="C167" s="112"/>
      <c r="D167" s="112"/>
      <c r="E167" s="112"/>
      <c r="F167" s="112"/>
      <c r="G167" s="112"/>
      <c r="H167" s="112"/>
      <c r="I167" s="112"/>
      <c r="J167" s="113"/>
      <c r="K167" s="113"/>
      <c r="L167" s="113"/>
      <c r="M167" s="113"/>
      <c r="N167" s="113"/>
      <c r="O167" s="113"/>
      <c r="P167" s="113"/>
      <c r="Q167" s="113"/>
      <c r="R167" s="113"/>
    </row>
    <row r="168" spans="1:18" s="12" customFormat="1" ht="17.100000000000001" customHeight="1">
      <c r="A168" s="110"/>
      <c r="B168" s="112"/>
      <c r="C168" s="112"/>
      <c r="D168" s="112"/>
      <c r="E168" s="112"/>
      <c r="F168" s="112"/>
      <c r="G168" s="112"/>
      <c r="H168" s="112"/>
      <c r="I168" s="112"/>
      <c r="J168" s="113"/>
      <c r="K168" s="113"/>
      <c r="L168" s="113"/>
      <c r="M168" s="113"/>
      <c r="N168" s="113"/>
      <c r="O168" s="113"/>
      <c r="P168" s="113"/>
      <c r="Q168" s="113"/>
      <c r="R168" s="113"/>
    </row>
    <row r="169" spans="1:18" s="12" customFormat="1" ht="17.100000000000001" customHeight="1">
      <c r="A169" s="110"/>
      <c r="B169" s="112"/>
      <c r="C169" s="112"/>
      <c r="D169" s="112"/>
      <c r="E169" s="112"/>
      <c r="F169" s="112"/>
      <c r="G169" s="112"/>
      <c r="H169" s="112"/>
      <c r="I169" s="112"/>
      <c r="J169" s="113"/>
      <c r="K169" s="113"/>
      <c r="L169" s="113"/>
      <c r="M169" s="113"/>
      <c r="N169" s="113"/>
      <c r="O169" s="113"/>
      <c r="P169" s="113"/>
      <c r="Q169" s="113"/>
      <c r="R169" s="113"/>
    </row>
    <row r="170" spans="1:18" s="12" customFormat="1" ht="17.100000000000001" customHeight="1">
      <c r="A170" s="110"/>
      <c r="B170" s="112"/>
      <c r="C170" s="112"/>
      <c r="D170" s="112"/>
      <c r="E170" s="112"/>
      <c r="F170" s="112"/>
      <c r="G170" s="112"/>
      <c r="H170" s="112"/>
      <c r="I170" s="112"/>
      <c r="J170" s="113"/>
      <c r="K170" s="113"/>
      <c r="L170" s="113"/>
      <c r="M170" s="113"/>
      <c r="N170" s="113"/>
      <c r="O170" s="113"/>
      <c r="P170" s="113"/>
      <c r="Q170" s="113"/>
      <c r="R170" s="113"/>
    </row>
    <row r="171" spans="1:18" s="12" customFormat="1" ht="17.100000000000001" customHeight="1">
      <c r="A171" s="110"/>
      <c r="B171" s="112"/>
      <c r="C171" s="112"/>
      <c r="D171" s="112"/>
      <c r="E171" s="112"/>
      <c r="F171" s="112"/>
      <c r="G171" s="112"/>
      <c r="H171" s="112"/>
      <c r="I171" s="112"/>
      <c r="J171" s="113"/>
      <c r="K171" s="113"/>
      <c r="L171" s="113"/>
      <c r="M171" s="113"/>
      <c r="N171" s="113"/>
      <c r="O171" s="113"/>
      <c r="P171" s="113"/>
      <c r="Q171" s="113"/>
      <c r="R171" s="113"/>
    </row>
    <row r="172" spans="1:18" s="12" customFormat="1" ht="17.100000000000001" customHeight="1">
      <c r="A172" s="110"/>
      <c r="B172" s="112"/>
      <c r="C172" s="112"/>
      <c r="D172" s="112"/>
      <c r="E172" s="112"/>
      <c r="F172" s="112"/>
      <c r="G172" s="112"/>
      <c r="H172" s="112"/>
      <c r="I172" s="112"/>
      <c r="J172" s="113"/>
      <c r="K172" s="113"/>
      <c r="L172" s="113"/>
      <c r="M172" s="113"/>
      <c r="N172" s="113"/>
      <c r="O172" s="113"/>
      <c r="P172" s="113"/>
      <c r="Q172" s="113"/>
      <c r="R172" s="113"/>
    </row>
    <row r="173" spans="1:18" s="12" customFormat="1" ht="17.100000000000001" customHeight="1">
      <c r="A173" s="110"/>
      <c r="B173" s="112"/>
      <c r="C173" s="112"/>
      <c r="D173" s="112"/>
      <c r="E173" s="112"/>
      <c r="F173" s="112"/>
      <c r="G173" s="112"/>
      <c r="H173" s="112"/>
      <c r="I173" s="112"/>
      <c r="J173" s="113"/>
      <c r="K173" s="113"/>
      <c r="L173" s="113"/>
      <c r="M173" s="113"/>
      <c r="N173" s="113"/>
      <c r="O173" s="113"/>
      <c r="P173" s="113"/>
      <c r="Q173" s="113"/>
      <c r="R173" s="113"/>
    </row>
    <row r="174" spans="1:18" s="12" customFormat="1" ht="17.100000000000001" customHeight="1">
      <c r="A174" s="110"/>
      <c r="B174" s="112"/>
      <c r="C174" s="112"/>
      <c r="D174" s="112"/>
      <c r="E174" s="112"/>
      <c r="F174" s="112"/>
      <c r="G174" s="112"/>
      <c r="H174" s="112"/>
      <c r="I174" s="112"/>
      <c r="J174" s="113"/>
      <c r="K174" s="113"/>
      <c r="L174" s="113"/>
      <c r="M174" s="113"/>
      <c r="N174" s="113"/>
      <c r="O174" s="113"/>
      <c r="P174" s="113"/>
      <c r="Q174" s="113"/>
      <c r="R174" s="113"/>
    </row>
    <row r="175" spans="1:18" s="12" customFormat="1" ht="17.100000000000001" customHeight="1">
      <c r="A175" s="110"/>
      <c r="B175" s="112"/>
      <c r="C175" s="112"/>
      <c r="D175" s="112"/>
      <c r="E175" s="112"/>
      <c r="F175" s="112"/>
      <c r="G175" s="112"/>
      <c r="H175" s="112"/>
      <c r="I175" s="112"/>
      <c r="J175" s="113"/>
      <c r="K175" s="113"/>
      <c r="L175" s="113"/>
      <c r="M175" s="113"/>
      <c r="N175" s="113"/>
      <c r="O175" s="113"/>
      <c r="P175" s="113"/>
      <c r="Q175" s="113"/>
      <c r="R175" s="113"/>
    </row>
    <row r="176" spans="1:18" s="12" customFormat="1" ht="17.100000000000001" customHeight="1">
      <c r="A176" s="110"/>
      <c r="B176" s="112"/>
      <c r="C176" s="112"/>
      <c r="D176" s="112"/>
      <c r="E176" s="112"/>
      <c r="F176" s="112"/>
      <c r="G176" s="112"/>
      <c r="H176" s="112"/>
      <c r="I176" s="112"/>
      <c r="J176" s="113"/>
      <c r="K176" s="113"/>
      <c r="L176" s="113"/>
      <c r="M176" s="113"/>
      <c r="N176" s="113"/>
      <c r="O176" s="113"/>
      <c r="P176" s="113"/>
      <c r="Q176" s="113"/>
      <c r="R176" s="113"/>
    </row>
    <row r="177" spans="1:18" s="12" customFormat="1" ht="17.100000000000001" customHeight="1">
      <c r="A177" s="110"/>
      <c r="B177" s="112"/>
      <c r="C177" s="112"/>
      <c r="D177" s="112"/>
      <c r="E177" s="112"/>
      <c r="F177" s="112"/>
      <c r="G177" s="112"/>
      <c r="H177" s="112"/>
      <c r="I177" s="112"/>
      <c r="J177" s="113"/>
      <c r="K177" s="113"/>
      <c r="L177" s="113"/>
      <c r="M177" s="113"/>
      <c r="N177" s="113"/>
      <c r="O177" s="113"/>
      <c r="P177" s="113"/>
      <c r="Q177" s="113"/>
      <c r="R177" s="113"/>
    </row>
    <row r="178" spans="1:18" s="12" customFormat="1" ht="17.100000000000001" customHeight="1">
      <c r="A178" s="110"/>
      <c r="B178" s="112"/>
      <c r="C178" s="112"/>
      <c r="D178" s="112"/>
      <c r="E178" s="112"/>
      <c r="F178" s="112"/>
      <c r="G178" s="112"/>
      <c r="H178" s="112"/>
      <c r="I178" s="112"/>
      <c r="J178" s="113"/>
      <c r="K178" s="113"/>
      <c r="L178" s="113"/>
      <c r="M178" s="113"/>
      <c r="N178" s="113"/>
      <c r="O178" s="113"/>
      <c r="P178" s="113"/>
      <c r="Q178" s="113"/>
      <c r="R178" s="113"/>
    </row>
    <row r="179" spans="1:18" s="12" customFormat="1" ht="17.100000000000001" customHeight="1">
      <c r="A179" s="110"/>
      <c r="B179" s="112"/>
      <c r="C179" s="112"/>
      <c r="D179" s="112"/>
      <c r="E179" s="112"/>
      <c r="F179" s="112"/>
      <c r="G179" s="112"/>
      <c r="H179" s="112"/>
      <c r="I179" s="112"/>
      <c r="J179" s="113"/>
      <c r="K179" s="113"/>
      <c r="L179" s="113"/>
      <c r="M179" s="113"/>
      <c r="N179" s="113"/>
      <c r="O179" s="113"/>
      <c r="P179" s="113"/>
      <c r="Q179" s="113"/>
      <c r="R179" s="113"/>
    </row>
    <row r="180" spans="1:18" s="12" customFormat="1" ht="17.100000000000001" customHeight="1">
      <c r="A180" s="110"/>
      <c r="B180" s="112"/>
      <c r="C180" s="112"/>
      <c r="D180" s="112"/>
      <c r="E180" s="112"/>
      <c r="F180" s="112"/>
      <c r="G180" s="112"/>
      <c r="H180" s="112"/>
      <c r="I180" s="112"/>
      <c r="J180" s="113"/>
      <c r="K180" s="113"/>
      <c r="L180" s="113"/>
      <c r="M180" s="113"/>
      <c r="N180" s="113"/>
      <c r="O180" s="113"/>
      <c r="P180" s="113"/>
      <c r="Q180" s="113"/>
      <c r="R180" s="113"/>
    </row>
    <row r="181" spans="1:18" s="12" customFormat="1" ht="17.100000000000001" customHeight="1">
      <c r="A181" s="110"/>
      <c r="B181" s="112"/>
      <c r="C181" s="112"/>
      <c r="D181" s="112"/>
      <c r="E181" s="112"/>
      <c r="F181" s="112"/>
      <c r="G181" s="112"/>
      <c r="H181" s="112"/>
      <c r="I181" s="112"/>
      <c r="J181" s="113"/>
      <c r="K181" s="113"/>
      <c r="L181" s="113"/>
      <c r="M181" s="113"/>
      <c r="N181" s="113"/>
      <c r="O181" s="113"/>
      <c r="P181" s="113"/>
      <c r="Q181" s="113"/>
      <c r="R181" s="113"/>
    </row>
    <row r="182" spans="1:18" s="12" customFormat="1" ht="17.100000000000001" customHeight="1">
      <c r="A182" s="110"/>
      <c r="B182" s="112"/>
      <c r="C182" s="112"/>
      <c r="D182" s="112"/>
      <c r="E182" s="112"/>
      <c r="F182" s="112"/>
      <c r="G182" s="112"/>
      <c r="H182" s="112"/>
      <c r="I182" s="112"/>
      <c r="J182" s="113"/>
      <c r="K182" s="113"/>
      <c r="L182" s="113"/>
      <c r="M182" s="113"/>
      <c r="N182" s="113"/>
      <c r="O182" s="113"/>
      <c r="P182" s="113"/>
      <c r="Q182" s="113"/>
      <c r="R182" s="113"/>
    </row>
    <row r="183" spans="1:18" s="12" customFormat="1" ht="17.100000000000001" customHeight="1">
      <c r="A183" s="110"/>
      <c r="B183" s="112"/>
      <c r="C183" s="112"/>
      <c r="D183" s="112"/>
      <c r="E183" s="112"/>
      <c r="F183" s="112"/>
      <c r="G183" s="112"/>
      <c r="H183" s="112"/>
      <c r="I183" s="112"/>
      <c r="J183" s="113"/>
      <c r="K183" s="113"/>
      <c r="L183" s="113"/>
      <c r="M183" s="113"/>
      <c r="N183" s="113"/>
      <c r="O183" s="113"/>
      <c r="P183" s="113"/>
      <c r="Q183" s="113"/>
      <c r="R183" s="113"/>
    </row>
    <row r="184" spans="1:18" s="12" customFormat="1" ht="17.100000000000001" customHeight="1">
      <c r="A184" s="110"/>
      <c r="B184" s="112"/>
      <c r="C184" s="112"/>
      <c r="D184" s="112"/>
      <c r="E184" s="112"/>
      <c r="F184" s="112"/>
      <c r="G184" s="112"/>
      <c r="H184" s="112"/>
      <c r="I184" s="112"/>
      <c r="J184" s="113"/>
      <c r="K184" s="113"/>
      <c r="L184" s="113"/>
      <c r="M184" s="113"/>
      <c r="N184" s="113"/>
      <c r="O184" s="113"/>
      <c r="P184" s="113"/>
      <c r="Q184" s="113"/>
      <c r="R184" s="113"/>
    </row>
    <row r="185" spans="1:18" s="12" customFormat="1" ht="17.100000000000001" customHeight="1">
      <c r="A185" s="110"/>
      <c r="B185" s="112"/>
      <c r="C185" s="112"/>
      <c r="D185" s="112"/>
      <c r="E185" s="112"/>
      <c r="F185" s="112"/>
      <c r="G185" s="112"/>
      <c r="H185" s="112"/>
      <c r="I185" s="112"/>
      <c r="J185" s="113"/>
      <c r="K185" s="113"/>
      <c r="L185" s="113"/>
      <c r="M185" s="113"/>
      <c r="N185" s="113"/>
      <c r="O185" s="113"/>
      <c r="P185" s="113"/>
      <c r="Q185" s="113"/>
      <c r="R185" s="113"/>
    </row>
    <row r="186" spans="1:18" s="12" customFormat="1" ht="17.100000000000001" customHeight="1">
      <c r="A186" s="110"/>
      <c r="B186" s="112"/>
      <c r="C186" s="112"/>
      <c r="D186" s="112"/>
      <c r="E186" s="112"/>
      <c r="F186" s="112"/>
      <c r="G186" s="112"/>
      <c r="H186" s="112"/>
      <c r="I186" s="112"/>
      <c r="J186" s="113"/>
      <c r="K186" s="113"/>
      <c r="L186" s="113"/>
      <c r="M186" s="113"/>
      <c r="N186" s="113"/>
      <c r="O186" s="113"/>
      <c r="P186" s="113"/>
      <c r="Q186" s="113"/>
      <c r="R186" s="113"/>
    </row>
    <row r="187" spans="1:18" s="12" customFormat="1" ht="17.100000000000001" customHeight="1">
      <c r="A187" s="110"/>
      <c r="B187" s="112"/>
      <c r="C187" s="112"/>
      <c r="D187" s="112"/>
      <c r="E187" s="112"/>
      <c r="F187" s="112"/>
      <c r="G187" s="112"/>
      <c r="H187" s="112"/>
      <c r="I187" s="112"/>
      <c r="J187" s="113"/>
      <c r="K187" s="113"/>
      <c r="L187" s="113"/>
      <c r="M187" s="113"/>
      <c r="N187" s="113"/>
      <c r="O187" s="113"/>
      <c r="P187" s="113"/>
      <c r="Q187" s="113"/>
      <c r="R187" s="113"/>
    </row>
    <row r="188" spans="1:18" s="12" customFormat="1" ht="17.100000000000001" customHeight="1">
      <c r="A188" s="110"/>
      <c r="B188" s="112"/>
      <c r="C188" s="112"/>
      <c r="D188" s="112"/>
      <c r="E188" s="112"/>
      <c r="F188" s="112"/>
      <c r="G188" s="112"/>
      <c r="H188" s="112"/>
      <c r="I188" s="112"/>
      <c r="J188" s="113"/>
      <c r="K188" s="113"/>
      <c r="L188" s="113"/>
      <c r="M188" s="113"/>
      <c r="N188" s="113"/>
      <c r="O188" s="113"/>
      <c r="P188" s="113"/>
      <c r="Q188" s="113"/>
      <c r="R188" s="113"/>
    </row>
    <row r="189" spans="1:18" s="12" customFormat="1" ht="17.100000000000001" customHeight="1">
      <c r="A189" s="110"/>
      <c r="B189" s="112"/>
      <c r="C189" s="112"/>
      <c r="D189" s="112"/>
      <c r="E189" s="112"/>
      <c r="F189" s="112"/>
      <c r="G189" s="112"/>
      <c r="H189" s="112"/>
      <c r="I189" s="112"/>
      <c r="J189" s="113"/>
      <c r="K189" s="113"/>
      <c r="L189" s="113"/>
      <c r="M189" s="113"/>
      <c r="N189" s="113"/>
      <c r="O189" s="113"/>
      <c r="P189" s="113"/>
      <c r="Q189" s="113"/>
      <c r="R189" s="113"/>
    </row>
    <row r="190" spans="1:18" s="12" customFormat="1" ht="17.100000000000001" customHeight="1">
      <c r="A190" s="110"/>
      <c r="B190" s="112"/>
      <c r="C190" s="112"/>
      <c r="D190" s="112"/>
      <c r="E190" s="112"/>
      <c r="F190" s="112"/>
      <c r="G190" s="112"/>
      <c r="H190" s="112"/>
      <c r="I190" s="112"/>
      <c r="J190" s="113"/>
      <c r="K190" s="113"/>
      <c r="L190" s="113"/>
      <c r="M190" s="113"/>
      <c r="N190" s="113"/>
      <c r="O190" s="113"/>
      <c r="P190" s="113"/>
      <c r="Q190" s="113"/>
      <c r="R190" s="113"/>
    </row>
    <row r="191" spans="1:18" s="12" customFormat="1" ht="17.100000000000001" customHeight="1">
      <c r="A191" s="110"/>
      <c r="B191" s="112"/>
      <c r="C191" s="112"/>
      <c r="D191" s="112"/>
      <c r="E191" s="112"/>
      <c r="F191" s="112"/>
      <c r="G191" s="112"/>
      <c r="H191" s="112"/>
      <c r="I191" s="112"/>
      <c r="J191" s="113"/>
      <c r="K191" s="113"/>
      <c r="L191" s="113"/>
      <c r="M191" s="113"/>
      <c r="N191" s="113"/>
      <c r="O191" s="113"/>
      <c r="P191" s="113"/>
      <c r="Q191" s="113"/>
      <c r="R191" s="113"/>
    </row>
    <row r="192" spans="1:18" s="12" customFormat="1" ht="17.100000000000001" customHeight="1">
      <c r="A192" s="110"/>
      <c r="B192" s="112"/>
      <c r="C192" s="112"/>
      <c r="D192" s="112"/>
      <c r="E192" s="112"/>
      <c r="F192" s="112"/>
      <c r="G192" s="112"/>
      <c r="H192" s="112"/>
      <c r="I192" s="112"/>
      <c r="J192" s="113"/>
      <c r="K192" s="113"/>
      <c r="L192" s="113"/>
      <c r="M192" s="113"/>
      <c r="N192" s="113"/>
      <c r="O192" s="113"/>
      <c r="P192" s="113"/>
      <c r="Q192" s="113"/>
      <c r="R192" s="113"/>
    </row>
    <row r="193" spans="1:18" s="12" customFormat="1" ht="17.100000000000001" customHeight="1">
      <c r="A193" s="110"/>
      <c r="B193" s="112"/>
      <c r="C193" s="112"/>
      <c r="D193" s="112"/>
      <c r="E193" s="112"/>
      <c r="F193" s="112"/>
      <c r="G193" s="112"/>
      <c r="H193" s="112"/>
      <c r="I193" s="112"/>
      <c r="J193" s="113"/>
      <c r="K193" s="113"/>
      <c r="L193" s="113"/>
      <c r="M193" s="113"/>
      <c r="N193" s="113"/>
      <c r="O193" s="113"/>
      <c r="P193" s="113"/>
      <c r="Q193" s="113"/>
      <c r="R193" s="113"/>
    </row>
    <row r="194" spans="1:18" s="12" customFormat="1" ht="17.100000000000001" customHeight="1">
      <c r="A194" s="110"/>
      <c r="B194" s="112"/>
      <c r="C194" s="112"/>
      <c r="D194" s="112"/>
      <c r="E194" s="112"/>
      <c r="F194" s="112"/>
      <c r="G194" s="112"/>
      <c r="H194" s="112"/>
      <c r="I194" s="112"/>
      <c r="J194" s="113"/>
      <c r="K194" s="113"/>
      <c r="L194" s="113"/>
      <c r="M194" s="113"/>
      <c r="N194" s="113"/>
      <c r="O194" s="113"/>
      <c r="P194" s="113"/>
      <c r="Q194" s="113"/>
      <c r="R194" s="113"/>
    </row>
    <row r="195" spans="1:18" s="12" customFormat="1" ht="17.100000000000001" customHeight="1">
      <c r="A195" s="110"/>
      <c r="B195" s="112"/>
      <c r="C195" s="112"/>
      <c r="D195" s="112"/>
      <c r="E195" s="112"/>
      <c r="F195" s="112"/>
      <c r="G195" s="112"/>
      <c r="H195" s="112"/>
      <c r="I195" s="112"/>
      <c r="J195" s="113"/>
      <c r="K195" s="113"/>
      <c r="L195" s="113"/>
      <c r="M195" s="113"/>
      <c r="N195" s="113"/>
      <c r="O195" s="113"/>
      <c r="P195" s="113"/>
      <c r="Q195" s="113"/>
      <c r="R195" s="113"/>
    </row>
    <row r="196" spans="1:18" s="12" customFormat="1" ht="17.100000000000001" customHeight="1">
      <c r="A196" s="110"/>
      <c r="B196" s="112"/>
      <c r="C196" s="112"/>
      <c r="D196" s="112"/>
      <c r="E196" s="112"/>
      <c r="F196" s="112"/>
      <c r="G196" s="112"/>
      <c r="H196" s="112"/>
      <c r="I196" s="112"/>
      <c r="J196" s="113"/>
      <c r="K196" s="113"/>
      <c r="L196" s="113"/>
      <c r="M196" s="113"/>
      <c r="N196" s="113"/>
      <c r="O196" s="113"/>
      <c r="P196" s="113"/>
      <c r="Q196" s="113"/>
      <c r="R196" s="113"/>
    </row>
    <row r="197" spans="1:18" s="12" customFormat="1" ht="17.100000000000001" customHeight="1">
      <c r="A197" s="110"/>
      <c r="B197" s="112"/>
      <c r="C197" s="112"/>
      <c r="D197" s="112"/>
      <c r="E197" s="112"/>
      <c r="F197" s="112"/>
      <c r="G197" s="112"/>
      <c r="H197" s="112"/>
      <c r="I197" s="112"/>
      <c r="J197" s="113"/>
      <c r="K197" s="113"/>
      <c r="L197" s="113"/>
      <c r="M197" s="113"/>
      <c r="N197" s="113"/>
      <c r="O197" s="113"/>
      <c r="P197" s="113"/>
      <c r="Q197" s="113"/>
      <c r="R197" s="113"/>
    </row>
    <row r="198" spans="1:18" s="12" customFormat="1" ht="17.100000000000001" customHeight="1">
      <c r="A198" s="110"/>
      <c r="B198" s="112"/>
      <c r="C198" s="112"/>
      <c r="D198" s="112"/>
      <c r="E198" s="112"/>
      <c r="F198" s="112"/>
      <c r="G198" s="112"/>
      <c r="H198" s="112"/>
      <c r="I198" s="112"/>
      <c r="J198" s="113"/>
      <c r="K198" s="113"/>
      <c r="L198" s="113"/>
      <c r="M198" s="113"/>
      <c r="N198" s="113"/>
      <c r="O198" s="113"/>
      <c r="P198" s="113"/>
      <c r="Q198" s="113"/>
      <c r="R198" s="113"/>
    </row>
    <row r="199" spans="1:18" s="12" customFormat="1" ht="17.100000000000001" customHeight="1">
      <c r="A199" s="110"/>
      <c r="B199" s="112"/>
      <c r="C199" s="112"/>
      <c r="D199" s="112"/>
      <c r="E199" s="112"/>
      <c r="F199" s="112"/>
      <c r="G199" s="112"/>
      <c r="H199" s="112"/>
      <c r="I199" s="112"/>
      <c r="J199" s="113"/>
      <c r="K199" s="113"/>
      <c r="L199" s="113"/>
      <c r="M199" s="113"/>
      <c r="N199" s="113"/>
      <c r="O199" s="113"/>
      <c r="P199" s="113"/>
      <c r="Q199" s="113"/>
      <c r="R199" s="113"/>
    </row>
    <row r="200" spans="1:18" s="12" customFormat="1" ht="17.100000000000001" customHeight="1">
      <c r="A200" s="110"/>
      <c r="B200" s="112"/>
      <c r="C200" s="112"/>
      <c r="D200" s="112"/>
      <c r="E200" s="112"/>
      <c r="F200" s="112"/>
      <c r="G200" s="112"/>
      <c r="H200" s="112"/>
      <c r="I200" s="112"/>
      <c r="J200" s="113"/>
      <c r="K200" s="113"/>
      <c r="L200" s="113"/>
      <c r="M200" s="113"/>
      <c r="N200" s="113"/>
      <c r="O200" s="113"/>
      <c r="P200" s="113"/>
      <c r="Q200" s="113"/>
      <c r="R200" s="113"/>
    </row>
    <row r="201" spans="1:18" s="12" customFormat="1" ht="17.100000000000001" customHeight="1">
      <c r="A201" s="110"/>
      <c r="B201" s="112"/>
      <c r="C201" s="112"/>
      <c r="D201" s="112"/>
      <c r="E201" s="112"/>
      <c r="F201" s="112"/>
      <c r="G201" s="112"/>
      <c r="H201" s="112"/>
      <c r="I201" s="112"/>
      <c r="J201" s="113"/>
      <c r="K201" s="113"/>
      <c r="L201" s="113"/>
      <c r="M201" s="113"/>
      <c r="N201" s="113"/>
      <c r="O201" s="113"/>
      <c r="P201" s="113"/>
      <c r="Q201" s="113"/>
      <c r="R201" s="113"/>
    </row>
    <row r="202" spans="1:18" s="12" customFormat="1" ht="17.100000000000001" customHeight="1">
      <c r="A202" s="110"/>
      <c r="B202" s="112"/>
      <c r="C202" s="112"/>
      <c r="D202" s="112"/>
      <c r="E202" s="112"/>
      <c r="F202" s="112"/>
      <c r="G202" s="112"/>
      <c r="H202" s="112"/>
      <c r="I202" s="112"/>
      <c r="J202" s="113"/>
      <c r="K202" s="113"/>
      <c r="L202" s="113"/>
      <c r="M202" s="113"/>
      <c r="N202" s="113"/>
      <c r="O202" s="113"/>
      <c r="P202" s="113"/>
      <c r="Q202" s="113"/>
      <c r="R202" s="113"/>
    </row>
    <row r="203" spans="1:18" s="12" customFormat="1" ht="17.100000000000001" customHeight="1">
      <c r="A203" s="110"/>
      <c r="B203" s="112"/>
      <c r="C203" s="112"/>
      <c r="D203" s="112"/>
      <c r="E203" s="112"/>
      <c r="F203" s="112"/>
      <c r="G203" s="112"/>
      <c r="H203" s="112"/>
      <c r="I203" s="112"/>
      <c r="J203" s="113"/>
      <c r="K203" s="113"/>
      <c r="L203" s="113"/>
      <c r="M203" s="113"/>
      <c r="N203" s="113"/>
      <c r="O203" s="113"/>
      <c r="P203" s="113"/>
      <c r="Q203" s="113"/>
      <c r="R203" s="113"/>
    </row>
    <row r="204" spans="1:18" s="12" customFormat="1" ht="17.100000000000001" customHeight="1">
      <c r="A204" s="110"/>
      <c r="B204" s="112"/>
      <c r="C204" s="112"/>
      <c r="D204" s="112"/>
      <c r="E204" s="112"/>
      <c r="F204" s="112"/>
      <c r="G204" s="112"/>
      <c r="H204" s="112"/>
      <c r="I204" s="112"/>
      <c r="J204" s="113"/>
      <c r="K204" s="113"/>
      <c r="L204" s="113"/>
      <c r="M204" s="113"/>
      <c r="N204" s="113"/>
      <c r="O204" s="113"/>
      <c r="P204" s="113"/>
      <c r="Q204" s="113"/>
      <c r="R204" s="113"/>
    </row>
    <row r="205" spans="1:18" s="12" customFormat="1" ht="17.100000000000001" customHeight="1">
      <c r="A205" s="110"/>
      <c r="B205" s="112"/>
      <c r="C205" s="112"/>
      <c r="D205" s="112"/>
      <c r="E205" s="112"/>
      <c r="F205" s="112"/>
      <c r="G205" s="112"/>
      <c r="H205" s="112"/>
      <c r="I205" s="112"/>
      <c r="J205" s="113"/>
      <c r="K205" s="113"/>
      <c r="L205" s="113"/>
      <c r="M205" s="113"/>
      <c r="N205" s="113"/>
      <c r="O205" s="113"/>
      <c r="P205" s="113"/>
      <c r="Q205" s="113"/>
      <c r="R205" s="113"/>
    </row>
    <row r="206" spans="1:18" s="12" customFormat="1" ht="17.100000000000001" customHeight="1">
      <c r="A206" s="110"/>
      <c r="B206" s="112"/>
      <c r="C206" s="112"/>
      <c r="D206" s="112"/>
      <c r="E206" s="112"/>
      <c r="F206" s="112"/>
      <c r="G206" s="112"/>
      <c r="H206" s="112"/>
      <c r="I206" s="112"/>
      <c r="J206" s="113"/>
      <c r="K206" s="113"/>
      <c r="L206" s="113"/>
      <c r="M206" s="113"/>
      <c r="N206" s="113"/>
      <c r="O206" s="113"/>
      <c r="P206" s="113"/>
      <c r="Q206" s="113"/>
      <c r="R206" s="113"/>
    </row>
    <row r="207" spans="1:18" s="12" customFormat="1" ht="17.100000000000001" customHeight="1">
      <c r="A207" s="110"/>
      <c r="B207" s="112"/>
      <c r="C207" s="112"/>
      <c r="D207" s="112"/>
      <c r="E207" s="112"/>
      <c r="F207" s="112"/>
      <c r="G207" s="112"/>
      <c r="H207" s="112"/>
      <c r="I207" s="112"/>
      <c r="J207" s="113"/>
      <c r="K207" s="113"/>
      <c r="L207" s="113"/>
      <c r="M207" s="113"/>
      <c r="N207" s="113"/>
      <c r="O207" s="113"/>
      <c r="P207" s="113"/>
      <c r="Q207" s="113"/>
      <c r="R207" s="113"/>
    </row>
    <row r="208" spans="1:18" s="12" customFormat="1" ht="17.100000000000001" customHeight="1">
      <c r="A208" s="110"/>
      <c r="B208" s="112"/>
      <c r="C208" s="112"/>
      <c r="D208" s="112"/>
      <c r="E208" s="112"/>
      <c r="F208" s="112"/>
      <c r="G208" s="112"/>
      <c r="H208" s="112"/>
      <c r="I208" s="112"/>
      <c r="J208" s="113"/>
      <c r="K208" s="113"/>
      <c r="L208" s="113"/>
      <c r="M208" s="113"/>
      <c r="N208" s="113"/>
      <c r="O208" s="113"/>
      <c r="P208" s="113"/>
      <c r="Q208" s="113"/>
      <c r="R208" s="113"/>
    </row>
    <row r="209" spans="1:18" s="12" customFormat="1" ht="17.100000000000001" customHeight="1">
      <c r="A209" s="110"/>
      <c r="B209" s="112"/>
      <c r="C209" s="112"/>
      <c r="D209" s="112"/>
      <c r="E209" s="112"/>
      <c r="F209" s="112"/>
      <c r="G209" s="112"/>
      <c r="H209" s="112"/>
      <c r="I209" s="112"/>
      <c r="J209" s="113"/>
      <c r="K209" s="113"/>
      <c r="L209" s="113"/>
      <c r="M209" s="113"/>
      <c r="N209" s="113"/>
      <c r="O209" s="113"/>
      <c r="P209" s="113"/>
      <c r="Q209" s="113"/>
      <c r="R209" s="113"/>
    </row>
    <row r="210" spans="1:18" s="12" customFormat="1" ht="17.100000000000001" customHeight="1">
      <c r="A210" s="110"/>
      <c r="B210" s="112"/>
      <c r="C210" s="112"/>
      <c r="D210" s="112"/>
      <c r="E210" s="112"/>
      <c r="F210" s="112"/>
      <c r="G210" s="112"/>
      <c r="H210" s="112"/>
      <c r="I210" s="112"/>
      <c r="J210" s="113"/>
      <c r="K210" s="113"/>
      <c r="L210" s="113"/>
      <c r="M210" s="113"/>
      <c r="N210" s="113"/>
      <c r="O210" s="113"/>
      <c r="P210" s="113"/>
      <c r="Q210" s="113"/>
      <c r="R210" s="113"/>
    </row>
    <row r="211" spans="1:18" s="12" customFormat="1" ht="17.100000000000001" customHeight="1">
      <c r="A211" s="110"/>
      <c r="B211" s="112"/>
      <c r="C211" s="112"/>
      <c r="D211" s="112"/>
      <c r="E211" s="112"/>
      <c r="F211" s="112"/>
      <c r="G211" s="112"/>
      <c r="H211" s="112"/>
      <c r="I211" s="112"/>
      <c r="J211" s="113"/>
      <c r="K211" s="113"/>
      <c r="L211" s="113"/>
      <c r="M211" s="113"/>
      <c r="N211" s="113"/>
      <c r="O211" s="113"/>
      <c r="P211" s="113"/>
      <c r="Q211" s="113"/>
      <c r="R211" s="113"/>
    </row>
    <row r="212" spans="1:18" s="12" customFormat="1" ht="17.100000000000001" customHeight="1">
      <c r="A212" s="110"/>
      <c r="B212" s="112"/>
      <c r="C212" s="112"/>
      <c r="D212" s="112"/>
      <c r="E212" s="112"/>
      <c r="F212" s="112"/>
      <c r="G212" s="112"/>
      <c r="H212" s="112"/>
      <c r="I212" s="112"/>
      <c r="J212" s="113"/>
      <c r="K212" s="113"/>
      <c r="L212" s="113"/>
      <c r="M212" s="113"/>
      <c r="N212" s="113"/>
      <c r="O212" s="113"/>
      <c r="P212" s="113"/>
      <c r="Q212" s="113"/>
      <c r="R212" s="113"/>
    </row>
    <row r="213" spans="1:18" s="12" customFormat="1" ht="17.100000000000001" customHeight="1">
      <c r="A213" s="110"/>
      <c r="B213" s="112"/>
      <c r="C213" s="112"/>
      <c r="D213" s="112"/>
      <c r="E213" s="112"/>
      <c r="F213" s="112"/>
      <c r="G213" s="112"/>
      <c r="H213" s="112"/>
      <c r="I213" s="112"/>
      <c r="J213" s="113"/>
      <c r="K213" s="113"/>
      <c r="L213" s="113"/>
      <c r="M213" s="113"/>
      <c r="N213" s="113"/>
      <c r="O213" s="113"/>
      <c r="P213" s="113"/>
      <c r="Q213" s="113"/>
      <c r="R213" s="113"/>
    </row>
    <row r="214" spans="1:18" s="12" customFormat="1" ht="17.100000000000001" customHeight="1">
      <c r="A214" s="110"/>
      <c r="B214" s="112"/>
      <c r="C214" s="112"/>
      <c r="D214" s="112"/>
      <c r="E214" s="112"/>
      <c r="F214" s="112"/>
      <c r="G214" s="112"/>
      <c r="H214" s="112"/>
      <c r="I214" s="112"/>
      <c r="J214" s="113"/>
      <c r="K214" s="113"/>
      <c r="L214" s="113"/>
      <c r="M214" s="113"/>
      <c r="N214" s="113"/>
      <c r="O214" s="113"/>
      <c r="P214" s="113"/>
      <c r="Q214" s="113"/>
      <c r="R214" s="113"/>
    </row>
    <row r="215" spans="1:18" s="12" customFormat="1" ht="17.100000000000001" customHeight="1">
      <c r="A215" s="110"/>
      <c r="B215" s="112"/>
      <c r="C215" s="112"/>
      <c r="D215" s="112"/>
      <c r="E215" s="112"/>
      <c r="F215" s="112"/>
      <c r="G215" s="112"/>
      <c r="H215" s="112"/>
      <c r="I215" s="112"/>
      <c r="J215" s="113"/>
      <c r="K215" s="113"/>
      <c r="L215" s="113"/>
      <c r="M215" s="113"/>
      <c r="N215" s="113"/>
      <c r="O215" s="113"/>
      <c r="P215" s="113"/>
      <c r="Q215" s="113"/>
      <c r="R215" s="113"/>
    </row>
    <row r="216" spans="1:18" s="12" customFormat="1" ht="17.100000000000001" customHeight="1">
      <c r="A216" s="110"/>
      <c r="B216" s="112"/>
      <c r="C216" s="112"/>
      <c r="D216" s="112"/>
      <c r="E216" s="112"/>
      <c r="F216" s="112"/>
      <c r="G216" s="112"/>
      <c r="H216" s="112"/>
      <c r="I216" s="112"/>
      <c r="J216" s="113"/>
      <c r="K216" s="113"/>
      <c r="L216" s="113"/>
      <c r="M216" s="113"/>
      <c r="N216" s="113"/>
      <c r="O216" s="113"/>
      <c r="P216" s="113"/>
      <c r="Q216" s="113"/>
      <c r="R216" s="113"/>
    </row>
    <row r="217" spans="1:18" s="12" customFormat="1" ht="17.100000000000001" customHeight="1">
      <c r="A217" s="110"/>
      <c r="B217" s="112"/>
      <c r="C217" s="112"/>
      <c r="D217" s="112"/>
      <c r="E217" s="112"/>
      <c r="F217" s="112"/>
      <c r="G217" s="112"/>
      <c r="H217" s="112"/>
      <c r="I217" s="112"/>
      <c r="J217" s="113"/>
      <c r="K217" s="113"/>
      <c r="L217" s="113"/>
      <c r="M217" s="113"/>
      <c r="N217" s="113"/>
      <c r="O217" s="113"/>
      <c r="P217" s="113"/>
      <c r="Q217" s="113"/>
      <c r="R217" s="113"/>
    </row>
    <row r="218" spans="1:18" s="12" customFormat="1" ht="17.100000000000001" customHeight="1">
      <c r="A218" s="110"/>
      <c r="B218" s="112"/>
      <c r="C218" s="112"/>
      <c r="D218" s="112"/>
      <c r="E218" s="112"/>
      <c r="F218" s="112"/>
      <c r="G218" s="112"/>
      <c r="H218" s="112"/>
      <c r="I218" s="112"/>
      <c r="J218" s="113"/>
      <c r="K218" s="113"/>
      <c r="L218" s="113"/>
      <c r="M218" s="113"/>
      <c r="N218" s="113"/>
      <c r="O218" s="113"/>
      <c r="P218" s="113"/>
      <c r="Q218" s="113"/>
      <c r="R218" s="113"/>
    </row>
    <row r="219" spans="1:18" s="12" customFormat="1" ht="17.100000000000001" customHeight="1">
      <c r="A219" s="110"/>
      <c r="B219" s="112"/>
      <c r="C219" s="112"/>
      <c r="D219" s="112"/>
      <c r="E219" s="112"/>
      <c r="F219" s="112"/>
      <c r="G219" s="112"/>
      <c r="H219" s="112"/>
      <c r="I219" s="112"/>
      <c r="J219" s="113"/>
      <c r="K219" s="113"/>
      <c r="L219" s="113"/>
      <c r="M219" s="113"/>
      <c r="N219" s="113"/>
      <c r="O219" s="113"/>
      <c r="P219" s="113"/>
      <c r="Q219" s="113"/>
      <c r="R219" s="113"/>
    </row>
    <row r="220" spans="1:18" s="12" customFormat="1" ht="17.100000000000001" customHeight="1">
      <c r="A220" s="110"/>
      <c r="B220" s="112"/>
      <c r="C220" s="112"/>
      <c r="D220" s="112"/>
      <c r="E220" s="112"/>
      <c r="F220" s="112"/>
      <c r="G220" s="112"/>
      <c r="H220" s="112"/>
      <c r="I220" s="112"/>
      <c r="J220" s="113"/>
      <c r="K220" s="113"/>
      <c r="L220" s="113"/>
      <c r="M220" s="113"/>
      <c r="N220" s="113"/>
      <c r="O220" s="113"/>
      <c r="P220" s="113"/>
      <c r="Q220" s="113"/>
      <c r="R220" s="113"/>
    </row>
    <row r="221" spans="1:18" s="12" customFormat="1" ht="17.100000000000001" customHeight="1">
      <c r="A221" s="110"/>
      <c r="B221" s="112"/>
      <c r="C221" s="112"/>
      <c r="D221" s="112"/>
      <c r="E221" s="112"/>
      <c r="F221" s="112"/>
      <c r="G221" s="112"/>
      <c r="H221" s="112"/>
      <c r="I221" s="112"/>
      <c r="J221" s="113"/>
      <c r="K221" s="113"/>
      <c r="L221" s="113"/>
      <c r="M221" s="113"/>
      <c r="N221" s="113"/>
      <c r="O221" s="113"/>
      <c r="P221" s="113"/>
      <c r="Q221" s="113"/>
      <c r="R221" s="113"/>
    </row>
    <row r="222" spans="1:18" s="12" customFormat="1" ht="17.100000000000001" customHeight="1">
      <c r="A222" s="110"/>
      <c r="B222" s="112"/>
      <c r="C222" s="112"/>
      <c r="D222" s="112"/>
      <c r="E222" s="112"/>
      <c r="F222" s="112"/>
      <c r="G222" s="112"/>
      <c r="H222" s="112"/>
      <c r="I222" s="112"/>
      <c r="J222" s="113"/>
      <c r="K222" s="113"/>
      <c r="L222" s="113"/>
      <c r="M222" s="113"/>
      <c r="N222" s="113"/>
      <c r="O222" s="113"/>
      <c r="P222" s="113"/>
      <c r="Q222" s="113"/>
      <c r="R222" s="113"/>
    </row>
    <row r="223" spans="1:18" s="12" customFormat="1" ht="17.100000000000001" customHeight="1">
      <c r="A223" s="110"/>
      <c r="B223" s="112"/>
      <c r="C223" s="112"/>
      <c r="D223" s="112"/>
      <c r="E223" s="112"/>
      <c r="F223" s="112"/>
      <c r="G223" s="112"/>
      <c r="H223" s="112"/>
      <c r="I223" s="112"/>
      <c r="J223" s="113"/>
      <c r="K223" s="113"/>
      <c r="L223" s="113"/>
      <c r="M223" s="113"/>
      <c r="N223" s="113"/>
      <c r="O223" s="113"/>
      <c r="P223" s="113"/>
      <c r="Q223" s="113"/>
      <c r="R223" s="113"/>
    </row>
    <row r="224" spans="1:18" s="12" customFormat="1" ht="17.100000000000001" customHeight="1">
      <c r="A224" s="110"/>
      <c r="B224" s="112"/>
      <c r="C224" s="112"/>
      <c r="D224" s="112"/>
      <c r="E224" s="112"/>
      <c r="F224" s="112"/>
      <c r="G224" s="112"/>
      <c r="H224" s="112"/>
      <c r="I224" s="112"/>
      <c r="J224" s="113"/>
      <c r="K224" s="113"/>
      <c r="L224" s="113"/>
      <c r="M224" s="113"/>
      <c r="N224" s="113"/>
      <c r="O224" s="113"/>
      <c r="P224" s="113"/>
      <c r="Q224" s="113"/>
      <c r="R224" s="113"/>
    </row>
    <row r="225" spans="1:18" s="12" customFormat="1" ht="17.100000000000001" customHeight="1">
      <c r="A225" s="110"/>
      <c r="B225" s="112"/>
      <c r="C225" s="112"/>
      <c r="D225" s="112"/>
      <c r="E225" s="112"/>
      <c r="F225" s="112"/>
      <c r="G225" s="112"/>
      <c r="H225" s="112"/>
      <c r="I225" s="112"/>
      <c r="J225" s="113"/>
      <c r="K225" s="113"/>
      <c r="L225" s="113"/>
      <c r="M225" s="113"/>
      <c r="N225" s="113"/>
      <c r="O225" s="113"/>
      <c r="P225" s="113"/>
      <c r="Q225" s="113"/>
      <c r="R225" s="113"/>
    </row>
    <row r="226" spans="1:18" s="12" customFormat="1" ht="17.100000000000001" customHeight="1">
      <c r="A226" s="110"/>
      <c r="B226" s="112"/>
      <c r="C226" s="112"/>
      <c r="D226" s="112"/>
      <c r="E226" s="112"/>
      <c r="F226" s="112"/>
      <c r="G226" s="112"/>
      <c r="H226" s="112"/>
      <c r="I226" s="112"/>
      <c r="J226" s="113"/>
      <c r="K226" s="113"/>
      <c r="L226" s="113"/>
      <c r="M226" s="113"/>
      <c r="N226" s="113"/>
      <c r="O226" s="113"/>
      <c r="P226" s="113"/>
      <c r="Q226" s="113"/>
      <c r="R226" s="113"/>
    </row>
    <row r="227" spans="1:18" s="12" customFormat="1" ht="17.100000000000001" customHeight="1">
      <c r="A227" s="110"/>
      <c r="B227" s="112"/>
      <c r="C227" s="112"/>
      <c r="D227" s="112"/>
      <c r="E227" s="112"/>
      <c r="F227" s="112"/>
      <c r="G227" s="112"/>
      <c r="H227" s="112"/>
      <c r="I227" s="112"/>
      <c r="J227" s="113"/>
      <c r="K227" s="113"/>
      <c r="L227" s="113"/>
      <c r="M227" s="113"/>
      <c r="N227" s="113"/>
      <c r="O227" s="113"/>
      <c r="P227" s="113"/>
      <c r="Q227" s="113"/>
      <c r="R227" s="113"/>
    </row>
    <row r="228" spans="1:18" s="12" customFormat="1" ht="17.100000000000001" customHeight="1">
      <c r="A228" s="110"/>
      <c r="B228" s="112"/>
      <c r="C228" s="112"/>
      <c r="D228" s="112"/>
      <c r="E228" s="112"/>
      <c r="F228" s="112"/>
      <c r="G228" s="112"/>
      <c r="H228" s="112"/>
      <c r="I228" s="112"/>
      <c r="J228" s="113"/>
      <c r="K228" s="113"/>
      <c r="L228" s="113"/>
      <c r="M228" s="113"/>
      <c r="N228" s="113"/>
      <c r="O228" s="113"/>
      <c r="P228" s="113"/>
      <c r="Q228" s="113"/>
      <c r="R228" s="113"/>
    </row>
    <row r="229" spans="1:18" s="12" customFormat="1" ht="17.100000000000001" customHeight="1">
      <c r="A229" s="110"/>
      <c r="B229" s="112"/>
      <c r="C229" s="112"/>
      <c r="D229" s="112"/>
      <c r="E229" s="112"/>
      <c r="F229" s="112"/>
      <c r="G229" s="112"/>
      <c r="H229" s="112"/>
      <c r="I229" s="112"/>
      <c r="J229" s="113"/>
      <c r="K229" s="113"/>
      <c r="L229" s="113"/>
      <c r="M229" s="113"/>
      <c r="N229" s="113"/>
      <c r="O229" s="113"/>
      <c r="P229" s="113"/>
      <c r="Q229" s="113"/>
      <c r="R229" s="113"/>
    </row>
    <row r="230" spans="1:18" s="12" customFormat="1" ht="17.100000000000001" customHeight="1">
      <c r="A230" s="110"/>
      <c r="B230" s="112"/>
      <c r="C230" s="112"/>
      <c r="D230" s="112"/>
      <c r="E230" s="112"/>
      <c r="F230" s="112"/>
      <c r="G230" s="112"/>
      <c r="H230" s="112"/>
      <c r="I230" s="112"/>
      <c r="J230" s="113"/>
      <c r="K230" s="113"/>
      <c r="L230" s="113"/>
      <c r="M230" s="113"/>
      <c r="N230" s="113"/>
      <c r="O230" s="113"/>
      <c r="P230" s="113"/>
      <c r="Q230" s="113"/>
      <c r="R230" s="113"/>
    </row>
    <row r="231" spans="1:18" s="12" customFormat="1" ht="17.100000000000001" customHeight="1">
      <c r="A231" s="110"/>
      <c r="B231" s="112"/>
      <c r="C231" s="112"/>
      <c r="D231" s="112"/>
      <c r="E231" s="112"/>
      <c r="F231" s="112"/>
      <c r="G231" s="112"/>
      <c r="H231" s="112"/>
      <c r="I231" s="112"/>
      <c r="J231" s="113"/>
      <c r="K231" s="113"/>
      <c r="L231" s="113"/>
      <c r="M231" s="113"/>
      <c r="N231" s="113"/>
      <c r="O231" s="113"/>
      <c r="P231" s="113"/>
      <c r="Q231" s="113"/>
      <c r="R231" s="113"/>
    </row>
    <row r="232" spans="1:18" s="12" customFormat="1" ht="17.100000000000001" customHeight="1">
      <c r="A232" s="110"/>
      <c r="B232" s="112"/>
      <c r="C232" s="112"/>
      <c r="D232" s="112"/>
      <c r="E232" s="112"/>
      <c r="F232" s="112"/>
      <c r="G232" s="112"/>
      <c r="H232" s="112"/>
      <c r="I232" s="112"/>
      <c r="J232" s="113"/>
      <c r="K232" s="113"/>
      <c r="L232" s="113"/>
      <c r="M232" s="113"/>
      <c r="N232" s="113"/>
      <c r="O232" s="113"/>
      <c r="P232" s="113"/>
      <c r="Q232" s="113"/>
      <c r="R232" s="113"/>
    </row>
    <row r="233" spans="1:18" s="12" customFormat="1" ht="17.100000000000001" customHeight="1">
      <c r="A233" s="110"/>
      <c r="B233" s="112"/>
      <c r="C233" s="112"/>
      <c r="D233" s="112"/>
      <c r="E233" s="112"/>
      <c r="F233" s="112"/>
      <c r="G233" s="112"/>
      <c r="H233" s="112"/>
      <c r="I233" s="112"/>
      <c r="J233" s="113"/>
      <c r="K233" s="113"/>
      <c r="L233" s="113"/>
      <c r="M233" s="113"/>
      <c r="N233" s="113"/>
      <c r="O233" s="113"/>
      <c r="P233" s="113"/>
      <c r="Q233" s="113"/>
      <c r="R233" s="113"/>
    </row>
    <row r="234" spans="1:18" s="12" customFormat="1" ht="17.100000000000001" customHeight="1">
      <c r="A234" s="110"/>
      <c r="B234" s="112"/>
      <c r="C234" s="112"/>
      <c r="D234" s="112"/>
      <c r="E234" s="112"/>
      <c r="F234" s="112"/>
      <c r="G234" s="112"/>
      <c r="H234" s="112"/>
      <c r="I234" s="112"/>
      <c r="J234" s="113"/>
      <c r="K234" s="113"/>
      <c r="L234" s="113"/>
      <c r="M234" s="113"/>
      <c r="N234" s="113"/>
      <c r="O234" s="113"/>
      <c r="P234" s="113"/>
      <c r="Q234" s="113"/>
      <c r="R234" s="113"/>
    </row>
    <row r="235" spans="1:18" s="12" customFormat="1" ht="17.100000000000001" customHeight="1">
      <c r="A235" s="110"/>
      <c r="B235" s="112"/>
      <c r="C235" s="112"/>
      <c r="D235" s="112"/>
      <c r="E235" s="112"/>
      <c r="F235" s="112"/>
      <c r="G235" s="112"/>
      <c r="H235" s="112"/>
      <c r="I235" s="112"/>
      <c r="J235" s="113"/>
      <c r="K235" s="113"/>
      <c r="L235" s="113"/>
      <c r="M235" s="113"/>
      <c r="N235" s="113"/>
      <c r="O235" s="113"/>
      <c r="P235" s="113"/>
      <c r="Q235" s="113"/>
      <c r="R235" s="113"/>
    </row>
    <row r="236" spans="1:18" s="12" customFormat="1" ht="17.100000000000001" customHeight="1">
      <c r="A236" s="110"/>
      <c r="B236" s="112"/>
      <c r="C236" s="112"/>
      <c r="D236" s="112"/>
      <c r="E236" s="112"/>
      <c r="F236" s="112"/>
      <c r="G236" s="112"/>
      <c r="H236" s="112"/>
      <c r="I236" s="112"/>
      <c r="J236" s="113"/>
      <c r="K236" s="113"/>
      <c r="L236" s="113"/>
      <c r="M236" s="113"/>
      <c r="N236" s="113"/>
      <c r="O236" s="113"/>
      <c r="P236" s="113"/>
      <c r="Q236" s="113"/>
      <c r="R236" s="113"/>
    </row>
    <row r="237" spans="1:18" s="12" customFormat="1" ht="17.100000000000001" customHeight="1">
      <c r="A237" s="110"/>
      <c r="B237" s="112"/>
      <c r="C237" s="112"/>
      <c r="D237" s="112"/>
      <c r="E237" s="112"/>
      <c r="F237" s="112"/>
      <c r="G237" s="112"/>
      <c r="H237" s="112"/>
      <c r="I237" s="112"/>
      <c r="J237" s="113"/>
      <c r="K237" s="113"/>
      <c r="L237" s="113"/>
      <c r="M237" s="113"/>
      <c r="N237" s="113"/>
      <c r="O237" s="113"/>
      <c r="P237" s="113"/>
      <c r="Q237" s="113"/>
      <c r="R237" s="113"/>
    </row>
    <row r="238" spans="1:18" s="12" customFormat="1" ht="17.100000000000001" customHeight="1">
      <c r="A238" s="110"/>
      <c r="B238" s="112"/>
      <c r="C238" s="112"/>
      <c r="D238" s="112"/>
      <c r="E238" s="112"/>
      <c r="F238" s="112"/>
      <c r="G238" s="112"/>
      <c r="H238" s="112"/>
      <c r="I238" s="112"/>
      <c r="J238" s="113"/>
      <c r="K238" s="113"/>
      <c r="L238" s="113"/>
      <c r="M238" s="113"/>
      <c r="N238" s="113"/>
      <c r="O238" s="113"/>
      <c r="P238" s="113"/>
      <c r="Q238" s="113"/>
      <c r="R238" s="113"/>
    </row>
    <row r="239" spans="1:18" s="12" customFormat="1" ht="17.100000000000001" customHeight="1">
      <c r="A239" s="110"/>
      <c r="B239" s="112"/>
      <c r="C239" s="112"/>
      <c r="D239" s="112"/>
      <c r="E239" s="112"/>
      <c r="F239" s="112"/>
      <c r="G239" s="112"/>
      <c r="H239" s="112"/>
      <c r="I239" s="112"/>
      <c r="J239" s="113"/>
      <c r="K239" s="113"/>
      <c r="L239" s="113"/>
      <c r="M239" s="113"/>
      <c r="N239" s="113"/>
      <c r="O239" s="113"/>
      <c r="P239" s="113"/>
      <c r="Q239" s="113"/>
      <c r="R239" s="113"/>
    </row>
    <row r="240" spans="1:18" s="12" customFormat="1" ht="17.100000000000001" customHeight="1">
      <c r="A240" s="110"/>
      <c r="B240" s="112"/>
      <c r="C240" s="112"/>
      <c r="D240" s="112"/>
      <c r="E240" s="112"/>
      <c r="F240" s="112"/>
      <c r="G240" s="112"/>
      <c r="H240" s="112"/>
      <c r="I240" s="112"/>
      <c r="J240" s="113"/>
      <c r="K240" s="113"/>
      <c r="L240" s="113"/>
      <c r="M240" s="113"/>
      <c r="N240" s="113"/>
      <c r="O240" s="113"/>
      <c r="P240" s="113"/>
      <c r="Q240" s="113"/>
      <c r="R240" s="113"/>
    </row>
    <row r="241" spans="1:18" s="12" customFormat="1" ht="17.100000000000001" customHeight="1">
      <c r="A241" s="110"/>
      <c r="B241" s="112"/>
      <c r="C241" s="112"/>
      <c r="D241" s="112"/>
      <c r="E241" s="112"/>
      <c r="F241" s="112"/>
      <c r="G241" s="112"/>
      <c r="H241" s="112"/>
      <c r="I241" s="112"/>
      <c r="J241" s="113"/>
      <c r="K241" s="113"/>
      <c r="L241" s="113"/>
      <c r="M241" s="113"/>
      <c r="N241" s="113"/>
      <c r="O241" s="113"/>
      <c r="P241" s="113"/>
      <c r="Q241" s="113"/>
      <c r="R241" s="113"/>
    </row>
    <row r="242" spans="1:18" s="12" customFormat="1" ht="17.100000000000001" customHeight="1">
      <c r="A242" s="110"/>
      <c r="B242" s="112"/>
      <c r="C242" s="112"/>
      <c r="D242" s="112"/>
      <c r="E242" s="112"/>
      <c r="F242" s="112"/>
      <c r="G242" s="112"/>
      <c r="H242" s="112"/>
      <c r="I242" s="112"/>
      <c r="J242" s="113"/>
      <c r="K242" s="113"/>
      <c r="L242" s="113"/>
      <c r="M242" s="113"/>
      <c r="N242" s="113"/>
      <c r="O242" s="113"/>
      <c r="P242" s="113"/>
      <c r="Q242" s="113"/>
      <c r="R242" s="113"/>
    </row>
    <row r="243" spans="1:18" s="12" customFormat="1" ht="17.100000000000001" customHeight="1">
      <c r="A243" s="110"/>
      <c r="B243" s="112"/>
      <c r="C243" s="112"/>
      <c r="D243" s="112"/>
      <c r="E243" s="112"/>
      <c r="F243" s="112"/>
      <c r="G243" s="112"/>
      <c r="H243" s="112"/>
      <c r="I243" s="112"/>
      <c r="J243" s="113"/>
      <c r="K243" s="113"/>
      <c r="L243" s="113"/>
      <c r="M243" s="113"/>
      <c r="N243" s="113"/>
      <c r="O243" s="113"/>
      <c r="P243" s="113"/>
      <c r="Q243" s="113"/>
      <c r="R243" s="113"/>
    </row>
    <row r="244" spans="1:18" s="12" customFormat="1" ht="17.100000000000001" customHeight="1">
      <c r="A244" s="110"/>
      <c r="B244" s="112"/>
      <c r="C244" s="112"/>
      <c r="D244" s="112"/>
      <c r="E244" s="112"/>
      <c r="F244" s="112"/>
      <c r="G244" s="112"/>
      <c r="H244" s="112"/>
      <c r="I244" s="112"/>
      <c r="J244" s="113"/>
      <c r="K244" s="113"/>
      <c r="L244" s="113"/>
      <c r="M244" s="113"/>
      <c r="N244" s="113"/>
      <c r="O244" s="113"/>
      <c r="P244" s="113"/>
      <c r="Q244" s="113"/>
      <c r="R244" s="113"/>
    </row>
    <row r="245" spans="1:18" s="12" customFormat="1" ht="17.100000000000001" customHeight="1">
      <c r="A245" s="110"/>
      <c r="B245" s="112"/>
      <c r="C245" s="112"/>
      <c r="D245" s="112"/>
      <c r="E245" s="112"/>
      <c r="F245" s="112"/>
      <c r="G245" s="112"/>
      <c r="H245" s="112"/>
      <c r="I245" s="112"/>
      <c r="J245" s="113"/>
      <c r="K245" s="113"/>
      <c r="L245" s="113"/>
      <c r="M245" s="113"/>
      <c r="N245" s="113"/>
      <c r="O245" s="113"/>
      <c r="P245" s="113"/>
      <c r="Q245" s="113"/>
      <c r="R245" s="113"/>
    </row>
    <row r="246" spans="1:18" s="12" customFormat="1" ht="17.100000000000001" customHeight="1">
      <c r="A246" s="110"/>
      <c r="B246" s="112"/>
      <c r="C246" s="112"/>
      <c r="D246" s="112"/>
      <c r="E246" s="112"/>
      <c r="F246" s="112"/>
      <c r="G246" s="112"/>
      <c r="H246" s="112"/>
      <c r="I246" s="112"/>
      <c r="J246" s="113"/>
      <c r="K246" s="113"/>
      <c r="L246" s="113"/>
      <c r="M246" s="113"/>
      <c r="N246" s="113"/>
      <c r="O246" s="113"/>
      <c r="P246" s="113"/>
      <c r="Q246" s="113"/>
      <c r="R246" s="113"/>
    </row>
    <row r="247" spans="1:18" s="12" customFormat="1" ht="17.100000000000001" customHeight="1">
      <c r="A247" s="110"/>
      <c r="B247" s="112"/>
      <c r="C247" s="112"/>
      <c r="D247" s="112"/>
      <c r="E247" s="112"/>
      <c r="F247" s="112"/>
      <c r="G247" s="112"/>
      <c r="H247" s="112"/>
      <c r="I247" s="112"/>
      <c r="J247" s="113"/>
      <c r="K247" s="113"/>
      <c r="L247" s="113"/>
      <c r="M247" s="113"/>
      <c r="N247" s="113"/>
      <c r="O247" s="113"/>
      <c r="P247" s="113"/>
      <c r="Q247" s="113"/>
      <c r="R247" s="113"/>
    </row>
    <row r="248" spans="1:18" s="12" customFormat="1" ht="17.100000000000001" customHeight="1">
      <c r="A248" s="110"/>
      <c r="B248" s="112"/>
      <c r="C248" s="112"/>
      <c r="D248" s="112"/>
      <c r="E248" s="112"/>
      <c r="F248" s="112"/>
      <c r="G248" s="112"/>
      <c r="H248" s="112"/>
      <c r="I248" s="112"/>
      <c r="J248" s="113"/>
      <c r="K248" s="113"/>
      <c r="L248" s="113"/>
      <c r="M248" s="113"/>
      <c r="N248" s="113"/>
      <c r="O248" s="113"/>
      <c r="P248" s="113"/>
      <c r="Q248" s="113"/>
      <c r="R248" s="113"/>
    </row>
    <row r="249" spans="1:18" s="12" customFormat="1" ht="17.100000000000001" customHeight="1">
      <c r="A249" s="110"/>
      <c r="B249" s="112"/>
      <c r="C249" s="112"/>
      <c r="D249" s="112"/>
      <c r="E249" s="112"/>
      <c r="F249" s="112"/>
      <c r="G249" s="112"/>
      <c r="H249" s="112"/>
      <c r="I249" s="112"/>
      <c r="J249" s="113"/>
      <c r="K249" s="113"/>
      <c r="L249" s="113"/>
      <c r="M249" s="113"/>
      <c r="N249" s="113"/>
      <c r="O249" s="113"/>
      <c r="P249" s="113"/>
      <c r="Q249" s="113"/>
      <c r="R249" s="113"/>
    </row>
    <row r="250" spans="1:18" s="12" customFormat="1" ht="17.100000000000001" customHeight="1">
      <c r="A250" s="110"/>
      <c r="B250" s="112"/>
      <c r="C250" s="112"/>
      <c r="D250" s="112"/>
      <c r="E250" s="112"/>
      <c r="F250" s="112"/>
      <c r="G250" s="112"/>
      <c r="H250" s="112"/>
      <c r="I250" s="112"/>
      <c r="J250" s="113"/>
      <c r="K250" s="113"/>
      <c r="L250" s="113"/>
      <c r="M250" s="113"/>
      <c r="N250" s="113"/>
      <c r="O250" s="113"/>
      <c r="P250" s="113"/>
      <c r="Q250" s="113"/>
      <c r="R250" s="113"/>
    </row>
    <row r="251" spans="1:18" s="12" customFormat="1" ht="17.100000000000001" customHeight="1">
      <c r="A251" s="110"/>
      <c r="B251" s="112"/>
      <c r="C251" s="112"/>
      <c r="D251" s="112"/>
      <c r="E251" s="112"/>
      <c r="F251" s="112"/>
      <c r="G251" s="112"/>
      <c r="H251" s="112"/>
      <c r="I251" s="112"/>
      <c r="J251" s="113"/>
      <c r="K251" s="113"/>
      <c r="L251" s="113"/>
      <c r="M251" s="113"/>
      <c r="N251" s="113"/>
      <c r="O251" s="113"/>
      <c r="P251" s="113"/>
      <c r="Q251" s="113"/>
      <c r="R251" s="113"/>
    </row>
    <row r="252" spans="1:18" s="12" customFormat="1" ht="17.100000000000001" customHeight="1">
      <c r="A252" s="110"/>
      <c r="B252" s="112"/>
      <c r="C252" s="112"/>
      <c r="D252" s="112"/>
      <c r="E252" s="112"/>
      <c r="F252" s="112"/>
      <c r="G252" s="112"/>
      <c r="H252" s="112"/>
      <c r="I252" s="112"/>
      <c r="J252" s="113"/>
      <c r="K252" s="113"/>
      <c r="L252" s="113"/>
      <c r="M252" s="113"/>
      <c r="N252" s="113"/>
      <c r="O252" s="113"/>
      <c r="P252" s="113"/>
      <c r="Q252" s="113"/>
      <c r="R252" s="113"/>
    </row>
    <row r="253" spans="1:18" s="12" customFormat="1" ht="17.100000000000001" customHeight="1">
      <c r="A253" s="110"/>
      <c r="B253" s="112"/>
      <c r="C253" s="112"/>
      <c r="D253" s="112"/>
      <c r="E253" s="112"/>
      <c r="F253" s="112"/>
      <c r="G253" s="112"/>
      <c r="H253" s="112"/>
      <c r="I253" s="112"/>
      <c r="J253" s="113"/>
      <c r="K253" s="113"/>
      <c r="L253" s="113"/>
      <c r="M253" s="113"/>
      <c r="N253" s="113"/>
      <c r="O253" s="113"/>
      <c r="P253" s="113"/>
      <c r="Q253" s="113"/>
      <c r="R253" s="113"/>
    </row>
    <row r="254" spans="1:18" s="12" customFormat="1" ht="17.100000000000001" customHeight="1">
      <c r="A254" s="110"/>
      <c r="B254" s="112"/>
      <c r="C254" s="112"/>
      <c r="D254" s="112"/>
      <c r="E254" s="112"/>
      <c r="F254" s="112"/>
      <c r="G254" s="112"/>
      <c r="H254" s="112"/>
      <c r="I254" s="112"/>
      <c r="J254" s="113"/>
      <c r="K254" s="113"/>
      <c r="L254" s="113"/>
      <c r="M254" s="113"/>
      <c r="N254" s="113"/>
      <c r="O254" s="113"/>
      <c r="P254" s="113"/>
      <c r="Q254" s="113"/>
      <c r="R254" s="113"/>
    </row>
    <row r="255" spans="1:18" s="12" customFormat="1" ht="17.100000000000001" customHeight="1">
      <c r="A255" s="110"/>
      <c r="B255" s="112"/>
      <c r="C255" s="112"/>
      <c r="D255" s="112"/>
      <c r="E255" s="112"/>
      <c r="F255" s="112"/>
      <c r="G255" s="112"/>
      <c r="H255" s="112"/>
      <c r="I255" s="112"/>
      <c r="J255" s="113"/>
      <c r="K255" s="113"/>
      <c r="L255" s="113"/>
      <c r="M255" s="113"/>
      <c r="N255" s="113"/>
      <c r="O255" s="113"/>
      <c r="P255" s="113"/>
      <c r="Q255" s="113"/>
      <c r="R255" s="113"/>
    </row>
    <row r="256" spans="1:18" s="12" customFormat="1" ht="17.100000000000001" customHeight="1">
      <c r="A256" s="110"/>
      <c r="B256" s="112"/>
      <c r="C256" s="112"/>
      <c r="D256" s="112"/>
      <c r="E256" s="112"/>
      <c r="F256" s="112"/>
      <c r="G256" s="112"/>
      <c r="H256" s="112"/>
      <c r="I256" s="112"/>
      <c r="J256" s="113"/>
      <c r="K256" s="113"/>
      <c r="L256" s="113"/>
      <c r="M256" s="113"/>
      <c r="N256" s="113"/>
      <c r="O256" s="113"/>
      <c r="P256" s="113"/>
      <c r="Q256" s="113"/>
      <c r="R256" s="113"/>
    </row>
    <row r="257" spans="1:18" s="12" customFormat="1" ht="17.100000000000001" customHeight="1">
      <c r="A257" s="110"/>
      <c r="B257" s="112"/>
      <c r="C257" s="112"/>
      <c r="D257" s="112"/>
      <c r="E257" s="112"/>
      <c r="F257" s="112"/>
      <c r="G257" s="112"/>
      <c r="H257" s="112"/>
      <c r="I257" s="112"/>
      <c r="J257" s="113"/>
      <c r="K257" s="113"/>
      <c r="L257" s="113"/>
      <c r="M257" s="113"/>
      <c r="N257" s="113"/>
      <c r="O257" s="113"/>
      <c r="P257" s="113"/>
      <c r="Q257" s="113"/>
      <c r="R257" s="113"/>
    </row>
    <row r="258" spans="1:18" s="12" customFormat="1" ht="17.100000000000001" customHeight="1">
      <c r="A258" s="110"/>
      <c r="B258" s="112"/>
      <c r="C258" s="112"/>
      <c r="D258" s="112"/>
      <c r="E258" s="112"/>
      <c r="F258" s="112"/>
      <c r="G258" s="112"/>
      <c r="H258" s="112"/>
      <c r="I258" s="112"/>
      <c r="J258" s="113"/>
      <c r="K258" s="113"/>
      <c r="L258" s="113"/>
      <c r="M258" s="113"/>
      <c r="N258" s="113"/>
      <c r="O258" s="113"/>
      <c r="P258" s="113"/>
      <c r="Q258" s="113"/>
      <c r="R258" s="113"/>
    </row>
    <row r="259" spans="1:18" s="12" customFormat="1" ht="17.100000000000001" customHeight="1">
      <c r="A259" s="110"/>
      <c r="B259" s="112"/>
      <c r="C259" s="112"/>
      <c r="D259" s="112"/>
      <c r="E259" s="112"/>
      <c r="F259" s="112"/>
      <c r="G259" s="112"/>
      <c r="H259" s="112"/>
      <c r="I259" s="112"/>
      <c r="J259" s="113"/>
      <c r="K259" s="113"/>
      <c r="L259" s="113"/>
      <c r="M259" s="113"/>
      <c r="N259" s="113"/>
      <c r="O259" s="113"/>
      <c r="P259" s="113"/>
      <c r="Q259" s="113"/>
      <c r="R259" s="113"/>
    </row>
    <row r="260" spans="1:18" s="12" customFormat="1" ht="17.100000000000001" customHeight="1">
      <c r="A260" s="110"/>
      <c r="B260" s="112"/>
      <c r="C260" s="112"/>
      <c r="D260" s="112"/>
      <c r="E260" s="112"/>
      <c r="F260" s="112"/>
      <c r="G260" s="112"/>
      <c r="H260" s="112"/>
      <c r="I260" s="112"/>
      <c r="J260" s="113"/>
      <c r="K260" s="113"/>
      <c r="L260" s="113"/>
      <c r="M260" s="113"/>
      <c r="N260" s="113"/>
      <c r="O260" s="113"/>
      <c r="P260" s="113"/>
      <c r="Q260" s="113"/>
      <c r="R260" s="113"/>
    </row>
    <row r="261" spans="1:18" s="12" customFormat="1" ht="17.100000000000001" customHeight="1">
      <c r="A261" s="110"/>
      <c r="B261" s="112"/>
      <c r="C261" s="112"/>
      <c r="D261" s="112"/>
      <c r="E261" s="112"/>
      <c r="F261" s="112"/>
      <c r="G261" s="112"/>
      <c r="H261" s="112"/>
      <c r="I261" s="112"/>
      <c r="J261" s="113"/>
      <c r="K261" s="113"/>
      <c r="L261" s="113"/>
      <c r="M261" s="113"/>
      <c r="N261" s="113"/>
      <c r="O261" s="113"/>
      <c r="P261" s="113"/>
      <c r="Q261" s="113"/>
      <c r="R261" s="113"/>
    </row>
    <row r="262" spans="1:18" s="12" customFormat="1" ht="17.100000000000001" customHeight="1">
      <c r="A262" s="110"/>
      <c r="B262" s="112"/>
      <c r="C262" s="112"/>
      <c r="D262" s="112"/>
      <c r="E262" s="112"/>
      <c r="F262" s="112"/>
      <c r="G262" s="112"/>
      <c r="H262" s="112"/>
      <c r="I262" s="112"/>
      <c r="J262" s="113"/>
      <c r="K262" s="113"/>
      <c r="L262" s="113"/>
      <c r="M262" s="113"/>
      <c r="N262" s="113"/>
      <c r="O262" s="113"/>
      <c r="P262" s="113"/>
      <c r="Q262" s="113"/>
      <c r="R262" s="113"/>
    </row>
    <row r="263" spans="1:18" s="12" customFormat="1" ht="17.100000000000001" customHeight="1">
      <c r="A263" s="110"/>
      <c r="B263" s="112"/>
      <c r="C263" s="112"/>
      <c r="D263" s="112"/>
      <c r="E263" s="112"/>
      <c r="F263" s="112"/>
      <c r="G263" s="112"/>
      <c r="H263" s="112"/>
      <c r="I263" s="112"/>
      <c r="J263" s="113"/>
      <c r="K263" s="113"/>
      <c r="L263" s="113"/>
      <c r="M263" s="113"/>
      <c r="N263" s="113"/>
      <c r="O263" s="113"/>
      <c r="P263" s="113"/>
      <c r="Q263" s="113"/>
      <c r="R263" s="113"/>
    </row>
    <row r="264" spans="1:18" s="12" customFormat="1" ht="17.100000000000001" customHeight="1">
      <c r="A264" s="110"/>
      <c r="B264" s="112"/>
      <c r="C264" s="112"/>
      <c r="D264" s="112"/>
      <c r="E264" s="112"/>
      <c r="F264" s="112"/>
      <c r="G264" s="112"/>
      <c r="H264" s="112"/>
      <c r="I264" s="112"/>
      <c r="J264" s="113"/>
      <c r="K264" s="113"/>
      <c r="L264" s="113"/>
      <c r="M264" s="113"/>
      <c r="N264" s="113"/>
      <c r="O264" s="113"/>
      <c r="P264" s="113"/>
      <c r="Q264" s="113"/>
      <c r="R264" s="113"/>
    </row>
    <row r="265" spans="1:18" s="12" customFormat="1" ht="17.100000000000001" customHeight="1">
      <c r="A265" s="110"/>
      <c r="B265" s="112"/>
      <c r="C265" s="112"/>
      <c r="D265" s="112"/>
      <c r="E265" s="112"/>
      <c r="F265" s="112"/>
      <c r="G265" s="112"/>
      <c r="H265" s="112"/>
      <c r="I265" s="112"/>
      <c r="J265" s="113"/>
      <c r="K265" s="113"/>
      <c r="L265" s="113"/>
      <c r="M265" s="113"/>
      <c r="N265" s="113"/>
      <c r="O265" s="113"/>
      <c r="P265" s="113"/>
      <c r="Q265" s="113"/>
      <c r="R265" s="113"/>
    </row>
    <row r="266" spans="1:18" s="12" customFormat="1" ht="17.100000000000001" customHeight="1">
      <c r="A266" s="110"/>
      <c r="B266" s="112"/>
      <c r="C266" s="112"/>
      <c r="D266" s="112"/>
      <c r="E266" s="112"/>
      <c r="F266" s="112"/>
      <c r="G266" s="112"/>
      <c r="H266" s="112"/>
      <c r="I266" s="112"/>
      <c r="J266" s="113"/>
      <c r="K266" s="113"/>
      <c r="L266" s="113"/>
      <c r="M266" s="113"/>
      <c r="N266" s="113"/>
      <c r="O266" s="113"/>
      <c r="P266" s="113"/>
      <c r="Q266" s="113"/>
      <c r="R266" s="113"/>
    </row>
    <row r="267" spans="1:18" s="12" customFormat="1" ht="17.100000000000001" customHeight="1">
      <c r="A267" s="110"/>
      <c r="B267" s="112"/>
      <c r="C267" s="112"/>
      <c r="D267" s="112"/>
      <c r="E267" s="112"/>
      <c r="F267" s="112"/>
      <c r="G267" s="112"/>
      <c r="H267" s="112"/>
      <c r="I267" s="112"/>
      <c r="J267" s="113"/>
      <c r="K267" s="113"/>
      <c r="L267" s="113"/>
      <c r="M267" s="113"/>
      <c r="N267" s="113"/>
      <c r="O267" s="113"/>
      <c r="P267" s="113"/>
      <c r="Q267" s="113"/>
      <c r="R267" s="113"/>
    </row>
    <row r="268" spans="1:18" s="12" customFormat="1" ht="17.100000000000001" customHeight="1">
      <c r="A268" s="110"/>
      <c r="B268" s="112"/>
      <c r="C268" s="112"/>
      <c r="D268" s="112"/>
      <c r="E268" s="112"/>
      <c r="F268" s="112"/>
      <c r="G268" s="112"/>
      <c r="H268" s="112"/>
      <c r="I268" s="112"/>
      <c r="J268" s="113"/>
      <c r="K268" s="113"/>
      <c r="L268" s="113"/>
      <c r="M268" s="113"/>
      <c r="N268" s="113"/>
      <c r="O268" s="113"/>
      <c r="P268" s="113"/>
      <c r="Q268" s="113"/>
      <c r="R268" s="113"/>
    </row>
    <row r="269" spans="1:18" s="12" customFormat="1" ht="17.100000000000001" customHeight="1">
      <c r="A269" s="110"/>
      <c r="B269" s="112"/>
      <c r="C269" s="112"/>
      <c r="D269" s="112"/>
      <c r="E269" s="112"/>
      <c r="F269" s="112"/>
      <c r="G269" s="112"/>
      <c r="H269" s="112"/>
      <c r="I269" s="112"/>
      <c r="J269" s="113"/>
      <c r="K269" s="113"/>
      <c r="L269" s="113"/>
      <c r="M269" s="113"/>
      <c r="N269" s="113"/>
      <c r="O269" s="113"/>
      <c r="P269" s="113"/>
      <c r="Q269" s="113"/>
      <c r="R269" s="113"/>
    </row>
    <row r="270" spans="1:18" s="12" customFormat="1" ht="17.100000000000001" customHeight="1">
      <c r="A270" s="110"/>
      <c r="B270" s="112"/>
      <c r="C270" s="112"/>
      <c r="D270" s="112"/>
      <c r="E270" s="112"/>
      <c r="F270" s="112"/>
      <c r="G270" s="112"/>
      <c r="H270" s="112"/>
      <c r="I270" s="112"/>
      <c r="J270" s="113"/>
      <c r="K270" s="113"/>
      <c r="L270" s="113"/>
      <c r="M270" s="113"/>
      <c r="N270" s="113"/>
      <c r="O270" s="113"/>
      <c r="P270" s="113"/>
      <c r="Q270" s="113"/>
      <c r="R270" s="113"/>
    </row>
    <row r="271" spans="1:18" s="12" customFormat="1" ht="17.100000000000001" customHeight="1">
      <c r="A271" s="110"/>
      <c r="B271" s="112"/>
      <c r="C271" s="112"/>
      <c r="D271" s="112"/>
      <c r="E271" s="112"/>
      <c r="F271" s="112"/>
      <c r="G271" s="112"/>
      <c r="H271" s="112"/>
      <c r="I271" s="112"/>
      <c r="J271" s="113"/>
      <c r="K271" s="113"/>
      <c r="L271" s="113"/>
      <c r="M271" s="113"/>
      <c r="N271" s="113"/>
      <c r="O271" s="113"/>
      <c r="P271" s="113"/>
      <c r="Q271" s="113"/>
      <c r="R271" s="113"/>
    </row>
    <row r="272" spans="1:18" s="12" customFormat="1" ht="17.100000000000001" customHeight="1">
      <c r="A272" s="110"/>
      <c r="B272" s="112"/>
      <c r="C272" s="112"/>
      <c r="D272" s="112"/>
      <c r="E272" s="112"/>
      <c r="F272" s="112"/>
      <c r="G272" s="112"/>
      <c r="H272" s="112"/>
      <c r="I272" s="112"/>
      <c r="J272" s="113"/>
      <c r="K272" s="113"/>
      <c r="L272" s="113"/>
      <c r="M272" s="113"/>
      <c r="N272" s="113"/>
      <c r="O272" s="113"/>
      <c r="P272" s="113"/>
      <c r="Q272" s="113"/>
      <c r="R272" s="113"/>
    </row>
    <row r="273" spans="1:18" s="12" customFormat="1" ht="17.100000000000001" customHeight="1">
      <c r="A273" s="110"/>
      <c r="B273" s="112"/>
      <c r="C273" s="112"/>
      <c r="D273" s="112"/>
      <c r="E273" s="112"/>
      <c r="F273" s="112"/>
      <c r="G273" s="112"/>
      <c r="H273" s="112"/>
      <c r="I273" s="112"/>
      <c r="J273" s="113"/>
      <c r="K273" s="113"/>
      <c r="L273" s="113"/>
      <c r="M273" s="113"/>
      <c r="N273" s="113"/>
      <c r="O273" s="113"/>
      <c r="P273" s="113"/>
      <c r="Q273" s="113"/>
      <c r="R273" s="113"/>
    </row>
    <row r="274" spans="1:18" s="12" customFormat="1" ht="17.100000000000001" customHeight="1">
      <c r="A274" s="110"/>
      <c r="B274" s="112"/>
      <c r="C274" s="112"/>
      <c r="D274" s="112"/>
      <c r="E274" s="112"/>
      <c r="F274" s="112"/>
      <c r="G274" s="112"/>
      <c r="H274" s="112"/>
      <c r="I274" s="112"/>
      <c r="J274" s="113"/>
      <c r="K274" s="113"/>
      <c r="L274" s="113"/>
      <c r="M274" s="113"/>
      <c r="N274" s="113"/>
      <c r="O274" s="113"/>
      <c r="P274" s="113"/>
      <c r="Q274" s="113"/>
      <c r="R274" s="113"/>
    </row>
    <row r="275" spans="1:18" s="12" customFormat="1" ht="17.100000000000001" customHeight="1">
      <c r="A275" s="110"/>
      <c r="B275" s="112"/>
      <c r="C275" s="112"/>
      <c r="D275" s="112"/>
      <c r="E275" s="112"/>
      <c r="F275" s="112"/>
      <c r="G275" s="112"/>
      <c r="H275" s="112"/>
      <c r="I275" s="112"/>
      <c r="J275" s="113"/>
      <c r="K275" s="113"/>
      <c r="L275" s="113"/>
      <c r="M275" s="113"/>
      <c r="N275" s="113"/>
      <c r="O275" s="113"/>
      <c r="P275" s="113"/>
      <c r="Q275" s="113"/>
      <c r="R275" s="113"/>
    </row>
    <row r="276" spans="1:18" s="12" customFormat="1" ht="17.100000000000001" customHeight="1">
      <c r="A276" s="110"/>
      <c r="B276" s="112"/>
      <c r="C276" s="112"/>
      <c r="D276" s="112"/>
      <c r="E276" s="112"/>
      <c r="F276" s="112"/>
      <c r="G276" s="112"/>
      <c r="H276" s="112"/>
      <c r="I276" s="112"/>
      <c r="J276" s="113"/>
      <c r="K276" s="113"/>
      <c r="L276" s="113"/>
      <c r="M276" s="113"/>
      <c r="N276" s="113"/>
      <c r="O276" s="113"/>
      <c r="P276" s="113"/>
      <c r="Q276" s="113"/>
      <c r="R276" s="113"/>
    </row>
    <row r="277" spans="1:18" s="12" customFormat="1" ht="17.100000000000001" customHeight="1">
      <c r="A277" s="110"/>
      <c r="B277" s="112"/>
      <c r="C277" s="112"/>
      <c r="D277" s="112"/>
      <c r="E277" s="112"/>
      <c r="F277" s="112"/>
      <c r="G277" s="112"/>
      <c r="H277" s="112"/>
      <c r="I277" s="112"/>
      <c r="J277" s="113"/>
      <c r="K277" s="113"/>
      <c r="L277" s="113"/>
      <c r="M277" s="113"/>
      <c r="N277" s="113"/>
      <c r="O277" s="113"/>
      <c r="P277" s="113"/>
      <c r="Q277" s="113"/>
      <c r="R277" s="113"/>
    </row>
    <row r="278" spans="1:18" s="12" customFormat="1" ht="17.100000000000001" customHeight="1">
      <c r="A278" s="110"/>
      <c r="B278" s="112"/>
      <c r="C278" s="112"/>
      <c r="D278" s="112"/>
      <c r="E278" s="112"/>
      <c r="F278" s="112"/>
      <c r="G278" s="112"/>
      <c r="H278" s="112"/>
      <c r="I278" s="112"/>
      <c r="J278" s="113"/>
      <c r="K278" s="113"/>
      <c r="L278" s="113"/>
      <c r="M278" s="113"/>
      <c r="N278" s="113"/>
      <c r="O278" s="113"/>
      <c r="P278" s="113"/>
      <c r="Q278" s="113"/>
      <c r="R278" s="113"/>
    </row>
    <row r="279" spans="1:18" s="12" customFormat="1" ht="17.100000000000001" customHeight="1">
      <c r="A279" s="110"/>
      <c r="B279" s="112"/>
      <c r="C279" s="112"/>
      <c r="D279" s="112"/>
      <c r="E279" s="112"/>
      <c r="F279" s="112"/>
      <c r="G279" s="112"/>
      <c r="H279" s="112"/>
      <c r="I279" s="112"/>
      <c r="J279" s="113"/>
      <c r="K279" s="113"/>
      <c r="L279" s="113"/>
      <c r="M279" s="113"/>
      <c r="N279" s="113"/>
      <c r="O279" s="113"/>
      <c r="P279" s="113"/>
      <c r="Q279" s="113"/>
      <c r="R279" s="113"/>
    </row>
    <row r="280" spans="1:18" s="12" customFormat="1" ht="17.100000000000001" customHeight="1">
      <c r="A280" s="110"/>
      <c r="B280" s="112"/>
      <c r="C280" s="112"/>
      <c r="D280" s="112"/>
      <c r="E280" s="112"/>
      <c r="F280" s="112"/>
      <c r="G280" s="112"/>
      <c r="H280" s="112"/>
      <c r="I280" s="112"/>
      <c r="J280" s="113"/>
      <c r="K280" s="113"/>
      <c r="L280" s="113"/>
      <c r="M280" s="113"/>
      <c r="N280" s="113"/>
      <c r="O280" s="113"/>
      <c r="P280" s="113"/>
      <c r="Q280" s="113"/>
      <c r="R280" s="113"/>
    </row>
    <row r="281" spans="1:18" s="12" customFormat="1" ht="17.100000000000001" customHeight="1">
      <c r="A281" s="110"/>
      <c r="B281" s="112"/>
      <c r="C281" s="112"/>
      <c r="D281" s="112"/>
      <c r="E281" s="112"/>
      <c r="F281" s="112"/>
      <c r="G281" s="112"/>
      <c r="H281" s="112"/>
      <c r="I281" s="112"/>
      <c r="J281" s="113"/>
      <c r="K281" s="113"/>
      <c r="L281" s="113"/>
      <c r="M281" s="113"/>
      <c r="N281" s="113"/>
      <c r="O281" s="113"/>
      <c r="P281" s="113"/>
      <c r="Q281" s="113"/>
      <c r="R281" s="113"/>
    </row>
    <row r="282" spans="1:18" s="12" customFormat="1" ht="17.100000000000001" customHeight="1">
      <c r="A282" s="110"/>
      <c r="B282" s="112"/>
      <c r="C282" s="112"/>
      <c r="D282" s="112"/>
      <c r="E282" s="112"/>
      <c r="F282" s="112"/>
      <c r="G282" s="112"/>
      <c r="H282" s="112"/>
      <c r="I282" s="112"/>
      <c r="J282" s="113"/>
      <c r="K282" s="113"/>
      <c r="L282" s="113"/>
      <c r="M282" s="113"/>
      <c r="N282" s="113"/>
      <c r="O282" s="113"/>
      <c r="P282" s="113"/>
      <c r="Q282" s="113"/>
      <c r="R282" s="113"/>
    </row>
    <row r="283" spans="1:18" s="12" customFormat="1" ht="17.100000000000001" customHeight="1">
      <c r="A283" s="110"/>
      <c r="B283" s="112"/>
      <c r="C283" s="112"/>
      <c r="D283" s="112"/>
      <c r="E283" s="112"/>
      <c r="F283" s="112"/>
      <c r="G283" s="112"/>
      <c r="H283" s="112"/>
      <c r="I283" s="112"/>
      <c r="J283" s="113"/>
      <c r="K283" s="113"/>
      <c r="L283" s="113"/>
      <c r="M283" s="113"/>
      <c r="N283" s="113"/>
      <c r="O283" s="113"/>
      <c r="P283" s="113"/>
      <c r="Q283" s="113"/>
      <c r="R283" s="113"/>
    </row>
    <row r="284" spans="1:18" s="12" customFormat="1" ht="17.100000000000001" customHeight="1">
      <c r="A284" s="110"/>
      <c r="B284" s="112"/>
      <c r="C284" s="112"/>
      <c r="D284" s="112"/>
      <c r="E284" s="112"/>
      <c r="F284" s="112"/>
      <c r="G284" s="112"/>
      <c r="H284" s="112"/>
      <c r="I284" s="112"/>
      <c r="J284" s="113"/>
      <c r="K284" s="113"/>
      <c r="L284" s="113"/>
      <c r="M284" s="113"/>
      <c r="N284" s="113"/>
      <c r="O284" s="113"/>
      <c r="P284" s="113"/>
      <c r="Q284" s="113"/>
      <c r="R284" s="113"/>
    </row>
    <row r="285" spans="1:18" s="12" customFormat="1" ht="17.100000000000001" customHeight="1">
      <c r="A285" s="110"/>
      <c r="B285" s="112"/>
      <c r="C285" s="112"/>
      <c r="D285" s="112"/>
      <c r="E285" s="112"/>
      <c r="F285" s="112"/>
      <c r="G285" s="112"/>
      <c r="H285" s="112"/>
      <c r="I285" s="112"/>
      <c r="J285" s="113"/>
      <c r="K285" s="113"/>
      <c r="L285" s="113"/>
      <c r="M285" s="113"/>
      <c r="N285" s="113"/>
      <c r="O285" s="113"/>
      <c r="P285" s="113"/>
      <c r="Q285" s="113"/>
      <c r="R285" s="113"/>
    </row>
    <row r="286" spans="1:18" s="12" customFormat="1" ht="17.100000000000001" customHeight="1">
      <c r="A286" s="110"/>
      <c r="B286" s="112"/>
      <c r="C286" s="112"/>
      <c r="D286" s="112"/>
      <c r="E286" s="112"/>
      <c r="F286" s="112"/>
      <c r="G286" s="112"/>
      <c r="H286" s="112"/>
      <c r="I286" s="112"/>
      <c r="J286" s="113"/>
      <c r="K286" s="113"/>
      <c r="L286" s="113"/>
      <c r="M286" s="113"/>
      <c r="N286" s="113"/>
      <c r="O286" s="113"/>
      <c r="P286" s="113"/>
      <c r="Q286" s="113"/>
      <c r="R286" s="113"/>
    </row>
    <row r="287" spans="1:18" s="12" customFormat="1" ht="17.100000000000001" customHeight="1">
      <c r="A287" s="110"/>
      <c r="B287" s="112"/>
      <c r="C287" s="112"/>
      <c r="D287" s="112"/>
      <c r="E287" s="112"/>
      <c r="F287" s="112"/>
      <c r="G287" s="112"/>
      <c r="H287" s="112"/>
      <c r="I287" s="112"/>
      <c r="J287" s="113"/>
      <c r="K287" s="113"/>
      <c r="L287" s="113"/>
      <c r="M287" s="113"/>
      <c r="N287" s="113"/>
      <c r="O287" s="113"/>
      <c r="P287" s="113"/>
      <c r="Q287" s="113"/>
      <c r="R287" s="113"/>
    </row>
    <row r="288" spans="1:18" s="12" customFormat="1" ht="17.100000000000001" customHeight="1">
      <c r="A288" s="110"/>
      <c r="B288" s="112"/>
      <c r="C288" s="112"/>
      <c r="D288" s="112"/>
      <c r="E288" s="112"/>
      <c r="F288" s="112"/>
      <c r="G288" s="112"/>
      <c r="H288" s="112"/>
      <c r="I288" s="112"/>
      <c r="J288" s="113"/>
      <c r="K288" s="113"/>
      <c r="L288" s="113"/>
      <c r="M288" s="113"/>
      <c r="N288" s="113"/>
      <c r="O288" s="113"/>
      <c r="P288" s="113"/>
      <c r="Q288" s="113"/>
      <c r="R288" s="113"/>
    </row>
    <row r="289" spans="1:18" s="12" customFormat="1" ht="17.100000000000001" customHeight="1">
      <c r="A289" s="110"/>
      <c r="B289" s="112"/>
      <c r="C289" s="112"/>
      <c r="D289" s="112"/>
      <c r="E289" s="112"/>
      <c r="F289" s="112"/>
      <c r="G289" s="112"/>
      <c r="H289" s="112"/>
      <c r="I289" s="112"/>
      <c r="J289" s="113"/>
      <c r="K289" s="113"/>
      <c r="L289" s="113"/>
      <c r="M289" s="113"/>
      <c r="N289" s="113"/>
      <c r="O289" s="113"/>
      <c r="P289" s="113"/>
      <c r="Q289" s="113"/>
      <c r="R289" s="113"/>
    </row>
    <row r="290" spans="1:18" s="12" customFormat="1" ht="17.100000000000001" customHeight="1">
      <c r="A290" s="110"/>
      <c r="B290" s="112"/>
      <c r="C290" s="112"/>
      <c r="D290" s="112"/>
      <c r="E290" s="112"/>
      <c r="F290" s="112"/>
      <c r="G290" s="112"/>
      <c r="H290" s="112"/>
      <c r="I290" s="112"/>
      <c r="J290" s="113"/>
      <c r="K290" s="113"/>
      <c r="L290" s="113"/>
      <c r="M290" s="113"/>
      <c r="N290" s="113"/>
      <c r="O290" s="113"/>
      <c r="P290" s="113"/>
      <c r="Q290" s="113"/>
      <c r="R290" s="113"/>
    </row>
    <row r="291" spans="1:18" s="12" customFormat="1" ht="17.100000000000001" customHeight="1">
      <c r="A291" s="110"/>
      <c r="B291" s="112"/>
      <c r="C291" s="112"/>
      <c r="D291" s="112"/>
      <c r="E291" s="112"/>
      <c r="F291" s="112"/>
      <c r="G291" s="112"/>
      <c r="H291" s="112"/>
      <c r="I291" s="112"/>
      <c r="J291" s="113"/>
      <c r="K291" s="113"/>
      <c r="L291" s="113"/>
      <c r="M291" s="113"/>
      <c r="N291" s="113"/>
      <c r="O291" s="113"/>
      <c r="P291" s="113"/>
      <c r="Q291" s="113"/>
      <c r="R291" s="113"/>
    </row>
    <row r="292" spans="1:18" s="12" customFormat="1" ht="17.100000000000001" customHeight="1">
      <c r="A292" s="110"/>
      <c r="B292" s="112"/>
      <c r="C292" s="112"/>
      <c r="D292" s="112"/>
      <c r="E292" s="112"/>
      <c r="F292" s="112"/>
      <c r="G292" s="112"/>
      <c r="H292" s="112"/>
      <c r="I292" s="112"/>
      <c r="J292" s="113"/>
      <c r="K292" s="113"/>
      <c r="L292" s="113"/>
      <c r="M292" s="113"/>
      <c r="N292" s="113"/>
      <c r="O292" s="113"/>
      <c r="P292" s="113"/>
      <c r="Q292" s="113"/>
      <c r="R292" s="113"/>
    </row>
    <row r="293" spans="1:18" s="12" customFormat="1" ht="17.100000000000001" customHeight="1">
      <c r="A293" s="110"/>
      <c r="B293" s="112"/>
      <c r="C293" s="112"/>
      <c r="D293" s="112"/>
      <c r="E293" s="112"/>
      <c r="F293" s="112"/>
      <c r="G293" s="112"/>
      <c r="H293" s="112"/>
      <c r="I293" s="112"/>
      <c r="J293" s="113"/>
      <c r="K293" s="113"/>
      <c r="L293" s="113"/>
      <c r="M293" s="113"/>
      <c r="N293" s="113"/>
      <c r="O293" s="113"/>
      <c r="P293" s="113"/>
      <c r="Q293" s="113"/>
      <c r="R293" s="113"/>
    </row>
    <row r="294" spans="1:18" s="12" customFormat="1" ht="17.100000000000001" customHeight="1">
      <c r="A294" s="110"/>
      <c r="B294" s="112"/>
      <c r="C294" s="112"/>
      <c r="D294" s="112"/>
      <c r="E294" s="112"/>
      <c r="F294" s="112"/>
      <c r="G294" s="112"/>
      <c r="H294" s="112"/>
      <c r="I294" s="112"/>
      <c r="J294" s="113"/>
      <c r="K294" s="113"/>
      <c r="L294" s="113"/>
      <c r="M294" s="113"/>
      <c r="N294" s="113"/>
      <c r="O294" s="113"/>
      <c r="P294" s="113"/>
      <c r="Q294" s="113"/>
      <c r="R294" s="113"/>
    </row>
    <row r="295" spans="1:18" s="12" customFormat="1" ht="17.100000000000001" customHeight="1">
      <c r="A295" s="110"/>
      <c r="B295" s="112"/>
      <c r="C295" s="112"/>
      <c r="D295" s="112"/>
      <c r="E295" s="112"/>
      <c r="F295" s="112"/>
      <c r="G295" s="112"/>
      <c r="H295" s="112"/>
      <c r="I295" s="112"/>
      <c r="J295" s="113"/>
      <c r="K295" s="113"/>
      <c r="L295" s="113"/>
      <c r="M295" s="113"/>
      <c r="N295" s="113"/>
      <c r="O295" s="113"/>
      <c r="P295" s="113"/>
      <c r="Q295" s="113"/>
      <c r="R295" s="113"/>
    </row>
    <row r="296" spans="1:18" s="12" customFormat="1" ht="17.100000000000001" customHeight="1">
      <c r="A296" s="110"/>
      <c r="B296" s="112"/>
      <c r="C296" s="112"/>
      <c r="D296" s="112"/>
      <c r="E296" s="112"/>
      <c r="F296" s="112"/>
      <c r="G296" s="112"/>
      <c r="H296" s="112"/>
      <c r="I296" s="112"/>
      <c r="J296" s="113"/>
      <c r="K296" s="113"/>
      <c r="L296" s="113"/>
      <c r="M296" s="113"/>
      <c r="N296" s="113"/>
      <c r="O296" s="113"/>
      <c r="P296" s="113"/>
      <c r="Q296" s="113"/>
      <c r="R296" s="113"/>
    </row>
    <row r="297" spans="1:18" s="12" customFormat="1" ht="17.100000000000001" customHeight="1">
      <c r="A297" s="110"/>
      <c r="B297" s="112"/>
      <c r="C297" s="112"/>
      <c r="D297" s="112"/>
      <c r="E297" s="112"/>
      <c r="F297" s="112"/>
      <c r="G297" s="112"/>
      <c r="H297" s="112"/>
      <c r="I297" s="112"/>
      <c r="J297" s="113"/>
      <c r="K297" s="113"/>
      <c r="L297" s="113"/>
      <c r="M297" s="113"/>
      <c r="N297" s="113"/>
      <c r="O297" s="113"/>
      <c r="P297" s="113"/>
      <c r="Q297" s="113"/>
      <c r="R297" s="113"/>
    </row>
    <row r="298" spans="1:18" s="12" customFormat="1" ht="17.100000000000001" customHeight="1">
      <c r="A298" s="110"/>
      <c r="B298" s="112"/>
      <c r="C298" s="112"/>
      <c r="D298" s="112"/>
      <c r="E298" s="112"/>
      <c r="F298" s="112"/>
      <c r="G298" s="112"/>
      <c r="H298" s="112"/>
      <c r="I298" s="112"/>
      <c r="J298" s="113"/>
      <c r="K298" s="113"/>
      <c r="L298" s="113"/>
      <c r="M298" s="113"/>
      <c r="N298" s="113"/>
      <c r="O298" s="113"/>
      <c r="P298" s="113"/>
      <c r="Q298" s="113"/>
      <c r="R298" s="113"/>
    </row>
    <row r="299" spans="1:18" s="12" customFormat="1" ht="17.100000000000001" customHeight="1">
      <c r="A299" s="110"/>
      <c r="B299" s="112"/>
      <c r="C299" s="112"/>
      <c r="D299" s="112"/>
      <c r="E299" s="112"/>
      <c r="F299" s="112"/>
      <c r="G299" s="112"/>
      <c r="H299" s="112"/>
      <c r="I299" s="112"/>
      <c r="J299" s="113"/>
      <c r="K299" s="113"/>
      <c r="L299" s="113"/>
      <c r="M299" s="113"/>
      <c r="N299" s="113"/>
      <c r="O299" s="113"/>
      <c r="P299" s="113"/>
      <c r="Q299" s="113"/>
      <c r="R299" s="113"/>
    </row>
    <row r="300" spans="1:18" s="12" customFormat="1" ht="17.100000000000001" customHeight="1">
      <c r="A300" s="110"/>
      <c r="B300" s="112"/>
      <c r="C300" s="112"/>
      <c r="D300" s="112"/>
      <c r="E300" s="112"/>
      <c r="F300" s="112"/>
      <c r="G300" s="112"/>
      <c r="H300" s="112"/>
      <c r="I300" s="112"/>
      <c r="J300" s="113"/>
      <c r="K300" s="113"/>
      <c r="L300" s="113"/>
      <c r="M300" s="113"/>
      <c r="N300" s="113"/>
      <c r="O300" s="113"/>
      <c r="P300" s="113"/>
      <c r="Q300" s="113"/>
      <c r="R300" s="113"/>
    </row>
    <row r="301" spans="1:18" s="12" customFormat="1" ht="17.100000000000001" customHeight="1">
      <c r="A301" s="110"/>
      <c r="B301" s="112"/>
      <c r="C301" s="112"/>
      <c r="D301" s="112"/>
      <c r="E301" s="112"/>
      <c r="F301" s="112"/>
      <c r="G301" s="112"/>
      <c r="H301" s="112"/>
      <c r="I301" s="112"/>
      <c r="J301" s="113"/>
      <c r="K301" s="113"/>
      <c r="L301" s="113"/>
      <c r="M301" s="113"/>
      <c r="N301" s="113"/>
      <c r="O301" s="113"/>
      <c r="P301" s="113"/>
      <c r="Q301" s="113"/>
      <c r="R301" s="113"/>
    </row>
    <row r="302" spans="1:18" s="12" customFormat="1" ht="17.100000000000001" customHeight="1">
      <c r="A302" s="110"/>
      <c r="B302" s="112"/>
      <c r="C302" s="112"/>
      <c r="D302" s="112"/>
      <c r="E302" s="112"/>
      <c r="F302" s="112"/>
      <c r="G302" s="112"/>
      <c r="H302" s="112"/>
      <c r="I302" s="112"/>
      <c r="J302" s="113"/>
      <c r="K302" s="113"/>
      <c r="L302" s="113"/>
      <c r="M302" s="113"/>
      <c r="N302" s="113"/>
      <c r="O302" s="113"/>
      <c r="P302" s="113"/>
      <c r="Q302" s="113"/>
      <c r="R302" s="113"/>
    </row>
    <row r="303" spans="1:18" s="12" customFormat="1" ht="17.100000000000001" customHeight="1">
      <c r="A303" s="110"/>
      <c r="B303" s="112"/>
      <c r="C303" s="112"/>
      <c r="D303" s="112"/>
      <c r="E303" s="112"/>
      <c r="F303" s="112"/>
      <c r="G303" s="112"/>
      <c r="H303" s="112"/>
      <c r="I303" s="112"/>
      <c r="J303" s="113"/>
      <c r="K303" s="113"/>
      <c r="L303" s="113"/>
      <c r="M303" s="113"/>
      <c r="N303" s="113"/>
      <c r="O303" s="113"/>
      <c r="P303" s="113"/>
      <c r="Q303" s="113"/>
      <c r="R303" s="113"/>
    </row>
    <row r="304" spans="1:18" s="12" customFormat="1" ht="17.100000000000001" customHeight="1">
      <c r="A304" s="110"/>
      <c r="B304" s="112"/>
      <c r="C304" s="112"/>
      <c r="D304" s="112"/>
      <c r="E304" s="112"/>
      <c r="F304" s="112"/>
      <c r="G304" s="112"/>
      <c r="H304" s="112"/>
      <c r="I304" s="112"/>
      <c r="J304" s="113"/>
      <c r="K304" s="113"/>
      <c r="L304" s="113"/>
      <c r="M304" s="113"/>
      <c r="N304" s="113"/>
      <c r="O304" s="113"/>
      <c r="P304" s="113"/>
      <c r="Q304" s="113"/>
      <c r="R304" s="113"/>
    </row>
    <row r="305" spans="1:18" s="12" customFormat="1" ht="17.100000000000001" customHeight="1">
      <c r="A305" s="110"/>
      <c r="B305" s="112"/>
      <c r="C305" s="112"/>
      <c r="D305" s="112"/>
      <c r="E305" s="112"/>
      <c r="F305" s="112"/>
      <c r="G305" s="112"/>
      <c r="H305" s="112"/>
      <c r="I305" s="112"/>
      <c r="J305" s="113"/>
      <c r="K305" s="113"/>
      <c r="L305" s="113"/>
      <c r="M305" s="113"/>
      <c r="N305" s="113"/>
      <c r="O305" s="113"/>
      <c r="P305" s="113"/>
      <c r="Q305" s="113"/>
      <c r="R305" s="113"/>
    </row>
    <row r="306" spans="1:18" s="12" customFormat="1" ht="17.100000000000001" customHeight="1">
      <c r="A306" s="110"/>
      <c r="B306" s="112"/>
      <c r="C306" s="112"/>
      <c r="D306" s="112"/>
      <c r="E306" s="112"/>
      <c r="F306" s="112"/>
      <c r="G306" s="112"/>
      <c r="H306" s="112"/>
      <c r="I306" s="112"/>
      <c r="J306" s="113"/>
      <c r="K306" s="113"/>
      <c r="L306" s="113"/>
      <c r="M306" s="113"/>
      <c r="N306" s="113"/>
      <c r="O306" s="113"/>
      <c r="P306" s="113"/>
      <c r="Q306" s="113"/>
      <c r="R306" s="113"/>
    </row>
    <row r="307" spans="1:18" s="12" customFormat="1" ht="17.100000000000001" customHeight="1">
      <c r="A307" s="110"/>
      <c r="B307" s="112"/>
      <c r="C307" s="112"/>
      <c r="D307" s="112"/>
      <c r="E307" s="112"/>
      <c r="F307" s="112"/>
      <c r="G307" s="112"/>
      <c r="H307" s="112"/>
      <c r="I307" s="112"/>
      <c r="J307" s="113"/>
      <c r="K307" s="113"/>
      <c r="L307" s="113"/>
      <c r="M307" s="113"/>
      <c r="N307" s="113"/>
      <c r="O307" s="113"/>
      <c r="P307" s="113"/>
      <c r="Q307" s="113"/>
      <c r="R307" s="113"/>
    </row>
    <row r="308" spans="1:18" s="12" customFormat="1" ht="17.100000000000001" customHeight="1">
      <c r="A308" s="110"/>
      <c r="B308" s="112"/>
      <c r="C308" s="112"/>
      <c r="D308" s="112"/>
      <c r="E308" s="112"/>
      <c r="F308" s="112"/>
      <c r="G308" s="112"/>
      <c r="H308" s="112"/>
      <c r="I308" s="112"/>
      <c r="J308" s="113"/>
      <c r="K308" s="113"/>
      <c r="L308" s="113"/>
      <c r="M308" s="113"/>
      <c r="N308" s="113"/>
      <c r="O308" s="113"/>
      <c r="P308" s="113"/>
      <c r="Q308" s="113"/>
      <c r="R308" s="113"/>
    </row>
    <row r="309" spans="1:18" s="12" customFormat="1" ht="17.100000000000001" customHeight="1">
      <c r="A309" s="110"/>
      <c r="B309" s="112"/>
      <c r="C309" s="112"/>
      <c r="D309" s="112"/>
      <c r="E309" s="112"/>
      <c r="F309" s="112"/>
      <c r="G309" s="112"/>
      <c r="H309" s="112"/>
      <c r="I309" s="112"/>
      <c r="J309" s="113"/>
      <c r="K309" s="113"/>
      <c r="L309" s="113"/>
      <c r="M309" s="113"/>
      <c r="N309" s="113"/>
      <c r="O309" s="113"/>
      <c r="P309" s="113"/>
      <c r="Q309" s="113"/>
      <c r="R309" s="113"/>
    </row>
    <row r="310" spans="1:18" s="12" customFormat="1" ht="17.100000000000001" customHeight="1">
      <c r="A310" s="110"/>
      <c r="B310" s="112"/>
      <c r="C310" s="112"/>
      <c r="D310" s="112"/>
      <c r="E310" s="112"/>
      <c r="F310" s="112"/>
      <c r="G310" s="112"/>
      <c r="H310" s="112"/>
      <c r="I310" s="112"/>
      <c r="J310" s="113"/>
      <c r="K310" s="113"/>
      <c r="L310" s="113"/>
      <c r="M310" s="113"/>
      <c r="N310" s="113"/>
      <c r="O310" s="113"/>
      <c r="P310" s="113"/>
      <c r="Q310" s="113"/>
      <c r="R310" s="113"/>
    </row>
    <row r="311" spans="1:18" s="12" customFormat="1" ht="17.100000000000001" customHeight="1">
      <c r="A311" s="110"/>
      <c r="B311" s="112"/>
      <c r="C311" s="112"/>
      <c r="D311" s="112"/>
      <c r="E311" s="112"/>
      <c r="F311" s="112"/>
      <c r="G311" s="112"/>
      <c r="H311" s="112"/>
      <c r="I311" s="112"/>
      <c r="J311" s="113"/>
      <c r="K311" s="113"/>
      <c r="L311" s="113"/>
      <c r="M311" s="113"/>
      <c r="N311" s="113"/>
      <c r="O311" s="113"/>
      <c r="P311" s="113"/>
      <c r="Q311" s="113"/>
      <c r="R311" s="113"/>
    </row>
    <row r="312" spans="1:18" s="12" customFormat="1" ht="17.100000000000001" customHeight="1">
      <c r="A312" s="110"/>
      <c r="B312" s="112"/>
      <c r="C312" s="112"/>
      <c r="D312" s="112"/>
      <c r="E312" s="112"/>
      <c r="F312" s="112"/>
      <c r="G312" s="112"/>
      <c r="H312" s="112"/>
      <c r="I312" s="112"/>
      <c r="J312" s="113"/>
      <c r="K312" s="113"/>
      <c r="L312" s="113"/>
      <c r="M312" s="113"/>
      <c r="N312" s="113"/>
      <c r="O312" s="113"/>
      <c r="P312" s="113"/>
      <c r="Q312" s="113"/>
      <c r="R312" s="113"/>
    </row>
    <row r="313" spans="1:18" s="12" customFormat="1" ht="17.100000000000001" customHeight="1">
      <c r="A313" s="110"/>
      <c r="B313" s="23"/>
      <c r="C313" s="23"/>
      <c r="D313" s="55"/>
      <c r="E313" s="42"/>
      <c r="F313" s="23"/>
      <c r="G313" s="23"/>
      <c r="H313" s="97"/>
      <c r="I313" s="42"/>
      <c r="J313" s="24"/>
      <c r="K313" s="24"/>
      <c r="L313" s="24"/>
      <c r="M313" s="24"/>
      <c r="N313" s="24"/>
      <c r="O313" s="113"/>
      <c r="P313" s="113"/>
      <c r="Q313" s="24"/>
      <c r="R313" s="24"/>
    </row>
    <row r="314" spans="1:18" s="12" customFormat="1" ht="17.100000000000001" customHeight="1"/>
    <row r="315" spans="1:18" s="12" customFormat="1" ht="17.100000000000001" customHeight="1">
      <c r="A315" s="17" t="s">
        <v>87</v>
      </c>
    </row>
    <row r="316" spans="1:18" s="19" customFormat="1" ht="18" customHeight="1">
      <c r="A316" s="163" t="s">
        <v>2</v>
      </c>
      <c r="B316" s="163" t="s">
        <v>105</v>
      </c>
      <c r="C316" s="163" t="s">
        <v>106</v>
      </c>
      <c r="D316" s="163" t="s">
        <v>107</v>
      </c>
      <c r="E316" s="163" t="s">
        <v>112</v>
      </c>
      <c r="F316" s="163" t="s">
        <v>113</v>
      </c>
      <c r="G316" s="163" t="s">
        <v>114</v>
      </c>
      <c r="H316" s="163" t="s">
        <v>114</v>
      </c>
      <c r="I316" s="163" t="s">
        <v>115</v>
      </c>
      <c r="J316" s="163" t="s">
        <v>78</v>
      </c>
      <c r="K316" s="163" t="s">
        <v>116</v>
      </c>
      <c r="L316" s="163" t="s">
        <v>61</v>
      </c>
      <c r="M316" s="163" t="s">
        <v>117</v>
      </c>
    </row>
    <row r="317" spans="1:18" ht="17.100000000000001" customHeight="1">
      <c r="A317" s="114"/>
      <c r="B317" s="114"/>
      <c r="C317" s="114"/>
      <c r="D317" s="114"/>
      <c r="E317" s="114"/>
      <c r="F317" s="114"/>
      <c r="G317" s="114"/>
      <c r="H317" s="114"/>
      <c r="I317" s="114"/>
      <c r="J317" s="114"/>
      <c r="K317" s="128"/>
      <c r="L317" s="114"/>
      <c r="M317" s="114"/>
    </row>
    <row r="318" spans="1:18" ht="17.100000000000001" customHeight="1">
      <c r="A318" s="114"/>
      <c r="B318" s="114"/>
      <c r="C318" s="114"/>
      <c r="D318" s="114"/>
      <c r="E318" s="114"/>
      <c r="F318" s="114"/>
      <c r="G318" s="114"/>
      <c r="H318" s="114"/>
      <c r="I318" s="114"/>
      <c r="J318" s="114"/>
      <c r="K318" s="128"/>
      <c r="L318" s="114"/>
      <c r="M318" s="114"/>
    </row>
    <row r="319" spans="1:18" ht="17.100000000000001" customHeight="1">
      <c r="A319" s="114"/>
      <c r="B319" s="114"/>
      <c r="C319" s="114"/>
      <c r="D319" s="114"/>
      <c r="E319" s="114"/>
      <c r="F319" s="114"/>
      <c r="G319" s="114"/>
      <c r="H319" s="114"/>
      <c r="I319" s="114"/>
      <c r="J319" s="114"/>
      <c r="K319" s="128"/>
      <c r="L319" s="114"/>
      <c r="M319" s="114"/>
    </row>
    <row r="320" spans="1:18" ht="17.100000000000001" customHeight="1">
      <c r="A320" s="114"/>
      <c r="B320" s="114"/>
      <c r="C320" s="114"/>
      <c r="D320" s="114"/>
      <c r="E320" s="114"/>
      <c r="F320" s="114"/>
      <c r="G320" s="114"/>
      <c r="H320" s="114"/>
      <c r="I320" s="114"/>
      <c r="J320" s="114"/>
      <c r="K320" s="128"/>
      <c r="L320" s="114"/>
      <c r="M320" s="114"/>
    </row>
    <row r="321" spans="1:13" ht="17.100000000000001" customHeight="1">
      <c r="A321" s="114"/>
      <c r="B321" s="114"/>
      <c r="C321" s="114"/>
      <c r="D321" s="114"/>
      <c r="E321" s="114"/>
      <c r="F321" s="114"/>
      <c r="G321" s="114"/>
      <c r="H321" s="114"/>
      <c r="I321" s="114"/>
      <c r="J321" s="114"/>
      <c r="K321" s="128"/>
      <c r="L321" s="114"/>
      <c r="M321" s="114"/>
    </row>
    <row r="322" spans="1:13" ht="17.100000000000001" customHeight="1">
      <c r="A322" s="114"/>
      <c r="B322" s="114"/>
      <c r="C322" s="114"/>
      <c r="D322" s="114"/>
      <c r="E322" s="114"/>
      <c r="F322" s="114"/>
      <c r="G322" s="114"/>
      <c r="H322" s="114"/>
      <c r="I322" s="114"/>
      <c r="J322" s="114"/>
      <c r="K322" s="128"/>
      <c r="L322" s="114"/>
      <c r="M322" s="114"/>
    </row>
    <row r="323" spans="1:13" ht="17.100000000000001" customHeight="1">
      <c r="A323" s="114"/>
      <c r="B323" s="114"/>
      <c r="C323" s="114"/>
      <c r="D323" s="114"/>
      <c r="E323" s="114"/>
      <c r="F323" s="114"/>
      <c r="G323" s="114"/>
      <c r="H323" s="114"/>
      <c r="I323" s="114"/>
      <c r="J323" s="114"/>
      <c r="K323" s="128"/>
      <c r="L323" s="114"/>
      <c r="M323" s="114"/>
    </row>
    <row r="324" spans="1:13" ht="17.100000000000001" customHeight="1">
      <c r="A324" s="114"/>
      <c r="B324" s="114"/>
      <c r="C324" s="114"/>
      <c r="D324" s="114"/>
      <c r="E324" s="114"/>
      <c r="F324" s="114"/>
      <c r="G324" s="114"/>
      <c r="H324" s="114"/>
      <c r="I324" s="114"/>
      <c r="J324" s="114"/>
      <c r="K324" s="128"/>
      <c r="L324" s="114"/>
      <c r="M324" s="114"/>
    </row>
    <row r="325" spans="1:13" ht="17.100000000000001" customHeight="1">
      <c r="A325" s="114"/>
      <c r="B325" s="114"/>
      <c r="C325" s="114"/>
      <c r="D325" s="114"/>
      <c r="E325" s="114"/>
      <c r="F325" s="114"/>
      <c r="G325" s="114"/>
      <c r="H325" s="114"/>
      <c r="I325" s="114"/>
      <c r="J325" s="114"/>
      <c r="K325" s="128"/>
      <c r="L325" s="114"/>
      <c r="M325" s="114"/>
    </row>
    <row r="326" spans="1:13" ht="17.100000000000001" customHeight="1">
      <c r="A326" s="114"/>
      <c r="B326" s="114"/>
      <c r="C326" s="114"/>
      <c r="D326" s="114"/>
      <c r="E326" s="114"/>
      <c r="F326" s="114"/>
      <c r="G326" s="114"/>
      <c r="H326" s="114"/>
      <c r="I326" s="114"/>
      <c r="J326" s="114"/>
      <c r="K326" s="128"/>
      <c r="L326" s="114"/>
      <c r="M326" s="114"/>
    </row>
    <row r="327" spans="1:13" ht="17.100000000000001" customHeight="1">
      <c r="A327" s="114"/>
      <c r="B327" s="114"/>
      <c r="C327" s="114"/>
      <c r="D327" s="114"/>
      <c r="E327" s="114"/>
      <c r="F327" s="114"/>
      <c r="G327" s="114"/>
      <c r="H327" s="114"/>
      <c r="I327" s="114"/>
      <c r="J327" s="114"/>
      <c r="K327" s="128"/>
      <c r="L327" s="114"/>
      <c r="M327" s="114"/>
    </row>
    <row r="328" spans="1:13" ht="17.100000000000001" customHeight="1">
      <c r="A328" s="114"/>
      <c r="B328" s="114"/>
      <c r="C328" s="114"/>
      <c r="D328" s="114"/>
      <c r="E328" s="114"/>
      <c r="F328" s="114"/>
      <c r="G328" s="114"/>
      <c r="H328" s="114"/>
      <c r="I328" s="114"/>
      <c r="J328" s="114"/>
      <c r="K328" s="114"/>
      <c r="L328" s="114"/>
      <c r="M328" s="114"/>
    </row>
    <row r="329" spans="1:13" ht="17.100000000000001" customHeight="1">
      <c r="A329" s="114"/>
      <c r="B329" s="114"/>
      <c r="C329" s="114"/>
      <c r="D329" s="114"/>
      <c r="E329" s="114"/>
      <c r="F329" s="114"/>
      <c r="G329" s="114"/>
      <c r="H329" s="114"/>
      <c r="I329" s="114"/>
      <c r="J329" s="114"/>
      <c r="K329" s="114"/>
      <c r="L329" s="114"/>
      <c r="M329" s="114"/>
    </row>
    <row r="330" spans="1:13" ht="17.100000000000001" customHeight="1">
      <c r="A330" s="114"/>
      <c r="B330" s="114"/>
      <c r="C330" s="114"/>
      <c r="D330" s="114"/>
      <c r="E330" s="114"/>
      <c r="F330" s="114"/>
      <c r="G330" s="114"/>
      <c r="H330" s="114"/>
      <c r="I330" s="114"/>
      <c r="J330" s="114"/>
      <c r="K330" s="114"/>
      <c r="L330" s="114"/>
      <c r="M330" s="114"/>
    </row>
    <row r="331" spans="1:13" ht="17.100000000000001" customHeight="1">
      <c r="A331" s="114"/>
      <c r="B331" s="114"/>
      <c r="C331" s="114"/>
      <c r="D331" s="114"/>
      <c r="E331" s="114"/>
      <c r="F331" s="114"/>
      <c r="G331" s="114"/>
      <c r="H331" s="114"/>
      <c r="I331" s="114"/>
      <c r="J331" s="114"/>
      <c r="K331" s="114"/>
      <c r="L331" s="114"/>
      <c r="M331" s="114"/>
    </row>
    <row r="332" spans="1:13" ht="17.100000000000001" customHeight="1">
      <c r="A332" s="114"/>
      <c r="B332" s="114"/>
      <c r="C332" s="114"/>
      <c r="D332" s="114"/>
      <c r="E332" s="114"/>
      <c r="F332" s="114"/>
      <c r="G332" s="114"/>
      <c r="H332" s="114"/>
      <c r="I332" s="114"/>
      <c r="J332" s="114"/>
      <c r="K332" s="114"/>
      <c r="L332" s="114"/>
      <c r="M332" s="114"/>
    </row>
    <row r="333" spans="1:13" ht="17.100000000000001" customHeight="1">
      <c r="A333" s="114"/>
      <c r="B333" s="114"/>
      <c r="C333" s="114"/>
      <c r="D333" s="114"/>
      <c r="E333" s="114"/>
      <c r="F333" s="114"/>
      <c r="G333" s="114"/>
      <c r="H333" s="114"/>
      <c r="I333" s="114"/>
      <c r="J333" s="114"/>
      <c r="K333" s="114"/>
      <c r="L333" s="114"/>
      <c r="M333" s="114"/>
    </row>
    <row r="334" spans="1:13" ht="17.100000000000001" customHeight="1">
      <c r="A334" s="114"/>
      <c r="B334" s="114"/>
      <c r="C334" s="114"/>
      <c r="D334" s="114"/>
      <c r="E334" s="114"/>
      <c r="F334" s="114"/>
      <c r="G334" s="114"/>
      <c r="H334" s="114"/>
      <c r="I334" s="114"/>
      <c r="J334" s="114"/>
      <c r="K334" s="114"/>
      <c r="L334" s="114"/>
      <c r="M334" s="114"/>
    </row>
    <row r="335" spans="1:13" ht="17.100000000000001" customHeight="1">
      <c r="A335" s="114"/>
      <c r="B335" s="114"/>
      <c r="C335" s="114"/>
      <c r="D335" s="114"/>
      <c r="E335" s="114"/>
      <c r="F335" s="114"/>
      <c r="G335" s="114"/>
      <c r="H335" s="114"/>
      <c r="I335" s="114"/>
      <c r="J335" s="114"/>
      <c r="K335" s="114"/>
      <c r="L335" s="114"/>
      <c r="M335" s="114"/>
    </row>
    <row r="336" spans="1:13" ht="17.100000000000001" customHeight="1">
      <c r="A336" s="114"/>
      <c r="B336" s="114"/>
      <c r="C336" s="114"/>
      <c r="D336" s="114"/>
      <c r="E336" s="114"/>
      <c r="F336" s="114"/>
      <c r="G336" s="114"/>
      <c r="H336" s="114"/>
      <c r="I336" s="114"/>
      <c r="J336" s="114"/>
      <c r="K336" s="114"/>
      <c r="L336" s="114"/>
      <c r="M336" s="114"/>
    </row>
    <row r="337" spans="1:13" ht="17.100000000000001" customHeight="1">
      <c r="A337" s="114"/>
      <c r="B337" s="114"/>
      <c r="C337" s="114"/>
      <c r="D337" s="114"/>
      <c r="E337" s="114"/>
      <c r="F337" s="114"/>
      <c r="G337" s="114"/>
      <c r="H337" s="114"/>
      <c r="I337" s="114"/>
      <c r="J337" s="114"/>
      <c r="K337" s="114"/>
      <c r="L337" s="114"/>
      <c r="M337" s="114"/>
    </row>
    <row r="338" spans="1:13" ht="17.100000000000001" customHeight="1">
      <c r="A338" s="114"/>
      <c r="B338" s="114"/>
      <c r="C338" s="114"/>
      <c r="D338" s="114"/>
      <c r="E338" s="114"/>
      <c r="F338" s="114"/>
      <c r="G338" s="114"/>
      <c r="H338" s="114"/>
      <c r="I338" s="114"/>
      <c r="J338" s="114"/>
      <c r="K338" s="114"/>
      <c r="L338" s="114"/>
      <c r="M338" s="114"/>
    </row>
    <row r="339" spans="1:13" ht="17.100000000000001" customHeight="1">
      <c r="A339" s="114"/>
      <c r="B339" s="114"/>
      <c r="C339" s="114"/>
      <c r="D339" s="114"/>
      <c r="E339" s="114"/>
      <c r="F339" s="114"/>
      <c r="G339" s="114"/>
      <c r="H339" s="114"/>
      <c r="I339" s="114"/>
      <c r="J339" s="114"/>
      <c r="K339" s="114"/>
      <c r="L339" s="114"/>
      <c r="M339" s="114"/>
    </row>
    <row r="340" spans="1:13" ht="17.100000000000001" customHeight="1">
      <c r="A340" s="114"/>
      <c r="B340" s="114"/>
      <c r="C340" s="114"/>
      <c r="D340" s="114"/>
      <c r="E340" s="114"/>
      <c r="F340" s="114"/>
      <c r="G340" s="114"/>
      <c r="H340" s="114"/>
      <c r="I340" s="114"/>
      <c r="J340" s="114"/>
      <c r="K340" s="114"/>
      <c r="L340" s="114"/>
      <c r="M340" s="114"/>
    </row>
    <row r="341" spans="1:13" ht="17.100000000000001" customHeight="1">
      <c r="A341" s="114"/>
      <c r="B341" s="114"/>
      <c r="C341" s="114"/>
      <c r="D341" s="114"/>
      <c r="E341" s="114"/>
      <c r="F341" s="114"/>
      <c r="G341" s="114"/>
      <c r="H341" s="114"/>
      <c r="I341" s="114"/>
      <c r="J341" s="114"/>
      <c r="K341" s="114"/>
      <c r="L341" s="114"/>
      <c r="M341" s="114"/>
    </row>
    <row r="342" spans="1:13" ht="17.100000000000001" customHeight="1">
      <c r="A342" s="114"/>
      <c r="B342" s="114"/>
      <c r="C342" s="114"/>
      <c r="D342" s="114"/>
      <c r="E342" s="114"/>
      <c r="F342" s="114"/>
      <c r="G342" s="114"/>
      <c r="H342" s="114"/>
      <c r="I342" s="114"/>
      <c r="J342" s="114"/>
      <c r="K342" s="114"/>
      <c r="L342" s="114"/>
      <c r="M342" s="114"/>
    </row>
    <row r="343" spans="1:13" ht="17.100000000000001" customHeight="1">
      <c r="A343" s="114"/>
      <c r="B343" s="114"/>
      <c r="C343" s="114"/>
      <c r="D343" s="114"/>
      <c r="E343" s="114"/>
      <c r="F343" s="114"/>
      <c r="G343" s="114"/>
      <c r="H343" s="114"/>
      <c r="I343" s="114"/>
      <c r="J343" s="114"/>
      <c r="K343" s="114"/>
      <c r="L343" s="114"/>
      <c r="M343" s="114"/>
    </row>
    <row r="344" spans="1:13" ht="17.100000000000001" customHeight="1">
      <c r="A344" s="114"/>
      <c r="B344" s="114"/>
      <c r="C344" s="114"/>
      <c r="D344" s="114"/>
      <c r="E344" s="114"/>
      <c r="F344" s="114"/>
      <c r="G344" s="114"/>
      <c r="H344" s="114"/>
      <c r="I344" s="114"/>
      <c r="J344" s="114"/>
      <c r="K344" s="114"/>
      <c r="L344" s="114"/>
      <c r="M344" s="114"/>
    </row>
    <row r="345" spans="1:13" ht="17.100000000000001" customHeight="1">
      <c r="A345" s="114"/>
      <c r="B345" s="114"/>
      <c r="C345" s="114"/>
      <c r="D345" s="114"/>
      <c r="E345" s="114"/>
      <c r="F345" s="114"/>
      <c r="G345" s="114"/>
      <c r="H345" s="114"/>
      <c r="I345" s="114"/>
      <c r="J345" s="114"/>
      <c r="K345" s="114"/>
      <c r="L345" s="114"/>
      <c r="M345" s="114"/>
    </row>
    <row r="346" spans="1:13" ht="17.100000000000001" customHeight="1">
      <c r="A346" s="114"/>
      <c r="B346" s="114"/>
      <c r="C346" s="114"/>
      <c r="D346" s="114"/>
      <c r="E346" s="114"/>
      <c r="F346" s="114"/>
      <c r="G346" s="114"/>
      <c r="H346" s="114"/>
      <c r="I346" s="114"/>
      <c r="J346" s="114"/>
      <c r="K346" s="114"/>
      <c r="L346" s="114"/>
      <c r="M346" s="114"/>
    </row>
    <row r="347" spans="1:13" ht="17.100000000000001" customHeight="1">
      <c r="A347" s="114"/>
      <c r="B347" s="114"/>
      <c r="C347" s="114"/>
      <c r="D347" s="114"/>
      <c r="E347" s="114"/>
      <c r="F347" s="114"/>
      <c r="G347" s="114"/>
      <c r="H347" s="114"/>
      <c r="I347" s="114"/>
      <c r="J347" s="114"/>
      <c r="K347" s="114"/>
      <c r="L347" s="114"/>
      <c r="M347" s="114"/>
    </row>
    <row r="348" spans="1:13" ht="17.100000000000001" customHeight="1">
      <c r="A348" s="114"/>
      <c r="B348" s="114"/>
      <c r="C348" s="114"/>
      <c r="D348" s="114"/>
      <c r="E348" s="114"/>
      <c r="F348" s="114"/>
      <c r="G348" s="114"/>
      <c r="H348" s="114"/>
      <c r="I348" s="114"/>
      <c r="J348" s="114"/>
      <c r="K348" s="114"/>
      <c r="L348" s="114"/>
      <c r="M348" s="114"/>
    </row>
    <row r="349" spans="1:13" ht="17.100000000000001" customHeight="1">
      <c r="A349" s="114"/>
      <c r="B349" s="114"/>
      <c r="C349" s="114"/>
      <c r="D349" s="114"/>
      <c r="E349" s="114"/>
      <c r="F349" s="114"/>
      <c r="G349" s="114"/>
      <c r="H349" s="114"/>
      <c r="I349" s="114"/>
      <c r="J349" s="114"/>
      <c r="K349" s="114"/>
      <c r="L349" s="114"/>
      <c r="M349" s="114"/>
    </row>
    <row r="350" spans="1:13" ht="17.100000000000001" customHeight="1">
      <c r="A350" s="114"/>
      <c r="B350" s="114"/>
      <c r="C350" s="114"/>
      <c r="D350" s="114"/>
      <c r="E350" s="114"/>
      <c r="F350" s="114"/>
      <c r="G350" s="114"/>
      <c r="H350" s="114"/>
      <c r="I350" s="114"/>
      <c r="J350" s="114"/>
      <c r="K350" s="114"/>
      <c r="L350" s="114"/>
      <c r="M350" s="114"/>
    </row>
    <row r="351" spans="1:13" ht="17.100000000000001" customHeight="1">
      <c r="A351" s="114"/>
      <c r="B351" s="114"/>
      <c r="C351" s="114"/>
      <c r="D351" s="114"/>
      <c r="E351" s="114"/>
      <c r="F351" s="114"/>
      <c r="G351" s="114"/>
      <c r="H351" s="114"/>
      <c r="I351" s="114"/>
      <c r="J351" s="114"/>
      <c r="K351" s="114"/>
      <c r="L351" s="114"/>
      <c r="M351" s="114"/>
    </row>
    <row r="352" spans="1:13" ht="17.100000000000001" customHeight="1">
      <c r="A352" s="114"/>
      <c r="B352" s="114"/>
      <c r="C352" s="114"/>
      <c r="D352" s="114"/>
      <c r="E352" s="114"/>
      <c r="F352" s="114"/>
      <c r="G352" s="114"/>
      <c r="H352" s="114"/>
      <c r="I352" s="114"/>
      <c r="J352" s="114"/>
      <c r="K352" s="114"/>
      <c r="L352" s="114"/>
      <c r="M352" s="114"/>
    </row>
    <row r="353" spans="1:13" ht="17.100000000000001" customHeight="1">
      <c r="A353" s="114"/>
      <c r="B353" s="114"/>
      <c r="C353" s="114"/>
      <c r="D353" s="114"/>
      <c r="E353" s="114"/>
      <c r="F353" s="114"/>
      <c r="G353" s="114"/>
      <c r="H353" s="114"/>
      <c r="I353" s="114"/>
      <c r="J353" s="114"/>
      <c r="K353" s="114"/>
      <c r="L353" s="114"/>
      <c r="M353" s="114"/>
    </row>
    <row r="354" spans="1:13" ht="17.100000000000001" customHeight="1">
      <c r="A354" s="114"/>
      <c r="B354" s="114"/>
      <c r="C354" s="114"/>
      <c r="D354" s="114"/>
      <c r="E354" s="114"/>
      <c r="F354" s="114"/>
      <c r="G354" s="114"/>
      <c r="H354" s="114"/>
      <c r="I354" s="114"/>
      <c r="J354" s="114"/>
      <c r="K354" s="114"/>
      <c r="L354" s="114"/>
      <c r="M354" s="114"/>
    </row>
    <row r="355" spans="1:13" ht="17.100000000000001" customHeight="1">
      <c r="A355" s="114"/>
      <c r="B355" s="114"/>
      <c r="C355" s="114"/>
      <c r="D355" s="114"/>
      <c r="E355" s="114"/>
      <c r="F355" s="114"/>
      <c r="G355" s="114"/>
      <c r="H355" s="114"/>
      <c r="I355" s="114"/>
      <c r="J355" s="114"/>
      <c r="K355" s="114"/>
      <c r="L355" s="114"/>
      <c r="M355" s="114"/>
    </row>
    <row r="356" spans="1:13" ht="17.100000000000001" customHeight="1">
      <c r="A356" s="114"/>
      <c r="B356" s="114"/>
      <c r="C356" s="114"/>
      <c r="D356" s="114"/>
      <c r="E356" s="114"/>
      <c r="F356" s="114"/>
      <c r="G356" s="114"/>
      <c r="H356" s="114"/>
      <c r="I356" s="114"/>
      <c r="J356" s="114"/>
      <c r="K356" s="114"/>
      <c r="L356" s="114"/>
      <c r="M356" s="114"/>
    </row>
    <row r="357" spans="1:13" ht="17.100000000000001" customHeight="1">
      <c r="A357" s="114"/>
      <c r="B357" s="114"/>
      <c r="C357" s="114"/>
      <c r="D357" s="114"/>
      <c r="E357" s="114"/>
      <c r="F357" s="114"/>
      <c r="G357" s="114"/>
      <c r="H357" s="114"/>
      <c r="I357" s="114"/>
      <c r="J357" s="114"/>
      <c r="K357" s="114"/>
      <c r="L357" s="114"/>
      <c r="M357" s="114"/>
    </row>
    <row r="358" spans="1:13" ht="17.100000000000001" customHeight="1">
      <c r="A358" s="114"/>
      <c r="B358" s="114"/>
      <c r="C358" s="114"/>
      <c r="D358" s="114"/>
      <c r="E358" s="114"/>
      <c r="F358" s="114"/>
      <c r="G358" s="114"/>
      <c r="H358" s="114"/>
      <c r="I358" s="114"/>
      <c r="J358" s="114"/>
      <c r="K358" s="114"/>
      <c r="L358" s="114"/>
      <c r="M358" s="114"/>
    </row>
    <row r="359" spans="1:13" ht="17.100000000000001" customHeight="1">
      <c r="A359" s="114"/>
      <c r="B359" s="114"/>
      <c r="C359" s="114"/>
      <c r="D359" s="114"/>
      <c r="E359" s="114"/>
      <c r="F359" s="114"/>
      <c r="G359" s="114"/>
      <c r="H359" s="114"/>
      <c r="I359" s="114"/>
      <c r="J359" s="114"/>
      <c r="K359" s="114"/>
      <c r="L359" s="114"/>
      <c r="M359" s="114"/>
    </row>
    <row r="360" spans="1:13" ht="17.100000000000001" customHeight="1">
      <c r="A360" s="114"/>
      <c r="B360" s="114"/>
      <c r="C360" s="114"/>
      <c r="D360" s="114"/>
      <c r="E360" s="114"/>
      <c r="F360" s="114"/>
      <c r="G360" s="114"/>
      <c r="H360" s="114"/>
      <c r="I360" s="114"/>
      <c r="J360" s="114"/>
      <c r="K360" s="114"/>
      <c r="L360" s="114"/>
      <c r="M360" s="114"/>
    </row>
    <row r="361" spans="1:13" ht="17.100000000000001" customHeight="1">
      <c r="A361" s="114"/>
      <c r="B361" s="114"/>
      <c r="C361" s="114"/>
      <c r="D361" s="114"/>
      <c r="E361" s="114"/>
      <c r="F361" s="114"/>
      <c r="G361" s="114"/>
      <c r="H361" s="114"/>
      <c r="I361" s="114"/>
      <c r="J361" s="114"/>
      <c r="K361" s="114"/>
      <c r="L361" s="114"/>
      <c r="M361" s="114"/>
    </row>
    <row r="362" spans="1:13" ht="17.100000000000001" customHeight="1">
      <c r="A362" s="114"/>
      <c r="B362" s="114"/>
      <c r="C362" s="114"/>
      <c r="D362" s="114"/>
      <c r="E362" s="114"/>
      <c r="F362" s="114"/>
      <c r="G362" s="114"/>
      <c r="H362" s="114"/>
      <c r="I362" s="114"/>
      <c r="J362" s="114"/>
      <c r="K362" s="114"/>
      <c r="L362" s="114"/>
      <c r="M362" s="114"/>
    </row>
    <row r="363" spans="1:13" ht="17.100000000000001" customHeight="1">
      <c r="A363" s="114"/>
      <c r="B363" s="114"/>
      <c r="C363" s="114"/>
      <c r="D363" s="114"/>
      <c r="E363" s="114"/>
      <c r="F363" s="114"/>
      <c r="G363" s="114"/>
      <c r="H363" s="114"/>
      <c r="I363" s="114"/>
      <c r="J363" s="114"/>
      <c r="K363" s="114"/>
      <c r="L363" s="114"/>
      <c r="M363" s="114"/>
    </row>
    <row r="364" spans="1:13" ht="17.100000000000001" customHeight="1">
      <c r="A364" s="114"/>
      <c r="B364" s="114"/>
      <c r="C364" s="114"/>
      <c r="D364" s="114"/>
      <c r="E364" s="114"/>
      <c r="F364" s="114"/>
      <c r="G364" s="114"/>
      <c r="H364" s="114"/>
      <c r="I364" s="114"/>
      <c r="J364" s="114"/>
      <c r="K364" s="114"/>
      <c r="L364" s="114"/>
      <c r="M364" s="114"/>
    </row>
    <row r="365" spans="1:13" ht="17.100000000000001" customHeight="1">
      <c r="A365" s="114"/>
      <c r="B365" s="114"/>
      <c r="C365" s="114"/>
      <c r="D365" s="114"/>
      <c r="E365" s="114"/>
      <c r="F365" s="114"/>
      <c r="G365" s="114"/>
      <c r="H365" s="114"/>
      <c r="I365" s="114"/>
      <c r="J365" s="114"/>
      <c r="K365" s="114"/>
      <c r="L365" s="114"/>
      <c r="M365" s="114"/>
    </row>
    <row r="366" spans="1:13" ht="17.100000000000001" customHeight="1">
      <c r="A366" s="114"/>
      <c r="B366" s="114"/>
      <c r="C366" s="114"/>
      <c r="D366" s="114"/>
      <c r="E366" s="114"/>
      <c r="F366" s="114"/>
      <c r="G366" s="114"/>
      <c r="H366" s="114"/>
      <c r="I366" s="114"/>
      <c r="J366" s="114"/>
      <c r="K366" s="114"/>
      <c r="L366" s="114"/>
      <c r="M366" s="114"/>
    </row>
    <row r="367" spans="1:13" ht="17.100000000000001" customHeight="1">
      <c r="A367" s="114"/>
      <c r="B367" s="114"/>
      <c r="C367" s="114"/>
      <c r="D367" s="114"/>
      <c r="E367" s="114"/>
      <c r="F367" s="114"/>
      <c r="G367" s="114"/>
      <c r="H367" s="114"/>
      <c r="I367" s="114"/>
      <c r="J367" s="114"/>
      <c r="K367" s="114"/>
      <c r="L367" s="114"/>
      <c r="M367" s="114"/>
    </row>
    <row r="368" spans="1:13" ht="17.100000000000001" customHeight="1">
      <c r="A368" s="114"/>
      <c r="B368" s="114"/>
      <c r="C368" s="114"/>
      <c r="D368" s="114"/>
      <c r="E368" s="114"/>
      <c r="F368" s="114"/>
      <c r="G368" s="114"/>
      <c r="H368" s="114"/>
      <c r="I368" s="114"/>
      <c r="J368" s="114"/>
      <c r="K368" s="114"/>
      <c r="L368" s="114"/>
      <c r="M368" s="114"/>
    </row>
    <row r="369" spans="1:13" ht="17.100000000000001" customHeight="1">
      <c r="A369" s="114"/>
      <c r="B369" s="114"/>
      <c r="C369" s="114"/>
      <c r="D369" s="114"/>
      <c r="E369" s="114"/>
      <c r="F369" s="114"/>
      <c r="G369" s="114"/>
      <c r="H369" s="114"/>
      <c r="I369" s="114"/>
      <c r="J369" s="114"/>
      <c r="K369" s="114"/>
      <c r="L369" s="114"/>
      <c r="M369" s="114"/>
    </row>
    <row r="370" spans="1:13" ht="17.100000000000001" customHeight="1">
      <c r="A370" s="114"/>
      <c r="B370" s="114"/>
      <c r="C370" s="114"/>
      <c r="D370" s="114"/>
      <c r="E370" s="114"/>
      <c r="F370" s="114"/>
      <c r="G370" s="114"/>
      <c r="H370" s="114"/>
      <c r="I370" s="114"/>
      <c r="J370" s="114"/>
      <c r="K370" s="114"/>
      <c r="L370" s="114"/>
      <c r="M370" s="114"/>
    </row>
    <row r="371" spans="1:13" ht="17.100000000000001" customHeight="1">
      <c r="A371" s="114"/>
      <c r="B371" s="114"/>
      <c r="C371" s="114"/>
      <c r="D371" s="114"/>
      <c r="E371" s="114"/>
      <c r="F371" s="114"/>
      <c r="G371" s="114"/>
      <c r="H371" s="114"/>
      <c r="I371" s="114"/>
      <c r="J371" s="114"/>
      <c r="K371" s="114"/>
      <c r="L371" s="114"/>
      <c r="M371" s="114"/>
    </row>
    <row r="372" spans="1:13" ht="17.100000000000001" customHeight="1">
      <c r="A372" s="114"/>
      <c r="B372" s="114"/>
      <c r="C372" s="114"/>
      <c r="D372" s="114"/>
      <c r="E372" s="114"/>
      <c r="F372" s="114"/>
      <c r="G372" s="114"/>
      <c r="H372" s="114"/>
      <c r="I372" s="114"/>
      <c r="J372" s="114"/>
      <c r="K372" s="114"/>
      <c r="L372" s="114"/>
      <c r="M372" s="114"/>
    </row>
    <row r="373" spans="1:13" ht="17.100000000000001" customHeight="1">
      <c r="A373" s="114"/>
      <c r="B373" s="114"/>
      <c r="C373" s="114"/>
      <c r="D373" s="114"/>
      <c r="E373" s="114"/>
      <c r="F373" s="114"/>
      <c r="G373" s="114"/>
      <c r="H373" s="114"/>
      <c r="I373" s="114"/>
      <c r="J373" s="114"/>
      <c r="K373" s="114"/>
      <c r="L373" s="114"/>
      <c r="M373" s="114"/>
    </row>
    <row r="374" spans="1:13" ht="17.100000000000001" customHeight="1">
      <c r="A374" s="114"/>
      <c r="B374" s="114"/>
      <c r="C374" s="114"/>
      <c r="D374" s="114"/>
      <c r="E374" s="114"/>
      <c r="F374" s="114"/>
      <c r="G374" s="114"/>
      <c r="H374" s="114"/>
      <c r="I374" s="114"/>
      <c r="J374" s="114"/>
      <c r="K374" s="114"/>
      <c r="L374" s="114"/>
      <c r="M374" s="114"/>
    </row>
    <row r="375" spans="1:13" ht="17.100000000000001" customHeight="1">
      <c r="A375" s="114"/>
      <c r="B375" s="114"/>
      <c r="C375" s="114"/>
      <c r="D375" s="114"/>
      <c r="E375" s="114"/>
      <c r="F375" s="114"/>
      <c r="G375" s="114"/>
      <c r="H375" s="114"/>
      <c r="I375" s="114"/>
      <c r="J375" s="114"/>
      <c r="K375" s="114"/>
      <c r="L375" s="114"/>
      <c r="M375" s="114"/>
    </row>
    <row r="376" spans="1:13" ht="17.100000000000001" customHeight="1">
      <c r="A376" s="114"/>
      <c r="B376" s="114"/>
      <c r="C376" s="114"/>
      <c r="D376" s="114"/>
      <c r="E376" s="114"/>
      <c r="F376" s="114"/>
      <c r="G376" s="114"/>
      <c r="H376" s="114"/>
      <c r="I376" s="114"/>
      <c r="J376" s="114"/>
      <c r="K376" s="114"/>
      <c r="L376" s="114"/>
      <c r="M376" s="114"/>
    </row>
    <row r="377" spans="1:13" ht="17.100000000000001" customHeight="1">
      <c r="A377" s="114"/>
      <c r="B377" s="114"/>
      <c r="C377" s="114"/>
      <c r="D377" s="114"/>
      <c r="E377" s="114"/>
      <c r="F377" s="114"/>
      <c r="G377" s="114"/>
      <c r="H377" s="114"/>
      <c r="I377" s="114"/>
      <c r="J377" s="114"/>
      <c r="K377" s="114"/>
      <c r="L377" s="114"/>
      <c r="M377" s="114"/>
    </row>
    <row r="378" spans="1:13" ht="17.100000000000001" customHeight="1">
      <c r="A378" s="114"/>
      <c r="B378" s="114"/>
      <c r="C378" s="114"/>
      <c r="D378" s="114"/>
      <c r="E378" s="114"/>
      <c r="F378" s="114"/>
      <c r="G378" s="114"/>
      <c r="H378" s="114"/>
      <c r="I378" s="114"/>
      <c r="J378" s="114"/>
      <c r="K378" s="114"/>
      <c r="L378" s="114"/>
      <c r="M378" s="114"/>
    </row>
    <row r="379" spans="1:13" ht="17.100000000000001" customHeight="1">
      <c r="A379" s="114"/>
      <c r="B379" s="114"/>
      <c r="C379" s="114"/>
      <c r="D379" s="114"/>
      <c r="E379" s="114"/>
      <c r="F379" s="114"/>
      <c r="G379" s="114"/>
      <c r="H379" s="114"/>
      <c r="I379" s="114"/>
      <c r="J379" s="114"/>
      <c r="K379" s="114"/>
      <c r="L379" s="114"/>
      <c r="M379" s="114"/>
    </row>
    <row r="380" spans="1:13" ht="17.100000000000001" customHeight="1">
      <c r="A380" s="114"/>
      <c r="B380" s="114"/>
      <c r="C380" s="114"/>
      <c r="D380" s="114"/>
      <c r="E380" s="114"/>
      <c r="F380" s="114"/>
      <c r="G380" s="114"/>
      <c r="H380" s="114"/>
      <c r="I380" s="114"/>
      <c r="J380" s="114"/>
      <c r="K380" s="114"/>
      <c r="L380" s="114"/>
      <c r="M380" s="114"/>
    </row>
    <row r="381" spans="1:13" ht="17.100000000000001" customHeight="1">
      <c r="A381" s="114"/>
      <c r="B381" s="114"/>
      <c r="C381" s="114"/>
      <c r="D381" s="114"/>
      <c r="E381" s="114"/>
      <c r="F381" s="114"/>
      <c r="G381" s="114"/>
      <c r="H381" s="114"/>
      <c r="I381" s="114"/>
      <c r="J381" s="114"/>
      <c r="K381" s="114"/>
      <c r="L381" s="114"/>
      <c r="M381" s="114"/>
    </row>
    <row r="382" spans="1:13" ht="17.100000000000001" customHeight="1">
      <c r="A382" s="114"/>
      <c r="B382" s="114"/>
      <c r="C382" s="114"/>
      <c r="D382" s="114"/>
      <c r="E382" s="114"/>
      <c r="F382" s="114"/>
      <c r="G382" s="114"/>
      <c r="H382" s="114"/>
      <c r="I382" s="114"/>
      <c r="J382" s="114"/>
      <c r="K382" s="114"/>
      <c r="L382" s="114"/>
      <c r="M382" s="114"/>
    </row>
    <row r="383" spans="1:13" ht="17.100000000000001" customHeight="1">
      <c r="A383" s="114"/>
      <c r="B383" s="114"/>
      <c r="C383" s="114"/>
      <c r="D383" s="114"/>
      <c r="E383" s="114"/>
      <c r="F383" s="114"/>
      <c r="G383" s="114"/>
      <c r="H383" s="114"/>
      <c r="I383" s="114"/>
      <c r="J383" s="114"/>
      <c r="K383" s="114"/>
      <c r="L383" s="114"/>
      <c r="M383" s="114"/>
    </row>
    <row r="384" spans="1:13" ht="17.100000000000001" customHeight="1">
      <c r="A384" s="114"/>
      <c r="B384" s="114"/>
      <c r="C384" s="114"/>
      <c r="D384" s="114"/>
      <c r="E384" s="114"/>
      <c r="F384" s="114"/>
      <c r="G384" s="114"/>
      <c r="H384" s="114"/>
      <c r="I384" s="114"/>
      <c r="J384" s="114"/>
      <c r="K384" s="114"/>
      <c r="L384" s="114"/>
      <c r="M384" s="114"/>
    </row>
    <row r="385" spans="1:13" ht="17.100000000000001" customHeight="1">
      <c r="A385" s="114"/>
      <c r="B385" s="114"/>
      <c r="C385" s="114"/>
      <c r="D385" s="114"/>
      <c r="E385" s="114"/>
      <c r="F385" s="114"/>
      <c r="G385" s="114"/>
      <c r="H385" s="114"/>
      <c r="I385" s="114"/>
      <c r="J385" s="114"/>
      <c r="K385" s="114"/>
      <c r="L385" s="114"/>
      <c r="M385" s="114"/>
    </row>
    <row r="386" spans="1:13" ht="17.100000000000001" customHeight="1">
      <c r="A386" s="114"/>
      <c r="B386" s="114"/>
      <c r="C386" s="114"/>
      <c r="D386" s="114"/>
      <c r="E386" s="114"/>
      <c r="F386" s="114"/>
      <c r="G386" s="114"/>
      <c r="H386" s="114"/>
      <c r="I386" s="114"/>
      <c r="J386" s="114"/>
      <c r="K386" s="114"/>
      <c r="L386" s="114"/>
      <c r="M386" s="114"/>
    </row>
    <row r="387" spans="1:13" ht="17.100000000000001" customHeight="1">
      <c r="A387" s="114"/>
      <c r="B387" s="114"/>
      <c r="C387" s="114"/>
      <c r="D387" s="114"/>
      <c r="E387" s="114"/>
      <c r="F387" s="114"/>
      <c r="G387" s="114"/>
      <c r="H387" s="114"/>
      <c r="I387" s="114"/>
      <c r="J387" s="114"/>
      <c r="K387" s="114"/>
      <c r="L387" s="114"/>
      <c r="M387" s="114"/>
    </row>
    <row r="388" spans="1:13" ht="17.100000000000001" customHeight="1">
      <c r="A388" s="114"/>
      <c r="B388" s="114"/>
      <c r="C388" s="114"/>
      <c r="D388" s="114"/>
      <c r="E388" s="114"/>
      <c r="F388" s="114"/>
      <c r="G388" s="114"/>
      <c r="H388" s="114"/>
      <c r="I388" s="114"/>
      <c r="J388" s="114"/>
      <c r="K388" s="114"/>
      <c r="L388" s="114"/>
      <c r="M388" s="114"/>
    </row>
    <row r="389" spans="1:13" ht="17.100000000000001" customHeight="1">
      <c r="A389" s="114"/>
      <c r="B389" s="114"/>
      <c r="C389" s="114"/>
      <c r="D389" s="114"/>
      <c r="E389" s="114"/>
      <c r="F389" s="114"/>
      <c r="G389" s="114"/>
      <c r="H389" s="114"/>
      <c r="I389" s="114"/>
      <c r="J389" s="114"/>
      <c r="K389" s="114"/>
      <c r="L389" s="114"/>
      <c r="M389" s="114"/>
    </row>
    <row r="390" spans="1:13" ht="17.100000000000001" customHeight="1">
      <c r="A390" s="114"/>
      <c r="B390" s="114"/>
      <c r="C390" s="114"/>
      <c r="D390" s="114"/>
      <c r="E390" s="114"/>
      <c r="F390" s="114"/>
      <c r="G390" s="114"/>
      <c r="H390" s="114"/>
      <c r="I390" s="114"/>
      <c r="J390" s="114"/>
      <c r="K390" s="114"/>
      <c r="L390" s="114"/>
      <c r="M390" s="114"/>
    </row>
    <row r="391" spans="1:13" ht="17.100000000000001" customHeight="1">
      <c r="A391" s="114"/>
      <c r="B391" s="114"/>
      <c r="C391" s="114"/>
      <c r="D391" s="114"/>
      <c r="E391" s="114"/>
      <c r="F391" s="114"/>
      <c r="G391" s="114"/>
      <c r="H391" s="114"/>
      <c r="I391" s="114"/>
      <c r="J391" s="114"/>
      <c r="K391" s="114"/>
      <c r="L391" s="114"/>
      <c r="M391" s="114"/>
    </row>
    <row r="392" spans="1:13" ht="17.100000000000001" customHeight="1">
      <c r="A392" s="114"/>
      <c r="B392" s="114"/>
      <c r="C392" s="114"/>
      <c r="D392" s="114"/>
      <c r="E392" s="114"/>
      <c r="F392" s="114"/>
      <c r="G392" s="114"/>
      <c r="H392" s="114"/>
      <c r="I392" s="114"/>
      <c r="J392" s="114"/>
      <c r="K392" s="114"/>
      <c r="L392" s="114"/>
      <c r="M392" s="114"/>
    </row>
    <row r="393" spans="1:13" ht="17.100000000000001" customHeight="1">
      <c r="A393" s="114"/>
      <c r="B393" s="114"/>
      <c r="C393" s="114"/>
      <c r="D393" s="114"/>
      <c r="E393" s="114"/>
      <c r="F393" s="114"/>
      <c r="G393" s="114"/>
      <c r="H393" s="114"/>
      <c r="I393" s="114"/>
      <c r="J393" s="114"/>
      <c r="K393" s="114"/>
      <c r="L393" s="114"/>
      <c r="M393" s="114"/>
    </row>
    <row r="394" spans="1:13" ht="17.100000000000001" customHeight="1">
      <c r="A394" s="114"/>
      <c r="B394" s="114"/>
      <c r="C394" s="114"/>
      <c r="D394" s="114"/>
      <c r="E394" s="114"/>
      <c r="F394" s="114"/>
      <c r="G394" s="114"/>
      <c r="H394" s="114"/>
      <c r="I394" s="114"/>
      <c r="J394" s="114"/>
      <c r="K394" s="114"/>
      <c r="L394" s="114"/>
      <c r="M394" s="114"/>
    </row>
    <row r="395" spans="1:13" ht="17.100000000000001" customHeight="1">
      <c r="A395" s="114"/>
      <c r="B395" s="114"/>
      <c r="C395" s="114"/>
      <c r="D395" s="114"/>
      <c r="E395" s="114"/>
      <c r="F395" s="114"/>
      <c r="G395" s="114"/>
      <c r="H395" s="114"/>
      <c r="I395" s="114"/>
      <c r="J395" s="114"/>
      <c r="K395" s="114"/>
      <c r="L395" s="114"/>
      <c r="M395" s="114"/>
    </row>
    <row r="396" spans="1:13" ht="17.100000000000001" customHeight="1">
      <c r="A396" s="114"/>
      <c r="B396" s="114"/>
      <c r="C396" s="114"/>
      <c r="D396" s="114"/>
      <c r="E396" s="114"/>
      <c r="F396" s="114"/>
      <c r="G396" s="114"/>
      <c r="H396" s="114"/>
      <c r="I396" s="114"/>
      <c r="J396" s="114"/>
      <c r="K396" s="114"/>
      <c r="L396" s="114"/>
      <c r="M396" s="114"/>
    </row>
    <row r="397" spans="1:13" ht="17.100000000000001" customHeight="1">
      <c r="A397" s="114"/>
      <c r="B397" s="114"/>
      <c r="C397" s="114"/>
      <c r="D397" s="114"/>
      <c r="E397" s="114"/>
      <c r="F397" s="114"/>
      <c r="G397" s="114"/>
      <c r="H397" s="114"/>
      <c r="I397" s="114"/>
      <c r="J397" s="114"/>
      <c r="K397" s="114"/>
      <c r="L397" s="114"/>
      <c r="M397" s="114"/>
    </row>
    <row r="398" spans="1:13" ht="17.100000000000001" customHeight="1">
      <c r="A398" s="114"/>
      <c r="B398" s="114"/>
      <c r="C398" s="114"/>
      <c r="D398" s="114"/>
      <c r="E398" s="114"/>
      <c r="F398" s="114"/>
      <c r="G398" s="114"/>
      <c r="H398" s="114"/>
      <c r="I398" s="114"/>
      <c r="J398" s="114"/>
      <c r="K398" s="114"/>
      <c r="L398" s="114"/>
      <c r="M398" s="114"/>
    </row>
    <row r="399" spans="1:13" ht="17.100000000000001" customHeight="1">
      <c r="A399" s="114"/>
      <c r="B399" s="114"/>
      <c r="C399" s="114"/>
      <c r="D399" s="114"/>
      <c r="E399" s="114"/>
      <c r="F399" s="114"/>
      <c r="G399" s="114"/>
      <c r="H399" s="114"/>
      <c r="I399" s="114"/>
      <c r="J399" s="114"/>
      <c r="K399" s="114"/>
      <c r="L399" s="114"/>
      <c r="M399" s="114"/>
    </row>
    <row r="400" spans="1:13" ht="17.100000000000001" customHeight="1">
      <c r="A400" s="114"/>
      <c r="B400" s="114"/>
      <c r="C400" s="114"/>
      <c r="D400" s="114"/>
      <c r="E400" s="114"/>
      <c r="F400" s="114"/>
      <c r="G400" s="114"/>
      <c r="H400" s="114"/>
      <c r="I400" s="114"/>
      <c r="J400" s="114"/>
      <c r="K400" s="114"/>
      <c r="L400" s="114"/>
      <c r="M400" s="114"/>
    </row>
    <row r="401" spans="1:13" ht="17.100000000000001" customHeight="1">
      <c r="A401" s="114"/>
      <c r="B401" s="114"/>
      <c r="C401" s="114"/>
      <c r="D401" s="114"/>
      <c r="E401" s="114"/>
      <c r="F401" s="114"/>
      <c r="G401" s="114"/>
      <c r="H401" s="114"/>
      <c r="I401" s="114"/>
      <c r="J401" s="114"/>
      <c r="K401" s="114"/>
      <c r="L401" s="114"/>
      <c r="M401" s="114"/>
    </row>
    <row r="402" spans="1:13" ht="17.100000000000001" customHeight="1">
      <c r="A402" s="114"/>
      <c r="B402" s="114"/>
      <c r="C402" s="114"/>
      <c r="D402" s="114"/>
      <c r="E402" s="114"/>
      <c r="F402" s="114"/>
      <c r="G402" s="114"/>
      <c r="H402" s="114"/>
      <c r="I402" s="114"/>
      <c r="J402" s="114"/>
      <c r="K402" s="114"/>
      <c r="L402" s="114"/>
      <c r="M402" s="114"/>
    </row>
    <row r="403" spans="1:13" ht="17.100000000000001" customHeight="1">
      <c r="A403" s="114"/>
      <c r="B403" s="114"/>
      <c r="C403" s="114"/>
      <c r="D403" s="114"/>
      <c r="E403" s="114"/>
      <c r="F403" s="114"/>
      <c r="G403" s="114"/>
      <c r="H403" s="114"/>
      <c r="I403" s="114"/>
      <c r="J403" s="114"/>
      <c r="K403" s="114"/>
      <c r="L403" s="114"/>
      <c r="M403" s="114"/>
    </row>
    <row r="404" spans="1:13" ht="17.100000000000001" customHeight="1">
      <c r="A404" s="114"/>
      <c r="B404" s="114"/>
      <c r="C404" s="114"/>
      <c r="D404" s="114"/>
      <c r="E404" s="114"/>
      <c r="F404" s="114"/>
      <c r="G404" s="114"/>
      <c r="H404" s="114"/>
      <c r="I404" s="114"/>
      <c r="J404" s="114"/>
      <c r="K404" s="114"/>
      <c r="L404" s="114"/>
      <c r="M404" s="114"/>
    </row>
    <row r="405" spans="1:13" ht="17.100000000000001" customHeight="1">
      <c r="A405" s="114"/>
      <c r="B405" s="114"/>
      <c r="C405" s="114"/>
      <c r="D405" s="114"/>
      <c r="E405" s="114"/>
      <c r="F405" s="114"/>
      <c r="G405" s="114"/>
      <c r="H405" s="114"/>
      <c r="I405" s="114"/>
      <c r="J405" s="114"/>
      <c r="K405" s="114"/>
      <c r="L405" s="114"/>
      <c r="M405" s="114"/>
    </row>
    <row r="406" spans="1:13" ht="17.100000000000001" customHeight="1">
      <c r="A406" s="114"/>
      <c r="B406" s="114"/>
      <c r="C406" s="114"/>
      <c r="D406" s="114"/>
      <c r="E406" s="114"/>
      <c r="F406" s="114"/>
      <c r="G406" s="114"/>
      <c r="H406" s="114"/>
      <c r="I406" s="114"/>
      <c r="J406" s="114"/>
      <c r="K406" s="114"/>
      <c r="L406" s="114"/>
      <c r="M406" s="114"/>
    </row>
    <row r="407" spans="1:13" ht="17.100000000000001" customHeight="1">
      <c r="A407" s="114"/>
      <c r="B407" s="114"/>
      <c r="C407" s="114"/>
      <c r="D407" s="114"/>
      <c r="E407" s="114"/>
      <c r="F407" s="114"/>
      <c r="G407" s="114"/>
      <c r="H407" s="114"/>
      <c r="I407" s="114"/>
      <c r="J407" s="114"/>
      <c r="K407" s="114"/>
      <c r="L407" s="114"/>
      <c r="M407" s="114"/>
    </row>
    <row r="408" spans="1:13" ht="17.100000000000001" customHeight="1">
      <c r="A408" s="114"/>
      <c r="B408" s="114"/>
      <c r="C408" s="114"/>
      <c r="D408" s="114"/>
      <c r="E408" s="114"/>
      <c r="F408" s="114"/>
      <c r="G408" s="114"/>
      <c r="H408" s="114"/>
      <c r="I408" s="114"/>
      <c r="J408" s="114"/>
      <c r="K408" s="114"/>
      <c r="L408" s="114"/>
      <c r="M408" s="114"/>
    </row>
    <row r="409" spans="1:13" ht="17.100000000000001" customHeight="1">
      <c r="A409" s="114"/>
      <c r="B409" s="114"/>
      <c r="C409" s="114"/>
      <c r="D409" s="114"/>
      <c r="E409" s="114"/>
      <c r="F409" s="114"/>
      <c r="G409" s="114"/>
      <c r="H409" s="114"/>
      <c r="I409" s="114"/>
      <c r="J409" s="114"/>
      <c r="K409" s="114"/>
      <c r="L409" s="114"/>
      <c r="M409" s="114"/>
    </row>
    <row r="410" spans="1:13" ht="17.100000000000001" customHeight="1">
      <c r="A410" s="114"/>
      <c r="B410" s="114"/>
      <c r="C410" s="114"/>
      <c r="D410" s="114"/>
      <c r="E410" s="114"/>
      <c r="F410" s="114"/>
      <c r="G410" s="114"/>
      <c r="H410" s="114"/>
      <c r="I410" s="114"/>
      <c r="J410" s="114"/>
      <c r="K410" s="114"/>
      <c r="L410" s="114"/>
      <c r="M410" s="114"/>
    </row>
    <row r="411" spans="1:13" ht="17.100000000000001" customHeight="1">
      <c r="A411" s="114"/>
      <c r="B411" s="114"/>
      <c r="C411" s="114"/>
      <c r="D411" s="114"/>
      <c r="E411" s="114"/>
      <c r="F411" s="114"/>
      <c r="G411" s="114"/>
      <c r="H411" s="114"/>
      <c r="I411" s="114"/>
      <c r="J411" s="114"/>
      <c r="K411" s="114"/>
      <c r="L411" s="114"/>
      <c r="M411" s="114"/>
    </row>
    <row r="412" spans="1:13" ht="17.100000000000001" customHeight="1">
      <c r="A412" s="114"/>
      <c r="B412" s="114"/>
      <c r="C412" s="114"/>
      <c r="D412" s="114"/>
      <c r="E412" s="114"/>
      <c r="F412" s="114"/>
      <c r="G412" s="114"/>
      <c r="H412" s="114"/>
      <c r="I412" s="114"/>
      <c r="J412" s="114"/>
      <c r="K412" s="114"/>
      <c r="L412" s="114"/>
      <c r="M412" s="114"/>
    </row>
    <row r="413" spans="1:13" ht="17.100000000000001" customHeight="1">
      <c r="A413" s="114"/>
      <c r="B413" s="114"/>
      <c r="C413" s="114"/>
      <c r="D413" s="114"/>
      <c r="E413" s="114"/>
      <c r="F413" s="114"/>
      <c r="G413" s="114"/>
      <c r="H413" s="114"/>
      <c r="I413" s="114"/>
      <c r="J413" s="114"/>
      <c r="K413" s="114"/>
      <c r="L413" s="114"/>
      <c r="M413" s="114"/>
    </row>
    <row r="414" spans="1:13" ht="17.100000000000001" customHeight="1">
      <c r="A414" s="114"/>
      <c r="B414" s="114"/>
      <c r="C414" s="114"/>
      <c r="D414" s="114"/>
      <c r="E414" s="114"/>
      <c r="F414" s="114"/>
      <c r="G414" s="114"/>
      <c r="H414" s="114"/>
      <c r="I414" s="114"/>
      <c r="J414" s="114"/>
      <c r="K414" s="114"/>
      <c r="L414" s="114"/>
      <c r="M414" s="114"/>
    </row>
    <row r="415" spans="1:13" ht="17.100000000000001" customHeight="1">
      <c r="A415" s="114"/>
      <c r="B415" s="114"/>
      <c r="C415" s="114"/>
      <c r="D415" s="114"/>
      <c r="E415" s="114"/>
      <c r="F415" s="114"/>
      <c r="G415" s="114"/>
      <c r="H415" s="114"/>
      <c r="I415" s="114"/>
      <c r="J415" s="114"/>
      <c r="K415" s="114"/>
      <c r="L415" s="114"/>
      <c r="M415" s="114"/>
    </row>
    <row r="416" spans="1:13" ht="17.100000000000001" customHeight="1">
      <c r="A416" s="114"/>
      <c r="B416" s="114"/>
      <c r="C416" s="114"/>
      <c r="D416" s="114"/>
      <c r="E416" s="114"/>
      <c r="F416" s="114"/>
      <c r="G416" s="114"/>
      <c r="H416" s="114"/>
      <c r="I416" s="114"/>
      <c r="J416" s="114"/>
      <c r="K416" s="114"/>
      <c r="L416" s="114"/>
      <c r="M416" s="114"/>
    </row>
    <row r="417" spans="1:13" ht="17.100000000000001" customHeight="1">
      <c r="A417" s="114"/>
      <c r="B417" s="114"/>
      <c r="C417" s="114"/>
      <c r="D417" s="114"/>
      <c r="E417" s="114"/>
      <c r="F417" s="114"/>
      <c r="G417" s="114"/>
      <c r="H417" s="114"/>
      <c r="I417" s="114"/>
      <c r="J417" s="114"/>
      <c r="K417" s="114"/>
      <c r="L417" s="114"/>
      <c r="M417" s="114"/>
    </row>
    <row r="418" spans="1:13" ht="17.100000000000001" customHeight="1">
      <c r="A418" s="114"/>
      <c r="B418" s="114"/>
      <c r="C418" s="114"/>
      <c r="D418" s="114"/>
      <c r="E418" s="114"/>
      <c r="F418" s="114"/>
      <c r="G418" s="114"/>
      <c r="H418" s="114"/>
      <c r="I418" s="114"/>
      <c r="J418" s="114"/>
      <c r="K418" s="114"/>
      <c r="L418" s="114"/>
      <c r="M418" s="114"/>
    </row>
    <row r="419" spans="1:13" ht="17.100000000000001" customHeight="1">
      <c r="A419" s="114"/>
      <c r="B419" s="114"/>
      <c r="C419" s="114"/>
      <c r="D419" s="114"/>
      <c r="E419" s="114"/>
      <c r="F419" s="114"/>
      <c r="G419" s="114"/>
      <c r="H419" s="114"/>
      <c r="I419" s="114"/>
      <c r="J419" s="114"/>
      <c r="K419" s="114"/>
      <c r="L419" s="114"/>
      <c r="M419" s="114"/>
    </row>
    <row r="420" spans="1:13" ht="17.100000000000001" customHeight="1">
      <c r="A420" s="114"/>
      <c r="B420" s="114"/>
      <c r="C420" s="114"/>
      <c r="D420" s="114"/>
      <c r="E420" s="114"/>
      <c r="F420" s="114"/>
      <c r="G420" s="114"/>
      <c r="H420" s="114"/>
      <c r="I420" s="114"/>
      <c r="J420" s="114"/>
      <c r="K420" s="114"/>
      <c r="L420" s="114"/>
      <c r="M420" s="114"/>
    </row>
    <row r="421" spans="1:13" ht="17.100000000000001" customHeight="1">
      <c r="A421" s="114"/>
      <c r="B421" s="114"/>
      <c r="C421" s="114"/>
      <c r="D421" s="114"/>
      <c r="E421" s="114"/>
      <c r="F421" s="114"/>
      <c r="G421" s="114"/>
      <c r="H421" s="114"/>
      <c r="I421" s="114"/>
      <c r="J421" s="114"/>
      <c r="K421" s="114"/>
      <c r="L421" s="114"/>
      <c r="M421" s="114"/>
    </row>
    <row r="422" spans="1:13" ht="17.100000000000001" customHeight="1">
      <c r="A422" s="114"/>
      <c r="B422" s="114"/>
      <c r="C422" s="114"/>
      <c r="D422" s="114"/>
      <c r="E422" s="114"/>
      <c r="F422" s="114"/>
      <c r="G422" s="114"/>
      <c r="H422" s="114"/>
      <c r="I422" s="114"/>
      <c r="J422" s="114"/>
      <c r="K422" s="114"/>
      <c r="L422" s="114"/>
      <c r="M422" s="114"/>
    </row>
    <row r="423" spans="1:13" ht="17.100000000000001" customHeight="1">
      <c r="A423" s="114"/>
      <c r="B423" s="114"/>
      <c r="C423" s="114"/>
      <c r="D423" s="114"/>
      <c r="E423" s="114"/>
      <c r="F423" s="114"/>
      <c r="G423" s="114"/>
      <c r="H423" s="114"/>
      <c r="I423" s="114"/>
      <c r="J423" s="114"/>
      <c r="K423" s="114"/>
      <c r="L423" s="114"/>
      <c r="M423" s="114"/>
    </row>
    <row r="424" spans="1:13" ht="17.100000000000001" customHeight="1">
      <c r="A424" s="114"/>
      <c r="B424" s="114"/>
      <c r="C424" s="114"/>
      <c r="D424" s="114"/>
      <c r="E424" s="114"/>
      <c r="F424" s="114"/>
      <c r="G424" s="114"/>
      <c r="H424" s="114"/>
      <c r="I424" s="114"/>
      <c r="J424" s="114"/>
      <c r="K424" s="114"/>
      <c r="L424" s="114"/>
      <c r="M424" s="114"/>
    </row>
    <row r="425" spans="1:13" ht="17.100000000000001" customHeight="1">
      <c r="A425" s="114"/>
      <c r="B425" s="114"/>
      <c r="C425" s="114"/>
      <c r="D425" s="114"/>
      <c r="E425" s="114"/>
      <c r="F425" s="114"/>
      <c r="G425" s="114"/>
      <c r="H425" s="114"/>
      <c r="I425" s="114"/>
      <c r="J425" s="114"/>
      <c r="K425" s="114"/>
      <c r="L425" s="114"/>
      <c r="M425" s="114"/>
    </row>
    <row r="426" spans="1:13" ht="17.100000000000001" customHeight="1">
      <c r="A426" s="114"/>
      <c r="B426" s="114"/>
      <c r="C426" s="114"/>
      <c r="D426" s="114"/>
      <c r="E426" s="114"/>
      <c r="F426" s="114"/>
      <c r="G426" s="114"/>
      <c r="H426" s="114"/>
      <c r="I426" s="114"/>
      <c r="J426" s="114"/>
      <c r="K426" s="114"/>
      <c r="L426" s="114"/>
      <c r="M426" s="114"/>
    </row>
    <row r="427" spans="1:13" ht="17.100000000000001" customHeight="1">
      <c r="A427" s="114"/>
      <c r="B427" s="114"/>
      <c r="C427" s="114"/>
      <c r="D427" s="114"/>
      <c r="E427" s="114"/>
      <c r="F427" s="114"/>
      <c r="G427" s="114"/>
      <c r="H427" s="114"/>
      <c r="I427" s="114"/>
      <c r="J427" s="114"/>
      <c r="K427" s="114"/>
      <c r="L427" s="114"/>
      <c r="M427" s="114"/>
    </row>
    <row r="428" spans="1:13" ht="17.100000000000001" customHeight="1">
      <c r="A428" s="114"/>
      <c r="B428" s="114"/>
      <c r="C428" s="114"/>
      <c r="D428" s="114"/>
      <c r="E428" s="114"/>
      <c r="F428" s="114"/>
      <c r="G428" s="114"/>
      <c r="H428" s="114"/>
      <c r="I428" s="114"/>
      <c r="J428" s="114"/>
      <c r="K428" s="114"/>
      <c r="L428" s="114"/>
      <c r="M428" s="114"/>
    </row>
    <row r="429" spans="1:13" ht="17.100000000000001" customHeight="1">
      <c r="A429" s="114"/>
      <c r="B429" s="114"/>
      <c r="C429" s="114"/>
      <c r="D429" s="114"/>
      <c r="E429" s="114"/>
      <c r="F429" s="114"/>
      <c r="G429" s="114"/>
      <c r="H429" s="114"/>
      <c r="I429" s="114"/>
      <c r="J429" s="114"/>
      <c r="K429" s="114"/>
      <c r="L429" s="114"/>
      <c r="M429" s="114"/>
    </row>
    <row r="430" spans="1:13" ht="17.100000000000001" customHeight="1">
      <c r="A430" s="114"/>
      <c r="B430" s="114"/>
      <c r="C430" s="114"/>
      <c r="D430" s="114"/>
      <c r="E430" s="114"/>
      <c r="F430" s="114"/>
      <c r="G430" s="114"/>
      <c r="H430" s="114"/>
      <c r="I430" s="114"/>
      <c r="J430" s="114"/>
      <c r="K430" s="114"/>
      <c r="L430" s="114"/>
      <c r="M430" s="114"/>
    </row>
    <row r="431" spans="1:13" ht="17.100000000000001" customHeight="1">
      <c r="A431" s="114"/>
      <c r="B431" s="114"/>
      <c r="C431" s="114"/>
      <c r="D431" s="114"/>
      <c r="E431" s="114"/>
      <c r="F431" s="114"/>
      <c r="G431" s="114"/>
      <c r="H431" s="114"/>
      <c r="I431" s="114"/>
      <c r="J431" s="114"/>
      <c r="K431" s="114"/>
      <c r="L431" s="114"/>
      <c r="M431" s="114"/>
    </row>
    <row r="432" spans="1:13" ht="17.100000000000001" customHeight="1">
      <c r="A432" s="114"/>
      <c r="B432" s="114"/>
      <c r="C432" s="114"/>
      <c r="D432" s="114"/>
      <c r="E432" s="114"/>
      <c r="F432" s="114"/>
      <c r="G432" s="114"/>
      <c r="H432" s="114"/>
      <c r="I432" s="114"/>
      <c r="J432" s="114"/>
      <c r="K432" s="114"/>
      <c r="L432" s="114"/>
      <c r="M432" s="114"/>
    </row>
    <row r="433" spans="1:13" ht="17.100000000000001" customHeight="1">
      <c r="A433" s="114"/>
      <c r="B433" s="114"/>
      <c r="C433" s="114"/>
      <c r="D433" s="114"/>
      <c r="E433" s="114"/>
      <c r="F433" s="114"/>
      <c r="G433" s="114"/>
      <c r="H433" s="114"/>
      <c r="I433" s="114"/>
      <c r="J433" s="114"/>
      <c r="K433" s="114"/>
      <c r="L433" s="114"/>
      <c r="M433" s="114"/>
    </row>
    <row r="434" spans="1:13" ht="17.100000000000001" customHeight="1">
      <c r="A434" s="114"/>
      <c r="B434" s="114"/>
      <c r="C434" s="114"/>
      <c r="D434" s="114"/>
      <c r="E434" s="114"/>
      <c r="F434" s="114"/>
      <c r="G434" s="114"/>
      <c r="H434" s="114"/>
      <c r="I434" s="114"/>
      <c r="J434" s="114"/>
      <c r="K434" s="114"/>
      <c r="L434" s="114"/>
      <c r="M434" s="114"/>
    </row>
    <row r="435" spans="1:13" ht="17.100000000000001" customHeight="1">
      <c r="A435" s="114"/>
      <c r="B435" s="114"/>
      <c r="C435" s="114"/>
      <c r="D435" s="114"/>
      <c r="E435" s="114"/>
      <c r="F435" s="114"/>
      <c r="G435" s="114"/>
      <c r="H435" s="114"/>
      <c r="I435" s="114"/>
      <c r="J435" s="114"/>
      <c r="K435" s="114"/>
      <c r="L435" s="114"/>
      <c r="M435" s="114"/>
    </row>
    <row r="436" spans="1:13" ht="17.100000000000001" customHeight="1">
      <c r="A436" s="114"/>
      <c r="B436" s="114"/>
      <c r="C436" s="114"/>
      <c r="D436" s="114"/>
      <c r="E436" s="114"/>
      <c r="F436" s="114"/>
      <c r="G436" s="114"/>
      <c r="H436" s="114"/>
      <c r="I436" s="114"/>
      <c r="J436" s="114"/>
      <c r="K436" s="114"/>
      <c r="L436" s="114"/>
      <c r="M436" s="114"/>
    </row>
    <row r="437" spans="1:13" ht="17.100000000000001" customHeight="1">
      <c r="A437" s="114"/>
      <c r="B437" s="114"/>
      <c r="C437" s="114"/>
      <c r="D437" s="114"/>
      <c r="E437" s="114"/>
      <c r="F437" s="114"/>
      <c r="G437" s="114"/>
      <c r="H437" s="114"/>
      <c r="I437" s="114"/>
      <c r="J437" s="114"/>
      <c r="K437" s="114"/>
      <c r="L437" s="114"/>
      <c r="M437" s="114"/>
    </row>
    <row r="438" spans="1:13" ht="17.100000000000001" customHeight="1">
      <c r="A438" s="114"/>
      <c r="B438" s="114"/>
      <c r="C438" s="114"/>
      <c r="D438" s="114"/>
      <c r="E438" s="114"/>
      <c r="F438" s="114"/>
      <c r="G438" s="114"/>
      <c r="H438" s="114"/>
      <c r="I438" s="114"/>
      <c r="J438" s="114"/>
      <c r="K438" s="114"/>
      <c r="L438" s="114"/>
      <c r="M438" s="114"/>
    </row>
    <row r="439" spans="1:13" ht="17.100000000000001" customHeight="1">
      <c r="A439" s="114"/>
      <c r="B439" s="114"/>
      <c r="C439" s="114"/>
      <c r="D439" s="114"/>
      <c r="E439" s="114"/>
      <c r="F439" s="114"/>
      <c r="G439" s="114"/>
      <c r="H439" s="114"/>
      <c r="I439" s="114"/>
      <c r="J439" s="114"/>
      <c r="K439" s="114"/>
      <c r="L439" s="114"/>
      <c r="M439" s="114"/>
    </row>
    <row r="440" spans="1:13" ht="17.100000000000001" customHeight="1">
      <c r="A440" s="114"/>
      <c r="B440" s="114"/>
      <c r="C440" s="114"/>
      <c r="D440" s="114"/>
      <c r="E440" s="114"/>
      <c r="F440" s="114"/>
      <c r="G440" s="114"/>
      <c r="H440" s="114"/>
      <c r="I440" s="114"/>
      <c r="J440" s="114"/>
      <c r="K440" s="114"/>
      <c r="L440" s="114"/>
      <c r="M440" s="114"/>
    </row>
    <row r="441" spans="1:13" ht="17.100000000000001" customHeight="1">
      <c r="A441" s="114"/>
      <c r="B441" s="114"/>
      <c r="C441" s="114"/>
      <c r="D441" s="114"/>
      <c r="E441" s="114"/>
      <c r="F441" s="114"/>
      <c r="G441" s="114"/>
      <c r="H441" s="114"/>
      <c r="I441" s="114"/>
      <c r="J441" s="114"/>
      <c r="K441" s="114"/>
      <c r="L441" s="114"/>
      <c r="M441" s="114"/>
    </row>
    <row r="442" spans="1:13" ht="17.100000000000001" customHeight="1">
      <c r="A442" s="114"/>
      <c r="B442" s="114"/>
      <c r="C442" s="114"/>
      <c r="D442" s="114"/>
      <c r="E442" s="114"/>
      <c r="F442" s="114"/>
      <c r="G442" s="114"/>
      <c r="H442" s="114"/>
      <c r="I442" s="114"/>
      <c r="J442" s="114"/>
      <c r="K442" s="114"/>
      <c r="L442" s="114"/>
      <c r="M442" s="114"/>
    </row>
    <row r="443" spans="1:13" ht="17.100000000000001" customHeight="1">
      <c r="A443" s="114"/>
      <c r="B443" s="114"/>
      <c r="C443" s="114"/>
      <c r="D443" s="114"/>
      <c r="E443" s="114"/>
      <c r="F443" s="114"/>
      <c r="G443" s="114"/>
      <c r="H443" s="114"/>
      <c r="I443" s="114"/>
      <c r="J443" s="114"/>
      <c r="K443" s="114"/>
      <c r="L443" s="114"/>
      <c r="M443" s="114"/>
    </row>
    <row r="444" spans="1:13" ht="17.100000000000001" customHeight="1">
      <c r="A444" s="114"/>
      <c r="B444" s="114"/>
      <c r="C444" s="114"/>
      <c r="D444" s="114"/>
      <c r="E444" s="114"/>
      <c r="F444" s="114"/>
      <c r="G444" s="114"/>
      <c r="H444" s="114"/>
      <c r="I444" s="114"/>
      <c r="J444" s="114"/>
      <c r="K444" s="114"/>
      <c r="L444" s="114"/>
      <c r="M444" s="114"/>
    </row>
    <row r="445" spans="1:13" ht="17.100000000000001" customHeight="1">
      <c r="A445" s="114"/>
      <c r="B445" s="114"/>
      <c r="C445" s="114"/>
      <c r="D445" s="114"/>
      <c r="E445" s="114"/>
      <c r="F445" s="114"/>
      <c r="G445" s="114"/>
      <c r="H445" s="114"/>
      <c r="I445" s="114"/>
      <c r="J445" s="114"/>
      <c r="K445" s="114"/>
      <c r="L445" s="114"/>
      <c r="M445" s="114"/>
    </row>
    <row r="446" spans="1:13" ht="17.100000000000001" customHeight="1">
      <c r="A446" s="114"/>
      <c r="B446" s="114"/>
      <c r="C446" s="114"/>
      <c r="D446" s="114"/>
      <c r="E446" s="114"/>
      <c r="F446" s="114"/>
      <c r="G446" s="114"/>
      <c r="H446" s="114"/>
      <c r="I446" s="114"/>
      <c r="J446" s="114"/>
      <c r="K446" s="114"/>
      <c r="L446" s="114"/>
      <c r="M446" s="114"/>
    </row>
    <row r="447" spans="1:13" ht="17.100000000000001" customHeight="1">
      <c r="A447" s="114"/>
      <c r="B447" s="114"/>
      <c r="C447" s="114"/>
      <c r="D447" s="114"/>
      <c r="E447" s="114"/>
      <c r="F447" s="114"/>
      <c r="G447" s="114"/>
      <c r="H447" s="114"/>
      <c r="I447" s="114"/>
      <c r="J447" s="114"/>
      <c r="K447" s="114"/>
      <c r="L447" s="114"/>
      <c r="M447" s="114"/>
    </row>
    <row r="448" spans="1:13" ht="17.100000000000001" customHeight="1">
      <c r="A448" s="114"/>
      <c r="B448" s="114"/>
      <c r="C448" s="114"/>
      <c r="D448" s="114"/>
      <c r="E448" s="114"/>
      <c r="F448" s="114"/>
      <c r="G448" s="114"/>
      <c r="H448" s="114"/>
      <c r="I448" s="114"/>
      <c r="J448" s="114"/>
      <c r="K448" s="114"/>
      <c r="L448" s="114"/>
      <c r="M448" s="114"/>
    </row>
    <row r="449" spans="1:13" ht="17.100000000000001" customHeight="1">
      <c r="A449" s="114"/>
      <c r="B449" s="114"/>
      <c r="C449" s="114"/>
      <c r="D449" s="114"/>
      <c r="E449" s="114"/>
      <c r="F449" s="114"/>
      <c r="G449" s="114"/>
      <c r="H449" s="114"/>
      <c r="I449" s="114"/>
      <c r="J449" s="114"/>
      <c r="K449" s="114"/>
      <c r="L449" s="114"/>
      <c r="M449" s="114"/>
    </row>
    <row r="450" spans="1:13" ht="17.100000000000001" customHeight="1">
      <c r="A450" s="114"/>
      <c r="B450" s="114"/>
      <c r="C450" s="114"/>
      <c r="D450" s="114"/>
      <c r="E450" s="114"/>
      <c r="F450" s="114"/>
      <c r="G450" s="114"/>
      <c r="H450" s="114"/>
      <c r="I450" s="114"/>
      <c r="J450" s="114"/>
      <c r="K450" s="114"/>
      <c r="L450" s="114"/>
      <c r="M450" s="114"/>
    </row>
    <row r="451" spans="1:13" ht="17.100000000000001" customHeight="1">
      <c r="A451" s="114"/>
      <c r="B451" s="114"/>
      <c r="C451" s="114"/>
      <c r="D451" s="114"/>
      <c r="E451" s="114"/>
      <c r="F451" s="114"/>
      <c r="G451" s="114"/>
      <c r="H451" s="114"/>
      <c r="I451" s="114"/>
      <c r="J451" s="114"/>
      <c r="K451" s="114"/>
      <c r="L451" s="114"/>
      <c r="M451" s="114"/>
    </row>
    <row r="452" spans="1:13" ht="17.100000000000001" customHeight="1">
      <c r="A452" s="114"/>
      <c r="B452" s="114"/>
      <c r="C452" s="114"/>
      <c r="D452" s="114"/>
      <c r="E452" s="114"/>
      <c r="F452" s="114"/>
      <c r="G452" s="114"/>
      <c r="H452" s="114"/>
      <c r="I452" s="114"/>
      <c r="J452" s="114"/>
      <c r="K452" s="114"/>
      <c r="L452" s="114"/>
      <c r="M452" s="114"/>
    </row>
    <row r="453" spans="1:13" ht="17.100000000000001" customHeight="1">
      <c r="A453" s="114"/>
      <c r="B453" s="114"/>
      <c r="C453" s="114"/>
      <c r="D453" s="114"/>
      <c r="E453" s="114"/>
      <c r="F453" s="114"/>
      <c r="G453" s="114"/>
      <c r="H453" s="114"/>
      <c r="I453" s="114"/>
      <c r="J453" s="114"/>
      <c r="K453" s="114"/>
      <c r="L453" s="114"/>
      <c r="M453" s="114"/>
    </row>
    <row r="454" spans="1:13" ht="17.100000000000001" customHeight="1">
      <c r="A454" s="114"/>
      <c r="B454" s="114"/>
      <c r="C454" s="114"/>
      <c r="D454" s="114"/>
      <c r="E454" s="114"/>
      <c r="F454" s="114"/>
      <c r="G454" s="114"/>
      <c r="H454" s="114"/>
      <c r="I454" s="114"/>
      <c r="J454" s="114"/>
      <c r="K454" s="114"/>
      <c r="L454" s="114"/>
      <c r="M454" s="114"/>
    </row>
    <row r="455" spans="1:13" ht="17.100000000000001" customHeight="1">
      <c r="A455" s="114"/>
      <c r="B455" s="114"/>
      <c r="C455" s="114"/>
      <c r="D455" s="114"/>
      <c r="E455" s="114"/>
      <c r="F455" s="114"/>
      <c r="G455" s="114"/>
      <c r="H455" s="114"/>
      <c r="I455" s="114"/>
      <c r="J455" s="114"/>
      <c r="K455" s="114"/>
      <c r="L455" s="114"/>
      <c r="M455" s="114"/>
    </row>
    <row r="456" spans="1:13" ht="17.100000000000001" customHeight="1">
      <c r="A456" s="114"/>
      <c r="B456" s="114"/>
      <c r="C456" s="114"/>
      <c r="D456" s="114"/>
      <c r="E456" s="114"/>
      <c r="F456" s="114"/>
      <c r="G456" s="114"/>
      <c r="H456" s="114"/>
      <c r="I456" s="114"/>
      <c r="J456" s="114"/>
      <c r="K456" s="114"/>
      <c r="L456" s="114"/>
      <c r="M456" s="114"/>
    </row>
    <row r="457" spans="1:13" ht="17.100000000000001" customHeight="1">
      <c r="A457" s="114"/>
      <c r="B457" s="114"/>
      <c r="C457" s="114"/>
      <c r="D457" s="114"/>
      <c r="E457" s="114"/>
      <c r="F457" s="114"/>
      <c r="G457" s="114"/>
      <c r="H457" s="114"/>
      <c r="I457" s="114"/>
      <c r="J457" s="114"/>
      <c r="K457" s="114"/>
      <c r="L457" s="114"/>
      <c r="M457" s="114"/>
    </row>
    <row r="458" spans="1:13" ht="17.100000000000001" customHeight="1">
      <c r="A458" s="114"/>
      <c r="B458" s="114"/>
      <c r="C458" s="114"/>
      <c r="D458" s="114"/>
      <c r="E458" s="114"/>
      <c r="F458" s="114"/>
      <c r="G458" s="114"/>
      <c r="H458" s="114"/>
      <c r="I458" s="114"/>
      <c r="J458" s="114"/>
      <c r="K458" s="114"/>
      <c r="L458" s="114"/>
      <c r="M458" s="114"/>
    </row>
    <row r="459" spans="1:13" ht="17.100000000000001" customHeight="1">
      <c r="A459" s="114"/>
      <c r="B459" s="114"/>
      <c r="C459" s="114"/>
      <c r="D459" s="114"/>
      <c r="E459" s="114"/>
      <c r="F459" s="114"/>
      <c r="G459" s="114"/>
      <c r="H459" s="114"/>
      <c r="I459" s="114"/>
      <c r="J459" s="114"/>
      <c r="K459" s="114"/>
      <c r="L459" s="114"/>
      <c r="M459" s="114"/>
    </row>
    <row r="460" spans="1:13" ht="17.100000000000001" customHeight="1">
      <c r="A460" s="114"/>
      <c r="B460" s="114"/>
      <c r="C460" s="114"/>
      <c r="D460" s="114"/>
      <c r="E460" s="114"/>
      <c r="F460" s="114"/>
      <c r="G460" s="114"/>
      <c r="H460" s="114"/>
      <c r="I460" s="114"/>
      <c r="J460" s="114"/>
      <c r="K460" s="114"/>
      <c r="L460" s="114"/>
      <c r="M460" s="114"/>
    </row>
    <row r="461" spans="1:13" ht="17.100000000000001" customHeight="1">
      <c r="A461" s="114"/>
      <c r="B461" s="114"/>
      <c r="C461" s="114"/>
      <c r="D461" s="114"/>
      <c r="E461" s="114"/>
      <c r="F461" s="114"/>
      <c r="G461" s="114"/>
      <c r="H461" s="114"/>
      <c r="I461" s="114"/>
      <c r="J461" s="114"/>
      <c r="K461" s="114"/>
      <c r="L461" s="114"/>
      <c r="M461" s="114"/>
    </row>
    <row r="462" spans="1:13" ht="17.100000000000001" customHeight="1">
      <c r="A462" s="114"/>
      <c r="B462" s="114"/>
      <c r="C462" s="114"/>
      <c r="D462" s="114"/>
      <c r="E462" s="114"/>
      <c r="F462" s="114"/>
      <c r="G462" s="114"/>
      <c r="H462" s="114"/>
      <c r="I462" s="114"/>
      <c r="J462" s="114"/>
      <c r="K462" s="114"/>
      <c r="L462" s="114"/>
      <c r="M462" s="114"/>
    </row>
    <row r="463" spans="1:13" ht="17.100000000000001" customHeight="1">
      <c r="A463" s="114"/>
      <c r="B463" s="114"/>
      <c r="C463" s="114"/>
      <c r="D463" s="114"/>
      <c r="E463" s="114"/>
      <c r="F463" s="114"/>
      <c r="G463" s="114"/>
      <c r="H463" s="114"/>
      <c r="I463" s="114"/>
      <c r="J463" s="114"/>
      <c r="K463" s="114"/>
      <c r="L463" s="114"/>
      <c r="M463" s="114"/>
    </row>
    <row r="464" spans="1:13" ht="17.100000000000001" customHeight="1">
      <c r="A464" s="114"/>
      <c r="B464" s="114"/>
      <c r="C464" s="114"/>
      <c r="D464" s="114"/>
      <c r="E464" s="114"/>
      <c r="F464" s="114"/>
      <c r="G464" s="114"/>
      <c r="H464" s="114"/>
      <c r="I464" s="114"/>
      <c r="J464" s="114"/>
      <c r="K464" s="114"/>
      <c r="L464" s="114"/>
      <c r="M464" s="114"/>
    </row>
    <row r="465" spans="1:13" ht="17.100000000000001" customHeight="1">
      <c r="A465" s="114"/>
      <c r="B465" s="114"/>
      <c r="C465" s="114"/>
      <c r="D465" s="114"/>
      <c r="E465" s="114"/>
      <c r="F465" s="114"/>
      <c r="G465" s="114"/>
      <c r="H465" s="114"/>
      <c r="I465" s="114"/>
      <c r="J465" s="114"/>
      <c r="K465" s="114"/>
      <c r="L465" s="114"/>
      <c r="M465" s="114"/>
    </row>
    <row r="466" spans="1:13" ht="17.100000000000001" customHeight="1">
      <c r="A466" s="114"/>
      <c r="B466" s="114"/>
      <c r="C466" s="114"/>
      <c r="D466" s="114"/>
      <c r="E466" s="114"/>
      <c r="F466" s="114"/>
      <c r="G466" s="114"/>
      <c r="H466" s="114"/>
      <c r="I466" s="114"/>
      <c r="J466" s="114"/>
      <c r="K466" s="114"/>
      <c r="L466" s="114"/>
      <c r="M466" s="114"/>
    </row>
    <row r="467" spans="1:13" ht="17.100000000000001" customHeight="1">
      <c r="A467" s="114"/>
      <c r="B467" s="114"/>
      <c r="C467" s="114"/>
      <c r="D467" s="114"/>
      <c r="E467" s="114"/>
      <c r="F467" s="114"/>
      <c r="G467" s="114"/>
      <c r="H467" s="114"/>
      <c r="I467" s="114"/>
      <c r="J467" s="114"/>
      <c r="K467" s="114"/>
      <c r="L467" s="114"/>
      <c r="M467" s="114"/>
    </row>
    <row r="468" spans="1:13" ht="17.100000000000001" customHeight="1">
      <c r="A468" s="114"/>
      <c r="B468" s="114"/>
      <c r="C468" s="114"/>
      <c r="D468" s="114"/>
      <c r="E468" s="114"/>
      <c r="F468" s="114"/>
      <c r="G468" s="114"/>
      <c r="H468" s="114"/>
      <c r="I468" s="114"/>
      <c r="J468" s="114"/>
      <c r="K468" s="114"/>
      <c r="L468" s="114"/>
      <c r="M468" s="114"/>
    </row>
    <row r="469" spans="1:13" ht="17.100000000000001" customHeight="1">
      <c r="A469" s="114"/>
      <c r="B469" s="114"/>
      <c r="C469" s="114"/>
      <c r="D469" s="114"/>
      <c r="E469" s="114"/>
      <c r="F469" s="114"/>
      <c r="G469" s="114"/>
      <c r="H469" s="114"/>
      <c r="I469" s="114"/>
      <c r="J469" s="114"/>
      <c r="K469" s="114"/>
      <c r="L469" s="114"/>
      <c r="M469" s="114"/>
    </row>
    <row r="470" spans="1:13" ht="17.100000000000001" customHeight="1">
      <c r="A470" s="114"/>
      <c r="B470" s="114"/>
      <c r="C470" s="114"/>
      <c r="D470" s="114"/>
      <c r="E470" s="114"/>
      <c r="F470" s="114"/>
      <c r="G470" s="114"/>
      <c r="H470" s="114"/>
      <c r="I470" s="114"/>
      <c r="J470" s="114"/>
      <c r="K470" s="114"/>
      <c r="L470" s="114"/>
      <c r="M470" s="114"/>
    </row>
    <row r="471" spans="1:13" ht="17.100000000000001" customHeight="1">
      <c r="A471" s="114"/>
      <c r="B471" s="114"/>
      <c r="C471" s="114"/>
      <c r="D471" s="114"/>
      <c r="E471" s="114"/>
      <c r="F471" s="114"/>
      <c r="G471" s="114"/>
      <c r="H471" s="114"/>
      <c r="I471" s="114"/>
      <c r="J471" s="114"/>
      <c r="K471" s="114"/>
      <c r="L471" s="114"/>
      <c r="M471" s="114"/>
    </row>
    <row r="472" spans="1:13" ht="17.100000000000001" customHeight="1">
      <c r="A472" s="114"/>
      <c r="B472" s="114"/>
      <c r="C472" s="114"/>
      <c r="D472" s="114"/>
      <c r="E472" s="114"/>
      <c r="F472" s="114"/>
      <c r="G472" s="114"/>
      <c r="H472" s="114"/>
      <c r="I472" s="114"/>
      <c r="J472" s="114"/>
      <c r="K472" s="114"/>
      <c r="L472" s="114"/>
      <c r="M472" s="114"/>
    </row>
    <row r="473" spans="1:13" ht="17.100000000000001" customHeight="1">
      <c r="A473" s="114"/>
      <c r="B473" s="114"/>
      <c r="C473" s="114"/>
      <c r="D473" s="114"/>
      <c r="E473" s="114"/>
      <c r="F473" s="114"/>
      <c r="G473" s="114"/>
      <c r="H473" s="114"/>
      <c r="I473" s="114"/>
      <c r="J473" s="114"/>
      <c r="K473" s="114"/>
      <c r="L473" s="114"/>
      <c r="M473" s="114"/>
    </row>
    <row r="474" spans="1:13" ht="17.100000000000001" customHeight="1">
      <c r="A474" s="114"/>
      <c r="B474" s="114"/>
      <c r="C474" s="114"/>
      <c r="D474" s="114"/>
      <c r="E474" s="114"/>
      <c r="F474" s="114"/>
      <c r="G474" s="114"/>
      <c r="H474" s="114"/>
      <c r="I474" s="114"/>
      <c r="J474" s="114"/>
      <c r="K474" s="114"/>
      <c r="L474" s="114"/>
      <c r="M474" s="114"/>
    </row>
    <row r="475" spans="1:13" ht="17.100000000000001" customHeight="1">
      <c r="A475" s="114"/>
      <c r="B475" s="114"/>
      <c r="C475" s="114"/>
      <c r="D475" s="114"/>
      <c r="E475" s="114"/>
      <c r="F475" s="114"/>
      <c r="G475" s="114"/>
      <c r="H475" s="114"/>
      <c r="I475" s="114"/>
      <c r="J475" s="114"/>
      <c r="K475" s="114"/>
      <c r="L475" s="114"/>
      <c r="M475" s="114"/>
    </row>
    <row r="476" spans="1:13" ht="17.100000000000001" customHeight="1">
      <c r="A476" s="114"/>
      <c r="B476" s="114"/>
      <c r="C476" s="114"/>
      <c r="D476" s="114"/>
      <c r="E476" s="114"/>
      <c r="F476" s="114"/>
      <c r="G476" s="114"/>
      <c r="H476" s="114"/>
      <c r="I476" s="114"/>
      <c r="J476" s="114"/>
      <c r="K476" s="114"/>
      <c r="L476" s="114"/>
      <c r="M476" s="114"/>
    </row>
    <row r="477" spans="1:13" ht="17.100000000000001" customHeight="1">
      <c r="A477" s="114"/>
      <c r="B477" s="114"/>
      <c r="C477" s="114"/>
      <c r="D477" s="114"/>
      <c r="E477" s="114"/>
      <c r="F477" s="114"/>
      <c r="G477" s="114"/>
      <c r="H477" s="114"/>
      <c r="I477" s="114"/>
      <c r="J477" s="114"/>
      <c r="K477" s="114"/>
      <c r="L477" s="114"/>
      <c r="M477" s="114"/>
    </row>
    <row r="478" spans="1:13" ht="17.100000000000001" customHeight="1">
      <c r="A478" s="114"/>
      <c r="B478" s="114"/>
      <c r="C478" s="114"/>
      <c r="D478" s="114"/>
      <c r="E478" s="114"/>
      <c r="F478" s="114"/>
      <c r="G478" s="114"/>
      <c r="H478" s="114"/>
      <c r="I478" s="114"/>
      <c r="J478" s="114"/>
      <c r="K478" s="114"/>
      <c r="L478" s="114"/>
      <c r="M478" s="114"/>
    </row>
    <row r="479" spans="1:13" ht="17.100000000000001" customHeight="1">
      <c r="A479" s="114"/>
      <c r="B479" s="114"/>
      <c r="C479" s="114"/>
      <c r="D479" s="114"/>
      <c r="E479" s="114"/>
      <c r="F479" s="114"/>
      <c r="G479" s="114"/>
      <c r="H479" s="114"/>
      <c r="I479" s="114"/>
      <c r="J479" s="114"/>
      <c r="K479" s="114"/>
      <c r="L479" s="114"/>
      <c r="M479" s="114"/>
    </row>
    <row r="480" spans="1:13" ht="17.100000000000001" customHeight="1">
      <c r="A480" s="114"/>
      <c r="B480" s="114"/>
      <c r="C480" s="114"/>
      <c r="D480" s="114"/>
      <c r="E480" s="114"/>
      <c r="F480" s="114"/>
      <c r="G480" s="114"/>
      <c r="H480" s="114"/>
      <c r="I480" s="114"/>
      <c r="J480" s="114"/>
      <c r="K480" s="114"/>
      <c r="L480" s="114"/>
      <c r="M480" s="114"/>
    </row>
    <row r="481" spans="1:13" ht="17.100000000000001" customHeight="1">
      <c r="A481" s="114"/>
      <c r="B481" s="114"/>
      <c r="C481" s="114"/>
      <c r="D481" s="114"/>
      <c r="E481" s="114"/>
      <c r="F481" s="114"/>
      <c r="G481" s="114"/>
      <c r="H481" s="114"/>
      <c r="I481" s="114"/>
      <c r="J481" s="114"/>
      <c r="K481" s="114"/>
      <c r="L481" s="114"/>
      <c r="M481" s="114"/>
    </row>
    <row r="482" spans="1:13" ht="17.100000000000001" customHeight="1">
      <c r="A482" s="114"/>
      <c r="B482" s="114"/>
      <c r="C482" s="114"/>
      <c r="D482" s="114"/>
      <c r="E482" s="114"/>
      <c r="F482" s="114"/>
      <c r="G482" s="114"/>
      <c r="H482" s="114"/>
      <c r="I482" s="114"/>
      <c r="J482" s="114"/>
      <c r="K482" s="114"/>
      <c r="L482" s="114"/>
      <c r="M482" s="114"/>
    </row>
    <row r="483" spans="1:13" ht="17.100000000000001" customHeight="1">
      <c r="A483" s="114"/>
      <c r="B483" s="114"/>
      <c r="C483" s="114"/>
      <c r="D483" s="114"/>
      <c r="E483" s="114"/>
      <c r="F483" s="114"/>
      <c r="G483" s="114"/>
      <c r="H483" s="114"/>
      <c r="I483" s="114"/>
      <c r="J483" s="114"/>
      <c r="K483" s="114"/>
      <c r="L483" s="114"/>
      <c r="M483" s="114"/>
    </row>
    <row r="484" spans="1:13" ht="17.100000000000001" customHeight="1">
      <c r="A484" s="114"/>
      <c r="B484" s="114"/>
      <c r="C484" s="114"/>
      <c r="D484" s="114"/>
      <c r="E484" s="114"/>
      <c r="F484" s="114"/>
      <c r="G484" s="114"/>
      <c r="H484" s="114"/>
      <c r="I484" s="114"/>
      <c r="J484" s="114"/>
      <c r="K484" s="114"/>
      <c r="L484" s="114"/>
      <c r="M484" s="114"/>
    </row>
    <row r="485" spans="1:13" ht="17.100000000000001" customHeight="1">
      <c r="A485" s="114"/>
      <c r="B485" s="114"/>
      <c r="C485" s="114"/>
      <c r="D485" s="114"/>
      <c r="E485" s="114"/>
      <c r="F485" s="114"/>
      <c r="G485" s="114"/>
      <c r="H485" s="114"/>
      <c r="I485" s="114"/>
      <c r="J485" s="114"/>
      <c r="K485" s="114"/>
      <c r="L485" s="114"/>
      <c r="M485" s="114"/>
    </row>
    <row r="486" spans="1:13" ht="17.100000000000001" customHeight="1">
      <c r="A486" s="114"/>
      <c r="B486" s="114"/>
      <c r="C486" s="114"/>
      <c r="D486" s="114"/>
      <c r="E486" s="114"/>
      <c r="F486" s="114"/>
      <c r="G486" s="114"/>
      <c r="H486" s="114"/>
      <c r="I486" s="114"/>
      <c r="J486" s="114"/>
      <c r="K486" s="114"/>
      <c r="L486" s="114"/>
      <c r="M486" s="114"/>
    </row>
    <row r="487" spans="1:13" ht="17.100000000000001" customHeight="1">
      <c r="A487" s="114"/>
      <c r="B487" s="114"/>
      <c r="C487" s="114"/>
      <c r="D487" s="114"/>
      <c r="E487" s="114"/>
      <c r="F487" s="114"/>
      <c r="G487" s="114"/>
      <c r="H487" s="114"/>
      <c r="I487" s="114"/>
      <c r="J487" s="114"/>
      <c r="K487" s="114"/>
      <c r="L487" s="114"/>
      <c r="M487" s="114"/>
    </row>
    <row r="488" spans="1:13" ht="17.100000000000001" customHeight="1">
      <c r="A488" s="114"/>
      <c r="B488" s="114"/>
      <c r="C488" s="114"/>
      <c r="D488" s="114"/>
      <c r="E488" s="114"/>
      <c r="F488" s="114"/>
      <c r="G488" s="114"/>
      <c r="H488" s="114"/>
      <c r="I488" s="114"/>
      <c r="J488" s="114"/>
      <c r="K488" s="114"/>
      <c r="L488" s="114"/>
      <c r="M488" s="114"/>
    </row>
    <row r="489" spans="1:13" ht="17.100000000000001" customHeight="1">
      <c r="A489" s="114"/>
      <c r="B489" s="114"/>
      <c r="C489" s="114"/>
      <c r="D489" s="114"/>
      <c r="E489" s="114"/>
      <c r="F489" s="114"/>
      <c r="G489" s="114"/>
      <c r="H489" s="114"/>
      <c r="I489" s="114"/>
      <c r="J489" s="114"/>
      <c r="K489" s="114"/>
      <c r="L489" s="114"/>
      <c r="M489" s="114"/>
    </row>
    <row r="490" spans="1:13" ht="17.100000000000001" customHeight="1">
      <c r="A490" s="114"/>
      <c r="B490" s="114"/>
      <c r="C490" s="114"/>
      <c r="D490" s="114"/>
      <c r="E490" s="114"/>
      <c r="F490" s="114"/>
      <c r="G490" s="114"/>
      <c r="H490" s="114"/>
      <c r="I490" s="114"/>
      <c r="J490" s="114"/>
      <c r="K490" s="114"/>
      <c r="L490" s="114"/>
      <c r="M490" s="114"/>
    </row>
    <row r="491" spans="1:13" ht="17.100000000000001" customHeight="1">
      <c r="A491" s="114"/>
      <c r="B491" s="114"/>
      <c r="C491" s="114"/>
      <c r="D491" s="114"/>
      <c r="E491" s="114"/>
      <c r="F491" s="114"/>
      <c r="G491" s="114"/>
      <c r="H491" s="114"/>
      <c r="I491" s="114"/>
      <c r="J491" s="114"/>
      <c r="K491" s="114"/>
      <c r="L491" s="114"/>
      <c r="M491" s="114"/>
    </row>
    <row r="492" spans="1:13" ht="17.100000000000001" customHeight="1">
      <c r="A492" s="114"/>
      <c r="B492" s="114"/>
      <c r="C492" s="114"/>
      <c r="D492" s="114"/>
      <c r="E492" s="114"/>
      <c r="F492" s="114"/>
      <c r="G492" s="114"/>
      <c r="H492" s="114"/>
      <c r="I492" s="114"/>
      <c r="J492" s="114"/>
      <c r="K492" s="114"/>
      <c r="L492" s="114"/>
      <c r="M492" s="114"/>
    </row>
    <row r="493" spans="1:13" ht="17.100000000000001" customHeight="1">
      <c r="A493" s="114"/>
      <c r="B493" s="114"/>
      <c r="C493" s="114"/>
      <c r="D493" s="114"/>
      <c r="E493" s="114"/>
      <c r="F493" s="114"/>
      <c r="G493" s="114"/>
      <c r="H493" s="114"/>
      <c r="I493" s="114"/>
      <c r="J493" s="114"/>
      <c r="K493" s="114"/>
      <c r="L493" s="114"/>
      <c r="M493" s="114"/>
    </row>
    <row r="494" spans="1:13" ht="17.100000000000001" customHeight="1">
      <c r="A494" s="114"/>
      <c r="B494" s="114"/>
      <c r="C494" s="114"/>
      <c r="D494" s="114"/>
      <c r="E494" s="114"/>
      <c r="F494" s="114"/>
      <c r="G494" s="114"/>
      <c r="H494" s="114"/>
      <c r="I494" s="114"/>
      <c r="J494" s="114"/>
      <c r="K494" s="114"/>
      <c r="L494" s="114"/>
      <c r="M494" s="114"/>
    </row>
    <row r="495" spans="1:13" ht="17.100000000000001" customHeight="1">
      <c r="A495" s="114"/>
      <c r="B495" s="114"/>
      <c r="C495" s="114"/>
      <c r="D495" s="114"/>
      <c r="E495" s="114"/>
      <c r="F495" s="114"/>
      <c r="G495" s="114"/>
      <c r="H495" s="114"/>
      <c r="I495" s="114"/>
      <c r="J495" s="114"/>
      <c r="K495" s="114"/>
      <c r="L495" s="114"/>
      <c r="M495" s="114"/>
    </row>
    <row r="496" spans="1:13" ht="17.100000000000001" customHeight="1">
      <c r="A496" s="114"/>
      <c r="B496" s="114"/>
      <c r="C496" s="114"/>
      <c r="D496" s="114"/>
      <c r="E496" s="114"/>
      <c r="F496" s="114"/>
      <c r="G496" s="114"/>
      <c r="H496" s="114"/>
      <c r="I496" s="114"/>
      <c r="J496" s="114"/>
      <c r="K496" s="114"/>
      <c r="L496" s="114"/>
      <c r="M496" s="114"/>
    </row>
    <row r="497" spans="1:13" ht="17.100000000000001" customHeight="1">
      <c r="A497" s="114"/>
      <c r="B497" s="114"/>
      <c r="C497" s="114"/>
      <c r="D497" s="114"/>
      <c r="E497" s="114"/>
      <c r="F497" s="114"/>
      <c r="G497" s="114"/>
      <c r="H497" s="114"/>
      <c r="I497" s="114"/>
      <c r="J497" s="114"/>
      <c r="K497" s="114"/>
      <c r="L497" s="114"/>
      <c r="M497" s="114"/>
    </row>
    <row r="498" spans="1:13" ht="17.100000000000001" customHeight="1">
      <c r="A498" s="114"/>
      <c r="B498" s="114"/>
      <c r="C498" s="114"/>
      <c r="D498" s="114"/>
      <c r="E498" s="114"/>
      <c r="F498" s="114"/>
      <c r="G498" s="114"/>
      <c r="H498" s="114"/>
      <c r="I498" s="114"/>
      <c r="J498" s="114"/>
      <c r="K498" s="114"/>
      <c r="L498" s="114"/>
      <c r="M498" s="114"/>
    </row>
    <row r="499" spans="1:13" ht="17.100000000000001" customHeight="1">
      <c r="A499" s="114"/>
      <c r="B499" s="114"/>
      <c r="C499" s="114"/>
      <c r="D499" s="114"/>
      <c r="E499" s="114"/>
      <c r="F499" s="114"/>
      <c r="G499" s="114"/>
      <c r="H499" s="114"/>
      <c r="I499" s="114"/>
      <c r="J499" s="114"/>
      <c r="K499" s="114"/>
      <c r="L499" s="114"/>
      <c r="M499" s="114"/>
    </row>
    <row r="500" spans="1:13" ht="17.100000000000001" customHeight="1">
      <c r="A500" s="114"/>
      <c r="B500" s="114"/>
      <c r="C500" s="114"/>
      <c r="D500" s="114"/>
      <c r="E500" s="114"/>
      <c r="F500" s="114"/>
      <c r="G500" s="114"/>
      <c r="H500" s="114"/>
      <c r="I500" s="114"/>
      <c r="J500" s="114"/>
      <c r="K500" s="114"/>
      <c r="L500" s="114"/>
      <c r="M500" s="114"/>
    </row>
    <row r="501" spans="1:13" ht="17.100000000000001" customHeight="1">
      <c r="A501" s="114"/>
      <c r="B501" s="114"/>
      <c r="C501" s="114"/>
      <c r="D501" s="114"/>
      <c r="E501" s="114"/>
      <c r="F501" s="114"/>
      <c r="G501" s="114"/>
      <c r="H501" s="114"/>
      <c r="I501" s="114"/>
      <c r="J501" s="114"/>
      <c r="K501" s="114"/>
      <c r="L501" s="114"/>
      <c r="M501" s="114"/>
    </row>
    <row r="502" spans="1:13" ht="17.100000000000001" customHeight="1">
      <c r="A502" s="114"/>
      <c r="B502" s="114"/>
      <c r="C502" s="114"/>
      <c r="D502" s="114"/>
      <c r="E502" s="114"/>
      <c r="F502" s="114"/>
      <c r="G502" s="114"/>
      <c r="H502" s="114"/>
      <c r="I502" s="114"/>
      <c r="J502" s="114"/>
      <c r="K502" s="114"/>
      <c r="L502" s="114"/>
      <c r="M502" s="114"/>
    </row>
    <row r="503" spans="1:13" ht="17.100000000000001" customHeight="1">
      <c r="A503" s="114"/>
      <c r="B503" s="114"/>
      <c r="C503" s="114"/>
      <c r="D503" s="114"/>
      <c r="E503" s="114"/>
      <c r="F503" s="114"/>
      <c r="G503" s="114"/>
      <c r="H503" s="114"/>
      <c r="I503" s="114"/>
      <c r="J503" s="114"/>
      <c r="K503" s="114"/>
      <c r="L503" s="114"/>
      <c r="M503" s="114"/>
    </row>
    <row r="504" spans="1:13" ht="17.100000000000001" customHeight="1">
      <c r="A504" s="114"/>
      <c r="B504" s="114"/>
      <c r="C504" s="114"/>
      <c r="D504" s="114"/>
      <c r="E504" s="114"/>
      <c r="F504" s="114"/>
      <c r="G504" s="114"/>
      <c r="H504" s="114"/>
      <c r="I504" s="114"/>
      <c r="J504" s="114"/>
      <c r="K504" s="114"/>
      <c r="L504" s="114"/>
      <c r="M504" s="114"/>
    </row>
    <row r="505" spans="1:13" ht="17.100000000000001" customHeight="1">
      <c r="A505" s="114"/>
      <c r="B505" s="114"/>
      <c r="C505" s="114"/>
      <c r="D505" s="114"/>
      <c r="E505" s="114"/>
      <c r="F505" s="114"/>
      <c r="G505" s="114"/>
      <c r="H505" s="114"/>
      <c r="I505" s="114"/>
      <c r="J505" s="114"/>
      <c r="K505" s="114"/>
      <c r="L505" s="114"/>
      <c r="M505" s="114"/>
    </row>
    <row r="506" spans="1:13" ht="17.100000000000001" customHeight="1">
      <c r="A506" s="114"/>
      <c r="B506" s="114"/>
      <c r="C506" s="114"/>
      <c r="D506" s="114"/>
      <c r="E506" s="114"/>
      <c r="F506" s="114"/>
      <c r="G506" s="114"/>
      <c r="H506" s="114"/>
      <c r="I506" s="114"/>
      <c r="J506" s="114"/>
      <c r="K506" s="114"/>
      <c r="L506" s="114"/>
      <c r="M506" s="114"/>
    </row>
    <row r="507" spans="1:13" ht="17.100000000000001" customHeight="1">
      <c r="A507" s="114"/>
      <c r="B507" s="114"/>
      <c r="C507" s="114"/>
      <c r="D507" s="114"/>
      <c r="E507" s="114"/>
      <c r="F507" s="114"/>
      <c r="G507" s="114"/>
      <c r="H507" s="114"/>
      <c r="I507" s="114"/>
      <c r="J507" s="114"/>
      <c r="K507" s="114"/>
      <c r="L507" s="114"/>
      <c r="M507" s="114"/>
    </row>
    <row r="508" spans="1:13" ht="17.100000000000001" customHeight="1">
      <c r="A508" s="114"/>
      <c r="B508" s="114"/>
      <c r="C508" s="114"/>
      <c r="D508" s="114"/>
      <c r="E508" s="114"/>
      <c r="F508" s="114"/>
      <c r="G508" s="114"/>
      <c r="H508" s="114"/>
      <c r="I508" s="114"/>
      <c r="J508" s="114"/>
      <c r="K508" s="114"/>
      <c r="L508" s="114"/>
      <c r="M508" s="114"/>
    </row>
    <row r="509" spans="1:13" ht="17.100000000000001" customHeight="1">
      <c r="A509" s="114"/>
      <c r="B509" s="114"/>
      <c r="C509" s="114"/>
      <c r="D509" s="114"/>
      <c r="E509" s="114"/>
      <c r="F509" s="114"/>
      <c r="G509" s="114"/>
      <c r="H509" s="114"/>
      <c r="I509" s="114"/>
      <c r="J509" s="114"/>
      <c r="K509" s="114"/>
      <c r="L509" s="114"/>
      <c r="M509" s="114"/>
    </row>
    <row r="510" spans="1:13" ht="17.100000000000001" customHeight="1">
      <c r="A510" s="114"/>
      <c r="B510" s="114"/>
      <c r="C510" s="114"/>
      <c r="D510" s="114"/>
      <c r="E510" s="114"/>
      <c r="F510" s="114"/>
      <c r="G510" s="114"/>
      <c r="H510" s="114"/>
      <c r="I510" s="114"/>
      <c r="J510" s="114"/>
      <c r="K510" s="114"/>
      <c r="L510" s="114"/>
      <c r="M510" s="114"/>
    </row>
    <row r="511" spans="1:13" ht="17.100000000000001" customHeight="1">
      <c r="A511" s="114"/>
      <c r="B511" s="114"/>
      <c r="C511" s="114"/>
      <c r="D511" s="114"/>
      <c r="E511" s="114"/>
      <c r="F511" s="114"/>
      <c r="G511" s="114"/>
      <c r="H511" s="114"/>
      <c r="I511" s="114"/>
      <c r="J511" s="114"/>
      <c r="K511" s="114"/>
      <c r="L511" s="114"/>
      <c r="M511" s="114"/>
    </row>
    <row r="512" spans="1:13" ht="17.100000000000001" customHeight="1">
      <c r="A512" s="114"/>
      <c r="B512" s="114"/>
      <c r="C512" s="114"/>
      <c r="D512" s="114"/>
      <c r="E512" s="114"/>
      <c r="F512" s="114"/>
      <c r="G512" s="114"/>
      <c r="H512" s="114"/>
      <c r="I512" s="114"/>
      <c r="J512" s="114"/>
      <c r="K512" s="114"/>
      <c r="L512" s="114"/>
      <c r="M512" s="114"/>
    </row>
    <row r="513" spans="1:13" ht="17.100000000000001" customHeight="1">
      <c r="A513" s="114"/>
      <c r="B513" s="114"/>
      <c r="C513" s="114"/>
      <c r="D513" s="114"/>
      <c r="E513" s="114"/>
      <c r="F513" s="114"/>
      <c r="G513" s="114"/>
      <c r="H513" s="114"/>
      <c r="I513" s="114"/>
      <c r="J513" s="114"/>
      <c r="K513" s="114"/>
      <c r="L513" s="114"/>
      <c r="M513" s="114"/>
    </row>
    <row r="514" spans="1:13" ht="17.100000000000001" customHeight="1">
      <c r="A514" s="114"/>
      <c r="B514" s="114"/>
      <c r="C514" s="114"/>
      <c r="D514" s="114"/>
      <c r="E514" s="114"/>
      <c r="F514" s="114"/>
      <c r="G514" s="114"/>
      <c r="H514" s="114"/>
      <c r="I514" s="114"/>
      <c r="J514" s="114"/>
      <c r="K514" s="114"/>
      <c r="L514" s="114"/>
      <c r="M514" s="114"/>
    </row>
    <row r="515" spans="1:13" ht="17.100000000000001" customHeight="1">
      <c r="A515" s="114"/>
      <c r="B515" s="114"/>
      <c r="C515" s="114"/>
      <c r="D515" s="114"/>
      <c r="E515" s="114"/>
      <c r="F515" s="114"/>
      <c r="G515" s="114"/>
      <c r="H515" s="114"/>
      <c r="I515" s="114"/>
      <c r="J515" s="114"/>
      <c r="K515" s="114"/>
      <c r="L515" s="114"/>
      <c r="M515" s="114"/>
    </row>
    <row r="516" spans="1:13" ht="17.100000000000001" customHeight="1">
      <c r="A516" s="114"/>
      <c r="B516" s="114"/>
      <c r="C516" s="114"/>
      <c r="D516" s="114"/>
      <c r="E516" s="114"/>
      <c r="F516" s="114"/>
      <c r="G516" s="114"/>
      <c r="H516" s="114"/>
      <c r="I516" s="114"/>
      <c r="J516" s="114"/>
      <c r="K516" s="114"/>
      <c r="L516" s="114"/>
      <c r="M516" s="114"/>
    </row>
    <row r="517" spans="1:13" ht="17.100000000000001" customHeight="1">
      <c r="A517" s="114"/>
      <c r="B517" s="114"/>
      <c r="C517" s="114"/>
      <c r="D517" s="114"/>
      <c r="E517" s="114"/>
      <c r="F517" s="114"/>
      <c r="G517" s="114"/>
      <c r="H517" s="114"/>
      <c r="I517" s="114"/>
      <c r="J517" s="114"/>
      <c r="K517" s="114"/>
      <c r="L517" s="114"/>
      <c r="M517" s="114"/>
    </row>
    <row r="518" spans="1:13" ht="17.100000000000001" customHeight="1">
      <c r="A518" s="114"/>
      <c r="B518" s="114"/>
      <c r="C518" s="114"/>
      <c r="D518" s="114"/>
      <c r="E518" s="114"/>
      <c r="F518" s="114"/>
      <c r="G518" s="114"/>
      <c r="H518" s="114"/>
      <c r="I518" s="114"/>
      <c r="J518" s="114"/>
      <c r="K518" s="114"/>
      <c r="L518" s="114"/>
      <c r="M518" s="114"/>
    </row>
    <row r="519" spans="1:13" ht="17.100000000000001" customHeight="1">
      <c r="A519" s="114"/>
      <c r="B519" s="114"/>
      <c r="C519" s="114"/>
      <c r="D519" s="114"/>
      <c r="E519" s="114"/>
      <c r="F519" s="114"/>
      <c r="G519" s="114"/>
      <c r="H519" s="114"/>
      <c r="I519" s="114"/>
      <c r="J519" s="114"/>
      <c r="K519" s="114"/>
      <c r="L519" s="114"/>
      <c r="M519" s="114"/>
    </row>
    <row r="520" spans="1:13" ht="17.100000000000001" customHeight="1">
      <c r="A520" s="114"/>
      <c r="B520" s="114"/>
      <c r="C520" s="114"/>
      <c r="D520" s="114"/>
      <c r="E520" s="114"/>
      <c r="F520" s="114"/>
      <c r="G520" s="114"/>
      <c r="H520" s="114"/>
      <c r="I520" s="114"/>
      <c r="J520" s="114"/>
      <c r="K520" s="114"/>
      <c r="L520" s="114"/>
      <c r="M520" s="114"/>
    </row>
    <row r="521" spans="1:13" ht="17.100000000000001" customHeight="1">
      <c r="A521" s="114"/>
      <c r="B521" s="114"/>
      <c r="C521" s="114"/>
      <c r="D521" s="114"/>
      <c r="E521" s="114"/>
      <c r="F521" s="114"/>
      <c r="G521" s="114"/>
      <c r="H521" s="114"/>
      <c r="I521" s="114"/>
      <c r="J521" s="114"/>
      <c r="K521" s="114"/>
      <c r="L521" s="114"/>
      <c r="M521" s="114"/>
    </row>
    <row r="522" spans="1:13" ht="17.100000000000001" customHeight="1">
      <c r="A522" s="114"/>
      <c r="B522" s="114"/>
      <c r="C522" s="114"/>
      <c r="D522" s="114"/>
      <c r="E522" s="114"/>
      <c r="F522" s="114"/>
      <c r="G522" s="114"/>
      <c r="H522" s="114"/>
      <c r="I522" s="114"/>
      <c r="J522" s="114"/>
      <c r="K522" s="114"/>
      <c r="L522" s="114"/>
      <c r="M522" s="114"/>
    </row>
    <row r="523" spans="1:13" ht="17.100000000000001" customHeight="1">
      <c r="A523" s="114"/>
      <c r="B523" s="114"/>
      <c r="C523" s="114"/>
      <c r="D523" s="114"/>
      <c r="E523" s="114"/>
      <c r="F523" s="114"/>
      <c r="G523" s="114"/>
      <c r="H523" s="114"/>
      <c r="I523" s="114"/>
      <c r="J523" s="114"/>
      <c r="K523" s="114"/>
      <c r="L523" s="114"/>
      <c r="M523" s="114"/>
    </row>
    <row r="524" spans="1:13" ht="17.100000000000001" customHeight="1">
      <c r="A524" s="114"/>
      <c r="B524" s="114"/>
      <c r="C524" s="114"/>
      <c r="D524" s="114"/>
      <c r="E524" s="114"/>
      <c r="F524" s="114"/>
      <c r="G524" s="114"/>
      <c r="H524" s="114"/>
      <c r="I524" s="114"/>
      <c r="J524" s="114"/>
      <c r="K524" s="114"/>
      <c r="L524" s="114"/>
      <c r="M524" s="114"/>
    </row>
    <row r="525" spans="1:13" ht="17.100000000000001" customHeight="1">
      <c r="A525" s="114"/>
      <c r="B525" s="114"/>
      <c r="C525" s="114"/>
      <c r="D525" s="114"/>
      <c r="E525" s="114"/>
      <c r="F525" s="114"/>
      <c r="G525" s="114"/>
      <c r="H525" s="114"/>
      <c r="I525" s="114"/>
      <c r="J525" s="114"/>
      <c r="K525" s="114"/>
      <c r="L525" s="114"/>
      <c r="M525" s="114"/>
    </row>
    <row r="526" spans="1:13" ht="17.100000000000001" customHeight="1">
      <c r="A526" s="114"/>
      <c r="B526" s="114"/>
      <c r="C526" s="114"/>
      <c r="D526" s="114"/>
      <c r="E526" s="114"/>
      <c r="F526" s="114"/>
      <c r="G526" s="114"/>
      <c r="H526" s="114"/>
      <c r="I526" s="114"/>
      <c r="J526" s="114"/>
      <c r="K526" s="114"/>
      <c r="L526" s="114"/>
      <c r="M526" s="114"/>
    </row>
    <row r="527" spans="1:13" ht="17.100000000000001" customHeight="1">
      <c r="A527" s="114"/>
      <c r="B527" s="114"/>
      <c r="C527" s="114"/>
      <c r="D527" s="114"/>
      <c r="E527" s="114"/>
      <c r="F527" s="114"/>
      <c r="G527" s="114"/>
      <c r="H527" s="114"/>
      <c r="I527" s="114"/>
      <c r="J527" s="114"/>
      <c r="K527" s="114"/>
      <c r="L527" s="114"/>
      <c r="M527" s="114"/>
    </row>
    <row r="528" spans="1:13" ht="17.100000000000001" customHeight="1">
      <c r="A528" s="114"/>
      <c r="B528" s="114"/>
      <c r="C528" s="114"/>
      <c r="D528" s="114"/>
      <c r="E528" s="114"/>
      <c r="F528" s="114"/>
      <c r="G528" s="114"/>
      <c r="H528" s="114"/>
      <c r="I528" s="114"/>
      <c r="J528" s="114"/>
      <c r="K528" s="114"/>
      <c r="L528" s="114"/>
      <c r="M528" s="114"/>
    </row>
    <row r="529" spans="1:13" ht="17.100000000000001" customHeight="1">
      <c r="A529" s="114"/>
      <c r="B529" s="114"/>
      <c r="C529" s="114"/>
      <c r="D529" s="114"/>
      <c r="E529" s="114"/>
      <c r="F529" s="114"/>
      <c r="G529" s="114"/>
      <c r="H529" s="114"/>
      <c r="I529" s="114"/>
      <c r="J529" s="114"/>
      <c r="K529" s="114"/>
      <c r="L529" s="114"/>
      <c r="M529" s="114"/>
    </row>
    <row r="530" spans="1:13" ht="17.100000000000001" customHeight="1">
      <c r="A530" s="114"/>
      <c r="B530" s="114"/>
      <c r="C530" s="114"/>
      <c r="D530" s="114"/>
      <c r="E530" s="114"/>
      <c r="F530" s="114"/>
      <c r="G530" s="114"/>
      <c r="H530" s="114"/>
      <c r="I530" s="114"/>
      <c r="J530" s="114"/>
      <c r="K530" s="114"/>
      <c r="L530" s="114"/>
      <c r="M530" s="114"/>
    </row>
    <row r="531" spans="1:13" ht="17.100000000000001" customHeight="1">
      <c r="A531" s="114"/>
      <c r="B531" s="114"/>
      <c r="C531" s="114"/>
      <c r="D531" s="114"/>
      <c r="E531" s="114"/>
      <c r="F531" s="114"/>
      <c r="G531" s="114"/>
      <c r="H531" s="114"/>
      <c r="I531" s="114"/>
      <c r="J531" s="114"/>
      <c r="K531" s="114"/>
      <c r="L531" s="114"/>
      <c r="M531" s="114"/>
    </row>
    <row r="532" spans="1:13" ht="17.100000000000001" customHeight="1">
      <c r="A532" s="114"/>
      <c r="B532" s="114"/>
      <c r="C532" s="114"/>
      <c r="D532" s="114"/>
      <c r="E532" s="114"/>
      <c r="F532" s="114"/>
      <c r="G532" s="114"/>
      <c r="H532" s="114"/>
      <c r="I532" s="114"/>
      <c r="J532" s="114"/>
      <c r="K532" s="114"/>
      <c r="L532" s="114"/>
      <c r="M532" s="114"/>
    </row>
    <row r="533" spans="1:13" ht="17.100000000000001" customHeight="1">
      <c r="A533" s="114"/>
      <c r="B533" s="114"/>
      <c r="C533" s="114"/>
      <c r="D533" s="114"/>
      <c r="E533" s="114"/>
      <c r="F533" s="114"/>
      <c r="G533" s="114"/>
      <c r="H533" s="114"/>
      <c r="I533" s="114"/>
      <c r="J533" s="114"/>
      <c r="K533" s="114"/>
      <c r="L533" s="114"/>
      <c r="M533" s="114"/>
    </row>
    <row r="534" spans="1:13" ht="17.100000000000001" customHeight="1">
      <c r="A534" s="114"/>
      <c r="B534" s="114"/>
      <c r="C534" s="114"/>
      <c r="D534" s="114"/>
      <c r="E534" s="114"/>
      <c r="F534" s="114"/>
      <c r="G534" s="114"/>
      <c r="H534" s="114"/>
      <c r="I534" s="114"/>
      <c r="J534" s="114"/>
      <c r="K534" s="114"/>
      <c r="L534" s="114"/>
      <c r="M534" s="114"/>
    </row>
    <row r="535" spans="1:13" ht="17.100000000000001" customHeight="1">
      <c r="A535" s="114"/>
      <c r="B535" s="114"/>
      <c r="C535" s="114"/>
      <c r="D535" s="114"/>
      <c r="E535" s="114"/>
      <c r="F535" s="114"/>
      <c r="G535" s="114"/>
      <c r="H535" s="114"/>
      <c r="I535" s="114"/>
      <c r="J535" s="114"/>
      <c r="K535" s="114"/>
      <c r="L535" s="114"/>
      <c r="M535" s="114"/>
    </row>
    <row r="536" spans="1:13" ht="17.100000000000001" customHeight="1">
      <c r="A536" s="114"/>
      <c r="B536" s="114"/>
      <c r="C536" s="114"/>
      <c r="D536" s="114"/>
      <c r="E536" s="114"/>
      <c r="F536" s="114"/>
      <c r="G536" s="114"/>
      <c r="H536" s="114"/>
      <c r="I536" s="114"/>
      <c r="J536" s="114"/>
      <c r="K536" s="114"/>
      <c r="L536" s="114"/>
      <c r="M536" s="114"/>
    </row>
    <row r="537" spans="1:13" ht="17.100000000000001" customHeight="1">
      <c r="A537" s="114"/>
      <c r="B537" s="114"/>
      <c r="C537" s="114"/>
      <c r="D537" s="114"/>
      <c r="E537" s="114"/>
      <c r="F537" s="114"/>
      <c r="G537" s="114"/>
      <c r="H537" s="114"/>
      <c r="I537" s="114"/>
      <c r="J537" s="114"/>
      <c r="K537" s="114"/>
      <c r="L537" s="114"/>
      <c r="M537" s="114"/>
    </row>
    <row r="538" spans="1:13" ht="17.100000000000001" customHeight="1">
      <c r="A538" s="114"/>
      <c r="B538" s="114"/>
      <c r="C538" s="114"/>
      <c r="D538" s="114"/>
      <c r="E538" s="114"/>
      <c r="F538" s="114"/>
      <c r="G538" s="114"/>
      <c r="H538" s="114"/>
      <c r="I538" s="114"/>
      <c r="J538" s="114"/>
      <c r="K538" s="114"/>
      <c r="L538" s="114"/>
      <c r="M538" s="114"/>
    </row>
    <row r="539" spans="1:13" ht="17.100000000000001" customHeight="1">
      <c r="A539" s="114"/>
      <c r="B539" s="114"/>
      <c r="C539" s="114"/>
      <c r="D539" s="114"/>
      <c r="E539" s="114"/>
      <c r="F539" s="114"/>
      <c r="G539" s="114"/>
      <c r="H539" s="114"/>
      <c r="I539" s="114"/>
      <c r="J539" s="114"/>
      <c r="K539" s="114"/>
      <c r="L539" s="114"/>
      <c r="M539" s="114"/>
    </row>
    <row r="540" spans="1:13" ht="17.100000000000001" customHeight="1">
      <c r="A540" s="114"/>
      <c r="B540" s="114"/>
      <c r="C540" s="114"/>
      <c r="D540" s="114"/>
      <c r="E540" s="114"/>
      <c r="F540" s="114"/>
      <c r="G540" s="114"/>
      <c r="H540" s="114"/>
      <c r="I540" s="114"/>
      <c r="J540" s="114"/>
      <c r="K540" s="114"/>
      <c r="L540" s="114"/>
      <c r="M540" s="114"/>
    </row>
    <row r="541" spans="1:13" ht="17.100000000000001" customHeight="1">
      <c r="A541" s="114"/>
      <c r="B541" s="114"/>
      <c r="C541" s="114"/>
      <c r="D541" s="114"/>
      <c r="E541" s="114"/>
      <c r="F541" s="114"/>
      <c r="G541" s="114"/>
      <c r="H541" s="114"/>
      <c r="I541" s="114"/>
      <c r="J541" s="114"/>
      <c r="K541" s="114"/>
      <c r="L541" s="114"/>
      <c r="M541" s="114"/>
    </row>
    <row r="542" spans="1:13" ht="17.100000000000001" customHeight="1">
      <c r="A542" s="114"/>
      <c r="B542" s="114"/>
      <c r="C542" s="114"/>
      <c r="D542" s="114"/>
      <c r="E542" s="114"/>
      <c r="F542" s="114"/>
      <c r="G542" s="114"/>
      <c r="H542" s="114"/>
      <c r="I542" s="114"/>
      <c r="J542" s="114"/>
      <c r="K542" s="114"/>
      <c r="L542" s="114"/>
      <c r="M542" s="114"/>
    </row>
    <row r="543" spans="1:13" ht="17.100000000000001" customHeight="1">
      <c r="A543" s="114"/>
      <c r="B543" s="114"/>
      <c r="C543" s="114"/>
      <c r="D543" s="114"/>
      <c r="E543" s="114"/>
      <c r="F543" s="114"/>
      <c r="G543" s="114"/>
      <c r="H543" s="114"/>
      <c r="I543" s="114"/>
      <c r="J543" s="114"/>
      <c r="K543" s="114"/>
      <c r="L543" s="114"/>
      <c r="M543" s="114"/>
    </row>
    <row r="544" spans="1:13" ht="17.100000000000001" customHeight="1">
      <c r="A544" s="114"/>
      <c r="B544" s="114"/>
      <c r="C544" s="114"/>
      <c r="D544" s="114"/>
      <c r="E544" s="114"/>
      <c r="F544" s="114"/>
      <c r="G544" s="114"/>
      <c r="H544" s="114"/>
      <c r="I544" s="114"/>
      <c r="J544" s="114"/>
      <c r="K544" s="114"/>
      <c r="L544" s="114"/>
      <c r="M544" s="114"/>
    </row>
    <row r="545" spans="1:13" ht="17.100000000000001" customHeight="1">
      <c r="A545" s="114"/>
      <c r="B545" s="114"/>
      <c r="C545" s="114"/>
      <c r="D545" s="114"/>
      <c r="E545" s="114"/>
      <c r="F545" s="114"/>
      <c r="G545" s="114"/>
      <c r="H545" s="114"/>
      <c r="I545" s="114"/>
      <c r="J545" s="114"/>
      <c r="K545" s="114"/>
      <c r="L545" s="114"/>
      <c r="M545" s="114"/>
    </row>
    <row r="546" spans="1:13" ht="17.100000000000001" customHeight="1">
      <c r="A546" s="114"/>
      <c r="B546" s="114"/>
      <c r="C546" s="114"/>
      <c r="D546" s="114"/>
      <c r="E546" s="114"/>
      <c r="F546" s="114"/>
      <c r="G546" s="114"/>
      <c r="H546" s="114"/>
      <c r="I546" s="114"/>
      <c r="J546" s="114"/>
      <c r="K546" s="114"/>
      <c r="L546" s="114"/>
      <c r="M546" s="114"/>
    </row>
    <row r="547" spans="1:13" ht="17.100000000000001" customHeight="1">
      <c r="A547" s="114"/>
      <c r="B547" s="114"/>
      <c r="C547" s="114"/>
      <c r="D547" s="114"/>
      <c r="E547" s="114"/>
      <c r="F547" s="114"/>
      <c r="G547" s="114"/>
      <c r="H547" s="114"/>
      <c r="I547" s="114"/>
      <c r="J547" s="114"/>
      <c r="K547" s="114"/>
      <c r="L547" s="114"/>
      <c r="M547" s="114"/>
    </row>
    <row r="548" spans="1:13" ht="17.100000000000001" customHeight="1">
      <c r="A548" s="114"/>
      <c r="B548" s="114"/>
      <c r="C548" s="114"/>
      <c r="D548" s="114"/>
      <c r="E548" s="114"/>
      <c r="F548" s="114"/>
      <c r="G548" s="114"/>
      <c r="H548" s="114"/>
      <c r="I548" s="114"/>
      <c r="J548" s="114"/>
      <c r="K548" s="114"/>
      <c r="L548" s="114"/>
      <c r="M548" s="114"/>
    </row>
    <row r="549" spans="1:13" ht="17.100000000000001" customHeight="1">
      <c r="A549" s="114"/>
      <c r="B549" s="114"/>
      <c r="C549" s="114"/>
      <c r="D549" s="114"/>
      <c r="E549" s="114"/>
      <c r="F549" s="114"/>
      <c r="G549" s="114"/>
      <c r="H549" s="114"/>
      <c r="I549" s="114"/>
      <c r="J549" s="114"/>
      <c r="K549" s="114"/>
      <c r="L549" s="114"/>
      <c r="M549" s="114"/>
    </row>
    <row r="550" spans="1:13" ht="17.100000000000001" customHeight="1">
      <c r="A550" s="114"/>
      <c r="B550" s="114"/>
      <c r="C550" s="114"/>
      <c r="D550" s="114"/>
      <c r="E550" s="114"/>
      <c r="F550" s="114"/>
      <c r="G550" s="114"/>
      <c r="H550" s="114"/>
      <c r="I550" s="114"/>
      <c r="J550" s="114"/>
      <c r="K550" s="114"/>
      <c r="L550" s="114"/>
      <c r="M550" s="114"/>
    </row>
    <row r="551" spans="1:13" ht="17.100000000000001" customHeight="1">
      <c r="A551" s="114"/>
      <c r="B551" s="114"/>
      <c r="C551" s="114"/>
      <c r="D551" s="114"/>
      <c r="E551" s="114"/>
      <c r="F551" s="114"/>
      <c r="G551" s="114"/>
      <c r="H551" s="114"/>
      <c r="I551" s="114"/>
      <c r="J551" s="114"/>
      <c r="K551" s="114"/>
      <c r="L551" s="114"/>
      <c r="M551" s="114"/>
    </row>
    <row r="552" spans="1:13" ht="17.100000000000001" customHeight="1">
      <c r="A552" s="114"/>
      <c r="B552" s="114"/>
      <c r="C552" s="114"/>
      <c r="D552" s="114"/>
      <c r="E552" s="114"/>
      <c r="F552" s="114"/>
      <c r="G552" s="114"/>
      <c r="H552" s="114"/>
      <c r="I552" s="114"/>
      <c r="J552" s="114"/>
      <c r="K552" s="114"/>
      <c r="L552" s="114"/>
      <c r="M552" s="114"/>
    </row>
    <row r="553" spans="1:13" ht="17.100000000000001" customHeight="1">
      <c r="A553" s="114"/>
      <c r="B553" s="114"/>
      <c r="C553" s="114"/>
      <c r="D553" s="114"/>
      <c r="E553" s="114"/>
      <c r="F553" s="114"/>
      <c r="G553" s="114"/>
      <c r="H553" s="114"/>
      <c r="I553" s="114"/>
      <c r="J553" s="114"/>
      <c r="K553" s="114"/>
      <c r="L553" s="114"/>
      <c r="M553" s="114"/>
    </row>
    <row r="554" spans="1:13" ht="17.100000000000001" customHeight="1">
      <c r="A554" s="114"/>
      <c r="B554" s="114"/>
      <c r="C554" s="114"/>
      <c r="D554" s="114"/>
      <c r="E554" s="114"/>
      <c r="F554" s="114"/>
      <c r="G554" s="114"/>
      <c r="H554" s="114"/>
      <c r="I554" s="114"/>
      <c r="J554" s="114"/>
      <c r="K554" s="114"/>
      <c r="L554" s="114"/>
      <c r="M554" s="114"/>
    </row>
    <row r="555" spans="1:13" ht="17.100000000000001" customHeight="1">
      <c r="A555" s="114"/>
      <c r="B555" s="114"/>
      <c r="C555" s="114"/>
      <c r="D555" s="114"/>
      <c r="E555" s="114"/>
      <c r="F555" s="114"/>
      <c r="G555" s="114"/>
      <c r="H555" s="114"/>
      <c r="I555" s="114"/>
      <c r="J555" s="114"/>
      <c r="K555" s="114"/>
      <c r="L555" s="114"/>
      <c r="M555" s="114"/>
    </row>
    <row r="556" spans="1:13" ht="17.100000000000001" customHeight="1">
      <c r="A556" s="114"/>
      <c r="B556" s="114"/>
      <c r="C556" s="114"/>
      <c r="D556" s="114"/>
      <c r="E556" s="114"/>
      <c r="F556" s="114"/>
      <c r="G556" s="114"/>
      <c r="H556" s="114"/>
      <c r="I556" s="114"/>
      <c r="J556" s="114"/>
      <c r="K556" s="114"/>
      <c r="L556" s="114"/>
      <c r="M556" s="114"/>
    </row>
    <row r="557" spans="1:13" ht="17.100000000000001" customHeight="1">
      <c r="A557" s="114"/>
      <c r="B557" s="114"/>
      <c r="C557" s="114"/>
      <c r="D557" s="114"/>
      <c r="E557" s="114"/>
      <c r="F557" s="114"/>
      <c r="G557" s="114"/>
      <c r="H557" s="114"/>
      <c r="I557" s="114"/>
      <c r="J557" s="114"/>
      <c r="K557" s="114"/>
      <c r="L557" s="114"/>
      <c r="M557" s="114"/>
    </row>
    <row r="558" spans="1:13" ht="17.100000000000001" customHeight="1">
      <c r="A558" s="114"/>
      <c r="B558" s="114"/>
      <c r="C558" s="114"/>
      <c r="D558" s="114"/>
      <c r="E558" s="114"/>
      <c r="F558" s="114"/>
      <c r="G558" s="114"/>
      <c r="H558" s="114"/>
      <c r="I558" s="114"/>
      <c r="J558" s="114"/>
      <c r="K558" s="114"/>
      <c r="L558" s="114"/>
      <c r="M558" s="114"/>
    </row>
    <row r="559" spans="1:13" ht="17.100000000000001" customHeight="1">
      <c r="A559" s="114"/>
      <c r="B559" s="114"/>
      <c r="C559" s="114"/>
      <c r="D559" s="114"/>
      <c r="E559" s="114"/>
      <c r="F559" s="114"/>
      <c r="G559" s="114"/>
      <c r="H559" s="114"/>
      <c r="I559" s="114"/>
      <c r="J559" s="114"/>
      <c r="K559" s="114"/>
      <c r="L559" s="114"/>
      <c r="M559" s="114"/>
    </row>
    <row r="560" spans="1:13" ht="17.100000000000001" customHeight="1">
      <c r="A560" s="114"/>
      <c r="B560" s="114"/>
      <c r="C560" s="114"/>
      <c r="D560" s="114"/>
      <c r="E560" s="114"/>
      <c r="F560" s="114"/>
      <c r="G560" s="114"/>
      <c r="H560" s="114"/>
      <c r="I560" s="114"/>
      <c r="J560" s="114"/>
      <c r="K560" s="114"/>
      <c r="L560" s="114"/>
      <c r="M560" s="114"/>
    </row>
    <row r="561" spans="1:13" ht="17.100000000000001" customHeight="1">
      <c r="A561" s="114"/>
      <c r="B561" s="114"/>
      <c r="C561" s="114"/>
      <c r="D561" s="114"/>
      <c r="E561" s="114"/>
      <c r="F561" s="114"/>
      <c r="G561" s="114"/>
      <c r="H561" s="114"/>
      <c r="I561" s="114"/>
      <c r="J561" s="114"/>
      <c r="K561" s="114"/>
      <c r="L561" s="114"/>
      <c r="M561" s="114"/>
    </row>
    <row r="562" spans="1:13" ht="17.100000000000001" customHeight="1">
      <c r="A562" s="114"/>
      <c r="B562" s="114"/>
      <c r="C562" s="114"/>
      <c r="D562" s="114"/>
      <c r="E562" s="114"/>
      <c r="F562" s="114"/>
      <c r="G562" s="114"/>
      <c r="H562" s="114"/>
      <c r="I562" s="114"/>
      <c r="J562" s="114"/>
      <c r="K562" s="114"/>
      <c r="L562" s="114"/>
      <c r="M562" s="114"/>
    </row>
    <row r="563" spans="1:13" ht="17.100000000000001" customHeight="1">
      <c r="A563" s="114"/>
      <c r="B563" s="114"/>
      <c r="C563" s="114"/>
      <c r="D563" s="114"/>
      <c r="E563" s="114"/>
      <c r="F563" s="114"/>
      <c r="G563" s="114"/>
      <c r="H563" s="114"/>
      <c r="I563" s="114"/>
      <c r="J563" s="114"/>
      <c r="K563" s="114"/>
      <c r="L563" s="114"/>
      <c r="M563" s="114"/>
    </row>
    <row r="564" spans="1:13" ht="17.100000000000001" customHeight="1">
      <c r="A564" s="114"/>
      <c r="B564" s="114"/>
      <c r="C564" s="114"/>
      <c r="D564" s="114"/>
      <c r="E564" s="114"/>
      <c r="F564" s="114"/>
      <c r="G564" s="114"/>
      <c r="H564" s="114"/>
      <c r="I564" s="114"/>
      <c r="J564" s="114"/>
      <c r="K564" s="114"/>
      <c r="L564" s="114"/>
      <c r="M564" s="114"/>
    </row>
    <row r="565" spans="1:13" ht="17.100000000000001" customHeight="1">
      <c r="A565" s="114"/>
      <c r="B565" s="114"/>
      <c r="C565" s="114"/>
      <c r="D565" s="114"/>
      <c r="E565" s="114"/>
      <c r="F565" s="114"/>
      <c r="G565" s="114"/>
      <c r="H565" s="114"/>
      <c r="I565" s="114"/>
      <c r="J565" s="114"/>
      <c r="K565" s="114"/>
      <c r="L565" s="114"/>
      <c r="M565" s="114"/>
    </row>
    <row r="566" spans="1:13" ht="17.100000000000001" customHeight="1">
      <c r="A566" s="114"/>
      <c r="B566" s="114"/>
      <c r="C566" s="114"/>
      <c r="D566" s="114"/>
      <c r="E566" s="114"/>
      <c r="F566" s="114"/>
      <c r="G566" s="114"/>
      <c r="H566" s="114"/>
      <c r="I566" s="114"/>
      <c r="J566" s="114"/>
      <c r="K566" s="114"/>
      <c r="L566" s="114"/>
      <c r="M566" s="114"/>
    </row>
    <row r="567" spans="1:13" ht="17.100000000000001" customHeight="1">
      <c r="A567" s="114"/>
      <c r="B567" s="114"/>
      <c r="C567" s="114"/>
      <c r="D567" s="114"/>
      <c r="E567" s="114"/>
      <c r="F567" s="114"/>
      <c r="G567" s="114"/>
      <c r="H567" s="114"/>
      <c r="I567" s="114"/>
      <c r="J567" s="114"/>
      <c r="K567" s="114"/>
      <c r="L567" s="114"/>
      <c r="M567" s="114"/>
    </row>
    <row r="568" spans="1:13" ht="17.100000000000001" customHeight="1">
      <c r="A568" s="114"/>
      <c r="B568" s="114"/>
      <c r="C568" s="114"/>
      <c r="D568" s="114"/>
      <c r="E568" s="114"/>
      <c r="F568" s="114"/>
      <c r="G568" s="114"/>
      <c r="H568" s="114"/>
      <c r="I568" s="114"/>
      <c r="J568" s="114"/>
      <c r="K568" s="114"/>
      <c r="L568" s="114"/>
      <c r="M568" s="114"/>
    </row>
    <row r="569" spans="1:13" ht="17.100000000000001" customHeight="1">
      <c r="A569" s="114"/>
      <c r="B569" s="114"/>
      <c r="C569" s="114"/>
      <c r="D569" s="114"/>
      <c r="E569" s="114"/>
      <c r="F569" s="114"/>
      <c r="G569" s="114"/>
      <c r="H569" s="114"/>
      <c r="I569" s="114"/>
      <c r="J569" s="114"/>
      <c r="K569" s="114"/>
      <c r="L569" s="114"/>
      <c r="M569" s="114"/>
    </row>
    <row r="570" spans="1:13" ht="17.100000000000001" customHeight="1">
      <c r="A570" s="114"/>
      <c r="B570" s="114"/>
      <c r="C570" s="114"/>
      <c r="D570" s="114"/>
      <c r="E570" s="114"/>
      <c r="F570" s="114"/>
      <c r="G570" s="114"/>
      <c r="H570" s="114"/>
      <c r="I570" s="114"/>
      <c r="J570" s="114"/>
      <c r="K570" s="114"/>
      <c r="L570" s="114"/>
      <c r="M570" s="114"/>
    </row>
    <row r="571" spans="1:13" ht="17.100000000000001" customHeight="1">
      <c r="A571" s="114"/>
      <c r="B571" s="114"/>
      <c r="C571" s="114"/>
      <c r="D571" s="114"/>
      <c r="E571" s="114"/>
      <c r="F571" s="114"/>
      <c r="G571" s="114"/>
      <c r="H571" s="114"/>
      <c r="I571" s="114"/>
      <c r="J571" s="114"/>
      <c r="K571" s="114"/>
      <c r="L571" s="114"/>
      <c r="M571" s="114"/>
    </row>
    <row r="572" spans="1:13" ht="17.100000000000001" customHeight="1">
      <c r="A572" s="114"/>
      <c r="B572" s="114"/>
      <c r="C572" s="114"/>
      <c r="D572" s="114"/>
      <c r="E572" s="114"/>
      <c r="F572" s="114"/>
      <c r="G572" s="114"/>
      <c r="H572" s="114"/>
      <c r="I572" s="114"/>
      <c r="J572" s="114"/>
      <c r="K572" s="114"/>
      <c r="L572" s="114"/>
      <c r="M572" s="114"/>
    </row>
    <row r="573" spans="1:13" ht="17.100000000000001" customHeight="1">
      <c r="A573" s="114"/>
      <c r="B573" s="114"/>
      <c r="C573" s="114"/>
      <c r="D573" s="114"/>
      <c r="E573" s="114"/>
      <c r="F573" s="114"/>
      <c r="G573" s="114"/>
      <c r="H573" s="114"/>
      <c r="I573" s="114"/>
      <c r="J573" s="114"/>
      <c r="K573" s="114"/>
      <c r="L573" s="114"/>
      <c r="M573" s="114"/>
    </row>
    <row r="574" spans="1:13" ht="17.100000000000001" customHeight="1">
      <c r="A574" s="114"/>
      <c r="B574" s="114"/>
      <c r="C574" s="114"/>
      <c r="D574" s="114"/>
      <c r="E574" s="114"/>
      <c r="F574" s="114"/>
      <c r="G574" s="114"/>
      <c r="H574" s="114"/>
      <c r="I574" s="114"/>
      <c r="J574" s="114"/>
      <c r="K574" s="114"/>
      <c r="L574" s="114"/>
      <c r="M574" s="114"/>
    </row>
    <row r="575" spans="1:13" ht="17.100000000000001" customHeight="1">
      <c r="A575" s="114"/>
      <c r="B575" s="114"/>
      <c r="C575" s="114"/>
      <c r="D575" s="114"/>
      <c r="E575" s="114"/>
      <c r="F575" s="114"/>
      <c r="G575" s="114"/>
      <c r="H575" s="114"/>
      <c r="I575" s="114"/>
      <c r="J575" s="114"/>
      <c r="K575" s="114"/>
      <c r="L575" s="114"/>
      <c r="M575" s="114"/>
    </row>
    <row r="576" spans="1:13" ht="17.100000000000001" customHeight="1">
      <c r="A576" s="114"/>
      <c r="B576" s="114"/>
      <c r="C576" s="114"/>
      <c r="D576" s="114"/>
      <c r="E576" s="114"/>
      <c r="F576" s="114"/>
      <c r="G576" s="114"/>
      <c r="H576" s="114"/>
      <c r="I576" s="114"/>
      <c r="J576" s="114"/>
      <c r="K576" s="114"/>
      <c r="L576" s="114"/>
      <c r="M576" s="114"/>
    </row>
    <row r="577" spans="1:13" ht="17.100000000000001" customHeight="1">
      <c r="A577" s="114"/>
      <c r="B577" s="114"/>
      <c r="C577" s="114"/>
      <c r="D577" s="114"/>
      <c r="E577" s="114"/>
      <c r="F577" s="114"/>
      <c r="G577" s="114"/>
      <c r="H577" s="114"/>
      <c r="I577" s="114"/>
      <c r="J577" s="114"/>
      <c r="K577" s="114"/>
      <c r="L577" s="114"/>
      <c r="M577" s="114"/>
    </row>
    <row r="578" spans="1:13" ht="17.100000000000001" customHeight="1">
      <c r="A578" s="114"/>
      <c r="B578" s="114"/>
      <c r="C578" s="114"/>
      <c r="D578" s="114"/>
      <c r="E578" s="114"/>
      <c r="F578" s="114"/>
      <c r="G578" s="114"/>
      <c r="H578" s="114"/>
      <c r="I578" s="114"/>
      <c r="J578" s="114"/>
      <c r="K578" s="114"/>
      <c r="L578" s="114"/>
      <c r="M578" s="114"/>
    </row>
    <row r="579" spans="1:13" ht="17.100000000000001" customHeight="1">
      <c r="A579" s="114"/>
      <c r="B579" s="114"/>
      <c r="C579" s="114"/>
      <c r="D579" s="114"/>
      <c r="E579" s="114"/>
      <c r="F579" s="114"/>
      <c r="G579" s="114"/>
      <c r="H579" s="114"/>
      <c r="I579" s="114"/>
      <c r="J579" s="114"/>
      <c r="K579" s="114"/>
      <c r="L579" s="114"/>
      <c r="M579" s="114"/>
    </row>
    <row r="580" spans="1:13" ht="17.100000000000001" customHeight="1">
      <c r="A580" s="114"/>
      <c r="B580" s="114"/>
      <c r="C580" s="114"/>
      <c r="D580" s="114"/>
      <c r="E580" s="114"/>
      <c r="F580" s="114"/>
      <c r="G580" s="114"/>
      <c r="H580" s="114"/>
      <c r="I580" s="114"/>
      <c r="J580" s="114"/>
      <c r="K580" s="114"/>
      <c r="L580" s="114"/>
      <c r="M580" s="114"/>
    </row>
    <row r="581" spans="1:13" ht="17.100000000000001" customHeight="1">
      <c r="A581" s="114"/>
      <c r="B581" s="114"/>
      <c r="C581" s="114"/>
      <c r="D581" s="114"/>
      <c r="E581" s="114"/>
      <c r="F581" s="114"/>
      <c r="G581" s="114"/>
      <c r="H581" s="114"/>
      <c r="I581" s="114"/>
      <c r="J581" s="114"/>
      <c r="K581" s="114"/>
      <c r="L581" s="114"/>
      <c r="M581" s="114"/>
    </row>
    <row r="582" spans="1:13" ht="17.100000000000001" customHeight="1">
      <c r="A582" s="114"/>
      <c r="B582" s="114"/>
      <c r="C582" s="114"/>
      <c r="D582" s="114"/>
      <c r="E582" s="114"/>
      <c r="F582" s="114"/>
      <c r="G582" s="114"/>
      <c r="H582" s="114"/>
      <c r="I582" s="114"/>
      <c r="J582" s="114"/>
      <c r="K582" s="114"/>
      <c r="L582" s="114"/>
      <c r="M582" s="114"/>
    </row>
    <row r="583" spans="1:13" ht="17.100000000000001" customHeight="1">
      <c r="A583" s="114"/>
      <c r="B583" s="114"/>
      <c r="C583" s="114"/>
      <c r="D583" s="114"/>
      <c r="E583" s="114"/>
      <c r="F583" s="114"/>
      <c r="G583" s="114"/>
      <c r="H583" s="114"/>
      <c r="I583" s="114"/>
      <c r="J583" s="114"/>
      <c r="K583" s="114"/>
      <c r="L583" s="114"/>
      <c r="M583" s="114"/>
    </row>
    <row r="584" spans="1:13" ht="17.100000000000001" customHeight="1">
      <c r="A584" s="114"/>
      <c r="B584" s="114"/>
      <c r="C584" s="114"/>
      <c r="D584" s="114"/>
      <c r="E584" s="114"/>
      <c r="F584" s="114"/>
      <c r="G584" s="114"/>
      <c r="H584" s="114"/>
      <c r="I584" s="114"/>
      <c r="J584" s="114"/>
      <c r="K584" s="114"/>
      <c r="L584" s="114"/>
      <c r="M584" s="114"/>
    </row>
    <row r="585" spans="1:13" ht="17.100000000000001" customHeight="1">
      <c r="A585" s="114"/>
      <c r="B585" s="114"/>
      <c r="C585" s="114"/>
      <c r="D585" s="114"/>
      <c r="E585" s="114"/>
      <c r="F585" s="114"/>
      <c r="G585" s="114"/>
      <c r="H585" s="114"/>
      <c r="I585" s="114"/>
      <c r="J585" s="114"/>
      <c r="K585" s="114"/>
      <c r="L585" s="114"/>
      <c r="M585" s="114"/>
    </row>
    <row r="586" spans="1:13" ht="17.100000000000001" customHeight="1">
      <c r="A586" s="114"/>
      <c r="B586" s="114"/>
      <c r="C586" s="114"/>
      <c r="D586" s="114"/>
      <c r="E586" s="114"/>
      <c r="F586" s="114"/>
      <c r="G586" s="114"/>
      <c r="H586" s="114"/>
      <c r="I586" s="114"/>
      <c r="J586" s="114"/>
      <c r="K586" s="114"/>
      <c r="L586" s="114"/>
      <c r="M586" s="114"/>
    </row>
    <row r="587" spans="1:13" ht="17.100000000000001" customHeight="1">
      <c r="A587" s="114"/>
      <c r="B587" s="114"/>
      <c r="C587" s="114"/>
      <c r="D587" s="114"/>
      <c r="E587" s="114"/>
      <c r="F587" s="114"/>
      <c r="G587" s="114"/>
      <c r="H587" s="114"/>
      <c r="I587" s="114"/>
      <c r="J587" s="114"/>
      <c r="K587" s="114"/>
      <c r="L587" s="114"/>
      <c r="M587" s="114"/>
    </row>
    <row r="588" spans="1:13" ht="17.100000000000001" customHeight="1">
      <c r="A588" s="114"/>
      <c r="B588" s="114"/>
      <c r="C588" s="114"/>
      <c r="D588" s="114"/>
      <c r="E588" s="114"/>
      <c r="F588" s="114"/>
      <c r="G588" s="114"/>
      <c r="H588" s="114"/>
      <c r="I588" s="114"/>
      <c r="J588" s="114"/>
      <c r="K588" s="114"/>
      <c r="L588" s="114"/>
      <c r="M588" s="114"/>
    </row>
    <row r="589" spans="1:13" ht="17.100000000000001" customHeight="1">
      <c r="A589" s="114"/>
      <c r="B589" s="114"/>
      <c r="C589" s="114"/>
      <c r="D589" s="114"/>
      <c r="E589" s="114"/>
      <c r="F589" s="114"/>
      <c r="G589" s="114"/>
      <c r="H589" s="114"/>
      <c r="I589" s="114"/>
      <c r="J589" s="114"/>
      <c r="K589" s="114"/>
      <c r="L589" s="114"/>
      <c r="M589" s="114"/>
    </row>
    <row r="590" spans="1:13" ht="17.100000000000001" customHeight="1">
      <c r="A590" s="114"/>
      <c r="B590" s="114"/>
      <c r="C590" s="114"/>
      <c r="D590" s="114"/>
      <c r="E590" s="114"/>
      <c r="F590" s="114"/>
      <c r="G590" s="114"/>
      <c r="H590" s="114"/>
      <c r="I590" s="114"/>
      <c r="J590" s="114"/>
      <c r="K590" s="114"/>
      <c r="L590" s="114"/>
      <c r="M590" s="114"/>
    </row>
    <row r="591" spans="1:13" ht="17.100000000000001" customHeight="1">
      <c r="A591" s="114"/>
      <c r="B591" s="114"/>
      <c r="C591" s="114"/>
      <c r="D591" s="114"/>
      <c r="E591" s="114"/>
      <c r="F591" s="114"/>
      <c r="G591" s="114"/>
      <c r="H591" s="114"/>
      <c r="I591" s="114"/>
      <c r="J591" s="114"/>
      <c r="K591" s="114"/>
      <c r="L591" s="114"/>
      <c r="M591" s="114"/>
    </row>
    <row r="592" spans="1:13" ht="17.100000000000001" customHeight="1">
      <c r="A592" s="114"/>
      <c r="B592" s="114"/>
      <c r="C592" s="114"/>
      <c r="D592" s="114"/>
      <c r="E592" s="114"/>
      <c r="F592" s="114"/>
      <c r="G592" s="114"/>
      <c r="H592" s="114"/>
      <c r="I592" s="114"/>
      <c r="J592" s="114"/>
      <c r="K592" s="114"/>
      <c r="L592" s="114"/>
      <c r="M592" s="114"/>
    </row>
    <row r="593" spans="1:13" ht="17.100000000000001" customHeight="1">
      <c r="A593" s="114"/>
      <c r="B593" s="114"/>
      <c r="C593" s="114"/>
      <c r="D593" s="114"/>
      <c r="E593" s="114"/>
      <c r="F593" s="114"/>
      <c r="G593" s="114"/>
      <c r="H593" s="114"/>
      <c r="I593" s="114"/>
      <c r="J593" s="114"/>
      <c r="K593" s="114"/>
      <c r="L593" s="114"/>
      <c r="M593" s="114"/>
    </row>
    <row r="594" spans="1:13" ht="17.100000000000001" customHeight="1">
      <c r="A594" s="114"/>
      <c r="B594" s="114"/>
      <c r="C594" s="114"/>
      <c r="D594" s="114"/>
      <c r="E594" s="114"/>
      <c r="F594" s="114"/>
      <c r="G594" s="114"/>
      <c r="H594" s="114"/>
      <c r="I594" s="114"/>
      <c r="J594" s="114"/>
      <c r="K594" s="114"/>
      <c r="L594" s="114"/>
      <c r="M594" s="114"/>
    </row>
    <row r="595" spans="1:13" ht="17.100000000000001" customHeight="1">
      <c r="A595" s="114"/>
      <c r="B595" s="114"/>
      <c r="C595" s="114"/>
      <c r="D595" s="114"/>
      <c r="E595" s="114"/>
      <c r="F595" s="114"/>
      <c r="G595" s="114"/>
      <c r="H595" s="114"/>
      <c r="I595" s="114"/>
      <c r="J595" s="114"/>
      <c r="K595" s="114"/>
      <c r="L595" s="114"/>
      <c r="M595" s="114"/>
    </row>
    <row r="596" spans="1:13" ht="17.100000000000001" customHeight="1">
      <c r="A596" s="114"/>
      <c r="B596" s="114"/>
      <c r="C596" s="114"/>
      <c r="D596" s="114"/>
      <c r="E596" s="114"/>
      <c r="F596" s="114"/>
      <c r="G596" s="114"/>
      <c r="H596" s="114"/>
      <c r="I596" s="114"/>
      <c r="J596" s="114"/>
      <c r="K596" s="114"/>
      <c r="L596" s="114"/>
      <c r="M596" s="114"/>
    </row>
    <row r="597" spans="1:13" ht="17.100000000000001" customHeight="1">
      <c r="A597" s="114"/>
      <c r="B597" s="114"/>
      <c r="C597" s="114"/>
      <c r="D597" s="114"/>
      <c r="E597" s="114"/>
      <c r="F597" s="114"/>
      <c r="G597" s="114"/>
      <c r="H597" s="114"/>
      <c r="I597" s="114"/>
      <c r="J597" s="114"/>
      <c r="K597" s="114"/>
      <c r="L597" s="114"/>
      <c r="M597" s="114"/>
    </row>
    <row r="598" spans="1:13" ht="17.100000000000001" customHeight="1">
      <c r="A598" s="114"/>
      <c r="B598" s="114"/>
      <c r="C598" s="114"/>
      <c r="D598" s="114"/>
      <c r="E598" s="114"/>
      <c r="F598" s="114"/>
      <c r="G598" s="114"/>
      <c r="H598" s="114"/>
      <c r="I598" s="114"/>
      <c r="J598" s="114"/>
      <c r="K598" s="114"/>
      <c r="L598" s="114"/>
      <c r="M598" s="114"/>
    </row>
    <row r="599" spans="1:13" ht="17.100000000000001" customHeight="1">
      <c r="A599" s="114"/>
      <c r="B599" s="114"/>
      <c r="C599" s="114"/>
      <c r="D599" s="114"/>
      <c r="E599" s="114"/>
      <c r="F599" s="114"/>
      <c r="G599" s="114"/>
      <c r="H599" s="114"/>
      <c r="I599" s="114"/>
      <c r="J599" s="114"/>
      <c r="K599" s="114"/>
      <c r="L599" s="114"/>
      <c r="M599" s="114"/>
    </row>
    <row r="600" spans="1:13" ht="17.100000000000001" customHeight="1">
      <c r="A600" s="114"/>
      <c r="B600" s="114"/>
      <c r="C600" s="114"/>
      <c r="D600" s="114"/>
      <c r="E600" s="114"/>
      <c r="F600" s="114"/>
      <c r="G600" s="114"/>
      <c r="H600" s="114"/>
      <c r="I600" s="114"/>
      <c r="J600" s="114"/>
      <c r="K600" s="114"/>
      <c r="L600" s="114"/>
      <c r="M600" s="114"/>
    </row>
    <row r="601" spans="1:13" ht="17.100000000000001" customHeight="1">
      <c r="A601" s="114"/>
      <c r="B601" s="114"/>
      <c r="C601" s="114"/>
      <c r="D601" s="114"/>
      <c r="E601" s="114"/>
      <c r="F601" s="114"/>
      <c r="G601" s="114"/>
      <c r="H601" s="114"/>
      <c r="I601" s="114"/>
      <c r="J601" s="114"/>
      <c r="K601" s="114"/>
      <c r="L601" s="114"/>
      <c r="M601" s="114"/>
    </row>
    <row r="602" spans="1:13" ht="17.100000000000001" customHeight="1">
      <c r="A602" s="114"/>
      <c r="B602" s="114"/>
      <c r="C602" s="114"/>
      <c r="D602" s="114"/>
      <c r="E602" s="114"/>
      <c r="F602" s="114"/>
      <c r="G602" s="114"/>
      <c r="H602" s="114"/>
      <c r="I602" s="114"/>
      <c r="J602" s="114"/>
      <c r="K602" s="114"/>
      <c r="L602" s="114"/>
      <c r="M602" s="114"/>
    </row>
    <row r="603" spans="1:13" ht="17.100000000000001" customHeight="1">
      <c r="A603" s="114"/>
      <c r="B603" s="114"/>
      <c r="C603" s="114"/>
      <c r="D603" s="114"/>
      <c r="E603" s="114"/>
      <c r="F603" s="114"/>
      <c r="G603" s="114"/>
      <c r="H603" s="114"/>
      <c r="I603" s="114"/>
      <c r="J603" s="114"/>
      <c r="K603" s="114"/>
      <c r="L603" s="114"/>
      <c r="M603" s="114"/>
    </row>
    <row r="604" spans="1:13" ht="17.100000000000001" customHeight="1">
      <c r="A604" s="114"/>
      <c r="B604" s="114"/>
      <c r="C604" s="114"/>
      <c r="D604" s="114"/>
      <c r="E604" s="114"/>
      <c r="F604" s="114"/>
      <c r="G604" s="114"/>
      <c r="H604" s="114"/>
      <c r="I604" s="114"/>
      <c r="J604" s="114"/>
      <c r="K604" s="114"/>
      <c r="L604" s="114"/>
      <c r="M604" s="114"/>
    </row>
    <row r="605" spans="1:13" ht="17.100000000000001" customHeight="1">
      <c r="A605" s="114"/>
      <c r="B605" s="114"/>
      <c r="C605" s="114"/>
      <c r="D605" s="114"/>
      <c r="E605" s="114"/>
      <c r="F605" s="114"/>
      <c r="G605" s="114"/>
      <c r="H605" s="114"/>
      <c r="I605" s="114"/>
      <c r="J605" s="114"/>
      <c r="K605" s="114"/>
      <c r="L605" s="114"/>
      <c r="M605" s="114"/>
    </row>
    <row r="606" spans="1:13" ht="17.100000000000001" customHeight="1">
      <c r="A606" s="114"/>
      <c r="B606" s="114"/>
      <c r="C606" s="114"/>
      <c r="D606" s="114"/>
      <c r="E606" s="114"/>
      <c r="F606" s="114"/>
      <c r="G606" s="114"/>
      <c r="H606" s="114"/>
      <c r="I606" s="114"/>
      <c r="J606" s="114"/>
      <c r="K606" s="114"/>
      <c r="L606" s="114"/>
      <c r="M606" s="114"/>
    </row>
    <row r="607" spans="1:13" ht="17.100000000000001" customHeight="1">
      <c r="A607" s="114"/>
      <c r="B607" s="114"/>
      <c r="C607" s="114"/>
      <c r="D607" s="114"/>
      <c r="E607" s="114"/>
      <c r="F607" s="114"/>
      <c r="G607" s="114"/>
      <c r="H607" s="114"/>
      <c r="I607" s="114"/>
      <c r="J607" s="114"/>
      <c r="K607" s="114"/>
      <c r="L607" s="114"/>
      <c r="M607" s="114"/>
    </row>
    <row r="608" spans="1:13" ht="17.100000000000001" customHeight="1">
      <c r="A608" s="114"/>
      <c r="B608" s="114"/>
      <c r="C608" s="114"/>
      <c r="D608" s="114"/>
      <c r="E608" s="114"/>
      <c r="F608" s="114"/>
      <c r="G608" s="114"/>
      <c r="H608" s="114"/>
      <c r="I608" s="114"/>
      <c r="J608" s="114"/>
      <c r="K608" s="114"/>
      <c r="L608" s="114"/>
      <c r="M608" s="114"/>
    </row>
    <row r="609" spans="1:13" ht="17.100000000000001" customHeight="1">
      <c r="A609" s="114"/>
      <c r="B609" s="114"/>
      <c r="C609" s="114"/>
      <c r="D609" s="114"/>
      <c r="E609" s="114"/>
      <c r="F609" s="114"/>
      <c r="G609" s="114"/>
      <c r="H609" s="114"/>
      <c r="I609" s="114"/>
      <c r="J609" s="114"/>
      <c r="K609" s="114"/>
      <c r="L609" s="114"/>
      <c r="M609" s="114"/>
    </row>
    <row r="610" spans="1:13" ht="17.100000000000001" customHeight="1">
      <c r="A610" s="114"/>
      <c r="B610" s="114"/>
      <c r="C610" s="114"/>
      <c r="D610" s="114"/>
      <c r="E610" s="114"/>
      <c r="F610" s="114"/>
      <c r="G610" s="114"/>
      <c r="H610" s="114"/>
      <c r="I610" s="114"/>
      <c r="J610" s="114"/>
      <c r="K610" s="114"/>
      <c r="L610" s="114"/>
      <c r="M610" s="114"/>
    </row>
    <row r="611" spans="1:13" ht="17.100000000000001" customHeight="1">
      <c r="A611" s="114"/>
      <c r="B611" s="114"/>
      <c r="C611" s="114"/>
      <c r="D611" s="114"/>
      <c r="E611" s="114"/>
      <c r="F611" s="114"/>
      <c r="G611" s="114"/>
      <c r="H611" s="114"/>
      <c r="I611" s="114"/>
      <c r="J611" s="114"/>
      <c r="K611" s="114"/>
      <c r="L611" s="114"/>
      <c r="M611" s="114"/>
    </row>
    <row r="612" spans="1:13" ht="17.100000000000001" customHeight="1">
      <c r="A612" s="114"/>
      <c r="B612" s="114"/>
      <c r="C612" s="114"/>
      <c r="D612" s="114"/>
      <c r="E612" s="114"/>
      <c r="F612" s="114"/>
      <c r="G612" s="114"/>
      <c r="H612" s="114"/>
      <c r="I612" s="114"/>
      <c r="J612" s="114"/>
      <c r="K612" s="114"/>
      <c r="L612" s="114"/>
      <c r="M612" s="114"/>
    </row>
    <row r="613" spans="1:13" ht="17.100000000000001" customHeight="1">
      <c r="A613" s="114"/>
      <c r="B613" s="114"/>
      <c r="C613" s="114"/>
      <c r="D613" s="114"/>
      <c r="E613" s="114"/>
      <c r="F613" s="114"/>
      <c r="G613" s="114"/>
      <c r="H613" s="114"/>
      <c r="I613" s="114"/>
      <c r="J613" s="114"/>
      <c r="K613" s="114"/>
      <c r="L613" s="114"/>
      <c r="M613" s="114"/>
    </row>
    <row r="614" spans="1:13" ht="17.100000000000001" customHeight="1">
      <c r="A614" s="114"/>
      <c r="B614" s="114"/>
      <c r="C614" s="114"/>
      <c r="D614" s="114"/>
      <c r="E614" s="114"/>
      <c r="F614" s="114"/>
      <c r="G614" s="114"/>
      <c r="H614" s="114"/>
      <c r="I614" s="114"/>
      <c r="J614" s="114"/>
      <c r="K614" s="114"/>
      <c r="L614" s="114"/>
      <c r="M614" s="114"/>
    </row>
    <row r="615" spans="1:13" ht="17.100000000000001" customHeight="1">
      <c r="A615" s="114"/>
      <c r="B615" s="114"/>
      <c r="C615" s="114"/>
      <c r="D615" s="114"/>
      <c r="E615" s="114"/>
      <c r="F615" s="114"/>
      <c r="G615" s="114"/>
      <c r="H615" s="114"/>
      <c r="I615" s="114"/>
      <c r="J615" s="114"/>
      <c r="K615" s="114"/>
      <c r="L615" s="114"/>
      <c r="M615" s="114"/>
    </row>
    <row r="616" spans="1:13" ht="17.100000000000001" customHeight="1">
      <c r="A616" s="114"/>
      <c r="B616" s="114"/>
      <c r="C616" s="114"/>
      <c r="D616" s="114"/>
      <c r="E616" s="114"/>
      <c r="F616" s="114"/>
      <c r="G616" s="114"/>
      <c r="H616" s="114"/>
      <c r="I616" s="114"/>
      <c r="J616" s="114"/>
      <c r="K616" s="114"/>
      <c r="L616" s="114"/>
      <c r="M616" s="114"/>
    </row>
    <row r="617" spans="1:13" ht="17.100000000000001" customHeight="1">
      <c r="A617" s="114"/>
      <c r="B617" s="114"/>
      <c r="C617" s="114"/>
      <c r="D617" s="114"/>
      <c r="E617" s="114"/>
      <c r="F617" s="114"/>
      <c r="G617" s="114"/>
      <c r="H617" s="114"/>
      <c r="I617" s="114"/>
      <c r="J617" s="114"/>
      <c r="K617" s="114"/>
      <c r="L617" s="114"/>
      <c r="M617" s="114"/>
    </row>
    <row r="618" spans="1:13" ht="17.100000000000001" customHeight="1">
      <c r="A618" s="114"/>
      <c r="B618" s="114"/>
      <c r="C618" s="114"/>
      <c r="D618" s="114"/>
      <c r="E618" s="114"/>
      <c r="F618" s="114"/>
      <c r="G618" s="114"/>
      <c r="H618" s="114"/>
      <c r="I618" s="114"/>
      <c r="J618" s="114"/>
      <c r="K618" s="114"/>
      <c r="L618" s="114"/>
      <c r="M618" s="114"/>
    </row>
    <row r="619" spans="1:13" ht="17.100000000000001" customHeight="1">
      <c r="A619" s="114"/>
      <c r="B619" s="114"/>
      <c r="C619" s="114"/>
      <c r="D619" s="114"/>
      <c r="E619" s="114"/>
      <c r="F619" s="114"/>
      <c r="G619" s="114"/>
      <c r="H619" s="114"/>
      <c r="I619" s="114"/>
      <c r="J619" s="114"/>
      <c r="K619" s="114"/>
      <c r="L619" s="114"/>
      <c r="M619" s="114"/>
    </row>
    <row r="620" spans="1:13" ht="17.100000000000001" customHeight="1">
      <c r="A620" s="114"/>
      <c r="B620" s="114"/>
      <c r="C620" s="114"/>
      <c r="D620" s="114"/>
      <c r="E620" s="114"/>
      <c r="F620" s="114"/>
      <c r="G620" s="114"/>
      <c r="H620" s="114"/>
      <c r="I620" s="114"/>
      <c r="J620" s="114"/>
      <c r="K620" s="114"/>
      <c r="L620" s="114"/>
      <c r="M620" s="114"/>
    </row>
    <row r="621" spans="1:13" ht="17.100000000000001" customHeight="1">
      <c r="A621" s="114"/>
      <c r="B621" s="114"/>
      <c r="C621" s="114"/>
      <c r="D621" s="114"/>
      <c r="E621" s="114"/>
      <c r="F621" s="114"/>
      <c r="G621" s="114"/>
      <c r="H621" s="114"/>
      <c r="I621" s="114"/>
      <c r="J621" s="114"/>
      <c r="K621" s="114"/>
      <c r="L621" s="114"/>
      <c r="M621" s="114"/>
    </row>
    <row r="622" spans="1:13" ht="17.100000000000001" customHeight="1">
      <c r="A622" s="114"/>
      <c r="B622" s="114"/>
      <c r="C622" s="114"/>
      <c r="D622" s="114"/>
      <c r="E622" s="114"/>
      <c r="F622" s="114"/>
      <c r="G622" s="114"/>
      <c r="H622" s="114"/>
      <c r="I622" s="114"/>
      <c r="J622" s="114"/>
      <c r="K622" s="114"/>
      <c r="L622" s="114"/>
      <c r="M622" s="114"/>
    </row>
    <row r="623" spans="1:13" ht="17.100000000000001" customHeight="1">
      <c r="A623" s="114"/>
      <c r="B623" s="114"/>
      <c r="C623" s="114"/>
      <c r="D623" s="114"/>
      <c r="E623" s="114"/>
      <c r="F623" s="114"/>
      <c r="G623" s="114"/>
      <c r="H623" s="114"/>
      <c r="I623" s="114"/>
      <c r="J623" s="114"/>
      <c r="K623" s="114"/>
      <c r="L623" s="114"/>
      <c r="M623" s="114"/>
    </row>
    <row r="624" spans="1:13" ht="17.100000000000001" customHeight="1">
      <c r="A624" s="114"/>
      <c r="B624" s="114"/>
      <c r="C624" s="114"/>
      <c r="D624" s="114"/>
      <c r="E624" s="114"/>
      <c r="F624" s="114"/>
      <c r="G624" s="114"/>
      <c r="H624" s="114"/>
      <c r="I624" s="114"/>
      <c r="J624" s="114"/>
      <c r="K624" s="114"/>
      <c r="L624" s="114"/>
      <c r="M624" s="114"/>
    </row>
    <row r="625" spans="1:36" ht="17.100000000000001" customHeight="1">
      <c r="A625" s="114"/>
      <c r="B625" s="114"/>
      <c r="C625" s="114"/>
      <c r="D625" s="114"/>
      <c r="E625" s="114"/>
      <c r="F625" s="114"/>
      <c r="G625" s="114"/>
      <c r="H625" s="114"/>
      <c r="I625" s="114"/>
      <c r="J625" s="114"/>
      <c r="K625" s="114"/>
      <c r="L625" s="114"/>
      <c r="M625" s="114"/>
    </row>
    <row r="626" spans="1:36" ht="17.100000000000001" customHeight="1">
      <c r="A626" s="114"/>
      <c r="B626" s="114"/>
      <c r="C626" s="114"/>
      <c r="D626" s="114"/>
      <c r="E626" s="114"/>
      <c r="F626" s="114"/>
      <c r="G626" s="114"/>
      <c r="H626" s="114"/>
      <c r="I626" s="114"/>
      <c r="J626" s="114"/>
      <c r="K626" s="114"/>
      <c r="L626" s="114"/>
      <c r="M626" s="114"/>
    </row>
    <row r="627" spans="1:36" ht="17.100000000000001" customHeight="1">
      <c r="AE627" s="12"/>
      <c r="AF627" s="12"/>
      <c r="AG627" s="12"/>
      <c r="AH627" s="12"/>
      <c r="AI627" s="12"/>
      <c r="AJ627" s="12"/>
    </row>
  </sheetData>
  <phoneticPr fontId="4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O108"/>
  <sheetViews>
    <sheetView showGridLines="0" showWhiteSpace="0" zoomScaleNormal="100" zoomScaleSheetLayoutView="100" workbookViewId="0">
      <selection sqref="A1:O2"/>
    </sheetView>
  </sheetViews>
  <sheetFormatPr defaultColWidth="10.77734375" defaultRowHeight="15" customHeight="1"/>
  <cols>
    <col min="1" max="2" width="3.77734375" style="37" customWidth="1"/>
    <col min="3" max="4" width="7.77734375" style="37" customWidth="1"/>
    <col min="5" max="5" width="0.88671875" style="37" customWidth="1"/>
    <col min="6" max="7" width="7.77734375" style="37" customWidth="1"/>
    <col min="8" max="8" width="0.88671875" style="37" customWidth="1"/>
    <col min="9" max="10" width="7.77734375" style="37" customWidth="1"/>
    <col min="11" max="11" width="0.88671875" style="37" customWidth="1"/>
    <col min="12" max="13" width="7.77734375" style="37" customWidth="1"/>
    <col min="14" max="15" width="3.77734375" style="37" customWidth="1"/>
    <col min="16" max="16384" width="10.77734375" style="37"/>
  </cols>
  <sheetData>
    <row r="1" spans="1:15" s="47" customFormat="1" ht="33" customHeight="1">
      <c r="A1" s="325" t="s">
        <v>34</v>
      </c>
      <c r="B1" s="325"/>
      <c r="C1" s="325"/>
      <c r="D1" s="325"/>
      <c r="E1" s="325"/>
      <c r="F1" s="325"/>
      <c r="G1" s="325"/>
      <c r="H1" s="325"/>
      <c r="I1" s="325"/>
      <c r="J1" s="325"/>
      <c r="K1" s="325"/>
      <c r="L1" s="325"/>
      <c r="M1" s="325"/>
      <c r="N1" s="325"/>
      <c r="O1" s="325"/>
    </row>
    <row r="2" spans="1:15" s="47" customFormat="1" ht="33" customHeight="1">
      <c r="A2" s="325"/>
      <c r="B2" s="325"/>
      <c r="C2" s="325"/>
      <c r="D2" s="325"/>
      <c r="E2" s="325"/>
      <c r="F2" s="325"/>
      <c r="G2" s="325"/>
      <c r="H2" s="325"/>
      <c r="I2" s="325"/>
      <c r="J2" s="325"/>
      <c r="K2" s="325"/>
      <c r="L2" s="325"/>
      <c r="M2" s="325"/>
      <c r="N2" s="325"/>
      <c r="O2" s="325"/>
    </row>
    <row r="3" spans="1:15" s="47" customFormat="1" ht="12.75" customHeight="1">
      <c r="A3" s="48" t="s">
        <v>80</v>
      </c>
      <c r="B3" s="48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48"/>
      <c r="O3" s="22"/>
    </row>
    <row r="4" spans="1:15" s="49" customFormat="1" ht="13.5" customHeight="1">
      <c r="A4" s="90" t="str">
        <f>" 교   정   번   호(Calibration No) : "&amp;기본정보!H3</f>
        <v xml:space="preserve"> 교   정   번   호(Calibration No) : </v>
      </c>
      <c r="B4" s="220"/>
      <c r="C4" s="91"/>
      <c r="D4" s="91"/>
      <c r="E4" s="99"/>
      <c r="F4" s="91"/>
      <c r="G4" s="100"/>
      <c r="H4" s="92"/>
      <c r="I4" s="219"/>
      <c r="J4" s="219"/>
      <c r="K4" s="92"/>
      <c r="L4" s="219"/>
      <c r="M4" s="219"/>
      <c r="N4" s="220"/>
      <c r="O4" s="99"/>
    </row>
    <row r="5" spans="1:15" s="36" customFormat="1" ht="15" customHeight="1"/>
    <row r="6" spans="1:15" ht="15" customHeight="1">
      <c r="C6" s="54" t="str">
        <f>"○ 품명 : "&amp;기본정보!C$5</f>
        <v xml:space="preserve">○ 품명 : </v>
      </c>
      <c r="D6" s="54"/>
    </row>
    <row r="7" spans="1:15" ht="15" customHeight="1">
      <c r="C7" s="54" t="str">
        <f>"○ 제작회사 : "&amp;기본정보!C$6</f>
        <v xml:space="preserve">○ 제작회사 : </v>
      </c>
      <c r="D7" s="54"/>
    </row>
    <row r="8" spans="1:15" ht="15" customHeight="1">
      <c r="C8" s="54" t="str">
        <f>"○ 형식 : "&amp;기본정보!C$7</f>
        <v xml:space="preserve">○ 형식 : </v>
      </c>
      <c r="D8" s="54"/>
    </row>
    <row r="9" spans="1:15" ht="15" customHeight="1">
      <c r="C9" s="54" t="str">
        <f>"○ 기기번호 : "&amp;기본정보!C$8</f>
        <v xml:space="preserve">○ 기기번호 : </v>
      </c>
      <c r="D9" s="54"/>
    </row>
    <row r="11" spans="1:15" ht="15" customHeight="1">
      <c r="C11" s="38" t="s">
        <v>81</v>
      </c>
      <c r="D11" s="38"/>
    </row>
    <row r="12" spans="1:15" ht="15" customHeight="1">
      <c r="A12" s="94" t="str">
        <f>IF(Calcu!K3=Calcu!L3,"삭제","")</f>
        <v>삭제</v>
      </c>
      <c r="C12" s="54" t="str">
        <f>"○ 교정범위 : ("&amp;Calcu!K3&amp;" ~ "&amp;Calcu!L3&amp;") mm"</f>
        <v>○ 교정범위 : (0 ~ 0) mm</v>
      </c>
      <c r="D12" s="54"/>
    </row>
    <row r="13" spans="1:15" ht="15" customHeight="1">
      <c r="A13" s="44"/>
      <c r="B13" s="44"/>
      <c r="N13" s="44"/>
    </row>
    <row r="14" spans="1:15" ht="15" customHeight="1">
      <c r="A14" s="44"/>
      <c r="B14" s="44"/>
      <c r="C14" s="167" t="s">
        <v>118</v>
      </c>
      <c r="D14" s="167" t="s">
        <v>120</v>
      </c>
      <c r="F14" s="200" t="s">
        <v>86</v>
      </c>
      <c r="G14" s="200" t="s">
        <v>83</v>
      </c>
      <c r="I14" s="200" t="s">
        <v>86</v>
      </c>
      <c r="J14" s="200" t="s">
        <v>83</v>
      </c>
      <c r="L14" s="200" t="s">
        <v>86</v>
      </c>
      <c r="M14" s="200" t="s">
        <v>83</v>
      </c>
      <c r="N14" s="44"/>
    </row>
    <row r="15" spans="1:15" ht="15" customHeight="1">
      <c r="A15" s="44"/>
      <c r="B15" s="44"/>
      <c r="C15" s="166" t="s">
        <v>98</v>
      </c>
      <c r="D15" s="166" t="s">
        <v>98</v>
      </c>
      <c r="F15" s="201" t="s">
        <v>98</v>
      </c>
      <c r="G15" s="201" t="s">
        <v>98</v>
      </c>
      <c r="I15" s="201" t="s">
        <v>98</v>
      </c>
      <c r="J15" s="201" t="s">
        <v>98</v>
      </c>
      <c r="L15" s="201" t="s">
        <v>98</v>
      </c>
      <c r="M15" s="201" t="s">
        <v>98</v>
      </c>
      <c r="N15" s="44"/>
    </row>
    <row r="16" spans="1:15" ht="15" customHeight="1">
      <c r="A16" s="44" t="str">
        <f>IF(Calcu!B9=TRUE,"","삭제")</f>
        <v>삭제</v>
      </c>
      <c r="B16" s="44"/>
      <c r="C16" s="133" t="str">
        <f>Calcu!AH9</f>
        <v>-</v>
      </c>
      <c r="D16" s="133" t="str">
        <f>Calcu!AI9</f>
        <v>-</v>
      </c>
      <c r="F16" s="133" t="str">
        <f>Calcu!AH40</f>
        <v>-</v>
      </c>
      <c r="G16" s="133" t="str">
        <f>Calcu!AI40</f>
        <v>-</v>
      </c>
      <c r="I16" s="133" t="str">
        <f>Calcu!AH71</f>
        <v>-</v>
      </c>
      <c r="J16" s="133" t="str">
        <f>Calcu!AI71</f>
        <v>-</v>
      </c>
      <c r="L16" s="133" t="str">
        <f>Calcu!AH102</f>
        <v>-</v>
      </c>
      <c r="M16" s="133" t="str">
        <f>Calcu!AI102</f>
        <v>-</v>
      </c>
      <c r="N16" s="44"/>
    </row>
    <row r="17" spans="1:14" ht="15" customHeight="1">
      <c r="A17" s="44" t="str">
        <f>IF(Calcu!B10=TRUE,"","삭제")</f>
        <v>삭제</v>
      </c>
      <c r="B17" s="44"/>
      <c r="C17" s="133" t="str">
        <f>Calcu!AH10</f>
        <v>-</v>
      </c>
      <c r="D17" s="133" t="str">
        <f>Calcu!AI10</f>
        <v>-</v>
      </c>
      <c r="F17" s="133" t="str">
        <f>Calcu!AH41</f>
        <v>-</v>
      </c>
      <c r="G17" s="133" t="str">
        <f>Calcu!AI41</f>
        <v>-</v>
      </c>
      <c r="I17" s="133" t="str">
        <f>Calcu!AH72</f>
        <v>-</v>
      </c>
      <c r="J17" s="133" t="str">
        <f>Calcu!AI72</f>
        <v>-</v>
      </c>
      <c r="L17" s="133" t="str">
        <f>Calcu!AH103</f>
        <v>-</v>
      </c>
      <c r="M17" s="133" t="str">
        <f>Calcu!AI103</f>
        <v>-</v>
      </c>
      <c r="N17" s="44"/>
    </row>
    <row r="18" spans="1:14" ht="15" customHeight="1">
      <c r="A18" s="44" t="str">
        <f>IF(Calcu!B11=TRUE,"","삭제")</f>
        <v>삭제</v>
      </c>
      <c r="B18" s="44"/>
      <c r="C18" s="133" t="str">
        <f>Calcu!AH11</f>
        <v>-</v>
      </c>
      <c r="D18" s="133" t="str">
        <f>Calcu!AI11</f>
        <v>-</v>
      </c>
      <c r="F18" s="133" t="str">
        <f>Calcu!AH42</f>
        <v>-</v>
      </c>
      <c r="G18" s="133" t="str">
        <f>Calcu!AI42</f>
        <v>-</v>
      </c>
      <c r="I18" s="133" t="str">
        <f>Calcu!AH73</f>
        <v>-</v>
      </c>
      <c r="J18" s="133" t="str">
        <f>Calcu!AI73</f>
        <v>-</v>
      </c>
      <c r="L18" s="133" t="str">
        <f>Calcu!AH104</f>
        <v>-</v>
      </c>
      <c r="M18" s="133" t="str">
        <f>Calcu!AI104</f>
        <v>-</v>
      </c>
      <c r="N18" s="44"/>
    </row>
    <row r="19" spans="1:14" ht="15" customHeight="1">
      <c r="A19" s="44" t="str">
        <f>IF(Calcu!B12=TRUE,"","삭제")</f>
        <v>삭제</v>
      </c>
      <c r="B19" s="44"/>
      <c r="C19" s="133" t="str">
        <f>Calcu!AH12</f>
        <v>-</v>
      </c>
      <c r="D19" s="133" t="str">
        <f>Calcu!AI12</f>
        <v>-</v>
      </c>
      <c r="F19" s="133" t="str">
        <f>Calcu!AH43</f>
        <v>-</v>
      </c>
      <c r="G19" s="133" t="str">
        <f>Calcu!AI43</f>
        <v>-</v>
      </c>
      <c r="I19" s="133" t="str">
        <f>Calcu!AH74</f>
        <v>-</v>
      </c>
      <c r="J19" s="133" t="str">
        <f>Calcu!AI74</f>
        <v>-</v>
      </c>
      <c r="L19" s="133" t="str">
        <f>Calcu!AH105</f>
        <v>-</v>
      </c>
      <c r="M19" s="133" t="str">
        <f>Calcu!AI105</f>
        <v>-</v>
      </c>
      <c r="N19" s="44"/>
    </row>
    <row r="20" spans="1:14" ht="15" customHeight="1">
      <c r="A20" s="44" t="str">
        <f>IF(Calcu!B13=TRUE,"","삭제")</f>
        <v>삭제</v>
      </c>
      <c r="B20" s="44"/>
      <c r="C20" s="133" t="str">
        <f>Calcu!AH13</f>
        <v>-</v>
      </c>
      <c r="D20" s="133" t="str">
        <f>Calcu!AI13</f>
        <v>-</v>
      </c>
      <c r="F20" s="133" t="str">
        <f>Calcu!AH44</f>
        <v>-</v>
      </c>
      <c r="G20" s="133" t="str">
        <f>Calcu!AI44</f>
        <v>-</v>
      </c>
      <c r="I20" s="133" t="str">
        <f>Calcu!AH75</f>
        <v>-</v>
      </c>
      <c r="J20" s="133" t="str">
        <f>Calcu!AI75</f>
        <v>-</v>
      </c>
      <c r="L20" s="133" t="str">
        <f>Calcu!AH106</f>
        <v>-</v>
      </c>
      <c r="M20" s="133" t="str">
        <f>Calcu!AI106</f>
        <v>-</v>
      </c>
      <c r="N20" s="44"/>
    </row>
    <row r="21" spans="1:14" ht="15" customHeight="1">
      <c r="A21" s="44" t="str">
        <f>IF(Calcu!B14=TRUE,"","삭제")</f>
        <v>삭제</v>
      </c>
      <c r="B21" s="44"/>
      <c r="C21" s="133" t="str">
        <f>Calcu!AH14</f>
        <v>-</v>
      </c>
      <c r="D21" s="133" t="str">
        <f>Calcu!AI14</f>
        <v>-</v>
      </c>
      <c r="F21" s="133" t="str">
        <f>Calcu!AH45</f>
        <v>-</v>
      </c>
      <c r="G21" s="133" t="str">
        <f>Calcu!AI45</f>
        <v>-</v>
      </c>
      <c r="I21" s="133" t="str">
        <f>Calcu!AH76</f>
        <v>-</v>
      </c>
      <c r="J21" s="133" t="str">
        <f>Calcu!AI76</f>
        <v>-</v>
      </c>
      <c r="L21" s="133" t="str">
        <f>Calcu!AH107</f>
        <v>-</v>
      </c>
      <c r="M21" s="133" t="str">
        <f>Calcu!AI107</f>
        <v>-</v>
      </c>
      <c r="N21" s="44"/>
    </row>
    <row r="22" spans="1:14" ht="15" customHeight="1">
      <c r="A22" s="44" t="str">
        <f>IF(Calcu!B15=TRUE,"","삭제")</f>
        <v>삭제</v>
      </c>
      <c r="B22" s="44"/>
      <c r="C22" s="133" t="str">
        <f>Calcu!AH15</f>
        <v>-</v>
      </c>
      <c r="D22" s="133" t="str">
        <f>Calcu!AI15</f>
        <v>-</v>
      </c>
      <c r="F22" s="133" t="str">
        <f>Calcu!AH46</f>
        <v>-</v>
      </c>
      <c r="G22" s="133" t="str">
        <f>Calcu!AI46</f>
        <v>-</v>
      </c>
      <c r="I22" s="133" t="str">
        <f>Calcu!AH77</f>
        <v>-</v>
      </c>
      <c r="J22" s="133" t="str">
        <f>Calcu!AI77</f>
        <v>-</v>
      </c>
      <c r="L22" s="133" t="str">
        <f>Calcu!AH108</f>
        <v>-</v>
      </c>
      <c r="M22" s="133" t="str">
        <f>Calcu!AI108</f>
        <v>-</v>
      </c>
      <c r="N22" s="44"/>
    </row>
    <row r="23" spans="1:14" ht="15" customHeight="1">
      <c r="A23" s="44" t="str">
        <f>IF(Calcu!B16=TRUE,"","삭제")</f>
        <v>삭제</v>
      </c>
      <c r="B23" s="44"/>
      <c r="C23" s="133" t="str">
        <f>Calcu!AH16</f>
        <v>-</v>
      </c>
      <c r="D23" s="133" t="str">
        <f>Calcu!AI16</f>
        <v>-</v>
      </c>
      <c r="F23" s="133" t="str">
        <f>Calcu!AH47</f>
        <v>-</v>
      </c>
      <c r="G23" s="133" t="str">
        <f>Calcu!AI47</f>
        <v>-</v>
      </c>
      <c r="I23" s="133" t="str">
        <f>Calcu!AH78</f>
        <v>-</v>
      </c>
      <c r="J23" s="133" t="str">
        <f>Calcu!AI78</f>
        <v>-</v>
      </c>
      <c r="L23" s="133" t="str">
        <f>Calcu!AH109</f>
        <v>-</v>
      </c>
      <c r="M23" s="133" t="str">
        <f>Calcu!AI109</f>
        <v>-</v>
      </c>
      <c r="N23" s="44"/>
    </row>
    <row r="24" spans="1:14" ht="15" customHeight="1">
      <c r="A24" s="44" t="str">
        <f>IF(Calcu!B17=TRUE,"","삭제")</f>
        <v>삭제</v>
      </c>
      <c r="B24" s="44"/>
      <c r="C24" s="133" t="str">
        <f>Calcu!AH17</f>
        <v>-</v>
      </c>
      <c r="D24" s="133" t="str">
        <f>Calcu!AI17</f>
        <v>-</v>
      </c>
      <c r="F24" s="133" t="str">
        <f>Calcu!AH48</f>
        <v>-</v>
      </c>
      <c r="G24" s="133" t="str">
        <f>Calcu!AI48</f>
        <v>-</v>
      </c>
      <c r="I24" s="133" t="str">
        <f>Calcu!AH79</f>
        <v>-</v>
      </c>
      <c r="J24" s="133" t="str">
        <f>Calcu!AI79</f>
        <v>-</v>
      </c>
      <c r="L24" s="133" t="str">
        <f>Calcu!AH110</f>
        <v>-</v>
      </c>
      <c r="M24" s="133" t="str">
        <f>Calcu!AI110</f>
        <v>-</v>
      </c>
      <c r="N24" s="44"/>
    </row>
    <row r="25" spans="1:14" ht="15" customHeight="1">
      <c r="A25" s="44" t="str">
        <f>IF(Calcu!B18=TRUE,"","삭제")</f>
        <v>삭제</v>
      </c>
      <c r="B25" s="44"/>
      <c r="C25" s="133" t="str">
        <f>Calcu!AH18</f>
        <v>-</v>
      </c>
      <c r="D25" s="133" t="str">
        <f>Calcu!AI18</f>
        <v>-</v>
      </c>
      <c r="F25" s="133" t="str">
        <f>Calcu!AH49</f>
        <v>-</v>
      </c>
      <c r="G25" s="133" t="str">
        <f>Calcu!AI49</f>
        <v>-</v>
      </c>
      <c r="I25" s="133" t="str">
        <f>Calcu!AH80</f>
        <v>-</v>
      </c>
      <c r="J25" s="133" t="str">
        <f>Calcu!AI80</f>
        <v>-</v>
      </c>
      <c r="L25" s="133" t="str">
        <f>Calcu!AH111</f>
        <v>-</v>
      </c>
      <c r="M25" s="133" t="str">
        <f>Calcu!AI111</f>
        <v>-</v>
      </c>
      <c r="N25" s="44"/>
    </row>
    <row r="26" spans="1:14" ht="15" customHeight="1">
      <c r="A26" s="44" t="str">
        <f>IF(Calcu!B19=TRUE,"","삭제")</f>
        <v>삭제</v>
      </c>
      <c r="B26" s="44"/>
      <c r="C26" s="133" t="str">
        <f>Calcu!AH19</f>
        <v>-</v>
      </c>
      <c r="D26" s="133" t="str">
        <f>Calcu!AI19</f>
        <v>-</v>
      </c>
      <c r="F26" s="133" t="str">
        <f>Calcu!AH50</f>
        <v>-</v>
      </c>
      <c r="G26" s="133" t="str">
        <f>Calcu!AI50</f>
        <v>-</v>
      </c>
      <c r="I26" s="133" t="str">
        <f>Calcu!AH81</f>
        <v>-</v>
      </c>
      <c r="J26" s="133" t="str">
        <f>Calcu!AI81</f>
        <v>-</v>
      </c>
      <c r="L26" s="133" t="str">
        <f>Calcu!AH112</f>
        <v>-</v>
      </c>
      <c r="M26" s="133" t="str">
        <f>Calcu!AI112</f>
        <v>-</v>
      </c>
      <c r="N26" s="44"/>
    </row>
    <row r="27" spans="1:14" ht="15" customHeight="1">
      <c r="A27" s="44" t="str">
        <f>IF(Calcu!B20=TRUE,"","삭제")</f>
        <v>삭제</v>
      </c>
      <c r="B27" s="44"/>
      <c r="C27" s="133" t="str">
        <f>Calcu!AH20</f>
        <v>-</v>
      </c>
      <c r="D27" s="133" t="str">
        <f>Calcu!AI20</f>
        <v>-</v>
      </c>
      <c r="F27" s="133" t="str">
        <f>Calcu!AH51</f>
        <v>-</v>
      </c>
      <c r="G27" s="133" t="str">
        <f>Calcu!AI51</f>
        <v>-</v>
      </c>
      <c r="I27" s="133" t="str">
        <f>Calcu!AH82</f>
        <v>-</v>
      </c>
      <c r="J27" s="133" t="str">
        <f>Calcu!AI82</f>
        <v>-</v>
      </c>
      <c r="L27" s="133" t="str">
        <f>Calcu!AH113</f>
        <v>-</v>
      </c>
      <c r="M27" s="133" t="str">
        <f>Calcu!AI113</f>
        <v>-</v>
      </c>
      <c r="N27" s="44"/>
    </row>
    <row r="28" spans="1:14" ht="15" customHeight="1">
      <c r="A28" s="44" t="str">
        <f>IF(Calcu!B21=TRUE,"","삭제")</f>
        <v>삭제</v>
      </c>
      <c r="B28" s="44"/>
      <c r="C28" s="133" t="str">
        <f>Calcu!AH21</f>
        <v>-</v>
      </c>
      <c r="D28" s="133" t="str">
        <f>Calcu!AI21</f>
        <v>-</v>
      </c>
      <c r="F28" s="133" t="str">
        <f>Calcu!AH52</f>
        <v>-</v>
      </c>
      <c r="G28" s="133" t="str">
        <f>Calcu!AI52</f>
        <v>-</v>
      </c>
      <c r="I28" s="133" t="str">
        <f>Calcu!AH83</f>
        <v>-</v>
      </c>
      <c r="J28" s="133" t="str">
        <f>Calcu!AI83</f>
        <v>-</v>
      </c>
      <c r="L28" s="133" t="str">
        <f>Calcu!AH114</f>
        <v>-</v>
      </c>
      <c r="M28" s="133" t="str">
        <f>Calcu!AI114</f>
        <v>-</v>
      </c>
      <c r="N28" s="44"/>
    </row>
    <row r="29" spans="1:14" ht="15" customHeight="1">
      <c r="A29" s="44" t="str">
        <f>IF(Calcu!B22=TRUE,"","삭제")</f>
        <v>삭제</v>
      </c>
      <c r="B29" s="44"/>
      <c r="C29" s="133" t="str">
        <f>Calcu!AH22</f>
        <v>-</v>
      </c>
      <c r="D29" s="133" t="str">
        <f>Calcu!AI22</f>
        <v>-</v>
      </c>
      <c r="F29" s="133" t="str">
        <f>Calcu!AH53</f>
        <v>-</v>
      </c>
      <c r="G29" s="133" t="str">
        <f>Calcu!AI53</f>
        <v>-</v>
      </c>
      <c r="I29" s="133" t="str">
        <f>Calcu!AH84</f>
        <v>-</v>
      </c>
      <c r="J29" s="133" t="str">
        <f>Calcu!AI84</f>
        <v>-</v>
      </c>
      <c r="L29" s="133" t="str">
        <f>Calcu!AH115</f>
        <v>-</v>
      </c>
      <c r="M29" s="133" t="str">
        <f>Calcu!AI115</f>
        <v>-</v>
      </c>
      <c r="N29" s="44"/>
    </row>
    <row r="30" spans="1:14" ht="15" customHeight="1">
      <c r="A30" s="44" t="str">
        <f>IF(Calcu!B23=TRUE,"","삭제")</f>
        <v>삭제</v>
      </c>
      <c r="B30" s="44"/>
      <c r="C30" s="133" t="str">
        <f>Calcu!AH23</f>
        <v>-</v>
      </c>
      <c r="D30" s="133" t="str">
        <f>Calcu!AI23</f>
        <v>-</v>
      </c>
      <c r="F30" s="133" t="str">
        <f>Calcu!AH54</f>
        <v>-</v>
      </c>
      <c r="G30" s="133" t="str">
        <f>Calcu!AI54</f>
        <v>-</v>
      </c>
      <c r="I30" s="133" t="str">
        <f>Calcu!AH85</f>
        <v>-</v>
      </c>
      <c r="J30" s="133" t="str">
        <f>Calcu!AI85</f>
        <v>-</v>
      </c>
      <c r="L30" s="133" t="str">
        <f>Calcu!AH116</f>
        <v>-</v>
      </c>
      <c r="M30" s="133" t="str">
        <f>Calcu!AI116</f>
        <v>-</v>
      </c>
      <c r="N30" s="44"/>
    </row>
    <row r="31" spans="1:14" ht="15" customHeight="1">
      <c r="A31" s="44" t="str">
        <f>IF(Calcu!B24=TRUE,"","삭제")</f>
        <v>삭제</v>
      </c>
      <c r="B31" s="44"/>
      <c r="C31" s="133" t="str">
        <f>Calcu!AH24</f>
        <v>-</v>
      </c>
      <c r="D31" s="133" t="str">
        <f>Calcu!AI24</f>
        <v>-</v>
      </c>
      <c r="F31" s="133" t="str">
        <f>Calcu!AH55</f>
        <v>-</v>
      </c>
      <c r="G31" s="133" t="str">
        <f>Calcu!AI55</f>
        <v>-</v>
      </c>
      <c r="I31" s="133" t="str">
        <f>Calcu!AH86</f>
        <v>-</v>
      </c>
      <c r="J31" s="133" t="str">
        <f>Calcu!AI86</f>
        <v>-</v>
      </c>
      <c r="L31" s="133" t="str">
        <f>Calcu!AH117</f>
        <v>-</v>
      </c>
      <c r="M31" s="133" t="str">
        <f>Calcu!AI117</f>
        <v>-</v>
      </c>
      <c r="N31" s="44"/>
    </row>
    <row r="32" spans="1:14" ht="15" customHeight="1">
      <c r="A32" s="44" t="str">
        <f>IF(Calcu!B25=TRUE,"","삭제")</f>
        <v>삭제</v>
      </c>
      <c r="B32" s="44"/>
      <c r="C32" s="133" t="str">
        <f>Calcu!AH25</f>
        <v>-</v>
      </c>
      <c r="D32" s="133" t="str">
        <f>Calcu!AI25</f>
        <v>-</v>
      </c>
      <c r="F32" s="133" t="str">
        <f>Calcu!AH56</f>
        <v>-</v>
      </c>
      <c r="G32" s="133" t="str">
        <f>Calcu!AI56</f>
        <v>-</v>
      </c>
      <c r="I32" s="133" t="str">
        <f>Calcu!AH87</f>
        <v>-</v>
      </c>
      <c r="J32" s="133" t="str">
        <f>Calcu!AI87</f>
        <v>-</v>
      </c>
      <c r="L32" s="133" t="str">
        <f>Calcu!AH118</f>
        <v>-</v>
      </c>
      <c r="M32" s="133" t="str">
        <f>Calcu!AI118</f>
        <v>-</v>
      </c>
      <c r="N32" s="44"/>
    </row>
    <row r="33" spans="1:14" ht="15" customHeight="1">
      <c r="A33" s="44" t="str">
        <f>IF(Calcu!B26=TRUE,"","삭제")</f>
        <v>삭제</v>
      </c>
      <c r="B33" s="44"/>
      <c r="C33" s="133" t="str">
        <f>Calcu!AH26</f>
        <v>-</v>
      </c>
      <c r="D33" s="133" t="str">
        <f>Calcu!AI26</f>
        <v>-</v>
      </c>
      <c r="F33" s="133" t="str">
        <f>Calcu!AH57</f>
        <v>-</v>
      </c>
      <c r="G33" s="133" t="str">
        <f>Calcu!AI57</f>
        <v>-</v>
      </c>
      <c r="I33" s="133" t="str">
        <f>Calcu!AH88</f>
        <v>-</v>
      </c>
      <c r="J33" s="133" t="str">
        <f>Calcu!AI88</f>
        <v>-</v>
      </c>
      <c r="L33" s="133" t="str">
        <f>Calcu!AH119</f>
        <v>-</v>
      </c>
      <c r="M33" s="133" t="str">
        <f>Calcu!AI119</f>
        <v>-</v>
      </c>
      <c r="N33" s="44"/>
    </row>
    <row r="34" spans="1:14" ht="15" customHeight="1">
      <c r="A34" s="44" t="str">
        <f>IF(Calcu!B27=TRUE,"","삭제")</f>
        <v>삭제</v>
      </c>
      <c r="B34" s="44"/>
      <c r="C34" s="133" t="str">
        <f>Calcu!AH27</f>
        <v>-</v>
      </c>
      <c r="D34" s="133" t="str">
        <f>Calcu!AI27</f>
        <v>-</v>
      </c>
      <c r="F34" s="133" t="str">
        <f>Calcu!AH58</f>
        <v>-</v>
      </c>
      <c r="G34" s="133" t="str">
        <f>Calcu!AI58</f>
        <v>-</v>
      </c>
      <c r="I34" s="133" t="str">
        <f>Calcu!AH89</f>
        <v>-</v>
      </c>
      <c r="J34" s="133" t="str">
        <f>Calcu!AI89</f>
        <v>-</v>
      </c>
      <c r="L34" s="133" t="str">
        <f>Calcu!AH120</f>
        <v>-</v>
      </c>
      <c r="M34" s="133" t="str">
        <f>Calcu!AI120</f>
        <v>-</v>
      </c>
      <c r="N34" s="44"/>
    </row>
    <row r="35" spans="1:14" ht="15" customHeight="1">
      <c r="A35" s="44" t="str">
        <f>IF(Calcu!B28=TRUE,"","삭제")</f>
        <v>삭제</v>
      </c>
      <c r="B35" s="44"/>
      <c r="C35" s="133" t="str">
        <f>Calcu!AH28</f>
        <v>-</v>
      </c>
      <c r="D35" s="133" t="str">
        <f>Calcu!AI28</f>
        <v>-</v>
      </c>
      <c r="F35" s="133" t="str">
        <f>Calcu!AH59</f>
        <v>-</v>
      </c>
      <c r="G35" s="133" t="str">
        <f>Calcu!AI59</f>
        <v>-</v>
      </c>
      <c r="I35" s="133" t="str">
        <f>Calcu!AH90</f>
        <v>-</v>
      </c>
      <c r="J35" s="133" t="str">
        <f>Calcu!AI90</f>
        <v>-</v>
      </c>
      <c r="L35" s="133" t="str">
        <f>Calcu!AH121</f>
        <v>-</v>
      </c>
      <c r="M35" s="133" t="str">
        <f>Calcu!AI121</f>
        <v>-</v>
      </c>
      <c r="N35" s="44"/>
    </row>
    <row r="36" spans="1:14" ht="15" customHeight="1">
      <c r="A36" s="44" t="str">
        <f>IF(Calcu!B29=TRUE,"","삭제")</f>
        <v>삭제</v>
      </c>
      <c r="B36" s="44"/>
      <c r="C36" s="133" t="str">
        <f>Calcu!AH29</f>
        <v>-</v>
      </c>
      <c r="D36" s="133" t="str">
        <f>Calcu!AI29</f>
        <v>-</v>
      </c>
      <c r="F36" s="133" t="str">
        <f>Calcu!AH60</f>
        <v>-</v>
      </c>
      <c r="G36" s="133" t="str">
        <f>Calcu!AI60</f>
        <v>-</v>
      </c>
      <c r="I36" s="133" t="str">
        <f>Calcu!AH91</f>
        <v>-</v>
      </c>
      <c r="J36" s="133" t="str">
        <f>Calcu!AI91</f>
        <v>-</v>
      </c>
      <c r="L36" s="133" t="str">
        <f>Calcu!AH122</f>
        <v>-</v>
      </c>
      <c r="M36" s="133" t="str">
        <f>Calcu!AI122</f>
        <v>-</v>
      </c>
      <c r="N36" s="44"/>
    </row>
    <row r="37" spans="1:14" ht="15" customHeight="1">
      <c r="A37" s="44" t="str">
        <f>IF(Calcu!B30=TRUE,"","삭제")</f>
        <v>삭제</v>
      </c>
      <c r="B37" s="44"/>
      <c r="C37" s="133" t="str">
        <f>Calcu!AH30</f>
        <v>-</v>
      </c>
      <c r="D37" s="133" t="str">
        <f>Calcu!AI30</f>
        <v>-</v>
      </c>
      <c r="F37" s="133" t="str">
        <f>Calcu!AH61</f>
        <v>-</v>
      </c>
      <c r="G37" s="133" t="str">
        <f>Calcu!AI61</f>
        <v>-</v>
      </c>
      <c r="I37" s="133" t="str">
        <f>Calcu!AH92</f>
        <v>-</v>
      </c>
      <c r="J37" s="133" t="str">
        <f>Calcu!AI92</f>
        <v>-</v>
      </c>
      <c r="L37" s="133" t="str">
        <f>Calcu!AH123</f>
        <v>-</v>
      </c>
      <c r="M37" s="133" t="str">
        <f>Calcu!AI123</f>
        <v>-</v>
      </c>
      <c r="N37" s="44"/>
    </row>
    <row r="38" spans="1:14" ht="15" customHeight="1">
      <c r="A38" s="44" t="str">
        <f>IF(Calcu!B31=TRUE,"","삭제")</f>
        <v>삭제</v>
      </c>
      <c r="B38" s="44"/>
      <c r="C38" s="133" t="str">
        <f>Calcu!AH31</f>
        <v>-</v>
      </c>
      <c r="D38" s="133" t="str">
        <f>Calcu!AI31</f>
        <v>-</v>
      </c>
      <c r="F38" s="133" t="str">
        <f>Calcu!AH62</f>
        <v>-</v>
      </c>
      <c r="G38" s="133" t="str">
        <f>Calcu!AI62</f>
        <v>-</v>
      </c>
      <c r="I38" s="133" t="str">
        <f>Calcu!AH93</f>
        <v>-</v>
      </c>
      <c r="J38" s="133" t="str">
        <f>Calcu!AI93</f>
        <v>-</v>
      </c>
      <c r="L38" s="133" t="str">
        <f>Calcu!AH124</f>
        <v>-</v>
      </c>
      <c r="M38" s="133" t="str">
        <f>Calcu!AI124</f>
        <v>-</v>
      </c>
      <c r="N38" s="44"/>
    </row>
    <row r="39" spans="1:14" ht="15" customHeight="1">
      <c r="A39" s="44" t="str">
        <f>IF(Calcu!B32=TRUE,"","삭제")</f>
        <v>삭제</v>
      </c>
      <c r="B39" s="44"/>
      <c r="C39" s="133" t="str">
        <f>Calcu!AH32</f>
        <v>-</v>
      </c>
      <c r="D39" s="133" t="str">
        <f>Calcu!AI32</f>
        <v>-</v>
      </c>
      <c r="F39" s="133" t="str">
        <f>Calcu!AH63</f>
        <v>-</v>
      </c>
      <c r="G39" s="133" t="str">
        <f>Calcu!AI63</f>
        <v>-</v>
      </c>
      <c r="I39" s="133" t="str">
        <f>Calcu!AH94</f>
        <v>-</v>
      </c>
      <c r="J39" s="133" t="str">
        <f>Calcu!AI94</f>
        <v>-</v>
      </c>
      <c r="L39" s="133" t="str">
        <f>Calcu!AH125</f>
        <v>-</v>
      </c>
      <c r="M39" s="133" t="str">
        <f>Calcu!AI125</f>
        <v>-</v>
      </c>
      <c r="N39" s="44"/>
    </row>
    <row r="40" spans="1:14" ht="15" customHeight="1">
      <c r="A40" s="44" t="str">
        <f>IF(Calcu!B33=TRUE,"","삭제")</f>
        <v>삭제</v>
      </c>
      <c r="B40" s="44"/>
      <c r="C40" s="133" t="str">
        <f>Calcu!AH33</f>
        <v>-</v>
      </c>
      <c r="D40" s="133" t="str">
        <f>Calcu!AI33</f>
        <v>-</v>
      </c>
      <c r="F40" s="133" t="str">
        <f>Calcu!AH64</f>
        <v>-</v>
      </c>
      <c r="G40" s="133" t="str">
        <f>Calcu!AI64</f>
        <v>-</v>
      </c>
      <c r="I40" s="133" t="str">
        <f>Calcu!AH95</f>
        <v>-</v>
      </c>
      <c r="J40" s="133" t="str">
        <f>Calcu!AI95</f>
        <v>-</v>
      </c>
      <c r="L40" s="133" t="str">
        <f>Calcu!AH126</f>
        <v>-</v>
      </c>
      <c r="M40" s="133" t="str">
        <f>Calcu!AI126</f>
        <v>-</v>
      </c>
      <c r="N40" s="44"/>
    </row>
    <row r="41" spans="1:14" ht="15" customHeight="1">
      <c r="A41" s="44" t="str">
        <f>IF(Calcu!B34=TRUE,"","삭제")</f>
        <v>삭제</v>
      </c>
      <c r="B41" s="44"/>
      <c r="C41" s="133" t="str">
        <f>Calcu!AH34</f>
        <v>-</v>
      </c>
      <c r="D41" s="133" t="str">
        <f>Calcu!AI34</f>
        <v>-</v>
      </c>
      <c r="F41" s="133" t="str">
        <f>Calcu!AH65</f>
        <v>-</v>
      </c>
      <c r="G41" s="133" t="str">
        <f>Calcu!AI65</f>
        <v>-</v>
      </c>
      <c r="I41" s="133" t="str">
        <f>Calcu!AH96</f>
        <v>-</v>
      </c>
      <c r="J41" s="133" t="str">
        <f>Calcu!AI96</f>
        <v>-</v>
      </c>
      <c r="L41" s="133" t="str">
        <f>Calcu!AH127</f>
        <v>-</v>
      </c>
      <c r="M41" s="133" t="str">
        <f>Calcu!AI127</f>
        <v>-</v>
      </c>
      <c r="N41" s="44"/>
    </row>
    <row r="42" spans="1:14" ht="15" customHeight="1">
      <c r="A42" s="44" t="str">
        <f>IF(Calcu!B35=TRUE,"","삭제")</f>
        <v>삭제</v>
      </c>
      <c r="B42" s="44"/>
      <c r="C42" s="133" t="str">
        <f>Calcu!AH35</f>
        <v>-</v>
      </c>
      <c r="D42" s="133" t="str">
        <f>Calcu!AI35</f>
        <v>-</v>
      </c>
      <c r="F42" s="133" t="str">
        <f>Calcu!AH66</f>
        <v>-</v>
      </c>
      <c r="G42" s="133" t="str">
        <f>Calcu!AI66</f>
        <v>-</v>
      </c>
      <c r="I42" s="133" t="str">
        <f>Calcu!AH97</f>
        <v>-</v>
      </c>
      <c r="J42" s="133" t="str">
        <f>Calcu!AI97</f>
        <v>-</v>
      </c>
      <c r="L42" s="133" t="str">
        <f>Calcu!AH128</f>
        <v>-</v>
      </c>
      <c r="M42" s="133" t="str">
        <f>Calcu!AI128</f>
        <v>-</v>
      </c>
      <c r="N42" s="44"/>
    </row>
    <row r="43" spans="1:14" ht="15" customHeight="1">
      <c r="A43" s="44" t="str">
        <f>IF(Calcu!B36=TRUE,"","삭제")</f>
        <v>삭제</v>
      </c>
      <c r="B43" s="44"/>
      <c r="C43" s="133" t="str">
        <f>Calcu!AH36</f>
        <v>-</v>
      </c>
      <c r="D43" s="133" t="str">
        <f>Calcu!AI36</f>
        <v>-</v>
      </c>
      <c r="F43" s="133" t="str">
        <f>Calcu!AH67</f>
        <v>-</v>
      </c>
      <c r="G43" s="133" t="str">
        <f>Calcu!AI67</f>
        <v>-</v>
      </c>
      <c r="I43" s="133" t="str">
        <f>Calcu!AH98</f>
        <v>-</v>
      </c>
      <c r="J43" s="133" t="str">
        <f>Calcu!AI98</f>
        <v>-</v>
      </c>
      <c r="L43" s="133" t="str">
        <f>Calcu!AH129</f>
        <v>-</v>
      </c>
      <c r="M43" s="133" t="str">
        <f>Calcu!AI129</f>
        <v>-</v>
      </c>
      <c r="N43" s="44"/>
    </row>
    <row r="44" spans="1:14" ht="15" customHeight="1">
      <c r="A44" s="44" t="str">
        <f>IF(Calcu!B37=TRUE,"","삭제")</f>
        <v>삭제</v>
      </c>
      <c r="B44" s="44"/>
      <c r="C44" s="133" t="str">
        <f>Calcu!AH37</f>
        <v>-</v>
      </c>
      <c r="D44" s="133" t="str">
        <f>Calcu!AI37</f>
        <v>-</v>
      </c>
      <c r="F44" s="133" t="str">
        <f>Calcu!AH68</f>
        <v>-</v>
      </c>
      <c r="G44" s="133" t="str">
        <f>Calcu!AI68</f>
        <v>-</v>
      </c>
      <c r="I44" s="133" t="str">
        <f>Calcu!AH99</f>
        <v>-</v>
      </c>
      <c r="J44" s="133" t="str">
        <f>Calcu!AI99</f>
        <v>-</v>
      </c>
      <c r="L44" s="133" t="str">
        <f>Calcu!AH130</f>
        <v>-</v>
      </c>
      <c r="M44" s="133" t="str">
        <f>Calcu!AI130</f>
        <v>-</v>
      </c>
      <c r="N44" s="44"/>
    </row>
    <row r="45" spans="1:14" ht="15" customHeight="1">
      <c r="A45" s="44" t="str">
        <f>IF(Calcu!B38=TRUE,"","삭제")</f>
        <v>삭제</v>
      </c>
      <c r="B45" s="44"/>
      <c r="C45" s="133" t="str">
        <f>Calcu!AH38</f>
        <v>-</v>
      </c>
      <c r="D45" s="133" t="str">
        <f>Calcu!AI38</f>
        <v>-</v>
      </c>
      <c r="F45" s="133" t="str">
        <f>Calcu!AH69</f>
        <v>-</v>
      </c>
      <c r="G45" s="133" t="str">
        <f>Calcu!AI69</f>
        <v>-</v>
      </c>
      <c r="I45" s="133" t="str">
        <f>Calcu!AH100</f>
        <v>-</v>
      </c>
      <c r="J45" s="133" t="str">
        <f>Calcu!AI100</f>
        <v>-</v>
      </c>
      <c r="L45" s="133" t="str">
        <f>Calcu!AH131</f>
        <v>-</v>
      </c>
      <c r="M45" s="133" t="str">
        <f>Calcu!AI131</f>
        <v>-</v>
      </c>
      <c r="N45" s="44"/>
    </row>
    <row r="46" spans="1:14" ht="15" customHeight="1">
      <c r="A46" s="44" t="str">
        <f>IF(Calcu!B39=TRUE,"","삭제")</f>
        <v>삭제</v>
      </c>
      <c r="B46" s="44"/>
      <c r="C46" s="133" t="str">
        <f>Calcu!AH39</f>
        <v>-</v>
      </c>
      <c r="D46" s="133" t="str">
        <f>Calcu!AI39</f>
        <v>-</v>
      </c>
      <c r="F46" s="133" t="str">
        <f>Calcu!AH70</f>
        <v>-</v>
      </c>
      <c r="G46" s="133" t="str">
        <f>Calcu!AI70</f>
        <v>-</v>
      </c>
      <c r="I46" s="133" t="str">
        <f>Calcu!AH101</f>
        <v>-</v>
      </c>
      <c r="J46" s="133" t="str">
        <f>Calcu!AI101</f>
        <v>-</v>
      </c>
      <c r="L46" s="133" t="str">
        <f>Calcu!AH132</f>
        <v>-</v>
      </c>
      <c r="M46" s="133" t="str">
        <f>Calcu!AI132</f>
        <v>-</v>
      </c>
      <c r="N46" s="44"/>
    </row>
    <row r="47" spans="1:14" s="51" customFormat="1" ht="15" customHeight="1">
      <c r="A47" s="226" t="str">
        <f>A53</f>
        <v>삭제</v>
      </c>
      <c r="B47" s="224"/>
      <c r="C47" s="157"/>
      <c r="D47" s="157"/>
      <c r="F47" s="157"/>
      <c r="G47" s="157"/>
      <c r="I47" s="157"/>
      <c r="J47" s="157"/>
      <c r="L47" s="157"/>
      <c r="M47" s="157"/>
      <c r="N47" s="224"/>
    </row>
    <row r="48" spans="1:14" s="51" customFormat="1" ht="15" customHeight="1">
      <c r="A48" s="226" t="str">
        <f>A47</f>
        <v>삭제</v>
      </c>
      <c r="B48" s="224"/>
      <c r="H48" s="225" t="s">
        <v>212</v>
      </c>
      <c r="N48" s="224"/>
    </row>
    <row r="49" spans="1:14" s="51" customFormat="1" ht="15" customHeight="1">
      <c r="A49" s="226" t="str">
        <f>A48</f>
        <v>삭제</v>
      </c>
      <c r="B49" s="224"/>
      <c r="N49" s="224"/>
    </row>
    <row r="50" spans="1:14" s="51" customFormat="1" ht="15" customHeight="1">
      <c r="A50" s="226" t="str">
        <f t="shared" ref="A50:A52" si="0">A49</f>
        <v>삭제</v>
      </c>
      <c r="B50" s="224"/>
      <c r="N50" s="224"/>
    </row>
    <row r="51" spans="1:14" ht="15" customHeight="1">
      <c r="A51" s="226" t="str">
        <f t="shared" si="0"/>
        <v>삭제</v>
      </c>
      <c r="B51" s="44"/>
      <c r="C51" s="221" t="s">
        <v>118</v>
      </c>
      <c r="D51" s="221" t="s">
        <v>120</v>
      </c>
      <c r="F51" s="221" t="s">
        <v>86</v>
      </c>
      <c r="G51" s="221" t="s">
        <v>83</v>
      </c>
      <c r="I51" s="221" t="s">
        <v>86</v>
      </c>
      <c r="J51" s="221" t="s">
        <v>83</v>
      </c>
      <c r="L51" s="221" t="s">
        <v>86</v>
      </c>
      <c r="M51" s="221" t="s">
        <v>83</v>
      </c>
      <c r="N51" s="44"/>
    </row>
    <row r="52" spans="1:14" ht="15" customHeight="1">
      <c r="A52" s="226" t="str">
        <f t="shared" si="0"/>
        <v>삭제</v>
      </c>
      <c r="B52" s="44"/>
      <c r="C52" s="222" t="s">
        <v>98</v>
      </c>
      <c r="D52" s="222" t="s">
        <v>98</v>
      </c>
      <c r="F52" s="222" t="s">
        <v>98</v>
      </c>
      <c r="G52" s="222" t="s">
        <v>98</v>
      </c>
      <c r="I52" s="222" t="s">
        <v>98</v>
      </c>
      <c r="J52" s="222" t="s">
        <v>98</v>
      </c>
      <c r="L52" s="222" t="s">
        <v>98</v>
      </c>
      <c r="M52" s="222" t="s">
        <v>98</v>
      </c>
      <c r="N52" s="44"/>
    </row>
    <row r="53" spans="1:14" ht="15" customHeight="1">
      <c r="A53" s="44" t="str">
        <f>IF(Calcu!B133=TRUE,"","삭제")</f>
        <v>삭제</v>
      </c>
      <c r="B53" s="44"/>
      <c r="C53" s="133" t="str">
        <f>Calcu!AH133</f>
        <v>-</v>
      </c>
      <c r="D53" s="133" t="str">
        <f>Calcu!AI133</f>
        <v>-</v>
      </c>
      <c r="F53" s="133" t="str">
        <f>Calcu!AH171</f>
        <v>-</v>
      </c>
      <c r="G53" s="133" t="str">
        <f>Calcu!AI171</f>
        <v>-</v>
      </c>
      <c r="I53" s="133" t="str">
        <f>Calcu!AH209</f>
        <v>-</v>
      </c>
      <c r="J53" s="133" t="str">
        <f>Calcu!AI209</f>
        <v>-</v>
      </c>
      <c r="L53" s="133" t="str">
        <f>Calcu!AH247</f>
        <v>-</v>
      </c>
      <c r="M53" s="133" t="str">
        <f>Calcu!AI247</f>
        <v>-</v>
      </c>
      <c r="N53" s="44"/>
    </row>
    <row r="54" spans="1:14" ht="15" customHeight="1">
      <c r="A54" s="44" t="str">
        <f>IF(Calcu!B134=TRUE,"","삭제")</f>
        <v>삭제</v>
      </c>
      <c r="B54" s="44"/>
      <c r="C54" s="133" t="str">
        <f>Calcu!AH134</f>
        <v>-</v>
      </c>
      <c r="D54" s="133" t="str">
        <f>Calcu!AI134</f>
        <v>-</v>
      </c>
      <c r="F54" s="133" t="str">
        <f>Calcu!AH172</f>
        <v>-</v>
      </c>
      <c r="G54" s="133" t="str">
        <f>Calcu!AI172</f>
        <v>-</v>
      </c>
      <c r="I54" s="133" t="str">
        <f>Calcu!AH210</f>
        <v>-</v>
      </c>
      <c r="J54" s="133" t="str">
        <f>Calcu!AI210</f>
        <v>-</v>
      </c>
      <c r="L54" s="133" t="str">
        <f>Calcu!AH248</f>
        <v>-</v>
      </c>
      <c r="M54" s="133" t="str">
        <f>Calcu!AI248</f>
        <v>-</v>
      </c>
      <c r="N54" s="44"/>
    </row>
    <row r="55" spans="1:14" ht="15" customHeight="1">
      <c r="A55" s="44" t="str">
        <f>IF(Calcu!B135=TRUE,"","삭제")</f>
        <v>삭제</v>
      </c>
      <c r="B55" s="44"/>
      <c r="C55" s="133" t="str">
        <f>Calcu!AH135</f>
        <v>-</v>
      </c>
      <c r="D55" s="133" t="str">
        <f>Calcu!AI135</f>
        <v>-</v>
      </c>
      <c r="F55" s="133" t="str">
        <f>Calcu!AH173</f>
        <v>-</v>
      </c>
      <c r="G55" s="133" t="str">
        <f>Calcu!AI173</f>
        <v>-</v>
      </c>
      <c r="I55" s="133" t="str">
        <f>Calcu!AH211</f>
        <v>-</v>
      </c>
      <c r="J55" s="133" t="str">
        <f>Calcu!AI211</f>
        <v>-</v>
      </c>
      <c r="L55" s="133" t="str">
        <f>Calcu!AH249</f>
        <v>-</v>
      </c>
      <c r="M55" s="133" t="str">
        <f>Calcu!AI249</f>
        <v>-</v>
      </c>
      <c r="N55" s="44"/>
    </row>
    <row r="56" spans="1:14" ht="15" customHeight="1">
      <c r="A56" s="44" t="str">
        <f>IF(Calcu!B136=TRUE,"","삭제")</f>
        <v>삭제</v>
      </c>
      <c r="B56" s="44"/>
      <c r="C56" s="133" t="str">
        <f>Calcu!AH136</f>
        <v>-</v>
      </c>
      <c r="D56" s="133" t="str">
        <f>Calcu!AI136</f>
        <v>-</v>
      </c>
      <c r="F56" s="133" t="str">
        <f>Calcu!AH174</f>
        <v>-</v>
      </c>
      <c r="G56" s="133" t="str">
        <f>Calcu!AI174</f>
        <v>-</v>
      </c>
      <c r="I56" s="133" t="str">
        <f>Calcu!AH212</f>
        <v>-</v>
      </c>
      <c r="J56" s="133" t="str">
        <f>Calcu!AI212</f>
        <v>-</v>
      </c>
      <c r="L56" s="133" t="str">
        <f>Calcu!AH250</f>
        <v>-</v>
      </c>
      <c r="M56" s="133" t="str">
        <f>Calcu!AI250</f>
        <v>-</v>
      </c>
      <c r="N56" s="44"/>
    </row>
    <row r="57" spans="1:14" ht="15" customHeight="1">
      <c r="A57" s="44" t="str">
        <f>IF(Calcu!B137=TRUE,"","삭제")</f>
        <v>삭제</v>
      </c>
      <c r="B57" s="44"/>
      <c r="C57" s="133" t="str">
        <f>Calcu!AH137</f>
        <v>-</v>
      </c>
      <c r="D57" s="133" t="str">
        <f>Calcu!AI137</f>
        <v>-</v>
      </c>
      <c r="F57" s="133" t="str">
        <f>Calcu!AH175</f>
        <v>-</v>
      </c>
      <c r="G57" s="133" t="str">
        <f>Calcu!AI175</f>
        <v>-</v>
      </c>
      <c r="I57" s="133" t="str">
        <f>Calcu!AH213</f>
        <v>-</v>
      </c>
      <c r="J57" s="133" t="str">
        <f>Calcu!AI213</f>
        <v>-</v>
      </c>
      <c r="L57" s="133" t="str">
        <f>Calcu!AH251</f>
        <v>-</v>
      </c>
      <c r="M57" s="133" t="str">
        <f>Calcu!AI251</f>
        <v>-</v>
      </c>
      <c r="N57" s="44"/>
    </row>
    <row r="58" spans="1:14" ht="15" customHeight="1">
      <c r="A58" s="44" t="str">
        <f>IF(Calcu!B138=TRUE,"","삭제")</f>
        <v>삭제</v>
      </c>
      <c r="B58" s="44"/>
      <c r="C58" s="133" t="str">
        <f>Calcu!AH138</f>
        <v>-</v>
      </c>
      <c r="D58" s="133" t="str">
        <f>Calcu!AI138</f>
        <v>-</v>
      </c>
      <c r="F58" s="133" t="str">
        <f>Calcu!AH176</f>
        <v>-</v>
      </c>
      <c r="G58" s="133" t="str">
        <f>Calcu!AI176</f>
        <v>-</v>
      </c>
      <c r="I58" s="133" t="str">
        <f>Calcu!AH214</f>
        <v>-</v>
      </c>
      <c r="J58" s="133" t="str">
        <f>Calcu!AI214</f>
        <v>-</v>
      </c>
      <c r="L58" s="133" t="str">
        <f>Calcu!AH252</f>
        <v>-</v>
      </c>
      <c r="M58" s="133" t="str">
        <f>Calcu!AI252</f>
        <v>-</v>
      </c>
      <c r="N58" s="44"/>
    </row>
    <row r="59" spans="1:14" ht="15" customHeight="1">
      <c r="A59" s="44" t="str">
        <f>IF(Calcu!B139=TRUE,"","삭제")</f>
        <v>삭제</v>
      </c>
      <c r="B59" s="44"/>
      <c r="C59" s="133" t="str">
        <f>Calcu!AH139</f>
        <v>-</v>
      </c>
      <c r="D59" s="133" t="str">
        <f>Calcu!AI139</f>
        <v>-</v>
      </c>
      <c r="F59" s="133" t="str">
        <f>Calcu!AH177</f>
        <v>-</v>
      </c>
      <c r="G59" s="133" t="str">
        <f>Calcu!AI177</f>
        <v>-</v>
      </c>
      <c r="I59" s="133" t="str">
        <f>Calcu!AH215</f>
        <v>-</v>
      </c>
      <c r="J59" s="133" t="str">
        <f>Calcu!AI215</f>
        <v>-</v>
      </c>
      <c r="L59" s="133" t="str">
        <f>Calcu!AH253</f>
        <v>-</v>
      </c>
      <c r="M59" s="133" t="str">
        <f>Calcu!AI253</f>
        <v>-</v>
      </c>
      <c r="N59" s="44"/>
    </row>
    <row r="60" spans="1:14" ht="15" customHeight="1">
      <c r="A60" s="44" t="str">
        <f>IF(Calcu!B140=TRUE,"","삭제")</f>
        <v>삭제</v>
      </c>
      <c r="B60" s="44"/>
      <c r="C60" s="133" t="str">
        <f>Calcu!AH140</f>
        <v>-</v>
      </c>
      <c r="D60" s="133" t="str">
        <f>Calcu!AI140</f>
        <v>-</v>
      </c>
      <c r="F60" s="133" t="str">
        <f>Calcu!AH178</f>
        <v>-</v>
      </c>
      <c r="G60" s="133" t="str">
        <f>Calcu!AI178</f>
        <v>-</v>
      </c>
      <c r="I60" s="133" t="str">
        <f>Calcu!AH216</f>
        <v>-</v>
      </c>
      <c r="J60" s="133" t="str">
        <f>Calcu!AI216</f>
        <v>-</v>
      </c>
      <c r="L60" s="133" t="str">
        <f>Calcu!AH254</f>
        <v>-</v>
      </c>
      <c r="M60" s="133" t="str">
        <f>Calcu!AI254</f>
        <v>-</v>
      </c>
      <c r="N60" s="44"/>
    </row>
    <row r="61" spans="1:14" ht="15" customHeight="1">
      <c r="A61" s="44" t="str">
        <f>IF(Calcu!B141=TRUE,"","삭제")</f>
        <v>삭제</v>
      </c>
      <c r="B61" s="44"/>
      <c r="C61" s="133" t="str">
        <f>Calcu!AH141</f>
        <v>-</v>
      </c>
      <c r="D61" s="133" t="str">
        <f>Calcu!AI141</f>
        <v>-</v>
      </c>
      <c r="F61" s="133" t="str">
        <f>Calcu!AH179</f>
        <v>-</v>
      </c>
      <c r="G61" s="133" t="str">
        <f>Calcu!AI179</f>
        <v>-</v>
      </c>
      <c r="I61" s="133" t="str">
        <f>Calcu!AH217</f>
        <v>-</v>
      </c>
      <c r="J61" s="133" t="str">
        <f>Calcu!AI217</f>
        <v>-</v>
      </c>
      <c r="L61" s="133" t="str">
        <f>Calcu!AH255</f>
        <v>-</v>
      </c>
      <c r="M61" s="133" t="str">
        <f>Calcu!AI255</f>
        <v>-</v>
      </c>
      <c r="N61" s="44"/>
    </row>
    <row r="62" spans="1:14" ht="15" customHeight="1">
      <c r="A62" s="44" t="str">
        <f>IF(Calcu!B142=TRUE,"","삭제")</f>
        <v>삭제</v>
      </c>
      <c r="B62" s="44"/>
      <c r="C62" s="133" t="str">
        <f>Calcu!AH142</f>
        <v>-</v>
      </c>
      <c r="D62" s="133" t="str">
        <f>Calcu!AI142</f>
        <v>-</v>
      </c>
      <c r="F62" s="133" t="str">
        <f>Calcu!AH180</f>
        <v>-</v>
      </c>
      <c r="G62" s="133" t="str">
        <f>Calcu!AI180</f>
        <v>-</v>
      </c>
      <c r="I62" s="133" t="str">
        <f>Calcu!AH218</f>
        <v>-</v>
      </c>
      <c r="J62" s="133" t="str">
        <f>Calcu!AI218</f>
        <v>-</v>
      </c>
      <c r="L62" s="133" t="str">
        <f>Calcu!AH256</f>
        <v>-</v>
      </c>
      <c r="M62" s="133" t="str">
        <f>Calcu!AI256</f>
        <v>-</v>
      </c>
      <c r="N62" s="44"/>
    </row>
    <row r="63" spans="1:14" ht="15" customHeight="1">
      <c r="A63" s="44" t="str">
        <f>IF(Calcu!B143=TRUE,"","삭제")</f>
        <v>삭제</v>
      </c>
      <c r="B63" s="44"/>
      <c r="C63" s="133" t="str">
        <f>Calcu!AH143</f>
        <v>-</v>
      </c>
      <c r="D63" s="133" t="str">
        <f>Calcu!AI143</f>
        <v>-</v>
      </c>
      <c r="F63" s="133" t="str">
        <f>Calcu!AH181</f>
        <v>-</v>
      </c>
      <c r="G63" s="133" t="str">
        <f>Calcu!AI181</f>
        <v>-</v>
      </c>
      <c r="I63" s="133" t="str">
        <f>Calcu!AH219</f>
        <v>-</v>
      </c>
      <c r="J63" s="133" t="str">
        <f>Calcu!AI219</f>
        <v>-</v>
      </c>
      <c r="L63" s="133" t="str">
        <f>Calcu!AH257</f>
        <v>-</v>
      </c>
      <c r="M63" s="133" t="str">
        <f>Calcu!AI257</f>
        <v>-</v>
      </c>
      <c r="N63" s="44"/>
    </row>
    <row r="64" spans="1:14" ht="15" customHeight="1">
      <c r="A64" s="44" t="str">
        <f>IF(Calcu!B144=TRUE,"","삭제")</f>
        <v>삭제</v>
      </c>
      <c r="B64" s="44"/>
      <c r="C64" s="133" t="str">
        <f>Calcu!AH144</f>
        <v>-</v>
      </c>
      <c r="D64" s="133" t="str">
        <f>Calcu!AI144</f>
        <v>-</v>
      </c>
      <c r="F64" s="133" t="str">
        <f>Calcu!AH182</f>
        <v>-</v>
      </c>
      <c r="G64" s="133" t="str">
        <f>Calcu!AI182</f>
        <v>-</v>
      </c>
      <c r="I64" s="133" t="str">
        <f>Calcu!AH220</f>
        <v>-</v>
      </c>
      <c r="J64" s="133" t="str">
        <f>Calcu!AI220</f>
        <v>-</v>
      </c>
      <c r="L64" s="133" t="str">
        <f>Calcu!AH258</f>
        <v>-</v>
      </c>
      <c r="M64" s="133" t="str">
        <f>Calcu!AI258</f>
        <v>-</v>
      </c>
      <c r="N64" s="44"/>
    </row>
    <row r="65" spans="1:14" ht="15" customHeight="1">
      <c r="A65" s="44" t="str">
        <f>IF(Calcu!B145=TRUE,"","삭제")</f>
        <v>삭제</v>
      </c>
      <c r="B65" s="44"/>
      <c r="C65" s="133" t="str">
        <f>Calcu!AH145</f>
        <v>-</v>
      </c>
      <c r="D65" s="133" t="str">
        <f>Calcu!AI145</f>
        <v>-</v>
      </c>
      <c r="F65" s="133" t="str">
        <f>Calcu!AH183</f>
        <v>-</v>
      </c>
      <c r="G65" s="133" t="str">
        <f>Calcu!AI183</f>
        <v>-</v>
      </c>
      <c r="I65" s="133" t="str">
        <f>Calcu!AH221</f>
        <v>-</v>
      </c>
      <c r="J65" s="133" t="str">
        <f>Calcu!AI221</f>
        <v>-</v>
      </c>
      <c r="L65" s="133" t="str">
        <f>Calcu!AH259</f>
        <v>-</v>
      </c>
      <c r="M65" s="133" t="str">
        <f>Calcu!AI259</f>
        <v>-</v>
      </c>
      <c r="N65" s="44"/>
    </row>
    <row r="66" spans="1:14" ht="15" customHeight="1">
      <c r="A66" s="44" t="str">
        <f>IF(Calcu!B146=TRUE,"","삭제")</f>
        <v>삭제</v>
      </c>
      <c r="B66" s="44"/>
      <c r="C66" s="133" t="str">
        <f>Calcu!AH146</f>
        <v>-</v>
      </c>
      <c r="D66" s="133" t="str">
        <f>Calcu!AI146</f>
        <v>-</v>
      </c>
      <c r="F66" s="133" t="str">
        <f>Calcu!AH184</f>
        <v>-</v>
      </c>
      <c r="G66" s="133" t="str">
        <f>Calcu!AI184</f>
        <v>-</v>
      </c>
      <c r="I66" s="133" t="str">
        <f>Calcu!AH222</f>
        <v>-</v>
      </c>
      <c r="J66" s="133" t="str">
        <f>Calcu!AI222</f>
        <v>-</v>
      </c>
      <c r="L66" s="133" t="str">
        <f>Calcu!AH260</f>
        <v>-</v>
      </c>
      <c r="M66" s="133" t="str">
        <f>Calcu!AI260</f>
        <v>-</v>
      </c>
      <c r="N66" s="44"/>
    </row>
    <row r="67" spans="1:14" ht="15" customHeight="1">
      <c r="A67" s="44" t="str">
        <f>IF(Calcu!B147=TRUE,"","삭제")</f>
        <v>삭제</v>
      </c>
      <c r="B67" s="44"/>
      <c r="C67" s="133" t="str">
        <f>Calcu!AH147</f>
        <v>-</v>
      </c>
      <c r="D67" s="133" t="str">
        <f>Calcu!AI147</f>
        <v>-</v>
      </c>
      <c r="F67" s="133" t="str">
        <f>Calcu!AH185</f>
        <v>-</v>
      </c>
      <c r="G67" s="133" t="str">
        <f>Calcu!AI185</f>
        <v>-</v>
      </c>
      <c r="I67" s="133" t="str">
        <f>Calcu!AH223</f>
        <v>-</v>
      </c>
      <c r="J67" s="133" t="str">
        <f>Calcu!AI223</f>
        <v>-</v>
      </c>
      <c r="L67" s="133" t="str">
        <f>Calcu!AH261</f>
        <v>-</v>
      </c>
      <c r="M67" s="133" t="str">
        <f>Calcu!AI261</f>
        <v>-</v>
      </c>
      <c r="N67" s="44"/>
    </row>
    <row r="68" spans="1:14" ht="15" customHeight="1">
      <c r="A68" s="44" t="str">
        <f>IF(Calcu!B148=TRUE,"","삭제")</f>
        <v>삭제</v>
      </c>
      <c r="B68" s="44"/>
      <c r="C68" s="133" t="str">
        <f>Calcu!AH148</f>
        <v>-</v>
      </c>
      <c r="D68" s="133" t="str">
        <f>Calcu!AI148</f>
        <v>-</v>
      </c>
      <c r="F68" s="133" t="str">
        <f>Calcu!AH186</f>
        <v>-</v>
      </c>
      <c r="G68" s="133" t="str">
        <f>Calcu!AI186</f>
        <v>-</v>
      </c>
      <c r="I68" s="133" t="str">
        <f>Calcu!AH224</f>
        <v>-</v>
      </c>
      <c r="J68" s="133" t="str">
        <f>Calcu!AI224</f>
        <v>-</v>
      </c>
      <c r="L68" s="133" t="str">
        <f>Calcu!AH262</f>
        <v>-</v>
      </c>
      <c r="M68" s="133" t="str">
        <f>Calcu!AI262</f>
        <v>-</v>
      </c>
      <c r="N68" s="44"/>
    </row>
    <row r="69" spans="1:14" ht="15" customHeight="1">
      <c r="A69" s="44" t="str">
        <f>IF(Calcu!B149=TRUE,"","삭제")</f>
        <v>삭제</v>
      </c>
      <c r="B69" s="44"/>
      <c r="C69" s="133" t="str">
        <f>Calcu!AH149</f>
        <v>-</v>
      </c>
      <c r="D69" s="133" t="str">
        <f>Calcu!AI149</f>
        <v>-</v>
      </c>
      <c r="F69" s="133" t="str">
        <f>Calcu!AH187</f>
        <v>-</v>
      </c>
      <c r="G69" s="133" t="str">
        <f>Calcu!AI187</f>
        <v>-</v>
      </c>
      <c r="I69" s="133" t="str">
        <f>Calcu!AH225</f>
        <v>-</v>
      </c>
      <c r="J69" s="133" t="str">
        <f>Calcu!AI225</f>
        <v>-</v>
      </c>
      <c r="L69" s="133" t="str">
        <f>Calcu!AH263</f>
        <v>-</v>
      </c>
      <c r="M69" s="133" t="str">
        <f>Calcu!AI263</f>
        <v>-</v>
      </c>
      <c r="N69" s="44"/>
    </row>
    <row r="70" spans="1:14" ht="15" customHeight="1">
      <c r="A70" s="44" t="str">
        <f>IF(Calcu!B150=TRUE,"","삭제")</f>
        <v>삭제</v>
      </c>
      <c r="B70" s="44"/>
      <c r="C70" s="133" t="str">
        <f>Calcu!AH150</f>
        <v>-</v>
      </c>
      <c r="D70" s="133" t="str">
        <f>Calcu!AI150</f>
        <v>-</v>
      </c>
      <c r="F70" s="133" t="str">
        <f>Calcu!AH188</f>
        <v>-</v>
      </c>
      <c r="G70" s="133" t="str">
        <f>Calcu!AI188</f>
        <v>-</v>
      </c>
      <c r="I70" s="133" t="str">
        <f>Calcu!AH226</f>
        <v>-</v>
      </c>
      <c r="J70" s="133" t="str">
        <f>Calcu!AI226</f>
        <v>-</v>
      </c>
      <c r="L70" s="133" t="str">
        <f>Calcu!AH264</f>
        <v>-</v>
      </c>
      <c r="M70" s="133" t="str">
        <f>Calcu!AI264</f>
        <v>-</v>
      </c>
      <c r="N70" s="44"/>
    </row>
    <row r="71" spans="1:14" ht="15" customHeight="1">
      <c r="A71" s="44" t="str">
        <f>IF(Calcu!B151=TRUE,"","삭제")</f>
        <v>삭제</v>
      </c>
      <c r="B71" s="44"/>
      <c r="C71" s="133" t="str">
        <f>Calcu!AH151</f>
        <v>-</v>
      </c>
      <c r="D71" s="133" t="str">
        <f>Calcu!AI151</f>
        <v>-</v>
      </c>
      <c r="F71" s="133" t="str">
        <f>Calcu!AH189</f>
        <v>-</v>
      </c>
      <c r="G71" s="133" t="str">
        <f>Calcu!AI189</f>
        <v>-</v>
      </c>
      <c r="I71" s="133" t="str">
        <f>Calcu!AH227</f>
        <v>-</v>
      </c>
      <c r="J71" s="133" t="str">
        <f>Calcu!AI227</f>
        <v>-</v>
      </c>
      <c r="L71" s="133" t="str">
        <f>Calcu!AH265</f>
        <v>-</v>
      </c>
      <c r="M71" s="133" t="str">
        <f>Calcu!AI265</f>
        <v>-</v>
      </c>
      <c r="N71" s="44"/>
    </row>
    <row r="72" spans="1:14" ht="15" customHeight="1">
      <c r="A72" s="44" t="str">
        <f>IF(Calcu!B152=TRUE,"","삭제")</f>
        <v>삭제</v>
      </c>
      <c r="B72" s="44"/>
      <c r="C72" s="133" t="str">
        <f>Calcu!AH152</f>
        <v>-</v>
      </c>
      <c r="D72" s="133" t="str">
        <f>Calcu!AI152</f>
        <v>-</v>
      </c>
      <c r="F72" s="133" t="str">
        <f>Calcu!AH190</f>
        <v>-</v>
      </c>
      <c r="G72" s="133" t="str">
        <f>Calcu!AI190</f>
        <v>-</v>
      </c>
      <c r="I72" s="133" t="str">
        <f>Calcu!AH228</f>
        <v>-</v>
      </c>
      <c r="J72" s="133" t="str">
        <f>Calcu!AI228</f>
        <v>-</v>
      </c>
      <c r="L72" s="133" t="str">
        <f>Calcu!AH266</f>
        <v>-</v>
      </c>
      <c r="M72" s="133" t="str">
        <f>Calcu!AI266</f>
        <v>-</v>
      </c>
      <c r="N72" s="44"/>
    </row>
    <row r="73" spans="1:14" ht="15" customHeight="1">
      <c r="A73" s="44" t="str">
        <f>IF(Calcu!B153=TRUE,"","삭제")</f>
        <v>삭제</v>
      </c>
      <c r="B73" s="44"/>
      <c r="C73" s="133" t="str">
        <f>Calcu!AH153</f>
        <v>-</v>
      </c>
      <c r="D73" s="133" t="str">
        <f>Calcu!AI153</f>
        <v>-</v>
      </c>
      <c r="F73" s="133" t="str">
        <f>Calcu!AH191</f>
        <v>-</v>
      </c>
      <c r="G73" s="133" t="str">
        <f>Calcu!AI191</f>
        <v>-</v>
      </c>
      <c r="I73" s="133" t="str">
        <f>Calcu!AH229</f>
        <v>-</v>
      </c>
      <c r="J73" s="133" t="str">
        <f>Calcu!AI229</f>
        <v>-</v>
      </c>
      <c r="L73" s="133" t="str">
        <f>Calcu!AH267</f>
        <v>-</v>
      </c>
      <c r="M73" s="133" t="str">
        <f>Calcu!AI267</f>
        <v>-</v>
      </c>
      <c r="N73" s="44"/>
    </row>
    <row r="74" spans="1:14" ht="15" customHeight="1">
      <c r="A74" s="44" t="str">
        <f>IF(Calcu!B154=TRUE,"","삭제")</f>
        <v>삭제</v>
      </c>
      <c r="B74" s="44"/>
      <c r="C74" s="133" t="str">
        <f>Calcu!AH154</f>
        <v>-</v>
      </c>
      <c r="D74" s="133" t="str">
        <f>Calcu!AI154</f>
        <v>-</v>
      </c>
      <c r="F74" s="133" t="str">
        <f>Calcu!AH192</f>
        <v>-</v>
      </c>
      <c r="G74" s="133" t="str">
        <f>Calcu!AI192</f>
        <v>-</v>
      </c>
      <c r="I74" s="133" t="str">
        <f>Calcu!AH230</f>
        <v>-</v>
      </c>
      <c r="J74" s="133" t="str">
        <f>Calcu!AI230</f>
        <v>-</v>
      </c>
      <c r="L74" s="133" t="str">
        <f>Calcu!AH268</f>
        <v>-</v>
      </c>
      <c r="M74" s="133" t="str">
        <f>Calcu!AI268</f>
        <v>-</v>
      </c>
      <c r="N74" s="44"/>
    </row>
    <row r="75" spans="1:14" ht="15" customHeight="1">
      <c r="A75" s="44" t="str">
        <f>IF(Calcu!B155=TRUE,"","삭제")</f>
        <v>삭제</v>
      </c>
      <c r="B75" s="44"/>
      <c r="C75" s="133" t="str">
        <f>Calcu!AH155</f>
        <v>-</v>
      </c>
      <c r="D75" s="133" t="str">
        <f>Calcu!AI155</f>
        <v>-</v>
      </c>
      <c r="F75" s="133" t="str">
        <f>Calcu!AH193</f>
        <v>-</v>
      </c>
      <c r="G75" s="133" t="str">
        <f>Calcu!AI193</f>
        <v>-</v>
      </c>
      <c r="I75" s="133" t="str">
        <f>Calcu!AH231</f>
        <v>-</v>
      </c>
      <c r="J75" s="133" t="str">
        <f>Calcu!AI231</f>
        <v>-</v>
      </c>
      <c r="L75" s="133" t="str">
        <f>Calcu!AH269</f>
        <v>-</v>
      </c>
      <c r="M75" s="133" t="str">
        <f>Calcu!AI269</f>
        <v>-</v>
      </c>
      <c r="N75" s="44"/>
    </row>
    <row r="76" spans="1:14" ht="15" customHeight="1">
      <c r="A76" s="44" t="str">
        <f>IF(Calcu!B156=TRUE,"","삭제")</f>
        <v>삭제</v>
      </c>
      <c r="B76" s="44"/>
      <c r="C76" s="133" t="str">
        <f>Calcu!AH156</f>
        <v>-</v>
      </c>
      <c r="D76" s="133" t="str">
        <f>Calcu!AI156</f>
        <v>-</v>
      </c>
      <c r="F76" s="133" t="str">
        <f>Calcu!AH194</f>
        <v>-</v>
      </c>
      <c r="G76" s="133" t="str">
        <f>Calcu!AI194</f>
        <v>-</v>
      </c>
      <c r="I76" s="133" t="str">
        <f>Calcu!AH232</f>
        <v>-</v>
      </c>
      <c r="J76" s="133" t="str">
        <f>Calcu!AI232</f>
        <v>-</v>
      </c>
      <c r="L76" s="133" t="str">
        <f>Calcu!AH270</f>
        <v>-</v>
      </c>
      <c r="M76" s="133" t="str">
        <f>Calcu!AI270</f>
        <v>-</v>
      </c>
      <c r="N76" s="44"/>
    </row>
    <row r="77" spans="1:14" ht="15" customHeight="1">
      <c r="A77" s="44" t="str">
        <f>IF(Calcu!B157=TRUE,"","삭제")</f>
        <v>삭제</v>
      </c>
      <c r="B77" s="44"/>
      <c r="C77" s="133" t="str">
        <f>Calcu!AH157</f>
        <v>-</v>
      </c>
      <c r="D77" s="133" t="str">
        <f>Calcu!AI157</f>
        <v>-</v>
      </c>
      <c r="F77" s="133" t="str">
        <f>Calcu!AH195</f>
        <v>-</v>
      </c>
      <c r="G77" s="133" t="str">
        <f>Calcu!AI195</f>
        <v>-</v>
      </c>
      <c r="I77" s="133" t="str">
        <f>Calcu!AH233</f>
        <v>-</v>
      </c>
      <c r="J77" s="133" t="str">
        <f>Calcu!AI233</f>
        <v>-</v>
      </c>
      <c r="L77" s="133" t="str">
        <f>Calcu!AH271</f>
        <v>-</v>
      </c>
      <c r="M77" s="133" t="str">
        <f>Calcu!AI271</f>
        <v>-</v>
      </c>
      <c r="N77" s="44"/>
    </row>
    <row r="78" spans="1:14" ht="15" customHeight="1">
      <c r="A78" s="44" t="str">
        <f>IF(Calcu!B158=TRUE,"","삭제")</f>
        <v>삭제</v>
      </c>
      <c r="B78" s="44"/>
      <c r="C78" s="133" t="str">
        <f>Calcu!AH158</f>
        <v>-</v>
      </c>
      <c r="D78" s="133" t="str">
        <f>Calcu!AI158</f>
        <v>-</v>
      </c>
      <c r="F78" s="133" t="str">
        <f>Calcu!AH196</f>
        <v>-</v>
      </c>
      <c r="G78" s="133" t="str">
        <f>Calcu!AI196</f>
        <v>-</v>
      </c>
      <c r="I78" s="133" t="str">
        <f>Calcu!AH234</f>
        <v>-</v>
      </c>
      <c r="J78" s="133" t="str">
        <f>Calcu!AI234</f>
        <v>-</v>
      </c>
      <c r="L78" s="133" t="str">
        <f>Calcu!AH272</f>
        <v>-</v>
      </c>
      <c r="M78" s="133" t="str">
        <f>Calcu!AI272</f>
        <v>-</v>
      </c>
      <c r="N78" s="44"/>
    </row>
    <row r="79" spans="1:14" ht="15" customHeight="1">
      <c r="A79" s="44" t="str">
        <f>IF(Calcu!B159=TRUE,"","삭제")</f>
        <v>삭제</v>
      </c>
      <c r="B79" s="44"/>
      <c r="C79" s="133" t="str">
        <f>Calcu!AH159</f>
        <v>-</v>
      </c>
      <c r="D79" s="133" t="str">
        <f>Calcu!AI159</f>
        <v>-</v>
      </c>
      <c r="F79" s="133" t="str">
        <f>Calcu!AH197</f>
        <v>-</v>
      </c>
      <c r="G79" s="133" t="str">
        <f>Calcu!AI197</f>
        <v>-</v>
      </c>
      <c r="I79" s="133" t="str">
        <f>Calcu!AH235</f>
        <v>-</v>
      </c>
      <c r="J79" s="133" t="str">
        <f>Calcu!AI235</f>
        <v>-</v>
      </c>
      <c r="L79" s="133" t="str">
        <f>Calcu!AH273</f>
        <v>-</v>
      </c>
      <c r="M79" s="133" t="str">
        <f>Calcu!AI273</f>
        <v>-</v>
      </c>
      <c r="N79" s="44"/>
    </row>
    <row r="80" spans="1:14" ht="15" customHeight="1">
      <c r="A80" s="44" t="str">
        <f>IF(Calcu!B160=TRUE,"","삭제")</f>
        <v>삭제</v>
      </c>
      <c r="B80" s="44"/>
      <c r="C80" s="133" t="str">
        <f>Calcu!AH160</f>
        <v>-</v>
      </c>
      <c r="D80" s="133" t="str">
        <f>Calcu!AI160</f>
        <v>-</v>
      </c>
      <c r="F80" s="133" t="str">
        <f>Calcu!AH198</f>
        <v>-</v>
      </c>
      <c r="G80" s="133" t="str">
        <f>Calcu!AI198</f>
        <v>-</v>
      </c>
      <c r="I80" s="133" t="str">
        <f>Calcu!AH236</f>
        <v>-</v>
      </c>
      <c r="J80" s="133" t="str">
        <f>Calcu!AI236</f>
        <v>-</v>
      </c>
      <c r="L80" s="133" t="str">
        <f>Calcu!AH274</f>
        <v>-</v>
      </c>
      <c r="M80" s="133" t="str">
        <f>Calcu!AI274</f>
        <v>-</v>
      </c>
      <c r="N80" s="44"/>
    </row>
    <row r="81" spans="1:14" ht="15" customHeight="1">
      <c r="A81" s="44" t="str">
        <f>IF(Calcu!B161=TRUE,"","삭제")</f>
        <v>삭제</v>
      </c>
      <c r="B81" s="44"/>
      <c r="C81" s="133" t="str">
        <f>Calcu!AH161</f>
        <v>-</v>
      </c>
      <c r="D81" s="133" t="str">
        <f>Calcu!AI161</f>
        <v>-</v>
      </c>
      <c r="F81" s="133" t="str">
        <f>Calcu!AH199</f>
        <v>-</v>
      </c>
      <c r="G81" s="133" t="str">
        <f>Calcu!AI199</f>
        <v>-</v>
      </c>
      <c r="I81" s="133" t="str">
        <f>Calcu!AH237</f>
        <v>-</v>
      </c>
      <c r="J81" s="133" t="str">
        <f>Calcu!AI237</f>
        <v>-</v>
      </c>
      <c r="L81" s="133" t="str">
        <f>Calcu!AH275</f>
        <v>-</v>
      </c>
      <c r="M81" s="133" t="str">
        <f>Calcu!AI275</f>
        <v>-</v>
      </c>
      <c r="N81" s="44"/>
    </row>
    <row r="82" spans="1:14" ht="15" customHeight="1">
      <c r="A82" s="44" t="str">
        <f>IF(Calcu!B162=TRUE,"","삭제")</f>
        <v>삭제</v>
      </c>
      <c r="B82" s="44"/>
      <c r="C82" s="133" t="str">
        <f>Calcu!AH162</f>
        <v>-</v>
      </c>
      <c r="D82" s="133" t="str">
        <f>Calcu!AI162</f>
        <v>-</v>
      </c>
      <c r="F82" s="133" t="str">
        <f>Calcu!AH200</f>
        <v>-</v>
      </c>
      <c r="G82" s="133" t="str">
        <f>Calcu!AI200</f>
        <v>-</v>
      </c>
      <c r="I82" s="133" t="str">
        <f>Calcu!AH238</f>
        <v>-</v>
      </c>
      <c r="J82" s="133" t="str">
        <f>Calcu!AI238</f>
        <v>-</v>
      </c>
      <c r="L82" s="133" t="str">
        <f>Calcu!AH276</f>
        <v>-</v>
      </c>
      <c r="M82" s="133" t="str">
        <f>Calcu!AI276</f>
        <v>-</v>
      </c>
      <c r="N82" s="44"/>
    </row>
    <row r="83" spans="1:14" ht="15" customHeight="1">
      <c r="A83" s="44" t="str">
        <f>IF(Calcu!B163=TRUE,"","삭제")</f>
        <v>삭제</v>
      </c>
      <c r="B83" s="44"/>
      <c r="C83" s="133" t="str">
        <f>Calcu!AH163</f>
        <v>-</v>
      </c>
      <c r="D83" s="133" t="str">
        <f>Calcu!AI163</f>
        <v>-</v>
      </c>
      <c r="F83" s="133" t="str">
        <f>Calcu!AH201</f>
        <v>-</v>
      </c>
      <c r="G83" s="133" t="str">
        <f>Calcu!AI201</f>
        <v>-</v>
      </c>
      <c r="I83" s="133" t="str">
        <f>Calcu!AH239</f>
        <v>-</v>
      </c>
      <c r="J83" s="133" t="str">
        <f>Calcu!AI239</f>
        <v>-</v>
      </c>
      <c r="L83" s="133" t="str">
        <f>Calcu!AH277</f>
        <v>-</v>
      </c>
      <c r="M83" s="133" t="str">
        <f>Calcu!AI277</f>
        <v>-</v>
      </c>
      <c r="N83" s="44"/>
    </row>
    <row r="84" spans="1:14" ht="15" customHeight="1">
      <c r="A84" s="44" t="str">
        <f>IF(Calcu!B164=TRUE,"","삭제")</f>
        <v>삭제</v>
      </c>
      <c r="B84" s="44"/>
      <c r="C84" s="133" t="str">
        <f>Calcu!AH164</f>
        <v>-</v>
      </c>
      <c r="D84" s="133" t="str">
        <f>Calcu!AI164</f>
        <v>-</v>
      </c>
      <c r="F84" s="133" t="str">
        <f>Calcu!AH202</f>
        <v>-</v>
      </c>
      <c r="G84" s="133" t="str">
        <f>Calcu!AI202</f>
        <v>-</v>
      </c>
      <c r="I84" s="133" t="str">
        <f>Calcu!AH240</f>
        <v>-</v>
      </c>
      <c r="J84" s="133" t="str">
        <f>Calcu!AI240</f>
        <v>-</v>
      </c>
      <c r="L84" s="133" t="str">
        <f>Calcu!AH278</f>
        <v>-</v>
      </c>
      <c r="M84" s="133" t="str">
        <f>Calcu!AI278</f>
        <v>-</v>
      </c>
      <c r="N84" s="44"/>
    </row>
    <row r="85" spans="1:14" ht="15" customHeight="1">
      <c r="A85" s="44" t="str">
        <f>IF(Calcu!B165=TRUE,"","삭제")</f>
        <v>삭제</v>
      </c>
      <c r="B85" s="44"/>
      <c r="C85" s="133" t="str">
        <f>Calcu!AH165</f>
        <v>-</v>
      </c>
      <c r="D85" s="133" t="str">
        <f>Calcu!AI165</f>
        <v>-</v>
      </c>
      <c r="F85" s="133" t="str">
        <f>Calcu!AH203</f>
        <v>-</v>
      </c>
      <c r="G85" s="133" t="str">
        <f>Calcu!AI203</f>
        <v>-</v>
      </c>
      <c r="I85" s="133" t="str">
        <f>Calcu!AH241</f>
        <v>-</v>
      </c>
      <c r="J85" s="133" t="str">
        <f>Calcu!AI241</f>
        <v>-</v>
      </c>
      <c r="L85" s="133" t="str">
        <f>Calcu!AH279</f>
        <v>-</v>
      </c>
      <c r="M85" s="133" t="str">
        <f>Calcu!AI279</f>
        <v>-</v>
      </c>
      <c r="N85" s="44"/>
    </row>
    <row r="86" spans="1:14" ht="15" customHeight="1">
      <c r="A86" s="44" t="str">
        <f>IF(Calcu!B166=TRUE,"","삭제")</f>
        <v>삭제</v>
      </c>
      <c r="B86" s="44"/>
      <c r="C86" s="133" t="str">
        <f>Calcu!AH166</f>
        <v>-</v>
      </c>
      <c r="D86" s="133" t="str">
        <f>Calcu!AI166</f>
        <v>-</v>
      </c>
      <c r="F86" s="133" t="str">
        <f>Calcu!AH204</f>
        <v>-</v>
      </c>
      <c r="G86" s="133" t="str">
        <f>Calcu!AI204</f>
        <v>-</v>
      </c>
      <c r="I86" s="133" t="str">
        <f>Calcu!AH242</f>
        <v>-</v>
      </c>
      <c r="J86" s="133" t="str">
        <f>Calcu!AI242</f>
        <v>-</v>
      </c>
      <c r="L86" s="133" t="str">
        <f>Calcu!AH280</f>
        <v>-</v>
      </c>
      <c r="M86" s="133" t="str">
        <f>Calcu!AI280</f>
        <v>-</v>
      </c>
      <c r="N86" s="44"/>
    </row>
    <row r="87" spans="1:14" ht="15" customHeight="1">
      <c r="A87" s="44" t="str">
        <f>IF(Calcu!B167=TRUE,"","삭제")</f>
        <v>삭제</v>
      </c>
      <c r="B87" s="44"/>
      <c r="C87" s="133" t="str">
        <f>Calcu!AH167</f>
        <v>-</v>
      </c>
      <c r="D87" s="133" t="str">
        <f>Calcu!AI167</f>
        <v>-</v>
      </c>
      <c r="F87" s="133" t="str">
        <f>Calcu!AH205</f>
        <v>-</v>
      </c>
      <c r="G87" s="133" t="str">
        <f>Calcu!AI205</f>
        <v>-</v>
      </c>
      <c r="I87" s="133" t="str">
        <f>Calcu!AH243</f>
        <v>-</v>
      </c>
      <c r="J87" s="133" t="str">
        <f>Calcu!AI243</f>
        <v>-</v>
      </c>
      <c r="L87" s="133" t="str">
        <f>Calcu!AH281</f>
        <v>-</v>
      </c>
      <c r="M87" s="133" t="str">
        <f>Calcu!AI281</f>
        <v>-</v>
      </c>
      <c r="N87" s="44"/>
    </row>
    <row r="88" spans="1:14" ht="15" customHeight="1">
      <c r="A88" s="44" t="str">
        <f>IF(Calcu!B168=TRUE,"","삭제")</f>
        <v>삭제</v>
      </c>
      <c r="B88" s="44"/>
      <c r="C88" s="133" t="str">
        <f>Calcu!AH168</f>
        <v>-</v>
      </c>
      <c r="D88" s="133" t="str">
        <f>Calcu!AI168</f>
        <v>-</v>
      </c>
      <c r="F88" s="133" t="str">
        <f>Calcu!AH206</f>
        <v>-</v>
      </c>
      <c r="G88" s="133" t="str">
        <f>Calcu!AI206</f>
        <v>-</v>
      </c>
      <c r="I88" s="133" t="str">
        <f>Calcu!AH244</f>
        <v>-</v>
      </c>
      <c r="J88" s="133" t="str">
        <f>Calcu!AI244</f>
        <v>-</v>
      </c>
      <c r="L88" s="133" t="str">
        <f>Calcu!AH282</f>
        <v>-</v>
      </c>
      <c r="M88" s="133" t="str">
        <f>Calcu!AI282</f>
        <v>-</v>
      </c>
      <c r="N88" s="44"/>
    </row>
    <row r="89" spans="1:14" ht="15" customHeight="1">
      <c r="A89" s="44" t="str">
        <f>IF(Calcu!B169=TRUE,"","삭제")</f>
        <v>삭제</v>
      </c>
      <c r="B89" s="44"/>
      <c r="C89" s="133" t="str">
        <f>Calcu!AH169</f>
        <v>-</v>
      </c>
      <c r="D89" s="133" t="str">
        <f>Calcu!AI169</f>
        <v>-</v>
      </c>
      <c r="F89" s="133" t="str">
        <f>Calcu!AH207</f>
        <v>-</v>
      </c>
      <c r="G89" s="133" t="str">
        <f>Calcu!AI207</f>
        <v>-</v>
      </c>
      <c r="I89" s="133" t="str">
        <f>Calcu!AH245</f>
        <v>-</v>
      </c>
      <c r="J89" s="133" t="str">
        <f>Calcu!AI245</f>
        <v>-</v>
      </c>
      <c r="L89" s="133" t="str">
        <f>Calcu!AH283</f>
        <v>-</v>
      </c>
      <c r="M89" s="133" t="str">
        <f>Calcu!AI283</f>
        <v>-</v>
      </c>
      <c r="N89" s="44"/>
    </row>
    <row r="90" spans="1:14" ht="15" customHeight="1">
      <c r="A90" s="44" t="str">
        <f>IF(Calcu!B170=TRUE,"","삭제")</f>
        <v>삭제</v>
      </c>
      <c r="B90" s="44"/>
      <c r="C90" s="133" t="str">
        <f>Calcu!AH170</f>
        <v>-</v>
      </c>
      <c r="D90" s="133" t="str">
        <f>Calcu!AI170</f>
        <v>-</v>
      </c>
      <c r="F90" s="133" t="str">
        <f>Calcu!AH208</f>
        <v>-</v>
      </c>
      <c r="G90" s="133" t="str">
        <f>Calcu!AI208</f>
        <v>-</v>
      </c>
      <c r="I90" s="133" t="str">
        <f>Calcu!AH246</f>
        <v>-</v>
      </c>
      <c r="J90" s="133" t="str">
        <f>Calcu!AI246</f>
        <v>-</v>
      </c>
      <c r="L90" s="133" t="str">
        <f>Calcu!AH284</f>
        <v>-</v>
      </c>
      <c r="M90" s="133" t="str">
        <f>Calcu!AI284</f>
        <v>-</v>
      </c>
      <c r="N90" s="44"/>
    </row>
    <row r="91" spans="1:14" ht="15" customHeight="1">
      <c r="A91" s="226" t="str">
        <f>A101</f>
        <v>삭제</v>
      </c>
      <c r="B91" s="44"/>
      <c r="N91" s="44"/>
    </row>
    <row r="92" spans="1:14" s="51" customFormat="1" ht="15" customHeight="1">
      <c r="A92" s="226" t="str">
        <f>A91</f>
        <v>삭제</v>
      </c>
      <c r="B92" s="224"/>
      <c r="H92" s="225" t="s">
        <v>212</v>
      </c>
      <c r="N92" s="224"/>
    </row>
    <row r="93" spans="1:14" s="51" customFormat="1" ht="15" customHeight="1">
      <c r="A93" s="226" t="str">
        <f>A92</f>
        <v>삭제</v>
      </c>
      <c r="B93" s="224"/>
      <c r="N93" s="224"/>
    </row>
    <row r="94" spans="1:14" s="51" customFormat="1" ht="15" customHeight="1">
      <c r="A94" s="226" t="str">
        <f>A93</f>
        <v>삭제</v>
      </c>
      <c r="B94" s="224"/>
      <c r="C94" s="223"/>
      <c r="D94" s="223"/>
      <c r="F94" s="223"/>
      <c r="G94" s="223"/>
      <c r="I94" s="223"/>
      <c r="J94" s="223"/>
      <c r="L94" s="223"/>
      <c r="M94" s="223"/>
      <c r="N94" s="224"/>
    </row>
    <row r="95" spans="1:14" ht="15" customHeight="1">
      <c r="A95" s="226" t="str">
        <f>A94</f>
        <v>삭제</v>
      </c>
      <c r="B95" s="44"/>
      <c r="C95" s="221" t="s">
        <v>118</v>
      </c>
      <c r="D95" s="221" t="s">
        <v>120</v>
      </c>
      <c r="F95" s="221" t="s">
        <v>86</v>
      </c>
      <c r="G95" s="221" t="s">
        <v>83</v>
      </c>
      <c r="I95" s="221" t="s">
        <v>86</v>
      </c>
      <c r="J95" s="221" t="s">
        <v>83</v>
      </c>
      <c r="L95" s="221" t="s">
        <v>86</v>
      </c>
      <c r="M95" s="221" t="s">
        <v>83</v>
      </c>
      <c r="N95" s="44"/>
    </row>
    <row r="96" spans="1:14" ht="15" customHeight="1">
      <c r="A96" s="226" t="str">
        <f t="shared" ref="A96" si="1">A95</f>
        <v>삭제</v>
      </c>
      <c r="B96" s="44"/>
      <c r="C96" s="222" t="s">
        <v>98</v>
      </c>
      <c r="D96" s="222" t="s">
        <v>98</v>
      </c>
      <c r="F96" s="222" t="s">
        <v>98</v>
      </c>
      <c r="G96" s="222" t="s">
        <v>98</v>
      </c>
      <c r="I96" s="222" t="s">
        <v>98</v>
      </c>
      <c r="J96" s="222" t="s">
        <v>98</v>
      </c>
      <c r="L96" s="222" t="s">
        <v>98</v>
      </c>
      <c r="M96" s="222" t="s">
        <v>98</v>
      </c>
      <c r="N96" s="44"/>
    </row>
    <row r="97" spans="1:14" ht="15" customHeight="1">
      <c r="A97" s="44" t="str">
        <f>IF(Calcu!B285=TRUE,"","삭제")</f>
        <v>삭제</v>
      </c>
      <c r="B97" s="44"/>
      <c r="C97" s="133" t="str">
        <f>Calcu!AH285</f>
        <v>-</v>
      </c>
      <c r="D97" s="133" t="str">
        <f>Calcu!AI285</f>
        <v>-</v>
      </c>
      <c r="F97" s="133" t="str">
        <f>Calcu!AH294</f>
        <v>-</v>
      </c>
      <c r="G97" s="133" t="str">
        <f>Calcu!AI294</f>
        <v>-</v>
      </c>
      <c r="I97" s="133" t="str">
        <f>Calcu!AH303</f>
        <v>-</v>
      </c>
      <c r="J97" s="133" t="str">
        <f>Calcu!AI303</f>
        <v>-</v>
      </c>
      <c r="L97" s="133" t="str">
        <f>Calcu!AH312</f>
        <v>-</v>
      </c>
      <c r="M97" s="133" t="str">
        <f>Calcu!AI312</f>
        <v>-</v>
      </c>
      <c r="N97" s="44"/>
    </row>
    <row r="98" spans="1:14" ht="15" customHeight="1">
      <c r="A98" s="44" t="str">
        <f>IF(Calcu!B286=TRUE,"","삭제")</f>
        <v>삭제</v>
      </c>
      <c r="B98" s="44"/>
      <c r="C98" s="133" t="str">
        <f>Calcu!AH286</f>
        <v>-</v>
      </c>
      <c r="D98" s="133" t="str">
        <f>Calcu!AI286</f>
        <v>-</v>
      </c>
      <c r="F98" s="133" t="str">
        <f>Calcu!AH295</f>
        <v>-</v>
      </c>
      <c r="G98" s="133" t="str">
        <f>Calcu!AI295</f>
        <v>-</v>
      </c>
      <c r="I98" s="133" t="str">
        <f>Calcu!AH304</f>
        <v>-</v>
      </c>
      <c r="J98" s="133" t="str">
        <f>Calcu!AI304</f>
        <v>-</v>
      </c>
      <c r="L98" s="133" t="str">
        <f>Calcu!AH313</f>
        <v>-</v>
      </c>
      <c r="M98" s="133" t="str">
        <f>Calcu!AI313</f>
        <v>-</v>
      </c>
      <c r="N98" s="44"/>
    </row>
    <row r="99" spans="1:14" ht="15" customHeight="1">
      <c r="A99" s="44" t="str">
        <f>IF(Calcu!B287=TRUE,"","삭제")</f>
        <v>삭제</v>
      </c>
      <c r="B99" s="44"/>
      <c r="C99" s="133" t="str">
        <f>Calcu!AH287</f>
        <v>-</v>
      </c>
      <c r="D99" s="133" t="str">
        <f>Calcu!AI287</f>
        <v>-</v>
      </c>
      <c r="F99" s="133" t="str">
        <f>Calcu!AH296</f>
        <v>-</v>
      </c>
      <c r="G99" s="133" t="str">
        <f>Calcu!AI296</f>
        <v>-</v>
      </c>
      <c r="I99" s="133" t="str">
        <f>Calcu!AH305</f>
        <v>-</v>
      </c>
      <c r="J99" s="133" t="str">
        <f>Calcu!AI305</f>
        <v>-</v>
      </c>
      <c r="L99" s="133" t="str">
        <f>Calcu!AH314</f>
        <v>-</v>
      </c>
      <c r="M99" s="133" t="str">
        <f>Calcu!AI314</f>
        <v>-</v>
      </c>
      <c r="N99" s="44"/>
    </row>
    <row r="100" spans="1:14" ht="15" customHeight="1">
      <c r="A100" s="44" t="str">
        <f>IF(Calcu!B288=TRUE,"","삭제")</f>
        <v>삭제</v>
      </c>
      <c r="B100" s="44"/>
      <c r="C100" s="133" t="str">
        <f>Calcu!AH288</f>
        <v>-</v>
      </c>
      <c r="D100" s="133" t="str">
        <f>Calcu!AI288</f>
        <v>-</v>
      </c>
      <c r="F100" s="133" t="str">
        <f>Calcu!AH297</f>
        <v>-</v>
      </c>
      <c r="G100" s="133" t="str">
        <f>Calcu!AI297</f>
        <v>-</v>
      </c>
      <c r="I100" s="133" t="str">
        <f>Calcu!AH306</f>
        <v>-</v>
      </c>
      <c r="J100" s="133" t="str">
        <f>Calcu!AI306</f>
        <v>-</v>
      </c>
      <c r="L100" s="133" t="str">
        <f>Calcu!AH315</f>
        <v>-</v>
      </c>
      <c r="M100" s="133" t="str">
        <f>Calcu!AI315</f>
        <v>-</v>
      </c>
      <c r="N100" s="44"/>
    </row>
    <row r="101" spans="1:14" ht="15" customHeight="1">
      <c r="A101" s="44" t="str">
        <f>IF(Calcu!B289=TRUE,"","삭제")</f>
        <v>삭제</v>
      </c>
      <c r="B101" s="44"/>
      <c r="C101" s="133" t="str">
        <f>Calcu!AH289</f>
        <v>-</v>
      </c>
      <c r="D101" s="133" t="str">
        <f>Calcu!AI289</f>
        <v>-</v>
      </c>
      <c r="F101" s="133" t="str">
        <f>Calcu!AH298</f>
        <v>-</v>
      </c>
      <c r="G101" s="133" t="str">
        <f>Calcu!AI298</f>
        <v>-</v>
      </c>
      <c r="I101" s="133" t="str">
        <f>Calcu!AH307</f>
        <v>-</v>
      </c>
      <c r="J101" s="133" t="str">
        <f>Calcu!AI307</f>
        <v>-</v>
      </c>
      <c r="L101" s="133" t="str">
        <f>Calcu!AH316</f>
        <v>-</v>
      </c>
      <c r="M101" s="133" t="str">
        <f>Calcu!AI316</f>
        <v>-</v>
      </c>
      <c r="N101" s="44"/>
    </row>
    <row r="102" spans="1:14" ht="15" customHeight="1">
      <c r="A102" s="44" t="str">
        <f>IF(Calcu!B290=TRUE,"","삭제")</f>
        <v>삭제</v>
      </c>
      <c r="B102" s="44"/>
      <c r="C102" s="133" t="str">
        <f>Calcu!AH290</f>
        <v>-</v>
      </c>
      <c r="D102" s="133" t="str">
        <f>Calcu!AI290</f>
        <v>-</v>
      </c>
      <c r="F102" s="133" t="str">
        <f>Calcu!AH299</f>
        <v>-</v>
      </c>
      <c r="G102" s="133" t="str">
        <f>Calcu!AI299</f>
        <v>-</v>
      </c>
      <c r="I102" s="133" t="str">
        <f>Calcu!AH308</f>
        <v>-</v>
      </c>
      <c r="J102" s="133" t="str">
        <f>Calcu!AI308</f>
        <v>-</v>
      </c>
      <c r="L102" s="133" t="str">
        <f>Calcu!AH317</f>
        <v>-</v>
      </c>
      <c r="M102" s="133" t="str">
        <f>Calcu!AI317</f>
        <v>-</v>
      </c>
      <c r="N102" s="44"/>
    </row>
    <row r="103" spans="1:14" ht="15" customHeight="1">
      <c r="A103" s="44" t="str">
        <f>IF(Calcu!B291=TRUE,"","삭제")</f>
        <v>삭제</v>
      </c>
      <c r="B103" s="44"/>
      <c r="C103" s="133" t="str">
        <f>Calcu!AH291</f>
        <v>-</v>
      </c>
      <c r="D103" s="133" t="str">
        <f>Calcu!AI291</f>
        <v>-</v>
      </c>
      <c r="F103" s="133" t="str">
        <f>Calcu!AH300</f>
        <v>-</v>
      </c>
      <c r="G103" s="133" t="str">
        <f>Calcu!AI300</f>
        <v>-</v>
      </c>
      <c r="I103" s="133" t="str">
        <f>Calcu!AH309</f>
        <v>-</v>
      </c>
      <c r="J103" s="133" t="str">
        <f>Calcu!AI309</f>
        <v>-</v>
      </c>
      <c r="L103" s="133" t="str">
        <f>Calcu!AH318</f>
        <v>-</v>
      </c>
      <c r="M103" s="133" t="str">
        <f>Calcu!AI318</f>
        <v>-</v>
      </c>
      <c r="N103" s="44"/>
    </row>
    <row r="104" spans="1:14" ht="15" customHeight="1">
      <c r="A104" s="44" t="str">
        <f>IF(Calcu!B292=TRUE,"","삭제")</f>
        <v>삭제</v>
      </c>
      <c r="B104" s="44"/>
      <c r="C104" s="133" t="str">
        <f>Calcu!AH292</f>
        <v>-</v>
      </c>
      <c r="D104" s="133" t="str">
        <f>Calcu!AI292</f>
        <v>-</v>
      </c>
      <c r="F104" s="133" t="str">
        <f>Calcu!AH301</f>
        <v>-</v>
      </c>
      <c r="G104" s="133" t="str">
        <f>Calcu!AI301</f>
        <v>-</v>
      </c>
      <c r="I104" s="133" t="str">
        <f>Calcu!AH310</f>
        <v>-</v>
      </c>
      <c r="J104" s="133" t="str">
        <f>Calcu!AI310</f>
        <v>-</v>
      </c>
      <c r="L104" s="133" t="s">
        <v>214</v>
      </c>
      <c r="M104" s="133" t="s">
        <v>215</v>
      </c>
      <c r="N104" s="44"/>
    </row>
    <row r="105" spans="1:14" ht="15" customHeight="1">
      <c r="A105" s="44" t="str">
        <f>IF(Calcu!B293=TRUE,"","삭제")</f>
        <v>삭제</v>
      </c>
      <c r="B105" s="44"/>
      <c r="C105" s="133" t="str">
        <f>Calcu!AH293</f>
        <v>-</v>
      </c>
      <c r="D105" s="133" t="str">
        <f>Calcu!AI293</f>
        <v>-</v>
      </c>
      <c r="F105" s="133" t="str">
        <f>Calcu!AH302</f>
        <v>-</v>
      </c>
      <c r="G105" s="133" t="str">
        <f>Calcu!AI302</f>
        <v>-</v>
      </c>
      <c r="I105" s="133" t="str">
        <f>Calcu!AH311</f>
        <v>-</v>
      </c>
      <c r="J105" s="133" t="str">
        <f>Calcu!AI311</f>
        <v>-</v>
      </c>
      <c r="L105" s="133" t="s">
        <v>216</v>
      </c>
      <c r="M105" s="133" t="s">
        <v>214</v>
      </c>
      <c r="N105" s="44"/>
    </row>
    <row r="106" spans="1:14" ht="15" customHeight="1">
      <c r="A106" s="44"/>
      <c r="B106" s="44"/>
      <c r="C106" s="157"/>
      <c r="D106" s="157"/>
      <c r="E106" s="51"/>
      <c r="N106" s="44"/>
    </row>
    <row r="107" spans="1:14" ht="15" customHeight="1">
      <c r="A107" s="44"/>
      <c r="B107" s="44"/>
      <c r="C107" s="38" t="e">
        <f ca="1">"● 측정불확도 : "&amp;Calcu!T335</f>
        <v>#DIV/0!</v>
      </c>
      <c r="D107" s="38"/>
      <c r="E107" s="38"/>
      <c r="H107" s="53" t="e">
        <f ca="1">IF(Calcu!E345="사다리꼴","(신뢰수준 95 %,","(신뢰수준 약 95 %,")</f>
        <v>#DIV/0!</v>
      </c>
      <c r="I107" s="164" t="e">
        <f ca="1">Calcu!E346&amp;IF(Calcu!E345="사다리꼴",", 사다리꼴 확률분포)",")")</f>
        <v>#DIV/0!</v>
      </c>
      <c r="N107" s="38"/>
    </row>
    <row r="108" spans="1:14" ht="15" customHeight="1">
      <c r="C108" s="73"/>
      <c r="D108" s="73"/>
      <c r="E108" s="73"/>
      <c r="F108" s="73"/>
      <c r="G108" s="73"/>
      <c r="H108" s="73"/>
      <c r="I108" s="73"/>
      <c r="J108" s="73"/>
      <c r="K108" s="73"/>
      <c r="L108" s="73"/>
      <c r="M108" s="73"/>
      <c r="N108" s="73"/>
    </row>
  </sheetData>
  <mergeCells count="1">
    <mergeCell ref="A1:O2"/>
  </mergeCells>
  <phoneticPr fontId="4" type="noConversion"/>
  <printOptions horizontalCentered="1"/>
  <pageMargins left="0" right="0" top="0.35433070866141736" bottom="0.59055118110236227" header="0" footer="0"/>
  <pageSetup paperSize="9" orientation="portrait" horizontalDpi="4294967292" verticalDpi="300" r:id="rId1"/>
  <headerFooter alignWithMargins="0">
    <oddHeader xml:space="preserve">&amp;R&amp;10
 페이지(page)    &amp;P  of   &amp;N         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O111"/>
  <sheetViews>
    <sheetView showGridLines="0" showWhiteSpace="0" zoomScaleNormal="100" zoomScaleSheetLayoutView="100" workbookViewId="0">
      <selection sqref="A1:O2"/>
    </sheetView>
  </sheetViews>
  <sheetFormatPr defaultColWidth="10.77734375" defaultRowHeight="15" customHeight="1"/>
  <cols>
    <col min="1" max="2" width="3.77734375" style="37" customWidth="1"/>
    <col min="3" max="4" width="7.77734375" style="37" customWidth="1"/>
    <col min="5" max="5" width="0.88671875" style="37" customWidth="1"/>
    <col min="6" max="7" width="7.77734375" style="37" customWidth="1"/>
    <col min="8" max="8" width="0.88671875" style="37" customWidth="1"/>
    <col min="9" max="10" width="7.77734375" style="37" customWidth="1"/>
    <col min="11" max="11" width="0.88671875" style="37" customWidth="1"/>
    <col min="12" max="13" width="7.77734375" style="37" customWidth="1"/>
    <col min="14" max="15" width="3.77734375" style="37" customWidth="1"/>
    <col min="16" max="16384" width="10.77734375" style="37"/>
  </cols>
  <sheetData>
    <row r="1" spans="1:15" s="80" customFormat="1" ht="33" customHeight="1">
      <c r="A1" s="326" t="s">
        <v>58</v>
      </c>
      <c r="B1" s="326"/>
      <c r="C1" s="326"/>
      <c r="D1" s="326"/>
      <c r="E1" s="326"/>
      <c r="F1" s="326"/>
      <c r="G1" s="326"/>
      <c r="H1" s="326"/>
      <c r="I1" s="326"/>
      <c r="J1" s="326"/>
      <c r="K1" s="326"/>
      <c r="L1" s="326"/>
      <c r="M1" s="326"/>
      <c r="N1" s="326"/>
      <c r="O1" s="326"/>
    </row>
    <row r="2" spans="1:15" s="80" customFormat="1" ht="33" customHeight="1">
      <c r="A2" s="326"/>
      <c r="B2" s="326"/>
      <c r="C2" s="326"/>
      <c r="D2" s="326"/>
      <c r="E2" s="326"/>
      <c r="F2" s="326"/>
      <c r="G2" s="326"/>
      <c r="H2" s="326"/>
      <c r="I2" s="326"/>
      <c r="J2" s="326"/>
      <c r="K2" s="326"/>
      <c r="L2" s="326"/>
      <c r="M2" s="326"/>
      <c r="N2" s="326"/>
      <c r="O2" s="326"/>
    </row>
    <row r="3" spans="1:15" s="47" customFormat="1" ht="12.75" customHeight="1">
      <c r="A3" s="48" t="s">
        <v>57</v>
      </c>
      <c r="B3" s="48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</row>
    <row r="4" spans="1:15" s="49" customFormat="1" ht="13.5" customHeight="1">
      <c r="A4" s="79" t="str">
        <f>" 교   정   번   호(Calibration No) : "&amp;기본정보!H3</f>
        <v xml:space="preserve"> 교   정   번   호(Calibration No) : </v>
      </c>
      <c r="B4" s="90"/>
      <c r="C4" s="78"/>
      <c r="D4" s="75"/>
      <c r="E4" s="223"/>
      <c r="F4" s="223"/>
      <c r="G4" s="223"/>
      <c r="H4" s="223"/>
      <c r="I4" s="223"/>
      <c r="J4" s="223"/>
      <c r="K4" s="77"/>
      <c r="L4" s="100"/>
      <c r="M4" s="76"/>
      <c r="N4" s="92"/>
      <c r="O4" s="75"/>
    </row>
    <row r="5" spans="1:15" s="36" customFormat="1" ht="15" customHeight="1"/>
    <row r="6" spans="1:15" ht="15" customHeight="1">
      <c r="C6" s="54" t="str">
        <f>"○ Description : "&amp;기본정보!C$5</f>
        <v xml:space="preserve">○ Description : </v>
      </c>
    </row>
    <row r="7" spans="1:15" ht="15" customHeight="1">
      <c r="C7" s="54" t="str">
        <f>"○ Manufacturer  : "&amp;기본정보!C$6</f>
        <v xml:space="preserve">○ Manufacturer  : </v>
      </c>
    </row>
    <row r="8" spans="1:15" ht="15" customHeight="1">
      <c r="C8" s="54" t="str">
        <f>"○ Model Name : "&amp;기본정보!C$7</f>
        <v xml:space="preserve">○ Model Name : </v>
      </c>
    </row>
    <row r="9" spans="1:15" ht="15" customHeight="1">
      <c r="C9" s="54" t="str">
        <f>"○ Serial Number : "&amp;기본정보!C$8</f>
        <v xml:space="preserve">○ Serial Number : </v>
      </c>
    </row>
    <row r="11" spans="1:15" ht="15" customHeight="1">
      <c r="C11" s="38" t="s">
        <v>79</v>
      </c>
    </row>
    <row r="12" spans="1:15" ht="15" customHeight="1">
      <c r="C12" s="54" t="str">
        <f>"○ Range : ("&amp;Calcu!K3&amp;" ~ "&amp;Calcu!L3&amp;") mm"</f>
        <v>○ Range : (0 ~ 0) mm</v>
      </c>
    </row>
    <row r="13" spans="1:15" ht="15" customHeight="1">
      <c r="A13" s="44"/>
      <c r="B13" s="44"/>
      <c r="C13" s="327" t="s">
        <v>110</v>
      </c>
      <c r="D13" s="327" t="s">
        <v>218</v>
      </c>
      <c r="E13" s="51"/>
      <c r="F13" s="327" t="s">
        <v>110</v>
      </c>
      <c r="G13" s="327" t="s">
        <v>218</v>
      </c>
      <c r="H13" s="51"/>
      <c r="I13" s="327" t="s">
        <v>110</v>
      </c>
      <c r="J13" s="327" t="s">
        <v>218</v>
      </c>
      <c r="L13" s="327" t="s">
        <v>110</v>
      </c>
      <c r="M13" s="327" t="s">
        <v>218</v>
      </c>
    </row>
    <row r="14" spans="1:15" ht="15" customHeight="1">
      <c r="A14" s="44"/>
      <c r="B14" s="44"/>
      <c r="C14" s="328"/>
      <c r="D14" s="328"/>
      <c r="E14" s="51"/>
      <c r="F14" s="328"/>
      <c r="G14" s="328"/>
      <c r="H14" s="51"/>
      <c r="I14" s="328"/>
      <c r="J14" s="328"/>
      <c r="L14" s="328"/>
      <c r="M14" s="328"/>
    </row>
    <row r="15" spans="1:15" ht="15" customHeight="1">
      <c r="A15" s="44"/>
      <c r="B15" s="44"/>
      <c r="C15" s="168" t="s">
        <v>98</v>
      </c>
      <c r="D15" s="168" t="s">
        <v>98</v>
      </c>
      <c r="E15" s="51"/>
      <c r="F15" s="204" t="s">
        <v>98</v>
      </c>
      <c r="G15" s="204" t="s">
        <v>98</v>
      </c>
      <c r="H15" s="51"/>
      <c r="I15" s="204" t="s">
        <v>98</v>
      </c>
      <c r="J15" s="204" t="s">
        <v>98</v>
      </c>
      <c r="L15" s="204" t="s">
        <v>98</v>
      </c>
      <c r="M15" s="204" t="s">
        <v>98</v>
      </c>
    </row>
    <row r="16" spans="1:15" ht="15" customHeight="1">
      <c r="A16" s="44" t="str">
        <f>IF(Calcu!B9=TRUE,"","삭제")</f>
        <v>삭제</v>
      </c>
      <c r="B16" s="44"/>
      <c r="C16" s="133" t="str">
        <f>Calcu!AH9</f>
        <v>-</v>
      </c>
      <c r="D16" s="133" t="str">
        <f>Calcu!AI9</f>
        <v>-</v>
      </c>
      <c r="F16" s="133" t="str">
        <f>Calcu!AH40</f>
        <v>-</v>
      </c>
      <c r="G16" s="133" t="str">
        <f>Calcu!AI40</f>
        <v>-</v>
      </c>
      <c r="I16" s="133" t="str">
        <f>Calcu!AH71</f>
        <v>-</v>
      </c>
      <c r="J16" s="133" t="str">
        <f>Calcu!AI71</f>
        <v>-</v>
      </c>
      <c r="L16" s="133" t="str">
        <f>Calcu!AH102</f>
        <v>-</v>
      </c>
      <c r="M16" s="133" t="str">
        <f>Calcu!AI102</f>
        <v>-</v>
      </c>
      <c r="N16" s="44"/>
    </row>
    <row r="17" spans="1:14" ht="15" customHeight="1">
      <c r="A17" s="44" t="str">
        <f>IF(Calcu!B10=TRUE,"","삭제")</f>
        <v>삭제</v>
      </c>
      <c r="B17" s="44"/>
      <c r="C17" s="133" t="str">
        <f>Calcu!AH10</f>
        <v>-</v>
      </c>
      <c r="D17" s="133" t="str">
        <f>Calcu!AI10</f>
        <v>-</v>
      </c>
      <c r="F17" s="133" t="str">
        <f>Calcu!AH41</f>
        <v>-</v>
      </c>
      <c r="G17" s="133" t="str">
        <f>Calcu!AI41</f>
        <v>-</v>
      </c>
      <c r="I17" s="133" t="str">
        <f>Calcu!AH72</f>
        <v>-</v>
      </c>
      <c r="J17" s="133" t="str">
        <f>Calcu!AI72</f>
        <v>-</v>
      </c>
      <c r="L17" s="133" t="str">
        <f>Calcu!AH103</f>
        <v>-</v>
      </c>
      <c r="M17" s="133" t="str">
        <f>Calcu!AI103</f>
        <v>-</v>
      </c>
      <c r="N17" s="44"/>
    </row>
    <row r="18" spans="1:14" ht="15" customHeight="1">
      <c r="A18" s="44" t="str">
        <f>IF(Calcu!B11=TRUE,"","삭제")</f>
        <v>삭제</v>
      </c>
      <c r="B18" s="44"/>
      <c r="C18" s="133" t="str">
        <f>Calcu!AH11</f>
        <v>-</v>
      </c>
      <c r="D18" s="133" t="str">
        <f>Calcu!AI11</f>
        <v>-</v>
      </c>
      <c r="F18" s="133" t="str">
        <f>Calcu!AH42</f>
        <v>-</v>
      </c>
      <c r="G18" s="133" t="str">
        <f>Calcu!AI42</f>
        <v>-</v>
      </c>
      <c r="I18" s="133" t="str">
        <f>Calcu!AH73</f>
        <v>-</v>
      </c>
      <c r="J18" s="133" t="str">
        <f>Calcu!AI73</f>
        <v>-</v>
      </c>
      <c r="L18" s="133" t="str">
        <f>Calcu!AH104</f>
        <v>-</v>
      </c>
      <c r="M18" s="133" t="str">
        <f>Calcu!AI104</f>
        <v>-</v>
      </c>
      <c r="N18" s="44"/>
    </row>
    <row r="19" spans="1:14" ht="15" customHeight="1">
      <c r="A19" s="44" t="str">
        <f>IF(Calcu!B12=TRUE,"","삭제")</f>
        <v>삭제</v>
      </c>
      <c r="B19" s="44"/>
      <c r="C19" s="133" t="str">
        <f>Calcu!AH12</f>
        <v>-</v>
      </c>
      <c r="D19" s="133" t="str">
        <f>Calcu!AI12</f>
        <v>-</v>
      </c>
      <c r="F19" s="133" t="str">
        <f>Calcu!AH43</f>
        <v>-</v>
      </c>
      <c r="G19" s="133" t="str">
        <f>Calcu!AI43</f>
        <v>-</v>
      </c>
      <c r="I19" s="133" t="str">
        <f>Calcu!AH74</f>
        <v>-</v>
      </c>
      <c r="J19" s="133" t="str">
        <f>Calcu!AI74</f>
        <v>-</v>
      </c>
      <c r="L19" s="133" t="str">
        <f>Calcu!AH105</f>
        <v>-</v>
      </c>
      <c r="M19" s="133" t="str">
        <f>Calcu!AI105</f>
        <v>-</v>
      </c>
      <c r="N19" s="44"/>
    </row>
    <row r="20" spans="1:14" ht="15" customHeight="1">
      <c r="A20" s="44" t="str">
        <f>IF(Calcu!B13=TRUE,"","삭제")</f>
        <v>삭제</v>
      </c>
      <c r="B20" s="44"/>
      <c r="C20" s="133" t="str">
        <f>Calcu!AH13</f>
        <v>-</v>
      </c>
      <c r="D20" s="133" t="str">
        <f>Calcu!AI13</f>
        <v>-</v>
      </c>
      <c r="F20" s="133" t="str">
        <f>Calcu!AH44</f>
        <v>-</v>
      </c>
      <c r="G20" s="133" t="str">
        <f>Calcu!AI44</f>
        <v>-</v>
      </c>
      <c r="I20" s="133" t="str">
        <f>Calcu!AH75</f>
        <v>-</v>
      </c>
      <c r="J20" s="133" t="str">
        <f>Calcu!AI75</f>
        <v>-</v>
      </c>
      <c r="L20" s="133" t="str">
        <f>Calcu!AH106</f>
        <v>-</v>
      </c>
      <c r="M20" s="133" t="str">
        <f>Calcu!AI106</f>
        <v>-</v>
      </c>
      <c r="N20" s="44"/>
    </row>
    <row r="21" spans="1:14" ht="15" customHeight="1">
      <c r="A21" s="44" t="str">
        <f>IF(Calcu!B14=TRUE,"","삭제")</f>
        <v>삭제</v>
      </c>
      <c r="B21" s="44"/>
      <c r="C21" s="133" t="str">
        <f>Calcu!AH14</f>
        <v>-</v>
      </c>
      <c r="D21" s="133" t="str">
        <f>Calcu!AI14</f>
        <v>-</v>
      </c>
      <c r="F21" s="133" t="str">
        <f>Calcu!AH45</f>
        <v>-</v>
      </c>
      <c r="G21" s="133" t="str">
        <f>Calcu!AI45</f>
        <v>-</v>
      </c>
      <c r="I21" s="133" t="str">
        <f>Calcu!AH76</f>
        <v>-</v>
      </c>
      <c r="J21" s="133" t="str">
        <f>Calcu!AI76</f>
        <v>-</v>
      </c>
      <c r="L21" s="133" t="str">
        <f>Calcu!AH107</f>
        <v>-</v>
      </c>
      <c r="M21" s="133" t="str">
        <f>Calcu!AI107</f>
        <v>-</v>
      </c>
      <c r="N21" s="44"/>
    </row>
    <row r="22" spans="1:14" ht="15" customHeight="1">
      <c r="A22" s="44" t="str">
        <f>IF(Calcu!B15=TRUE,"","삭제")</f>
        <v>삭제</v>
      </c>
      <c r="B22" s="44"/>
      <c r="C22" s="133" t="str">
        <f>Calcu!AH15</f>
        <v>-</v>
      </c>
      <c r="D22" s="133" t="str">
        <f>Calcu!AI15</f>
        <v>-</v>
      </c>
      <c r="F22" s="133" t="str">
        <f>Calcu!AH46</f>
        <v>-</v>
      </c>
      <c r="G22" s="133" t="str">
        <f>Calcu!AI46</f>
        <v>-</v>
      </c>
      <c r="I22" s="133" t="str">
        <f>Calcu!AH77</f>
        <v>-</v>
      </c>
      <c r="J22" s="133" t="str">
        <f>Calcu!AI77</f>
        <v>-</v>
      </c>
      <c r="L22" s="133" t="str">
        <f>Calcu!AH108</f>
        <v>-</v>
      </c>
      <c r="M22" s="133" t="str">
        <f>Calcu!AI108</f>
        <v>-</v>
      </c>
      <c r="N22" s="44"/>
    </row>
    <row r="23" spans="1:14" ht="15" customHeight="1">
      <c r="A23" s="44" t="str">
        <f>IF(Calcu!B16=TRUE,"","삭제")</f>
        <v>삭제</v>
      </c>
      <c r="B23" s="44"/>
      <c r="C23" s="133" t="str">
        <f>Calcu!AH16</f>
        <v>-</v>
      </c>
      <c r="D23" s="133" t="str">
        <f>Calcu!AI16</f>
        <v>-</v>
      </c>
      <c r="F23" s="133" t="str">
        <f>Calcu!AH47</f>
        <v>-</v>
      </c>
      <c r="G23" s="133" t="str">
        <f>Calcu!AI47</f>
        <v>-</v>
      </c>
      <c r="I23" s="133" t="str">
        <f>Calcu!AH78</f>
        <v>-</v>
      </c>
      <c r="J23" s="133" t="str">
        <f>Calcu!AI78</f>
        <v>-</v>
      </c>
      <c r="L23" s="133" t="str">
        <f>Calcu!AH109</f>
        <v>-</v>
      </c>
      <c r="M23" s="133" t="str">
        <f>Calcu!AI109</f>
        <v>-</v>
      </c>
      <c r="N23" s="44"/>
    </row>
    <row r="24" spans="1:14" ht="15" customHeight="1">
      <c r="A24" s="44" t="str">
        <f>IF(Calcu!B17=TRUE,"","삭제")</f>
        <v>삭제</v>
      </c>
      <c r="B24" s="44"/>
      <c r="C24" s="133" t="str">
        <f>Calcu!AH17</f>
        <v>-</v>
      </c>
      <c r="D24" s="133" t="str">
        <f>Calcu!AI17</f>
        <v>-</v>
      </c>
      <c r="F24" s="133" t="str">
        <f>Calcu!AH48</f>
        <v>-</v>
      </c>
      <c r="G24" s="133" t="str">
        <f>Calcu!AI48</f>
        <v>-</v>
      </c>
      <c r="I24" s="133" t="str">
        <f>Calcu!AH79</f>
        <v>-</v>
      </c>
      <c r="J24" s="133" t="str">
        <f>Calcu!AI79</f>
        <v>-</v>
      </c>
      <c r="L24" s="133" t="str">
        <f>Calcu!AH110</f>
        <v>-</v>
      </c>
      <c r="M24" s="133" t="str">
        <f>Calcu!AI110</f>
        <v>-</v>
      </c>
      <c r="N24" s="44"/>
    </row>
    <row r="25" spans="1:14" ht="15" customHeight="1">
      <c r="A25" s="44" t="str">
        <f>IF(Calcu!B18=TRUE,"","삭제")</f>
        <v>삭제</v>
      </c>
      <c r="B25" s="44"/>
      <c r="C25" s="133" t="str">
        <f>Calcu!AH18</f>
        <v>-</v>
      </c>
      <c r="D25" s="133" t="str">
        <f>Calcu!AI18</f>
        <v>-</v>
      </c>
      <c r="F25" s="133" t="str">
        <f>Calcu!AH49</f>
        <v>-</v>
      </c>
      <c r="G25" s="133" t="str">
        <f>Calcu!AI49</f>
        <v>-</v>
      </c>
      <c r="I25" s="133" t="str">
        <f>Calcu!AH80</f>
        <v>-</v>
      </c>
      <c r="J25" s="133" t="str">
        <f>Calcu!AI80</f>
        <v>-</v>
      </c>
      <c r="L25" s="133" t="str">
        <f>Calcu!AH111</f>
        <v>-</v>
      </c>
      <c r="M25" s="133" t="str">
        <f>Calcu!AI111</f>
        <v>-</v>
      </c>
      <c r="N25" s="44"/>
    </row>
    <row r="26" spans="1:14" ht="15" customHeight="1">
      <c r="A26" s="44" t="str">
        <f>IF(Calcu!B19=TRUE,"","삭제")</f>
        <v>삭제</v>
      </c>
      <c r="B26" s="44"/>
      <c r="C26" s="133" t="str">
        <f>Calcu!AH19</f>
        <v>-</v>
      </c>
      <c r="D26" s="133" t="str">
        <f>Calcu!AI19</f>
        <v>-</v>
      </c>
      <c r="F26" s="133" t="str">
        <f>Calcu!AH50</f>
        <v>-</v>
      </c>
      <c r="G26" s="133" t="str">
        <f>Calcu!AI50</f>
        <v>-</v>
      </c>
      <c r="I26" s="133" t="str">
        <f>Calcu!AH81</f>
        <v>-</v>
      </c>
      <c r="J26" s="133" t="str">
        <f>Calcu!AI81</f>
        <v>-</v>
      </c>
      <c r="L26" s="133" t="str">
        <f>Calcu!AH112</f>
        <v>-</v>
      </c>
      <c r="M26" s="133" t="str">
        <f>Calcu!AI112</f>
        <v>-</v>
      </c>
      <c r="N26" s="44"/>
    </row>
    <row r="27" spans="1:14" ht="15" customHeight="1">
      <c r="A27" s="44" t="str">
        <f>IF(Calcu!B20=TRUE,"","삭제")</f>
        <v>삭제</v>
      </c>
      <c r="B27" s="44"/>
      <c r="C27" s="133" t="str">
        <f>Calcu!AH20</f>
        <v>-</v>
      </c>
      <c r="D27" s="133" t="str">
        <f>Calcu!AI20</f>
        <v>-</v>
      </c>
      <c r="F27" s="133" t="str">
        <f>Calcu!AH51</f>
        <v>-</v>
      </c>
      <c r="G27" s="133" t="str">
        <f>Calcu!AI51</f>
        <v>-</v>
      </c>
      <c r="I27" s="133" t="str">
        <f>Calcu!AH82</f>
        <v>-</v>
      </c>
      <c r="J27" s="133" t="str">
        <f>Calcu!AI82</f>
        <v>-</v>
      </c>
      <c r="L27" s="133" t="str">
        <f>Calcu!AH113</f>
        <v>-</v>
      </c>
      <c r="M27" s="133" t="str">
        <f>Calcu!AI113</f>
        <v>-</v>
      </c>
      <c r="N27" s="44"/>
    </row>
    <row r="28" spans="1:14" ht="15" customHeight="1">
      <c r="A28" s="44" t="str">
        <f>IF(Calcu!B21=TRUE,"","삭제")</f>
        <v>삭제</v>
      </c>
      <c r="B28" s="44"/>
      <c r="C28" s="133" t="str">
        <f>Calcu!AH21</f>
        <v>-</v>
      </c>
      <c r="D28" s="133" t="str">
        <f>Calcu!AI21</f>
        <v>-</v>
      </c>
      <c r="F28" s="133" t="str">
        <f>Calcu!AH52</f>
        <v>-</v>
      </c>
      <c r="G28" s="133" t="str">
        <f>Calcu!AI52</f>
        <v>-</v>
      </c>
      <c r="I28" s="133" t="str">
        <f>Calcu!AH83</f>
        <v>-</v>
      </c>
      <c r="J28" s="133" t="str">
        <f>Calcu!AI83</f>
        <v>-</v>
      </c>
      <c r="L28" s="133" t="str">
        <f>Calcu!AH114</f>
        <v>-</v>
      </c>
      <c r="M28" s="133" t="str">
        <f>Calcu!AI114</f>
        <v>-</v>
      </c>
      <c r="N28" s="44"/>
    </row>
    <row r="29" spans="1:14" ht="15" customHeight="1">
      <c r="A29" s="44" t="str">
        <f>IF(Calcu!B22=TRUE,"","삭제")</f>
        <v>삭제</v>
      </c>
      <c r="B29" s="44"/>
      <c r="C29" s="133" t="str">
        <f>Calcu!AH22</f>
        <v>-</v>
      </c>
      <c r="D29" s="133" t="str">
        <f>Calcu!AI22</f>
        <v>-</v>
      </c>
      <c r="F29" s="133" t="str">
        <f>Calcu!AH53</f>
        <v>-</v>
      </c>
      <c r="G29" s="133" t="str">
        <f>Calcu!AI53</f>
        <v>-</v>
      </c>
      <c r="I29" s="133" t="str">
        <f>Calcu!AH84</f>
        <v>-</v>
      </c>
      <c r="J29" s="133" t="str">
        <f>Calcu!AI84</f>
        <v>-</v>
      </c>
      <c r="L29" s="133" t="str">
        <f>Calcu!AH115</f>
        <v>-</v>
      </c>
      <c r="M29" s="133" t="str">
        <f>Calcu!AI115</f>
        <v>-</v>
      </c>
      <c r="N29" s="44"/>
    </row>
    <row r="30" spans="1:14" ht="15" customHeight="1">
      <c r="A30" s="44" t="str">
        <f>IF(Calcu!B23=TRUE,"","삭제")</f>
        <v>삭제</v>
      </c>
      <c r="B30" s="44"/>
      <c r="C30" s="133" t="str">
        <f>Calcu!AH23</f>
        <v>-</v>
      </c>
      <c r="D30" s="133" t="str">
        <f>Calcu!AI23</f>
        <v>-</v>
      </c>
      <c r="F30" s="133" t="str">
        <f>Calcu!AH54</f>
        <v>-</v>
      </c>
      <c r="G30" s="133" t="str">
        <f>Calcu!AI54</f>
        <v>-</v>
      </c>
      <c r="I30" s="133" t="str">
        <f>Calcu!AH85</f>
        <v>-</v>
      </c>
      <c r="J30" s="133" t="str">
        <f>Calcu!AI85</f>
        <v>-</v>
      </c>
      <c r="L30" s="133" t="str">
        <f>Calcu!AH116</f>
        <v>-</v>
      </c>
      <c r="M30" s="133" t="str">
        <f>Calcu!AI116</f>
        <v>-</v>
      </c>
      <c r="N30" s="44"/>
    </row>
    <row r="31" spans="1:14" ht="15" customHeight="1">
      <c r="A31" s="44" t="str">
        <f>IF(Calcu!B24=TRUE,"","삭제")</f>
        <v>삭제</v>
      </c>
      <c r="B31" s="44"/>
      <c r="C31" s="133" t="str">
        <f>Calcu!AH24</f>
        <v>-</v>
      </c>
      <c r="D31" s="133" t="str">
        <f>Calcu!AI24</f>
        <v>-</v>
      </c>
      <c r="F31" s="133" t="str">
        <f>Calcu!AH55</f>
        <v>-</v>
      </c>
      <c r="G31" s="133" t="str">
        <f>Calcu!AI55</f>
        <v>-</v>
      </c>
      <c r="I31" s="133" t="str">
        <f>Calcu!AH86</f>
        <v>-</v>
      </c>
      <c r="J31" s="133" t="str">
        <f>Calcu!AI86</f>
        <v>-</v>
      </c>
      <c r="L31" s="133" t="str">
        <f>Calcu!AH117</f>
        <v>-</v>
      </c>
      <c r="M31" s="133" t="str">
        <f>Calcu!AI117</f>
        <v>-</v>
      </c>
      <c r="N31" s="44"/>
    </row>
    <row r="32" spans="1:14" ht="15" customHeight="1">
      <c r="A32" s="44" t="str">
        <f>IF(Calcu!B25=TRUE,"","삭제")</f>
        <v>삭제</v>
      </c>
      <c r="B32" s="44"/>
      <c r="C32" s="133" t="str">
        <f>Calcu!AH25</f>
        <v>-</v>
      </c>
      <c r="D32" s="133" t="str">
        <f>Calcu!AI25</f>
        <v>-</v>
      </c>
      <c r="F32" s="133" t="str">
        <f>Calcu!AH56</f>
        <v>-</v>
      </c>
      <c r="G32" s="133" t="str">
        <f>Calcu!AI56</f>
        <v>-</v>
      </c>
      <c r="I32" s="133" t="str">
        <f>Calcu!AH87</f>
        <v>-</v>
      </c>
      <c r="J32" s="133" t="str">
        <f>Calcu!AI87</f>
        <v>-</v>
      </c>
      <c r="L32" s="133" t="str">
        <f>Calcu!AH118</f>
        <v>-</v>
      </c>
      <c r="M32" s="133" t="str">
        <f>Calcu!AI118</f>
        <v>-</v>
      </c>
      <c r="N32" s="44"/>
    </row>
    <row r="33" spans="1:14" ht="15" customHeight="1">
      <c r="A33" s="44" t="str">
        <f>IF(Calcu!B26=TRUE,"","삭제")</f>
        <v>삭제</v>
      </c>
      <c r="B33" s="44"/>
      <c r="C33" s="133" t="str">
        <f>Calcu!AH26</f>
        <v>-</v>
      </c>
      <c r="D33" s="133" t="str">
        <f>Calcu!AI26</f>
        <v>-</v>
      </c>
      <c r="F33" s="133" t="str">
        <f>Calcu!AH57</f>
        <v>-</v>
      </c>
      <c r="G33" s="133" t="str">
        <f>Calcu!AI57</f>
        <v>-</v>
      </c>
      <c r="I33" s="133" t="str">
        <f>Calcu!AH88</f>
        <v>-</v>
      </c>
      <c r="J33" s="133" t="str">
        <f>Calcu!AI88</f>
        <v>-</v>
      </c>
      <c r="L33" s="133" t="str">
        <f>Calcu!AH119</f>
        <v>-</v>
      </c>
      <c r="M33" s="133" t="str">
        <f>Calcu!AI119</f>
        <v>-</v>
      </c>
      <c r="N33" s="44"/>
    </row>
    <row r="34" spans="1:14" ht="15" customHeight="1">
      <c r="A34" s="44" t="str">
        <f>IF(Calcu!B27=TRUE,"","삭제")</f>
        <v>삭제</v>
      </c>
      <c r="B34" s="44"/>
      <c r="C34" s="133" t="str">
        <f>Calcu!AH27</f>
        <v>-</v>
      </c>
      <c r="D34" s="133" t="str">
        <f>Calcu!AI27</f>
        <v>-</v>
      </c>
      <c r="F34" s="133" t="str">
        <f>Calcu!AH58</f>
        <v>-</v>
      </c>
      <c r="G34" s="133" t="str">
        <f>Calcu!AI58</f>
        <v>-</v>
      </c>
      <c r="I34" s="133" t="str">
        <f>Calcu!AH89</f>
        <v>-</v>
      </c>
      <c r="J34" s="133" t="str">
        <f>Calcu!AI89</f>
        <v>-</v>
      </c>
      <c r="L34" s="133" t="str">
        <f>Calcu!AH120</f>
        <v>-</v>
      </c>
      <c r="M34" s="133" t="str">
        <f>Calcu!AI120</f>
        <v>-</v>
      </c>
      <c r="N34" s="44"/>
    </row>
    <row r="35" spans="1:14" ht="15" customHeight="1">
      <c r="A35" s="44" t="str">
        <f>IF(Calcu!B28=TRUE,"","삭제")</f>
        <v>삭제</v>
      </c>
      <c r="B35" s="44"/>
      <c r="C35" s="133" t="str">
        <f>Calcu!AH28</f>
        <v>-</v>
      </c>
      <c r="D35" s="133" t="str">
        <f>Calcu!AI28</f>
        <v>-</v>
      </c>
      <c r="F35" s="133" t="str">
        <f>Calcu!AH59</f>
        <v>-</v>
      </c>
      <c r="G35" s="133" t="str">
        <f>Calcu!AI59</f>
        <v>-</v>
      </c>
      <c r="I35" s="133" t="str">
        <f>Calcu!AH90</f>
        <v>-</v>
      </c>
      <c r="J35" s="133" t="str">
        <f>Calcu!AI90</f>
        <v>-</v>
      </c>
      <c r="L35" s="133" t="str">
        <f>Calcu!AH121</f>
        <v>-</v>
      </c>
      <c r="M35" s="133" t="str">
        <f>Calcu!AI121</f>
        <v>-</v>
      </c>
      <c r="N35" s="44"/>
    </row>
    <row r="36" spans="1:14" ht="15" customHeight="1">
      <c r="A36" s="44" t="str">
        <f>IF(Calcu!B29=TRUE,"","삭제")</f>
        <v>삭제</v>
      </c>
      <c r="B36" s="44"/>
      <c r="C36" s="133" t="str">
        <f>Calcu!AH29</f>
        <v>-</v>
      </c>
      <c r="D36" s="133" t="str">
        <f>Calcu!AI29</f>
        <v>-</v>
      </c>
      <c r="F36" s="133" t="str">
        <f>Calcu!AH60</f>
        <v>-</v>
      </c>
      <c r="G36" s="133" t="str">
        <f>Calcu!AI60</f>
        <v>-</v>
      </c>
      <c r="I36" s="133" t="str">
        <f>Calcu!AH91</f>
        <v>-</v>
      </c>
      <c r="J36" s="133" t="str">
        <f>Calcu!AI91</f>
        <v>-</v>
      </c>
      <c r="L36" s="133" t="str">
        <f>Calcu!AH122</f>
        <v>-</v>
      </c>
      <c r="M36" s="133" t="str">
        <f>Calcu!AI122</f>
        <v>-</v>
      </c>
      <c r="N36" s="44"/>
    </row>
    <row r="37" spans="1:14" ht="15" customHeight="1">
      <c r="A37" s="44" t="str">
        <f>IF(Calcu!B30=TRUE,"","삭제")</f>
        <v>삭제</v>
      </c>
      <c r="B37" s="44"/>
      <c r="C37" s="133" t="str">
        <f>Calcu!AH30</f>
        <v>-</v>
      </c>
      <c r="D37" s="133" t="str">
        <f>Calcu!AI30</f>
        <v>-</v>
      </c>
      <c r="F37" s="133" t="str">
        <f>Calcu!AH61</f>
        <v>-</v>
      </c>
      <c r="G37" s="133" t="str">
        <f>Calcu!AI61</f>
        <v>-</v>
      </c>
      <c r="I37" s="133" t="str">
        <f>Calcu!AH92</f>
        <v>-</v>
      </c>
      <c r="J37" s="133" t="str">
        <f>Calcu!AI92</f>
        <v>-</v>
      </c>
      <c r="L37" s="133" t="str">
        <f>Calcu!AH123</f>
        <v>-</v>
      </c>
      <c r="M37" s="133" t="str">
        <f>Calcu!AI123</f>
        <v>-</v>
      </c>
      <c r="N37" s="44"/>
    </row>
    <row r="38" spans="1:14" ht="15" customHeight="1">
      <c r="A38" s="44" t="str">
        <f>IF(Calcu!B31=TRUE,"","삭제")</f>
        <v>삭제</v>
      </c>
      <c r="B38" s="44"/>
      <c r="C38" s="133" t="str">
        <f>Calcu!AH31</f>
        <v>-</v>
      </c>
      <c r="D38" s="133" t="str">
        <f>Calcu!AI31</f>
        <v>-</v>
      </c>
      <c r="F38" s="133" t="str">
        <f>Calcu!AH62</f>
        <v>-</v>
      </c>
      <c r="G38" s="133" t="str">
        <f>Calcu!AI62</f>
        <v>-</v>
      </c>
      <c r="I38" s="133" t="str">
        <f>Calcu!AH93</f>
        <v>-</v>
      </c>
      <c r="J38" s="133" t="str">
        <f>Calcu!AI93</f>
        <v>-</v>
      </c>
      <c r="L38" s="133" t="str">
        <f>Calcu!AH124</f>
        <v>-</v>
      </c>
      <c r="M38" s="133" t="str">
        <f>Calcu!AI124</f>
        <v>-</v>
      </c>
      <c r="N38" s="44"/>
    </row>
    <row r="39" spans="1:14" ht="15" customHeight="1">
      <c r="A39" s="44" t="str">
        <f>IF(Calcu!B32=TRUE,"","삭제")</f>
        <v>삭제</v>
      </c>
      <c r="B39" s="44"/>
      <c r="C39" s="133" t="str">
        <f>Calcu!AH32</f>
        <v>-</v>
      </c>
      <c r="D39" s="133" t="str">
        <f>Calcu!AI32</f>
        <v>-</v>
      </c>
      <c r="F39" s="133" t="str">
        <f>Calcu!AH63</f>
        <v>-</v>
      </c>
      <c r="G39" s="133" t="str">
        <f>Calcu!AI63</f>
        <v>-</v>
      </c>
      <c r="I39" s="133" t="str">
        <f>Calcu!AH94</f>
        <v>-</v>
      </c>
      <c r="J39" s="133" t="str">
        <f>Calcu!AI94</f>
        <v>-</v>
      </c>
      <c r="L39" s="133" t="str">
        <f>Calcu!AH125</f>
        <v>-</v>
      </c>
      <c r="M39" s="133" t="str">
        <f>Calcu!AI125</f>
        <v>-</v>
      </c>
      <c r="N39" s="44"/>
    </row>
    <row r="40" spans="1:14" ht="15" customHeight="1">
      <c r="A40" s="44" t="str">
        <f>IF(Calcu!B33=TRUE,"","삭제")</f>
        <v>삭제</v>
      </c>
      <c r="B40" s="44"/>
      <c r="C40" s="133" t="str">
        <f>Calcu!AH33</f>
        <v>-</v>
      </c>
      <c r="D40" s="133" t="str">
        <f>Calcu!AI33</f>
        <v>-</v>
      </c>
      <c r="F40" s="133" t="str">
        <f>Calcu!AH64</f>
        <v>-</v>
      </c>
      <c r="G40" s="133" t="str">
        <f>Calcu!AI64</f>
        <v>-</v>
      </c>
      <c r="I40" s="133" t="str">
        <f>Calcu!AH95</f>
        <v>-</v>
      </c>
      <c r="J40" s="133" t="str">
        <f>Calcu!AI95</f>
        <v>-</v>
      </c>
      <c r="L40" s="133" t="str">
        <f>Calcu!AH126</f>
        <v>-</v>
      </c>
      <c r="M40" s="133" t="str">
        <f>Calcu!AI126</f>
        <v>-</v>
      </c>
      <c r="N40" s="44"/>
    </row>
    <row r="41" spans="1:14" ht="15" customHeight="1">
      <c r="A41" s="44" t="str">
        <f>IF(Calcu!B34=TRUE,"","삭제")</f>
        <v>삭제</v>
      </c>
      <c r="B41" s="44"/>
      <c r="C41" s="133" t="str">
        <f>Calcu!AH34</f>
        <v>-</v>
      </c>
      <c r="D41" s="133" t="str">
        <f>Calcu!AI34</f>
        <v>-</v>
      </c>
      <c r="F41" s="133" t="str">
        <f>Calcu!AH65</f>
        <v>-</v>
      </c>
      <c r="G41" s="133" t="str">
        <f>Calcu!AI65</f>
        <v>-</v>
      </c>
      <c r="I41" s="133" t="str">
        <f>Calcu!AH96</f>
        <v>-</v>
      </c>
      <c r="J41" s="133" t="str">
        <f>Calcu!AI96</f>
        <v>-</v>
      </c>
      <c r="L41" s="133" t="str">
        <f>Calcu!AH127</f>
        <v>-</v>
      </c>
      <c r="M41" s="133" t="str">
        <f>Calcu!AI127</f>
        <v>-</v>
      </c>
      <c r="N41" s="44"/>
    </row>
    <row r="42" spans="1:14" ht="15" customHeight="1">
      <c r="A42" s="44" t="str">
        <f>IF(Calcu!B35=TRUE,"","삭제")</f>
        <v>삭제</v>
      </c>
      <c r="B42" s="44"/>
      <c r="C42" s="133" t="str">
        <f>Calcu!AH35</f>
        <v>-</v>
      </c>
      <c r="D42" s="133" t="str">
        <f>Calcu!AI35</f>
        <v>-</v>
      </c>
      <c r="F42" s="133" t="str">
        <f>Calcu!AH66</f>
        <v>-</v>
      </c>
      <c r="G42" s="133" t="str">
        <f>Calcu!AI66</f>
        <v>-</v>
      </c>
      <c r="I42" s="133" t="str">
        <f>Calcu!AH97</f>
        <v>-</v>
      </c>
      <c r="J42" s="133" t="str">
        <f>Calcu!AI97</f>
        <v>-</v>
      </c>
      <c r="L42" s="133" t="str">
        <f>Calcu!AH128</f>
        <v>-</v>
      </c>
      <c r="M42" s="133" t="str">
        <f>Calcu!AI128</f>
        <v>-</v>
      </c>
      <c r="N42" s="44"/>
    </row>
    <row r="43" spans="1:14" ht="15" customHeight="1">
      <c r="A43" s="44" t="str">
        <f>IF(Calcu!B36=TRUE,"","삭제")</f>
        <v>삭제</v>
      </c>
      <c r="B43" s="44"/>
      <c r="C43" s="133" t="str">
        <f>Calcu!AH36</f>
        <v>-</v>
      </c>
      <c r="D43" s="133" t="str">
        <f>Calcu!AI36</f>
        <v>-</v>
      </c>
      <c r="F43" s="133" t="str">
        <f>Calcu!AH67</f>
        <v>-</v>
      </c>
      <c r="G43" s="133" t="str">
        <f>Calcu!AI67</f>
        <v>-</v>
      </c>
      <c r="I43" s="133" t="str">
        <f>Calcu!AH98</f>
        <v>-</v>
      </c>
      <c r="J43" s="133" t="str">
        <f>Calcu!AI98</f>
        <v>-</v>
      </c>
      <c r="L43" s="133" t="str">
        <f>Calcu!AH129</f>
        <v>-</v>
      </c>
      <c r="M43" s="133" t="str">
        <f>Calcu!AI129</f>
        <v>-</v>
      </c>
      <c r="N43" s="44"/>
    </row>
    <row r="44" spans="1:14" ht="15" customHeight="1">
      <c r="A44" s="44" t="str">
        <f>IF(Calcu!B37=TRUE,"","삭제")</f>
        <v>삭제</v>
      </c>
      <c r="B44" s="44"/>
      <c r="C44" s="133" t="str">
        <f>Calcu!AH37</f>
        <v>-</v>
      </c>
      <c r="D44" s="133" t="str">
        <f>Calcu!AI37</f>
        <v>-</v>
      </c>
      <c r="F44" s="133" t="str">
        <f>Calcu!AH68</f>
        <v>-</v>
      </c>
      <c r="G44" s="133" t="str">
        <f>Calcu!AI68</f>
        <v>-</v>
      </c>
      <c r="I44" s="133" t="str">
        <f>Calcu!AH99</f>
        <v>-</v>
      </c>
      <c r="J44" s="133" t="str">
        <f>Calcu!AI99</f>
        <v>-</v>
      </c>
      <c r="L44" s="133" t="str">
        <f>Calcu!AH130</f>
        <v>-</v>
      </c>
      <c r="M44" s="133" t="str">
        <f>Calcu!AI130</f>
        <v>-</v>
      </c>
      <c r="N44" s="44"/>
    </row>
    <row r="45" spans="1:14" ht="15" customHeight="1">
      <c r="A45" s="44" t="str">
        <f>IF(Calcu!B38=TRUE,"","삭제")</f>
        <v>삭제</v>
      </c>
      <c r="B45" s="44"/>
      <c r="C45" s="133" t="str">
        <f>Calcu!AH38</f>
        <v>-</v>
      </c>
      <c r="D45" s="133" t="str">
        <f>Calcu!AI38</f>
        <v>-</v>
      </c>
      <c r="F45" s="133" t="str">
        <f>Calcu!AH69</f>
        <v>-</v>
      </c>
      <c r="G45" s="133" t="str">
        <f>Calcu!AI69</f>
        <v>-</v>
      </c>
      <c r="I45" s="133" t="str">
        <f>Calcu!AH100</f>
        <v>-</v>
      </c>
      <c r="J45" s="133" t="str">
        <f>Calcu!AI100</f>
        <v>-</v>
      </c>
      <c r="L45" s="133" t="str">
        <f>Calcu!AH131</f>
        <v>-</v>
      </c>
      <c r="M45" s="133" t="str">
        <f>Calcu!AI131</f>
        <v>-</v>
      </c>
      <c r="N45" s="44"/>
    </row>
    <row r="46" spans="1:14" ht="15" customHeight="1">
      <c r="A46" s="44" t="str">
        <f>IF(Calcu!B39=TRUE,"","삭제")</f>
        <v>삭제</v>
      </c>
      <c r="B46" s="44"/>
      <c r="C46" s="133" t="str">
        <f>Calcu!AH39</f>
        <v>-</v>
      </c>
      <c r="D46" s="133" t="str">
        <f>Calcu!AI39</f>
        <v>-</v>
      </c>
      <c r="F46" s="133" t="str">
        <f>Calcu!AH70</f>
        <v>-</v>
      </c>
      <c r="G46" s="133" t="str">
        <f>Calcu!AI70</f>
        <v>-</v>
      </c>
      <c r="I46" s="133" t="str">
        <f>Calcu!AH101</f>
        <v>-</v>
      </c>
      <c r="J46" s="133" t="str">
        <f>Calcu!AI101</f>
        <v>-</v>
      </c>
      <c r="L46" s="133" t="str">
        <f>Calcu!AH132</f>
        <v>-</v>
      </c>
      <c r="M46" s="133" t="str">
        <f>Calcu!AI132</f>
        <v>-</v>
      </c>
      <c r="N46" s="44"/>
    </row>
    <row r="47" spans="1:14" s="51" customFormat="1" ht="15" customHeight="1">
      <c r="A47" s="226" t="str">
        <f>A54</f>
        <v>삭제</v>
      </c>
      <c r="B47" s="224"/>
      <c r="C47" s="157"/>
      <c r="D47" s="157"/>
      <c r="F47" s="157"/>
      <c r="G47" s="157"/>
      <c r="I47" s="157"/>
      <c r="J47" s="157"/>
      <c r="L47" s="157"/>
      <c r="M47" s="157"/>
      <c r="N47" s="224"/>
    </row>
    <row r="48" spans="1:14" s="51" customFormat="1" ht="15" customHeight="1">
      <c r="A48" s="226" t="str">
        <f>A47</f>
        <v>삭제</v>
      </c>
      <c r="B48" s="224"/>
      <c r="H48" s="225" t="s">
        <v>213</v>
      </c>
      <c r="N48" s="224"/>
    </row>
    <row r="49" spans="1:14" s="51" customFormat="1" ht="15" customHeight="1">
      <c r="A49" s="226" t="str">
        <f t="shared" ref="A49:A53" si="0">A48</f>
        <v>삭제</v>
      </c>
      <c r="B49" s="224"/>
      <c r="N49" s="224"/>
    </row>
    <row r="50" spans="1:14" s="51" customFormat="1" ht="15" customHeight="1">
      <c r="A50" s="226" t="str">
        <f t="shared" si="0"/>
        <v>삭제</v>
      </c>
      <c r="B50" s="224"/>
      <c r="N50" s="224"/>
    </row>
    <row r="51" spans="1:14" ht="15" customHeight="1">
      <c r="A51" s="226" t="str">
        <f t="shared" si="0"/>
        <v>삭제</v>
      </c>
      <c r="B51" s="44"/>
      <c r="C51" s="327" t="s">
        <v>110</v>
      </c>
      <c r="D51" s="327" t="s">
        <v>218</v>
      </c>
      <c r="E51" s="51"/>
      <c r="F51" s="327" t="s">
        <v>110</v>
      </c>
      <c r="G51" s="327" t="s">
        <v>218</v>
      </c>
      <c r="H51" s="51"/>
      <c r="I51" s="327" t="s">
        <v>110</v>
      </c>
      <c r="J51" s="327" t="s">
        <v>218</v>
      </c>
      <c r="L51" s="327" t="s">
        <v>110</v>
      </c>
      <c r="M51" s="327" t="s">
        <v>218</v>
      </c>
      <c r="N51" s="44"/>
    </row>
    <row r="52" spans="1:14" ht="15" customHeight="1">
      <c r="A52" s="226" t="str">
        <f t="shared" si="0"/>
        <v>삭제</v>
      </c>
      <c r="B52" s="44"/>
      <c r="C52" s="328"/>
      <c r="D52" s="328"/>
      <c r="E52" s="51"/>
      <c r="F52" s="328"/>
      <c r="G52" s="328"/>
      <c r="H52" s="51"/>
      <c r="I52" s="328"/>
      <c r="J52" s="328"/>
      <c r="L52" s="328"/>
      <c r="M52" s="328"/>
      <c r="N52" s="44"/>
    </row>
    <row r="53" spans="1:14" ht="15" customHeight="1">
      <c r="A53" s="226" t="str">
        <f t="shared" si="0"/>
        <v>삭제</v>
      </c>
      <c r="B53" s="44"/>
      <c r="C53" s="230" t="s">
        <v>98</v>
      </c>
      <c r="D53" s="230" t="s">
        <v>98</v>
      </c>
      <c r="E53" s="51"/>
      <c r="F53" s="230" t="s">
        <v>98</v>
      </c>
      <c r="G53" s="230" t="s">
        <v>98</v>
      </c>
      <c r="H53" s="51"/>
      <c r="I53" s="230" t="s">
        <v>98</v>
      </c>
      <c r="J53" s="230" t="s">
        <v>98</v>
      </c>
      <c r="L53" s="230" t="s">
        <v>98</v>
      </c>
      <c r="M53" s="230" t="s">
        <v>98</v>
      </c>
      <c r="N53" s="44"/>
    </row>
    <row r="54" spans="1:14" ht="15" customHeight="1">
      <c r="A54" s="44" t="str">
        <f>IF(Calcu!B133=TRUE,"","삭제")</f>
        <v>삭제</v>
      </c>
      <c r="B54" s="44"/>
      <c r="C54" s="133" t="str">
        <f>Calcu!AH133</f>
        <v>-</v>
      </c>
      <c r="D54" s="133" t="str">
        <f>Calcu!AI133</f>
        <v>-</v>
      </c>
      <c r="F54" s="133" t="str">
        <f>Calcu!AH170</f>
        <v>-</v>
      </c>
      <c r="G54" s="133" t="str">
        <f>Calcu!AI170</f>
        <v>-</v>
      </c>
      <c r="I54" s="133" t="str">
        <f>Calcu!AH207</f>
        <v>-</v>
      </c>
      <c r="J54" s="133" t="str">
        <f>Calcu!AI207</f>
        <v>-</v>
      </c>
      <c r="L54" s="133" t="str">
        <f>Calcu!AH244</f>
        <v>-</v>
      </c>
      <c r="M54" s="133" t="str">
        <f>Calcu!AI244</f>
        <v>-</v>
      </c>
      <c r="N54" s="44"/>
    </row>
    <row r="55" spans="1:14" ht="15" customHeight="1">
      <c r="A55" s="44" t="str">
        <f>IF(Calcu!B134=TRUE,"","삭제")</f>
        <v>삭제</v>
      </c>
      <c r="B55" s="44"/>
      <c r="C55" s="133" t="str">
        <f>Calcu!AH134</f>
        <v>-</v>
      </c>
      <c r="D55" s="133" t="str">
        <f>Calcu!AI134</f>
        <v>-</v>
      </c>
      <c r="F55" s="133" t="str">
        <f>Calcu!AH171</f>
        <v>-</v>
      </c>
      <c r="G55" s="133" t="str">
        <f>Calcu!AI171</f>
        <v>-</v>
      </c>
      <c r="I55" s="133" t="str">
        <f>Calcu!AH208</f>
        <v>-</v>
      </c>
      <c r="J55" s="133" t="str">
        <f>Calcu!AI208</f>
        <v>-</v>
      </c>
      <c r="L55" s="133" t="str">
        <f>Calcu!AH245</f>
        <v>-</v>
      </c>
      <c r="M55" s="133" t="str">
        <f>Calcu!AI245</f>
        <v>-</v>
      </c>
      <c r="N55" s="44"/>
    </row>
    <row r="56" spans="1:14" ht="15" customHeight="1">
      <c r="A56" s="44" t="str">
        <f>IF(Calcu!B135=TRUE,"","삭제")</f>
        <v>삭제</v>
      </c>
      <c r="B56" s="44"/>
      <c r="C56" s="133" t="str">
        <f>Calcu!AH135</f>
        <v>-</v>
      </c>
      <c r="D56" s="133" t="str">
        <f>Calcu!AI135</f>
        <v>-</v>
      </c>
      <c r="F56" s="133" t="str">
        <f>Calcu!AH172</f>
        <v>-</v>
      </c>
      <c r="G56" s="133" t="str">
        <f>Calcu!AI172</f>
        <v>-</v>
      </c>
      <c r="I56" s="133" t="str">
        <f>Calcu!AH209</f>
        <v>-</v>
      </c>
      <c r="J56" s="133" t="str">
        <f>Calcu!AI209</f>
        <v>-</v>
      </c>
      <c r="L56" s="133" t="str">
        <f>Calcu!AH246</f>
        <v>-</v>
      </c>
      <c r="M56" s="133" t="str">
        <f>Calcu!AI246</f>
        <v>-</v>
      </c>
      <c r="N56" s="44"/>
    </row>
    <row r="57" spans="1:14" ht="15" customHeight="1">
      <c r="A57" s="44" t="str">
        <f>IF(Calcu!B136=TRUE,"","삭제")</f>
        <v>삭제</v>
      </c>
      <c r="B57" s="44"/>
      <c r="C57" s="133" t="str">
        <f>Calcu!AH136</f>
        <v>-</v>
      </c>
      <c r="D57" s="133" t="str">
        <f>Calcu!AI136</f>
        <v>-</v>
      </c>
      <c r="F57" s="133" t="str">
        <f>Calcu!AH173</f>
        <v>-</v>
      </c>
      <c r="G57" s="133" t="str">
        <f>Calcu!AI173</f>
        <v>-</v>
      </c>
      <c r="I57" s="133" t="str">
        <f>Calcu!AH210</f>
        <v>-</v>
      </c>
      <c r="J57" s="133" t="str">
        <f>Calcu!AI210</f>
        <v>-</v>
      </c>
      <c r="L57" s="133" t="str">
        <f>Calcu!AH247</f>
        <v>-</v>
      </c>
      <c r="M57" s="133" t="str">
        <f>Calcu!AI247</f>
        <v>-</v>
      </c>
      <c r="N57" s="44"/>
    </row>
    <row r="58" spans="1:14" ht="15" customHeight="1">
      <c r="A58" s="44" t="str">
        <f>IF(Calcu!B137=TRUE,"","삭제")</f>
        <v>삭제</v>
      </c>
      <c r="B58" s="44"/>
      <c r="C58" s="133" t="str">
        <f>Calcu!AH137</f>
        <v>-</v>
      </c>
      <c r="D58" s="133" t="str">
        <f>Calcu!AI137</f>
        <v>-</v>
      </c>
      <c r="F58" s="133" t="str">
        <f>Calcu!AH174</f>
        <v>-</v>
      </c>
      <c r="G58" s="133" t="str">
        <f>Calcu!AI174</f>
        <v>-</v>
      </c>
      <c r="I58" s="133" t="str">
        <f>Calcu!AH211</f>
        <v>-</v>
      </c>
      <c r="J58" s="133" t="str">
        <f>Calcu!AI211</f>
        <v>-</v>
      </c>
      <c r="L58" s="133" t="str">
        <f>Calcu!AH248</f>
        <v>-</v>
      </c>
      <c r="M58" s="133" t="str">
        <f>Calcu!AI248</f>
        <v>-</v>
      </c>
      <c r="N58" s="44"/>
    </row>
    <row r="59" spans="1:14" ht="15" customHeight="1">
      <c r="A59" s="44" t="str">
        <f>IF(Calcu!B138=TRUE,"","삭제")</f>
        <v>삭제</v>
      </c>
      <c r="B59" s="44"/>
      <c r="C59" s="133" t="str">
        <f>Calcu!AH138</f>
        <v>-</v>
      </c>
      <c r="D59" s="133" t="str">
        <f>Calcu!AI138</f>
        <v>-</v>
      </c>
      <c r="F59" s="133" t="str">
        <f>Calcu!AH175</f>
        <v>-</v>
      </c>
      <c r="G59" s="133" t="str">
        <f>Calcu!AI175</f>
        <v>-</v>
      </c>
      <c r="I59" s="133" t="str">
        <f>Calcu!AH212</f>
        <v>-</v>
      </c>
      <c r="J59" s="133" t="str">
        <f>Calcu!AI212</f>
        <v>-</v>
      </c>
      <c r="L59" s="133" t="str">
        <f>Calcu!AH249</f>
        <v>-</v>
      </c>
      <c r="M59" s="133" t="str">
        <f>Calcu!AI249</f>
        <v>-</v>
      </c>
      <c r="N59" s="44"/>
    </row>
    <row r="60" spans="1:14" ht="15" customHeight="1">
      <c r="A60" s="44" t="str">
        <f>IF(Calcu!B139=TRUE,"","삭제")</f>
        <v>삭제</v>
      </c>
      <c r="B60" s="44"/>
      <c r="C60" s="133" t="str">
        <f>Calcu!AH139</f>
        <v>-</v>
      </c>
      <c r="D60" s="133" t="str">
        <f>Calcu!AI139</f>
        <v>-</v>
      </c>
      <c r="F60" s="133" t="str">
        <f>Calcu!AH176</f>
        <v>-</v>
      </c>
      <c r="G60" s="133" t="str">
        <f>Calcu!AI176</f>
        <v>-</v>
      </c>
      <c r="I60" s="133" t="str">
        <f>Calcu!AH213</f>
        <v>-</v>
      </c>
      <c r="J60" s="133" t="str">
        <f>Calcu!AI213</f>
        <v>-</v>
      </c>
      <c r="L60" s="133" t="str">
        <f>Calcu!AH250</f>
        <v>-</v>
      </c>
      <c r="M60" s="133" t="str">
        <f>Calcu!AI250</f>
        <v>-</v>
      </c>
      <c r="N60" s="44"/>
    </row>
    <row r="61" spans="1:14" ht="15" customHeight="1">
      <c r="A61" s="44" t="str">
        <f>IF(Calcu!B140=TRUE,"","삭제")</f>
        <v>삭제</v>
      </c>
      <c r="B61" s="44"/>
      <c r="C61" s="133" t="str">
        <f>Calcu!AH140</f>
        <v>-</v>
      </c>
      <c r="D61" s="133" t="str">
        <f>Calcu!AI140</f>
        <v>-</v>
      </c>
      <c r="F61" s="133" t="str">
        <f>Calcu!AH177</f>
        <v>-</v>
      </c>
      <c r="G61" s="133" t="str">
        <f>Calcu!AI177</f>
        <v>-</v>
      </c>
      <c r="I61" s="133" t="str">
        <f>Calcu!AH214</f>
        <v>-</v>
      </c>
      <c r="J61" s="133" t="str">
        <f>Calcu!AI214</f>
        <v>-</v>
      </c>
      <c r="L61" s="133" t="str">
        <f>Calcu!AH251</f>
        <v>-</v>
      </c>
      <c r="M61" s="133" t="str">
        <f>Calcu!AI251</f>
        <v>-</v>
      </c>
      <c r="N61" s="44"/>
    </row>
    <row r="62" spans="1:14" ht="15" customHeight="1">
      <c r="A62" s="44" t="str">
        <f>IF(Calcu!B141=TRUE,"","삭제")</f>
        <v>삭제</v>
      </c>
      <c r="B62" s="44"/>
      <c r="C62" s="133" t="str">
        <f>Calcu!AH141</f>
        <v>-</v>
      </c>
      <c r="D62" s="133" t="str">
        <f>Calcu!AI141</f>
        <v>-</v>
      </c>
      <c r="F62" s="133" t="str">
        <f>Calcu!AH178</f>
        <v>-</v>
      </c>
      <c r="G62" s="133" t="str">
        <f>Calcu!AI178</f>
        <v>-</v>
      </c>
      <c r="I62" s="133" t="str">
        <f>Calcu!AH215</f>
        <v>-</v>
      </c>
      <c r="J62" s="133" t="str">
        <f>Calcu!AI215</f>
        <v>-</v>
      </c>
      <c r="L62" s="133" t="str">
        <f>Calcu!AH252</f>
        <v>-</v>
      </c>
      <c r="M62" s="133" t="str">
        <f>Calcu!AI252</f>
        <v>-</v>
      </c>
      <c r="N62" s="44"/>
    </row>
    <row r="63" spans="1:14" ht="15" customHeight="1">
      <c r="A63" s="44" t="str">
        <f>IF(Calcu!B142=TRUE,"","삭제")</f>
        <v>삭제</v>
      </c>
      <c r="B63" s="44"/>
      <c r="C63" s="133" t="str">
        <f>Calcu!AH142</f>
        <v>-</v>
      </c>
      <c r="D63" s="133" t="str">
        <f>Calcu!AI142</f>
        <v>-</v>
      </c>
      <c r="F63" s="133" t="str">
        <f>Calcu!AH179</f>
        <v>-</v>
      </c>
      <c r="G63" s="133" t="str">
        <f>Calcu!AI179</f>
        <v>-</v>
      </c>
      <c r="I63" s="133" t="str">
        <f>Calcu!AH216</f>
        <v>-</v>
      </c>
      <c r="J63" s="133" t="str">
        <f>Calcu!AI216</f>
        <v>-</v>
      </c>
      <c r="L63" s="133" t="str">
        <f>Calcu!AH253</f>
        <v>-</v>
      </c>
      <c r="M63" s="133" t="str">
        <f>Calcu!AI253</f>
        <v>-</v>
      </c>
      <c r="N63" s="44"/>
    </row>
    <row r="64" spans="1:14" ht="15" customHeight="1">
      <c r="A64" s="44" t="str">
        <f>IF(Calcu!B143=TRUE,"","삭제")</f>
        <v>삭제</v>
      </c>
      <c r="B64" s="44"/>
      <c r="C64" s="133" t="str">
        <f>Calcu!AH143</f>
        <v>-</v>
      </c>
      <c r="D64" s="133" t="str">
        <f>Calcu!AI143</f>
        <v>-</v>
      </c>
      <c r="F64" s="133" t="str">
        <f>Calcu!AH180</f>
        <v>-</v>
      </c>
      <c r="G64" s="133" t="str">
        <f>Calcu!AI180</f>
        <v>-</v>
      </c>
      <c r="I64" s="133" t="str">
        <f>Calcu!AH217</f>
        <v>-</v>
      </c>
      <c r="J64" s="133" t="str">
        <f>Calcu!AI217</f>
        <v>-</v>
      </c>
      <c r="L64" s="133" t="str">
        <f>Calcu!AH254</f>
        <v>-</v>
      </c>
      <c r="M64" s="133" t="str">
        <f>Calcu!AI254</f>
        <v>-</v>
      </c>
      <c r="N64" s="44"/>
    </row>
    <row r="65" spans="1:14" ht="15" customHeight="1">
      <c r="A65" s="44" t="str">
        <f>IF(Calcu!B144=TRUE,"","삭제")</f>
        <v>삭제</v>
      </c>
      <c r="B65" s="44"/>
      <c r="C65" s="133" t="str">
        <f>Calcu!AH144</f>
        <v>-</v>
      </c>
      <c r="D65" s="133" t="str">
        <f>Calcu!AI144</f>
        <v>-</v>
      </c>
      <c r="F65" s="133" t="str">
        <f>Calcu!AH181</f>
        <v>-</v>
      </c>
      <c r="G65" s="133" t="str">
        <f>Calcu!AI181</f>
        <v>-</v>
      </c>
      <c r="I65" s="133" t="str">
        <f>Calcu!AH218</f>
        <v>-</v>
      </c>
      <c r="J65" s="133" t="str">
        <f>Calcu!AI218</f>
        <v>-</v>
      </c>
      <c r="L65" s="133" t="str">
        <f>Calcu!AH255</f>
        <v>-</v>
      </c>
      <c r="M65" s="133" t="str">
        <f>Calcu!AI255</f>
        <v>-</v>
      </c>
      <c r="N65" s="44"/>
    </row>
    <row r="66" spans="1:14" ht="15" customHeight="1">
      <c r="A66" s="44" t="str">
        <f>IF(Calcu!B145=TRUE,"","삭제")</f>
        <v>삭제</v>
      </c>
      <c r="B66" s="44"/>
      <c r="C66" s="133" t="str">
        <f>Calcu!AH145</f>
        <v>-</v>
      </c>
      <c r="D66" s="133" t="str">
        <f>Calcu!AI145</f>
        <v>-</v>
      </c>
      <c r="F66" s="133" t="str">
        <f>Calcu!AH182</f>
        <v>-</v>
      </c>
      <c r="G66" s="133" t="str">
        <f>Calcu!AI182</f>
        <v>-</v>
      </c>
      <c r="I66" s="133" t="str">
        <f>Calcu!AH219</f>
        <v>-</v>
      </c>
      <c r="J66" s="133" t="str">
        <f>Calcu!AI219</f>
        <v>-</v>
      </c>
      <c r="L66" s="133" t="str">
        <f>Calcu!AH256</f>
        <v>-</v>
      </c>
      <c r="M66" s="133" t="str">
        <f>Calcu!AI256</f>
        <v>-</v>
      </c>
      <c r="N66" s="44"/>
    </row>
    <row r="67" spans="1:14" ht="15" customHeight="1">
      <c r="A67" s="44" t="str">
        <f>IF(Calcu!B146=TRUE,"","삭제")</f>
        <v>삭제</v>
      </c>
      <c r="B67" s="44"/>
      <c r="C67" s="133" t="str">
        <f>Calcu!AH146</f>
        <v>-</v>
      </c>
      <c r="D67" s="133" t="str">
        <f>Calcu!AI146</f>
        <v>-</v>
      </c>
      <c r="F67" s="133" t="str">
        <f>Calcu!AH183</f>
        <v>-</v>
      </c>
      <c r="G67" s="133" t="str">
        <f>Calcu!AI183</f>
        <v>-</v>
      </c>
      <c r="I67" s="133" t="str">
        <f>Calcu!AH220</f>
        <v>-</v>
      </c>
      <c r="J67" s="133" t="str">
        <f>Calcu!AI220</f>
        <v>-</v>
      </c>
      <c r="L67" s="133" t="str">
        <f>Calcu!AH257</f>
        <v>-</v>
      </c>
      <c r="M67" s="133" t="str">
        <f>Calcu!AI257</f>
        <v>-</v>
      </c>
      <c r="N67" s="44"/>
    </row>
    <row r="68" spans="1:14" ht="15" customHeight="1">
      <c r="A68" s="44" t="str">
        <f>IF(Calcu!B147=TRUE,"","삭제")</f>
        <v>삭제</v>
      </c>
      <c r="B68" s="44"/>
      <c r="C68" s="133" t="str">
        <f>Calcu!AH147</f>
        <v>-</v>
      </c>
      <c r="D68" s="133" t="str">
        <f>Calcu!AI147</f>
        <v>-</v>
      </c>
      <c r="F68" s="133" t="str">
        <f>Calcu!AH184</f>
        <v>-</v>
      </c>
      <c r="G68" s="133" t="str">
        <f>Calcu!AI184</f>
        <v>-</v>
      </c>
      <c r="I68" s="133" t="str">
        <f>Calcu!AH221</f>
        <v>-</v>
      </c>
      <c r="J68" s="133" t="str">
        <f>Calcu!AI221</f>
        <v>-</v>
      </c>
      <c r="L68" s="133" t="str">
        <f>Calcu!AH258</f>
        <v>-</v>
      </c>
      <c r="M68" s="133" t="str">
        <f>Calcu!AI258</f>
        <v>-</v>
      </c>
      <c r="N68" s="44"/>
    </row>
    <row r="69" spans="1:14" ht="15" customHeight="1">
      <c r="A69" s="44" t="str">
        <f>IF(Calcu!B148=TRUE,"","삭제")</f>
        <v>삭제</v>
      </c>
      <c r="B69" s="44"/>
      <c r="C69" s="133" t="str">
        <f>Calcu!AH148</f>
        <v>-</v>
      </c>
      <c r="D69" s="133" t="str">
        <f>Calcu!AI148</f>
        <v>-</v>
      </c>
      <c r="F69" s="133" t="str">
        <f>Calcu!AH185</f>
        <v>-</v>
      </c>
      <c r="G69" s="133" t="str">
        <f>Calcu!AI185</f>
        <v>-</v>
      </c>
      <c r="I69" s="133" t="str">
        <f>Calcu!AH222</f>
        <v>-</v>
      </c>
      <c r="J69" s="133" t="str">
        <f>Calcu!AI222</f>
        <v>-</v>
      </c>
      <c r="L69" s="133" t="str">
        <f>Calcu!AH259</f>
        <v>-</v>
      </c>
      <c r="M69" s="133" t="str">
        <f>Calcu!AI259</f>
        <v>-</v>
      </c>
      <c r="N69" s="44"/>
    </row>
    <row r="70" spans="1:14" ht="15" customHeight="1">
      <c r="A70" s="44" t="str">
        <f>IF(Calcu!B149=TRUE,"","삭제")</f>
        <v>삭제</v>
      </c>
      <c r="B70" s="44"/>
      <c r="C70" s="133" t="str">
        <f>Calcu!AH149</f>
        <v>-</v>
      </c>
      <c r="D70" s="133" t="str">
        <f>Calcu!AI149</f>
        <v>-</v>
      </c>
      <c r="F70" s="133" t="str">
        <f>Calcu!AH186</f>
        <v>-</v>
      </c>
      <c r="G70" s="133" t="str">
        <f>Calcu!AI186</f>
        <v>-</v>
      </c>
      <c r="I70" s="133" t="str">
        <f>Calcu!AH223</f>
        <v>-</v>
      </c>
      <c r="J70" s="133" t="str">
        <f>Calcu!AI223</f>
        <v>-</v>
      </c>
      <c r="L70" s="133" t="str">
        <f>Calcu!AH260</f>
        <v>-</v>
      </c>
      <c r="M70" s="133" t="str">
        <f>Calcu!AI260</f>
        <v>-</v>
      </c>
      <c r="N70" s="44"/>
    </row>
    <row r="71" spans="1:14" ht="15" customHeight="1">
      <c r="A71" s="44" t="str">
        <f>IF(Calcu!B150=TRUE,"","삭제")</f>
        <v>삭제</v>
      </c>
      <c r="B71" s="44"/>
      <c r="C71" s="133" t="str">
        <f>Calcu!AH150</f>
        <v>-</v>
      </c>
      <c r="D71" s="133" t="str">
        <f>Calcu!AI150</f>
        <v>-</v>
      </c>
      <c r="F71" s="133" t="str">
        <f>Calcu!AH187</f>
        <v>-</v>
      </c>
      <c r="G71" s="133" t="str">
        <f>Calcu!AI187</f>
        <v>-</v>
      </c>
      <c r="I71" s="133" t="str">
        <f>Calcu!AH224</f>
        <v>-</v>
      </c>
      <c r="J71" s="133" t="str">
        <f>Calcu!AI224</f>
        <v>-</v>
      </c>
      <c r="L71" s="133" t="str">
        <f>Calcu!AH261</f>
        <v>-</v>
      </c>
      <c r="M71" s="133" t="str">
        <f>Calcu!AI261</f>
        <v>-</v>
      </c>
      <c r="N71" s="44"/>
    </row>
    <row r="72" spans="1:14" ht="15" customHeight="1">
      <c r="A72" s="44" t="str">
        <f>IF(Calcu!B151=TRUE,"","삭제")</f>
        <v>삭제</v>
      </c>
      <c r="B72" s="44"/>
      <c r="C72" s="133" t="str">
        <f>Calcu!AH151</f>
        <v>-</v>
      </c>
      <c r="D72" s="133" t="str">
        <f>Calcu!AI151</f>
        <v>-</v>
      </c>
      <c r="F72" s="133" t="str">
        <f>Calcu!AH188</f>
        <v>-</v>
      </c>
      <c r="G72" s="133" t="str">
        <f>Calcu!AI188</f>
        <v>-</v>
      </c>
      <c r="I72" s="133" t="str">
        <f>Calcu!AH225</f>
        <v>-</v>
      </c>
      <c r="J72" s="133" t="str">
        <f>Calcu!AI225</f>
        <v>-</v>
      </c>
      <c r="L72" s="133" t="str">
        <f>Calcu!AH262</f>
        <v>-</v>
      </c>
      <c r="M72" s="133" t="str">
        <f>Calcu!AI262</f>
        <v>-</v>
      </c>
      <c r="N72" s="44"/>
    </row>
    <row r="73" spans="1:14" ht="15" customHeight="1">
      <c r="A73" s="44" t="str">
        <f>IF(Calcu!B152=TRUE,"","삭제")</f>
        <v>삭제</v>
      </c>
      <c r="B73" s="44"/>
      <c r="C73" s="133" t="str">
        <f>Calcu!AH152</f>
        <v>-</v>
      </c>
      <c r="D73" s="133" t="str">
        <f>Calcu!AI152</f>
        <v>-</v>
      </c>
      <c r="F73" s="133" t="str">
        <f>Calcu!AH189</f>
        <v>-</v>
      </c>
      <c r="G73" s="133" t="str">
        <f>Calcu!AI189</f>
        <v>-</v>
      </c>
      <c r="I73" s="133" t="str">
        <f>Calcu!AH226</f>
        <v>-</v>
      </c>
      <c r="J73" s="133" t="str">
        <f>Calcu!AI226</f>
        <v>-</v>
      </c>
      <c r="L73" s="133" t="str">
        <f>Calcu!AH263</f>
        <v>-</v>
      </c>
      <c r="M73" s="133" t="str">
        <f>Calcu!AI263</f>
        <v>-</v>
      </c>
      <c r="N73" s="44"/>
    </row>
    <row r="74" spans="1:14" ht="15" customHeight="1">
      <c r="A74" s="44" t="str">
        <f>IF(Calcu!B153=TRUE,"","삭제")</f>
        <v>삭제</v>
      </c>
      <c r="B74" s="44"/>
      <c r="C74" s="133" t="str">
        <f>Calcu!AH153</f>
        <v>-</v>
      </c>
      <c r="D74" s="133" t="str">
        <f>Calcu!AI153</f>
        <v>-</v>
      </c>
      <c r="F74" s="133" t="str">
        <f>Calcu!AH190</f>
        <v>-</v>
      </c>
      <c r="G74" s="133" t="str">
        <f>Calcu!AI190</f>
        <v>-</v>
      </c>
      <c r="I74" s="133" t="str">
        <f>Calcu!AH227</f>
        <v>-</v>
      </c>
      <c r="J74" s="133" t="str">
        <f>Calcu!AI227</f>
        <v>-</v>
      </c>
      <c r="L74" s="133" t="str">
        <f>Calcu!AH264</f>
        <v>-</v>
      </c>
      <c r="M74" s="133" t="str">
        <f>Calcu!AI264</f>
        <v>-</v>
      </c>
      <c r="N74" s="44"/>
    </row>
    <row r="75" spans="1:14" ht="15" customHeight="1">
      <c r="A75" s="44" t="str">
        <f>IF(Calcu!B154=TRUE,"","삭제")</f>
        <v>삭제</v>
      </c>
      <c r="B75" s="44"/>
      <c r="C75" s="133" t="str">
        <f>Calcu!AH154</f>
        <v>-</v>
      </c>
      <c r="D75" s="133" t="str">
        <f>Calcu!AI154</f>
        <v>-</v>
      </c>
      <c r="F75" s="133" t="str">
        <f>Calcu!AH191</f>
        <v>-</v>
      </c>
      <c r="G75" s="133" t="str">
        <f>Calcu!AI191</f>
        <v>-</v>
      </c>
      <c r="I75" s="133" t="str">
        <f>Calcu!AH228</f>
        <v>-</v>
      </c>
      <c r="J75" s="133" t="str">
        <f>Calcu!AI228</f>
        <v>-</v>
      </c>
      <c r="L75" s="133" t="str">
        <f>Calcu!AH265</f>
        <v>-</v>
      </c>
      <c r="M75" s="133" t="str">
        <f>Calcu!AI265</f>
        <v>-</v>
      </c>
      <c r="N75" s="44"/>
    </row>
    <row r="76" spans="1:14" ht="15" customHeight="1">
      <c r="A76" s="44" t="str">
        <f>IF(Calcu!B155=TRUE,"","삭제")</f>
        <v>삭제</v>
      </c>
      <c r="B76" s="44"/>
      <c r="C76" s="133" t="str">
        <f>Calcu!AH155</f>
        <v>-</v>
      </c>
      <c r="D76" s="133" t="str">
        <f>Calcu!AI155</f>
        <v>-</v>
      </c>
      <c r="F76" s="133" t="str">
        <f>Calcu!AH192</f>
        <v>-</v>
      </c>
      <c r="G76" s="133" t="str">
        <f>Calcu!AI192</f>
        <v>-</v>
      </c>
      <c r="I76" s="133" t="str">
        <f>Calcu!AH229</f>
        <v>-</v>
      </c>
      <c r="J76" s="133" t="str">
        <f>Calcu!AI229</f>
        <v>-</v>
      </c>
      <c r="L76" s="133" t="str">
        <f>Calcu!AH266</f>
        <v>-</v>
      </c>
      <c r="M76" s="133" t="str">
        <f>Calcu!AI266</f>
        <v>-</v>
      </c>
      <c r="N76" s="44"/>
    </row>
    <row r="77" spans="1:14" ht="15" customHeight="1">
      <c r="A77" s="44" t="str">
        <f>IF(Calcu!B156=TRUE,"","삭제")</f>
        <v>삭제</v>
      </c>
      <c r="B77" s="44"/>
      <c r="C77" s="133" t="str">
        <f>Calcu!AH156</f>
        <v>-</v>
      </c>
      <c r="D77" s="133" t="str">
        <f>Calcu!AI156</f>
        <v>-</v>
      </c>
      <c r="F77" s="133" t="str">
        <f>Calcu!AH193</f>
        <v>-</v>
      </c>
      <c r="G77" s="133" t="str">
        <f>Calcu!AI193</f>
        <v>-</v>
      </c>
      <c r="I77" s="133" t="str">
        <f>Calcu!AH230</f>
        <v>-</v>
      </c>
      <c r="J77" s="133" t="str">
        <f>Calcu!AI230</f>
        <v>-</v>
      </c>
      <c r="L77" s="133" t="str">
        <f>Calcu!AH267</f>
        <v>-</v>
      </c>
      <c r="M77" s="133" t="str">
        <f>Calcu!AI267</f>
        <v>-</v>
      </c>
      <c r="N77" s="44"/>
    </row>
    <row r="78" spans="1:14" ht="15" customHeight="1">
      <c r="A78" s="44" t="str">
        <f>IF(Calcu!B64=TRUE,"","삭제")</f>
        <v>삭제</v>
      </c>
      <c r="B78" s="44"/>
      <c r="C78" s="133" t="str">
        <f>Calcu!AH157</f>
        <v>-</v>
      </c>
      <c r="D78" s="133" t="str">
        <f>Calcu!AI157</f>
        <v>-</v>
      </c>
      <c r="F78" s="133" t="str">
        <f>Calcu!AH194</f>
        <v>-</v>
      </c>
      <c r="G78" s="133" t="str">
        <f>Calcu!AI194</f>
        <v>-</v>
      </c>
      <c r="I78" s="133" t="str">
        <f>Calcu!AH231</f>
        <v>-</v>
      </c>
      <c r="J78" s="133" t="str">
        <f>Calcu!AI231</f>
        <v>-</v>
      </c>
      <c r="L78" s="133" t="str">
        <f>Calcu!AH268</f>
        <v>-</v>
      </c>
      <c r="M78" s="133" t="str">
        <f>Calcu!AI268</f>
        <v>-</v>
      </c>
      <c r="N78" s="44"/>
    </row>
    <row r="79" spans="1:14" ht="15" customHeight="1">
      <c r="A79" s="44" t="str">
        <f>IF(Calcu!B65=TRUE,"","삭제")</f>
        <v>삭제</v>
      </c>
      <c r="B79" s="44"/>
      <c r="C79" s="133" t="str">
        <f>Calcu!AH158</f>
        <v>-</v>
      </c>
      <c r="D79" s="133" t="str">
        <f>Calcu!AI158</f>
        <v>-</v>
      </c>
      <c r="F79" s="133" t="str">
        <f>Calcu!AH195</f>
        <v>-</v>
      </c>
      <c r="G79" s="133" t="str">
        <f>Calcu!AI195</f>
        <v>-</v>
      </c>
      <c r="I79" s="133" t="str">
        <f>Calcu!AH232</f>
        <v>-</v>
      </c>
      <c r="J79" s="133" t="str">
        <f>Calcu!AI232</f>
        <v>-</v>
      </c>
      <c r="L79" s="133" t="str">
        <f>Calcu!AH269</f>
        <v>-</v>
      </c>
      <c r="M79" s="133" t="str">
        <f>Calcu!AI269</f>
        <v>-</v>
      </c>
      <c r="N79" s="44"/>
    </row>
    <row r="80" spans="1:14" ht="15" customHeight="1">
      <c r="A80" s="44" t="str">
        <f>IF(Calcu!B66=TRUE,"","삭제")</f>
        <v>삭제</v>
      </c>
      <c r="B80" s="44"/>
      <c r="C80" s="133" t="str">
        <f>Calcu!AH159</f>
        <v>-</v>
      </c>
      <c r="D80" s="133" t="str">
        <f>Calcu!AI159</f>
        <v>-</v>
      </c>
      <c r="F80" s="133" t="str">
        <f>Calcu!AH196</f>
        <v>-</v>
      </c>
      <c r="G80" s="133" t="str">
        <f>Calcu!AI196</f>
        <v>-</v>
      </c>
      <c r="I80" s="133" t="str">
        <f>Calcu!AH233</f>
        <v>-</v>
      </c>
      <c r="J80" s="133" t="str">
        <f>Calcu!AI233</f>
        <v>-</v>
      </c>
      <c r="L80" s="133" t="str">
        <f>Calcu!AH270</f>
        <v>-</v>
      </c>
      <c r="M80" s="133" t="str">
        <f>Calcu!AI270</f>
        <v>-</v>
      </c>
      <c r="N80" s="44"/>
    </row>
    <row r="81" spans="1:14" ht="15" customHeight="1">
      <c r="A81" s="44" t="str">
        <f>IF(Calcu!B67=TRUE,"","삭제")</f>
        <v>삭제</v>
      </c>
      <c r="B81" s="44"/>
      <c r="C81" s="133" t="str">
        <f>Calcu!AH160</f>
        <v>-</v>
      </c>
      <c r="D81" s="133" t="str">
        <f>Calcu!AI160</f>
        <v>-</v>
      </c>
      <c r="F81" s="133" t="str">
        <f>Calcu!AH197</f>
        <v>-</v>
      </c>
      <c r="G81" s="133" t="str">
        <f>Calcu!AI197</f>
        <v>-</v>
      </c>
      <c r="I81" s="133" t="str">
        <f>Calcu!AH234</f>
        <v>-</v>
      </c>
      <c r="J81" s="133" t="str">
        <f>Calcu!AI234</f>
        <v>-</v>
      </c>
      <c r="L81" s="133" t="str">
        <f>Calcu!AH271</f>
        <v>-</v>
      </c>
      <c r="M81" s="133" t="str">
        <f>Calcu!AI271</f>
        <v>-</v>
      </c>
      <c r="N81" s="44"/>
    </row>
    <row r="82" spans="1:14" ht="15" customHeight="1">
      <c r="A82" s="44" t="str">
        <f>IF(Calcu!B68=TRUE,"","삭제")</f>
        <v>삭제</v>
      </c>
      <c r="B82" s="44"/>
      <c r="C82" s="133" t="str">
        <f>Calcu!AH161</f>
        <v>-</v>
      </c>
      <c r="D82" s="133" t="str">
        <f>Calcu!AI161</f>
        <v>-</v>
      </c>
      <c r="F82" s="133" t="str">
        <f>Calcu!AH198</f>
        <v>-</v>
      </c>
      <c r="G82" s="133" t="str">
        <f>Calcu!AI198</f>
        <v>-</v>
      </c>
      <c r="I82" s="133" t="str">
        <f>Calcu!AH235</f>
        <v>-</v>
      </c>
      <c r="J82" s="133" t="str">
        <f>Calcu!AI235</f>
        <v>-</v>
      </c>
      <c r="L82" s="133" t="str">
        <f>Calcu!AH272</f>
        <v>-</v>
      </c>
      <c r="M82" s="133" t="str">
        <f>Calcu!AI272</f>
        <v>-</v>
      </c>
      <c r="N82" s="44"/>
    </row>
    <row r="83" spans="1:14" ht="15" customHeight="1">
      <c r="A83" s="44" t="str">
        <f>IF(Calcu!B69=TRUE,"","삭제")</f>
        <v>삭제</v>
      </c>
      <c r="B83" s="44"/>
      <c r="C83" s="133" t="str">
        <f>Calcu!AH162</f>
        <v>-</v>
      </c>
      <c r="D83" s="133" t="str">
        <f>Calcu!AI162</f>
        <v>-</v>
      </c>
      <c r="F83" s="133" t="str">
        <f>Calcu!AH199</f>
        <v>-</v>
      </c>
      <c r="G83" s="133" t="str">
        <f>Calcu!AI199</f>
        <v>-</v>
      </c>
      <c r="I83" s="133" t="str">
        <f>Calcu!AH236</f>
        <v>-</v>
      </c>
      <c r="J83" s="133" t="str">
        <f>Calcu!AI236</f>
        <v>-</v>
      </c>
      <c r="L83" s="133" t="str">
        <f>Calcu!AH273</f>
        <v>-</v>
      </c>
      <c r="M83" s="133" t="str">
        <f>Calcu!AI273</f>
        <v>-</v>
      </c>
      <c r="N83" s="44"/>
    </row>
    <row r="84" spans="1:14" ht="15" customHeight="1">
      <c r="A84" s="44" t="str">
        <f>IF(Calcu!B70=TRUE,"","삭제")</f>
        <v>삭제</v>
      </c>
      <c r="B84" s="44"/>
      <c r="C84" s="133" t="str">
        <f>Calcu!AH163</f>
        <v>-</v>
      </c>
      <c r="D84" s="133" t="str">
        <f>Calcu!AI163</f>
        <v>-</v>
      </c>
      <c r="F84" s="133" t="str">
        <f>Calcu!AH200</f>
        <v>-</v>
      </c>
      <c r="G84" s="133" t="str">
        <f>Calcu!AI200</f>
        <v>-</v>
      </c>
      <c r="I84" s="133" t="str">
        <f>Calcu!AH237</f>
        <v>-</v>
      </c>
      <c r="J84" s="133" t="str">
        <f>Calcu!AI237</f>
        <v>-</v>
      </c>
      <c r="L84" s="133" t="str">
        <f>Calcu!AH274</f>
        <v>-</v>
      </c>
      <c r="M84" s="133" t="str">
        <f>Calcu!AI274</f>
        <v>-</v>
      </c>
      <c r="N84" s="44"/>
    </row>
    <row r="85" spans="1:14" ht="15" customHeight="1">
      <c r="A85" s="44" t="str">
        <f>IF(Calcu!B71=TRUE,"","삭제")</f>
        <v>삭제</v>
      </c>
      <c r="B85" s="44"/>
      <c r="C85" s="133" t="str">
        <f>Calcu!AH164</f>
        <v>-</v>
      </c>
      <c r="D85" s="133" t="str">
        <f>Calcu!AI164</f>
        <v>-</v>
      </c>
      <c r="F85" s="133" t="str">
        <f>Calcu!AH201</f>
        <v>-</v>
      </c>
      <c r="G85" s="133" t="str">
        <f>Calcu!AI201</f>
        <v>-</v>
      </c>
      <c r="I85" s="133" t="str">
        <f>Calcu!AH238</f>
        <v>-</v>
      </c>
      <c r="J85" s="133" t="str">
        <f>Calcu!AI238</f>
        <v>-</v>
      </c>
      <c r="L85" s="133" t="str">
        <f>Calcu!AH275</f>
        <v>-</v>
      </c>
      <c r="M85" s="133" t="str">
        <f>Calcu!AI275</f>
        <v>-</v>
      </c>
      <c r="N85" s="44"/>
    </row>
    <row r="86" spans="1:14" ht="15" customHeight="1">
      <c r="A86" s="44" t="str">
        <f>IF(Calcu!B72=TRUE,"","삭제")</f>
        <v>삭제</v>
      </c>
      <c r="B86" s="44"/>
      <c r="C86" s="133" t="str">
        <f>Calcu!AH165</f>
        <v>-</v>
      </c>
      <c r="D86" s="133" t="str">
        <f>Calcu!AI165</f>
        <v>-</v>
      </c>
      <c r="F86" s="133" t="str">
        <f>Calcu!AH202</f>
        <v>-</v>
      </c>
      <c r="G86" s="133" t="str">
        <f>Calcu!AI202</f>
        <v>-</v>
      </c>
      <c r="I86" s="133" t="str">
        <f>Calcu!AH239</f>
        <v>-</v>
      </c>
      <c r="J86" s="133" t="str">
        <f>Calcu!AI239</f>
        <v>-</v>
      </c>
      <c r="L86" s="133" t="str">
        <f>Calcu!AH276</f>
        <v>-</v>
      </c>
      <c r="M86" s="133" t="str">
        <f>Calcu!AI276</f>
        <v>-</v>
      </c>
      <c r="N86" s="44"/>
    </row>
    <row r="87" spans="1:14" ht="15" customHeight="1">
      <c r="A87" s="44" t="str">
        <f>IF(Calcu!B73=TRUE,"","삭제")</f>
        <v>삭제</v>
      </c>
      <c r="B87" s="44"/>
      <c r="C87" s="133" t="str">
        <f>Calcu!AH166</f>
        <v>-</v>
      </c>
      <c r="D87" s="133" t="str">
        <f>Calcu!AI166</f>
        <v>-</v>
      </c>
      <c r="F87" s="133" t="str">
        <f>Calcu!AH203</f>
        <v>-</v>
      </c>
      <c r="G87" s="133" t="str">
        <f>Calcu!AI203</f>
        <v>-</v>
      </c>
      <c r="I87" s="133" t="str">
        <f>Calcu!AH240</f>
        <v>-</v>
      </c>
      <c r="J87" s="133" t="str">
        <f>Calcu!AI240</f>
        <v>-</v>
      </c>
      <c r="L87" s="133" t="str">
        <f>Calcu!AH277</f>
        <v>-</v>
      </c>
      <c r="M87" s="133" t="str">
        <f>Calcu!AI277</f>
        <v>-</v>
      </c>
      <c r="N87" s="44"/>
    </row>
    <row r="88" spans="1:14" ht="15" customHeight="1">
      <c r="A88" s="44" t="str">
        <f>IF(Calcu!B74=TRUE,"","삭제")</f>
        <v>삭제</v>
      </c>
      <c r="B88" s="44"/>
      <c r="C88" s="133" t="str">
        <f>Calcu!AH167</f>
        <v>-</v>
      </c>
      <c r="D88" s="133" t="str">
        <f>Calcu!AI167</f>
        <v>-</v>
      </c>
      <c r="F88" s="133" t="str">
        <f>Calcu!AH204</f>
        <v>-</v>
      </c>
      <c r="G88" s="133" t="str">
        <f>Calcu!AI204</f>
        <v>-</v>
      </c>
      <c r="I88" s="133" t="str">
        <f>Calcu!AH241</f>
        <v>-</v>
      </c>
      <c r="J88" s="133" t="str">
        <f>Calcu!AI241</f>
        <v>-</v>
      </c>
      <c r="L88" s="133" t="str">
        <f>Calcu!AH278</f>
        <v>-</v>
      </c>
      <c r="M88" s="133" t="str">
        <f>Calcu!AI278</f>
        <v>-</v>
      </c>
      <c r="N88" s="44"/>
    </row>
    <row r="89" spans="1:14" ht="15" customHeight="1">
      <c r="A89" s="44" t="str">
        <f>IF(Calcu!B75=TRUE,"","삭제")</f>
        <v>삭제</v>
      </c>
      <c r="B89" s="44"/>
      <c r="C89" s="133" t="str">
        <f>Calcu!AH168</f>
        <v>-</v>
      </c>
      <c r="D89" s="133" t="str">
        <f>Calcu!AI168</f>
        <v>-</v>
      </c>
      <c r="F89" s="133" t="str">
        <f>Calcu!AH205</f>
        <v>-</v>
      </c>
      <c r="G89" s="133" t="str">
        <f>Calcu!AI205</f>
        <v>-</v>
      </c>
      <c r="I89" s="133" t="str">
        <f>Calcu!AH242</f>
        <v>-</v>
      </c>
      <c r="J89" s="133" t="str">
        <f>Calcu!AI242</f>
        <v>-</v>
      </c>
      <c r="L89" s="133" t="str">
        <f>Calcu!AH279</f>
        <v>-</v>
      </c>
      <c r="M89" s="133" t="str">
        <f>Calcu!AI279</f>
        <v>-</v>
      </c>
      <c r="N89" s="44"/>
    </row>
    <row r="90" spans="1:14" ht="15" customHeight="1">
      <c r="A90" s="44" t="str">
        <f>IF(Calcu!B76=TRUE,"","삭제")</f>
        <v>삭제</v>
      </c>
      <c r="B90" s="44"/>
      <c r="C90" s="133" t="str">
        <f>Calcu!AH169</f>
        <v>-</v>
      </c>
      <c r="D90" s="133" t="str">
        <f>Calcu!AI169</f>
        <v>-</v>
      </c>
      <c r="F90" s="133" t="str">
        <f>Calcu!AH206</f>
        <v>-</v>
      </c>
      <c r="G90" s="133" t="str">
        <f>Calcu!AI206</f>
        <v>-</v>
      </c>
      <c r="I90" s="133" t="str">
        <f>Calcu!AH243</f>
        <v>-</v>
      </c>
      <c r="J90" s="133" t="str">
        <f>Calcu!AI243</f>
        <v>-</v>
      </c>
      <c r="L90" s="133" t="str">
        <f>Calcu!AH280</f>
        <v>-</v>
      </c>
      <c r="M90" s="133" t="str">
        <f>Calcu!AI280</f>
        <v>-</v>
      </c>
      <c r="N90" s="44"/>
    </row>
    <row r="91" spans="1:14" s="51" customFormat="1" ht="15" customHeight="1">
      <c r="A91" s="226" t="str">
        <f>A98</f>
        <v>삭제</v>
      </c>
      <c r="B91" s="224"/>
      <c r="C91" s="157"/>
      <c r="D91" s="157"/>
      <c r="F91" s="157"/>
      <c r="G91" s="157"/>
      <c r="I91" s="157"/>
      <c r="J91" s="157"/>
      <c r="L91" s="157"/>
      <c r="M91" s="157"/>
      <c r="N91" s="224"/>
    </row>
    <row r="92" spans="1:14" s="51" customFormat="1" ht="15" customHeight="1">
      <c r="A92" s="226" t="str">
        <f>A91</f>
        <v>삭제</v>
      </c>
      <c r="B92" s="224"/>
      <c r="H92" s="225" t="s">
        <v>213</v>
      </c>
      <c r="N92" s="224"/>
    </row>
    <row r="93" spans="1:14" s="51" customFormat="1" ht="15" customHeight="1">
      <c r="A93" s="226" t="str">
        <f t="shared" ref="A93:A97" si="1">A92</f>
        <v>삭제</v>
      </c>
      <c r="B93" s="224"/>
      <c r="N93" s="224"/>
    </row>
    <row r="94" spans="1:14" s="51" customFormat="1" ht="15" customHeight="1">
      <c r="A94" s="226" t="str">
        <f t="shared" si="1"/>
        <v>삭제</v>
      </c>
      <c r="B94" s="224"/>
      <c r="N94" s="224"/>
    </row>
    <row r="95" spans="1:14" ht="15" customHeight="1">
      <c r="A95" s="226" t="str">
        <f t="shared" si="1"/>
        <v>삭제</v>
      </c>
      <c r="B95" s="44"/>
      <c r="C95" s="327" t="s">
        <v>110</v>
      </c>
      <c r="D95" s="327" t="s">
        <v>218</v>
      </c>
      <c r="E95" s="51"/>
      <c r="F95" s="327" t="s">
        <v>110</v>
      </c>
      <c r="G95" s="327" t="s">
        <v>218</v>
      </c>
      <c r="H95" s="51"/>
      <c r="I95" s="327" t="s">
        <v>110</v>
      </c>
      <c r="J95" s="327" t="s">
        <v>218</v>
      </c>
      <c r="L95" s="327" t="s">
        <v>110</v>
      </c>
      <c r="M95" s="327" t="s">
        <v>218</v>
      </c>
      <c r="N95" s="44"/>
    </row>
    <row r="96" spans="1:14" ht="15" customHeight="1">
      <c r="A96" s="226" t="str">
        <f t="shared" si="1"/>
        <v>삭제</v>
      </c>
      <c r="B96" s="44"/>
      <c r="C96" s="328"/>
      <c r="D96" s="328"/>
      <c r="E96" s="51"/>
      <c r="F96" s="328"/>
      <c r="G96" s="328"/>
      <c r="H96" s="51"/>
      <c r="I96" s="328"/>
      <c r="J96" s="328"/>
      <c r="L96" s="328"/>
      <c r="M96" s="328"/>
      <c r="N96" s="44"/>
    </row>
    <row r="97" spans="1:14" ht="15" customHeight="1">
      <c r="A97" s="226" t="str">
        <f t="shared" si="1"/>
        <v>삭제</v>
      </c>
      <c r="B97" s="44"/>
      <c r="C97" s="230" t="s">
        <v>98</v>
      </c>
      <c r="D97" s="230" t="s">
        <v>98</v>
      </c>
      <c r="E97" s="51"/>
      <c r="F97" s="230" t="s">
        <v>98</v>
      </c>
      <c r="G97" s="230" t="s">
        <v>98</v>
      </c>
      <c r="H97" s="51"/>
      <c r="I97" s="230" t="s">
        <v>98</v>
      </c>
      <c r="J97" s="230" t="s">
        <v>98</v>
      </c>
      <c r="L97" s="230" t="s">
        <v>98</v>
      </c>
      <c r="M97" s="230" t="s">
        <v>98</v>
      </c>
      <c r="N97" s="44"/>
    </row>
    <row r="98" spans="1:14" ht="15" customHeight="1">
      <c r="A98" s="44" t="str">
        <f>IF(Calcu!B281=TRUE,"","삭제")</f>
        <v>삭제</v>
      </c>
      <c r="B98" s="44"/>
      <c r="C98" s="133" t="str">
        <f>Calcu!AH281</f>
        <v>-</v>
      </c>
      <c r="D98" s="133" t="str">
        <f>Calcu!AI281</f>
        <v>-</v>
      </c>
      <c r="F98" s="133" t="str">
        <f>Calcu!AH291</f>
        <v>-</v>
      </c>
      <c r="G98" s="133" t="str">
        <f>Calcu!AI291</f>
        <v>-</v>
      </c>
      <c r="I98" s="133" t="str">
        <f>Calcu!AH301</f>
        <v>-</v>
      </c>
      <c r="J98" s="133" t="str">
        <f>Calcu!AI301</f>
        <v>-</v>
      </c>
      <c r="L98" s="133" t="str">
        <f>Calcu!AH311</f>
        <v>-</v>
      </c>
      <c r="M98" s="133" t="str">
        <f>Calcu!AI311</f>
        <v>-</v>
      </c>
      <c r="N98" s="44"/>
    </row>
    <row r="99" spans="1:14" ht="15" customHeight="1">
      <c r="A99" s="44" t="str">
        <f>IF(Calcu!B282=TRUE,"","삭제")</f>
        <v>삭제</v>
      </c>
      <c r="B99" s="44"/>
      <c r="C99" s="133" t="str">
        <f>Calcu!AH282</f>
        <v>-</v>
      </c>
      <c r="D99" s="133" t="str">
        <f>Calcu!AI282</f>
        <v>-</v>
      </c>
      <c r="F99" s="133" t="str">
        <f>Calcu!AH292</f>
        <v>-</v>
      </c>
      <c r="G99" s="133" t="str">
        <f>Calcu!AI292</f>
        <v>-</v>
      </c>
      <c r="I99" s="133" t="str">
        <f>Calcu!AH302</f>
        <v>-</v>
      </c>
      <c r="J99" s="133" t="str">
        <f>Calcu!AI302</f>
        <v>-</v>
      </c>
      <c r="L99" s="133" t="str">
        <f>Calcu!AH312</f>
        <v>-</v>
      </c>
      <c r="M99" s="133" t="str">
        <f>Calcu!AI312</f>
        <v>-</v>
      </c>
      <c r="N99" s="44"/>
    </row>
    <row r="100" spans="1:14" ht="15" customHeight="1">
      <c r="A100" s="44" t="str">
        <f>IF(Calcu!B283=TRUE,"","삭제")</f>
        <v>삭제</v>
      </c>
      <c r="B100" s="44"/>
      <c r="C100" s="133" t="str">
        <f>Calcu!AH283</f>
        <v>-</v>
      </c>
      <c r="D100" s="133" t="str">
        <f>Calcu!AI283</f>
        <v>-</v>
      </c>
      <c r="F100" s="133" t="str">
        <f>Calcu!AH293</f>
        <v>-</v>
      </c>
      <c r="G100" s="133" t="str">
        <f>Calcu!AI293</f>
        <v>-</v>
      </c>
      <c r="I100" s="133" t="str">
        <f>Calcu!AH303</f>
        <v>-</v>
      </c>
      <c r="J100" s="133" t="str">
        <f>Calcu!AI303</f>
        <v>-</v>
      </c>
      <c r="L100" s="133" t="str">
        <f>Calcu!AH313</f>
        <v>-</v>
      </c>
      <c r="M100" s="133" t="str">
        <f>Calcu!AI313</f>
        <v>-</v>
      </c>
      <c r="N100" s="44"/>
    </row>
    <row r="101" spans="1:14" ht="15" customHeight="1">
      <c r="A101" s="44" t="str">
        <f>IF(Calcu!B284=TRUE,"","삭제")</f>
        <v>삭제</v>
      </c>
      <c r="B101" s="44"/>
      <c r="C101" s="133" t="str">
        <f>Calcu!AH284</f>
        <v>-</v>
      </c>
      <c r="D101" s="133" t="str">
        <f>Calcu!AI284</f>
        <v>-</v>
      </c>
      <c r="F101" s="133" t="str">
        <f>Calcu!AH294</f>
        <v>-</v>
      </c>
      <c r="G101" s="133" t="str">
        <f>Calcu!AI294</f>
        <v>-</v>
      </c>
      <c r="I101" s="133" t="str">
        <f>Calcu!AH304</f>
        <v>-</v>
      </c>
      <c r="J101" s="133" t="str">
        <f>Calcu!AI304</f>
        <v>-</v>
      </c>
      <c r="L101" s="133" t="str">
        <f>Calcu!AH314</f>
        <v>-</v>
      </c>
      <c r="M101" s="133" t="str">
        <f>Calcu!AI314</f>
        <v>-</v>
      </c>
      <c r="N101" s="44"/>
    </row>
    <row r="102" spans="1:14" ht="15" customHeight="1">
      <c r="A102" s="44" t="str">
        <f>IF(Calcu!B285=TRUE,"","삭제")</f>
        <v>삭제</v>
      </c>
      <c r="B102" s="44"/>
      <c r="C102" s="133" t="str">
        <f>Calcu!AH285</f>
        <v>-</v>
      </c>
      <c r="D102" s="133" t="str">
        <f>Calcu!AI285</f>
        <v>-</v>
      </c>
      <c r="F102" s="133" t="str">
        <f>Calcu!AH295</f>
        <v>-</v>
      </c>
      <c r="G102" s="133" t="str">
        <f>Calcu!AI295</f>
        <v>-</v>
      </c>
      <c r="I102" s="133" t="str">
        <f>Calcu!AH305</f>
        <v>-</v>
      </c>
      <c r="J102" s="133" t="str">
        <f>Calcu!AI305</f>
        <v>-</v>
      </c>
      <c r="L102" s="133" t="str">
        <f>Calcu!AH315</f>
        <v>-</v>
      </c>
      <c r="M102" s="133" t="str">
        <f>Calcu!AI315</f>
        <v>-</v>
      </c>
      <c r="N102" s="44"/>
    </row>
    <row r="103" spans="1:14" ht="15" customHeight="1">
      <c r="A103" s="44" t="str">
        <f>IF(Calcu!B286=TRUE,"","삭제")</f>
        <v>삭제</v>
      </c>
      <c r="B103" s="44"/>
      <c r="C103" s="133" t="str">
        <f>Calcu!AH286</f>
        <v>-</v>
      </c>
      <c r="D103" s="133" t="str">
        <f>Calcu!AI286</f>
        <v>-</v>
      </c>
      <c r="F103" s="133" t="str">
        <f>Calcu!AH296</f>
        <v>-</v>
      </c>
      <c r="G103" s="133" t="str">
        <f>Calcu!AI296</f>
        <v>-</v>
      </c>
      <c r="I103" s="133" t="str">
        <f>Calcu!AH306</f>
        <v>-</v>
      </c>
      <c r="J103" s="133" t="str">
        <f>Calcu!AI306</f>
        <v>-</v>
      </c>
      <c r="L103" s="133" t="str">
        <f>Calcu!AH316</f>
        <v>-</v>
      </c>
      <c r="M103" s="133" t="str">
        <f>Calcu!AI316</f>
        <v>-</v>
      </c>
      <c r="N103" s="44"/>
    </row>
    <row r="104" spans="1:14" ht="15" customHeight="1">
      <c r="A104" s="44" t="str">
        <f>IF(Calcu!B287=TRUE,"","삭제")</f>
        <v>삭제</v>
      </c>
      <c r="B104" s="44"/>
      <c r="C104" s="133" t="str">
        <f>Calcu!AH287</f>
        <v>-</v>
      </c>
      <c r="D104" s="133" t="str">
        <f>Calcu!AI287</f>
        <v>-</v>
      </c>
      <c r="F104" s="133" t="str">
        <f>Calcu!AH297</f>
        <v>-</v>
      </c>
      <c r="G104" s="133" t="str">
        <f>Calcu!AI297</f>
        <v>-</v>
      </c>
      <c r="I104" s="133" t="str">
        <f>Calcu!AH307</f>
        <v>-</v>
      </c>
      <c r="J104" s="133" t="str">
        <f>Calcu!AI307</f>
        <v>-</v>
      </c>
      <c r="L104" s="133" t="str">
        <f>Calcu!AH317</f>
        <v>-</v>
      </c>
      <c r="M104" s="133" t="str">
        <f>Calcu!AI317</f>
        <v>-</v>
      </c>
      <c r="N104" s="44"/>
    </row>
    <row r="105" spans="1:14" ht="15" customHeight="1">
      <c r="A105" s="44" t="str">
        <f>IF(Calcu!B288=TRUE,"","삭제")</f>
        <v>삭제</v>
      </c>
      <c r="B105" s="44"/>
      <c r="C105" s="133" t="str">
        <f>Calcu!AH288</f>
        <v>-</v>
      </c>
      <c r="D105" s="133" t="str">
        <f>Calcu!AI288</f>
        <v>-</v>
      </c>
      <c r="F105" s="133" t="str">
        <f>Calcu!AH298</f>
        <v>-</v>
      </c>
      <c r="G105" s="133" t="str">
        <f>Calcu!AI298</f>
        <v>-</v>
      </c>
      <c r="I105" s="133" t="str">
        <f>Calcu!AH308</f>
        <v>-</v>
      </c>
      <c r="J105" s="133" t="str">
        <f>Calcu!AI308</f>
        <v>-</v>
      </c>
      <c r="L105" s="133" t="str">
        <f>Calcu!AH318</f>
        <v>-</v>
      </c>
      <c r="M105" s="133" t="str">
        <f>Calcu!AI318</f>
        <v>-</v>
      </c>
      <c r="N105" s="44"/>
    </row>
    <row r="106" spans="1:14" ht="15" customHeight="1">
      <c r="A106" s="44" t="str">
        <f>IF(Calcu!B289=TRUE,"","삭제")</f>
        <v>삭제</v>
      </c>
      <c r="B106" s="44"/>
      <c r="C106" s="133" t="str">
        <f>Calcu!AH289</f>
        <v>-</v>
      </c>
      <c r="D106" s="133" t="str">
        <f>Calcu!AI289</f>
        <v>-</v>
      </c>
      <c r="F106" s="133" t="str">
        <f>Calcu!AH299</f>
        <v>-</v>
      </c>
      <c r="G106" s="133" t="str">
        <f>Calcu!AI299</f>
        <v>-</v>
      </c>
      <c r="I106" s="133" t="str">
        <f>Calcu!AH309</f>
        <v>-</v>
      </c>
      <c r="J106" s="133" t="str">
        <f>Calcu!AI309</f>
        <v>-</v>
      </c>
      <c r="L106" s="133" t="s">
        <v>216</v>
      </c>
      <c r="M106" s="133" t="s">
        <v>215</v>
      </c>
      <c r="N106" s="44"/>
    </row>
    <row r="107" spans="1:14" ht="15" customHeight="1">
      <c r="A107" s="44" t="str">
        <f>IF(Calcu!B290=TRUE,"","삭제")</f>
        <v>삭제</v>
      </c>
      <c r="B107" s="44"/>
      <c r="C107" s="133" t="str">
        <f>Calcu!AH290</f>
        <v>-</v>
      </c>
      <c r="D107" s="133" t="str">
        <f>Calcu!AI290</f>
        <v>-</v>
      </c>
      <c r="F107" s="133" t="str">
        <f>Calcu!AH300</f>
        <v>-</v>
      </c>
      <c r="G107" s="133" t="str">
        <f>Calcu!AI300</f>
        <v>-</v>
      </c>
      <c r="I107" s="133" t="str">
        <f>Calcu!AH310</f>
        <v>-</v>
      </c>
      <c r="J107" s="133" t="str">
        <f>Calcu!AI310</f>
        <v>-</v>
      </c>
      <c r="L107" s="133" t="s">
        <v>217</v>
      </c>
      <c r="M107" s="133" t="s">
        <v>215</v>
      </c>
      <c r="N107" s="44"/>
    </row>
    <row r="108" spans="1:14" ht="15" customHeight="1">
      <c r="A108" s="44"/>
      <c r="B108" s="44"/>
      <c r="C108" s="51"/>
      <c r="D108" s="51"/>
      <c r="E108" s="51"/>
      <c r="F108" s="51"/>
      <c r="G108" s="51"/>
      <c r="H108" s="51"/>
      <c r="I108" s="51"/>
      <c r="J108" s="51"/>
    </row>
    <row r="109" spans="1:14" ht="15" customHeight="1">
      <c r="A109" s="44"/>
      <c r="B109" s="44"/>
      <c r="C109" s="38" t="e">
        <f ca="1">"● Measurement uncertainty : "&amp;Calcu!T335</f>
        <v>#DIV/0!</v>
      </c>
      <c r="K109" s="53" t="e">
        <f ca="1">IF(Calcu!E345="사다리꼴","(Confidence level 95 %,","(Confidence level about 95 %,")</f>
        <v>#DIV/0!</v>
      </c>
      <c r="L109" s="164" t="e">
        <f ca="1">Calcu!E346&amp;")"</f>
        <v>#DIV/0!</v>
      </c>
      <c r="N109" s="50"/>
    </row>
    <row r="110" spans="1:14" ht="15" customHeight="1">
      <c r="A110" s="44" t="e">
        <f ca="1">IF(Calcu!E345="사다리꼴","","삭제")</f>
        <v>#DIV/0!</v>
      </c>
      <c r="C110" s="50" t="e">
        <f ca="1">IF(Calcu!E345="사다리꼴","※ Trapezoid probability distribution.","")</f>
        <v>#DIV/0!</v>
      </c>
      <c r="H110" s="164"/>
      <c r="I110" s="164"/>
      <c r="J110" s="164"/>
      <c r="K110" s="53"/>
      <c r="L110" s="53"/>
      <c r="M110" s="50"/>
      <c r="N110" s="50"/>
    </row>
    <row r="111" spans="1:14" ht="15" customHeight="1">
      <c r="C111" s="73"/>
      <c r="D111" s="73"/>
      <c r="E111" s="73"/>
      <c r="F111" s="73"/>
      <c r="G111" s="73"/>
      <c r="H111" s="73"/>
      <c r="I111" s="73"/>
      <c r="J111" s="73"/>
      <c r="K111" s="73"/>
      <c r="L111" s="73"/>
      <c r="M111" s="73"/>
      <c r="N111" s="74"/>
    </row>
  </sheetData>
  <mergeCells count="25">
    <mergeCell ref="J51:J52"/>
    <mergeCell ref="L51:L52"/>
    <mergeCell ref="M51:M52"/>
    <mergeCell ref="C95:C96"/>
    <mergeCell ref="D95:D96"/>
    <mergeCell ref="F95:F96"/>
    <mergeCell ref="G95:G96"/>
    <mergeCell ref="I95:I96"/>
    <mergeCell ref="J95:J96"/>
    <mergeCell ref="L95:L96"/>
    <mergeCell ref="M95:M96"/>
    <mergeCell ref="C51:C52"/>
    <mergeCell ref="D51:D52"/>
    <mergeCell ref="F51:F52"/>
    <mergeCell ref="G51:G52"/>
    <mergeCell ref="I51:I52"/>
    <mergeCell ref="A1:O2"/>
    <mergeCell ref="M13:M14"/>
    <mergeCell ref="L13:L14"/>
    <mergeCell ref="J13:J14"/>
    <mergeCell ref="I13:I14"/>
    <mergeCell ref="G13:G14"/>
    <mergeCell ref="F13:F14"/>
    <mergeCell ref="D13:D14"/>
    <mergeCell ref="C13:C14"/>
  </mergeCells>
  <phoneticPr fontId="4" type="noConversion"/>
  <printOptions horizontalCentered="1"/>
  <pageMargins left="0" right="0" top="0.35433070866141736" bottom="0.59055118110236227" header="0" footer="0"/>
  <pageSetup paperSize="9" orientation="portrait" horizontalDpi="4294967292" verticalDpi="300" r:id="rId1"/>
  <headerFooter alignWithMargins="0">
    <oddHeader xml:space="preserve">&amp;R&amp;10
 페이지(page)    &amp;P  of   &amp;N         </oddHead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28"/>
  <sheetViews>
    <sheetView showGridLines="0" showWhiteSpace="0" zoomScaleNormal="100" zoomScaleSheetLayoutView="100" workbookViewId="0">
      <selection sqref="A1:Q2"/>
    </sheetView>
  </sheetViews>
  <sheetFormatPr defaultColWidth="8.77734375" defaultRowHeight="15" customHeight="1"/>
  <cols>
    <col min="1" max="1" width="3.77734375" style="37" customWidth="1"/>
    <col min="2" max="5" width="1.77734375" style="37" hidden="1" customWidth="1"/>
    <col min="6" max="6" width="9.21875" style="37" customWidth="1"/>
    <col min="7" max="7" width="4.44140625" style="37" bestFit="1" customWidth="1"/>
    <col min="8" max="8" width="8.77734375" style="37"/>
    <col min="9" max="9" width="1.77734375" style="37" customWidth="1"/>
    <col min="10" max="10" width="7.5546875" style="37" bestFit="1" customWidth="1"/>
    <col min="11" max="11" width="9.109375" style="37" bestFit="1" customWidth="1"/>
    <col min="12" max="12" width="5.21875" style="37" bestFit="1" customWidth="1"/>
    <col min="13" max="13" width="7.5546875" style="37" bestFit="1" customWidth="1"/>
    <col min="14" max="14" width="9.109375" style="37" bestFit="1" customWidth="1"/>
    <col min="15" max="15" width="5.21875" style="37" bestFit="1" customWidth="1"/>
    <col min="16" max="16" width="1.77734375" style="37" customWidth="1"/>
    <col min="17" max="17" width="10.33203125" style="37" customWidth="1"/>
    <col min="18" max="16384" width="8.77734375" style="37"/>
  </cols>
  <sheetData>
    <row r="1" spans="1:17" s="47" customFormat="1" ht="33" customHeight="1">
      <c r="A1" s="325" t="s">
        <v>401</v>
      </c>
      <c r="B1" s="325"/>
      <c r="C1" s="325"/>
      <c r="D1" s="325"/>
      <c r="E1" s="325"/>
      <c r="F1" s="325"/>
      <c r="G1" s="325"/>
      <c r="H1" s="325"/>
      <c r="I1" s="325"/>
      <c r="J1" s="325"/>
      <c r="K1" s="325"/>
      <c r="L1" s="325"/>
      <c r="M1" s="325"/>
      <c r="N1" s="325"/>
      <c r="O1" s="325"/>
      <c r="P1" s="325"/>
      <c r="Q1" s="325"/>
    </row>
    <row r="2" spans="1:17" s="47" customFormat="1" ht="33" customHeight="1">
      <c r="A2" s="325"/>
      <c r="B2" s="325"/>
      <c r="C2" s="325"/>
      <c r="D2" s="325"/>
      <c r="E2" s="325"/>
      <c r="F2" s="325"/>
      <c r="G2" s="325"/>
      <c r="H2" s="325"/>
      <c r="I2" s="325"/>
      <c r="J2" s="325"/>
      <c r="K2" s="325"/>
      <c r="L2" s="325"/>
      <c r="M2" s="325"/>
      <c r="N2" s="325"/>
      <c r="O2" s="325"/>
      <c r="P2" s="325"/>
      <c r="Q2" s="325"/>
    </row>
    <row r="3" spans="1:17" s="47" customFormat="1" ht="12.75" customHeight="1">
      <c r="A3" s="48" t="s">
        <v>80</v>
      </c>
      <c r="B3" s="48"/>
      <c r="C3" s="48"/>
      <c r="D3" s="48"/>
      <c r="E3" s="48"/>
      <c r="F3" s="22"/>
      <c r="G3" s="22"/>
      <c r="H3" s="22"/>
      <c r="I3" s="22"/>
      <c r="J3" s="22"/>
      <c r="K3" s="22"/>
      <c r="L3" s="22"/>
      <c r="M3" s="22"/>
    </row>
    <row r="4" spans="1:17" s="49" customFormat="1" ht="13.5" customHeight="1">
      <c r="A4" s="220" t="str">
        <f>" 교   정   번   호(Calibration No) : "&amp;기본정보!H3</f>
        <v xml:space="preserve"> 교   정   번   호(Calibration No) : </v>
      </c>
      <c r="B4" s="220"/>
      <c r="C4" s="220"/>
      <c r="D4" s="220"/>
      <c r="E4" s="220"/>
      <c r="F4" s="261"/>
      <c r="G4" s="261"/>
      <c r="H4" s="261"/>
      <c r="I4" s="261"/>
      <c r="J4" s="261"/>
      <c r="K4" s="227"/>
      <c r="L4" s="219"/>
      <c r="M4" s="223"/>
      <c r="N4" s="223"/>
      <c r="O4" s="223"/>
      <c r="P4" s="223"/>
      <c r="Q4" s="223"/>
    </row>
    <row r="5" spans="1:17" s="36" customFormat="1" ht="15" customHeight="1"/>
    <row r="6" spans="1:17" ht="15" customHeight="1">
      <c r="F6" s="54" t="str">
        <f>"○ 품명 : "&amp;기본정보!C$5</f>
        <v xml:space="preserve">○ 품명 : </v>
      </c>
      <c r="G6" s="54"/>
    </row>
    <row r="7" spans="1:17" ht="15" customHeight="1">
      <c r="F7" s="54" t="str">
        <f>"○ 제작회사 : "&amp;기본정보!C$6</f>
        <v xml:space="preserve">○ 제작회사 : </v>
      </c>
      <c r="G7" s="54"/>
    </row>
    <row r="8" spans="1:17" ht="15" customHeight="1">
      <c r="F8" s="54" t="str">
        <f>"○ 형식 : "&amp;기본정보!C$7</f>
        <v xml:space="preserve">○ 형식 : </v>
      </c>
      <c r="G8" s="54"/>
    </row>
    <row r="9" spans="1:17" ht="15" customHeight="1">
      <c r="F9" s="54" t="str">
        <f>"○ 기기번호 : "&amp;기본정보!C$8</f>
        <v xml:space="preserve">○ 기기번호 : </v>
      </c>
      <c r="G9" s="54"/>
    </row>
    <row r="11" spans="1:17" ht="15" customHeight="1">
      <c r="F11" s="38" t="s">
        <v>81</v>
      </c>
      <c r="G11" s="38"/>
    </row>
    <row r="12" spans="1:17" ht="15" customHeight="1">
      <c r="F12" s="54" t="str">
        <f>"○ 교정범위 : ("&amp;Calcu!K3&amp;" ~ "&amp;Calcu!L3&amp;") mm"</f>
        <v>○ 교정범위 : (0 ~ 0) mm</v>
      </c>
      <c r="G12" s="54"/>
    </row>
    <row r="13" spans="1:17" ht="15" customHeight="1">
      <c r="A13" s="44"/>
      <c r="B13" s="44"/>
      <c r="C13" s="44"/>
      <c r="D13" s="44"/>
      <c r="E13" s="44"/>
    </row>
    <row r="14" spans="1:17" s="262" customFormat="1" ht="15" customHeight="1">
      <c r="B14" s="334"/>
      <c r="C14" s="336"/>
      <c r="D14" s="336"/>
      <c r="E14" s="336"/>
      <c r="F14" s="338" t="s">
        <v>402</v>
      </c>
      <c r="G14" s="340" t="s">
        <v>403</v>
      </c>
      <c r="H14" s="342" t="s">
        <v>82</v>
      </c>
      <c r="I14" s="344"/>
      <c r="J14" s="345" t="s">
        <v>404</v>
      </c>
      <c r="K14" s="345"/>
      <c r="L14" s="345"/>
      <c r="M14" s="329" t="s">
        <v>405</v>
      </c>
      <c r="N14" s="329"/>
      <c r="O14" s="329"/>
      <c r="P14" s="330"/>
      <c r="Q14" s="332" t="s">
        <v>406</v>
      </c>
    </row>
    <row r="15" spans="1:17" s="263" customFormat="1" ht="22.5">
      <c r="B15" s="335"/>
      <c r="C15" s="337"/>
      <c r="D15" s="337"/>
      <c r="E15" s="337"/>
      <c r="F15" s="339"/>
      <c r="G15" s="341"/>
      <c r="H15" s="343"/>
      <c r="I15" s="337"/>
      <c r="J15" s="264" t="s">
        <v>410</v>
      </c>
      <c r="K15" s="265" t="s">
        <v>411</v>
      </c>
      <c r="L15" s="265" t="s">
        <v>412</v>
      </c>
      <c r="M15" s="264" t="s">
        <v>410</v>
      </c>
      <c r="N15" s="265" t="s">
        <v>411</v>
      </c>
      <c r="O15" s="265" t="s">
        <v>412</v>
      </c>
      <c r="P15" s="331"/>
      <c r="Q15" s="333"/>
    </row>
    <row r="16" spans="1:17" ht="15" customHeight="1">
      <c r="A16" s="44" t="str">
        <f>IF(Calcu!B9=TRUE,"","삭제")</f>
        <v>삭제</v>
      </c>
      <c r="B16" s="43"/>
      <c r="C16" s="43"/>
      <c r="D16" s="43"/>
      <c r="E16" s="43"/>
      <c r="F16" s="51" t="str">
        <f>Calcu!AH9</f>
        <v>-</v>
      </c>
      <c r="G16" s="51" t="s">
        <v>407</v>
      </c>
      <c r="H16" s="51" t="str">
        <f>Calcu!AK9</f>
        <v>-</v>
      </c>
      <c r="J16" s="37" t="str">
        <f>Calcu!AI9</f>
        <v>-</v>
      </c>
      <c r="K16" s="37" t="str">
        <f>Calcu!AJ9</f>
        <v>-</v>
      </c>
      <c r="L16" s="37" t="str">
        <f>LEFT(Calcu!AL9,1)</f>
        <v/>
      </c>
      <c r="M16" s="37" t="s">
        <v>408</v>
      </c>
      <c r="N16" s="37" t="s">
        <v>408</v>
      </c>
      <c r="O16" s="37" t="s">
        <v>409</v>
      </c>
      <c r="Q16" s="37" t="e">
        <f ca="1">Calcu!AM9</f>
        <v>#DIV/0!</v>
      </c>
    </row>
    <row r="17" spans="1:17" ht="15" customHeight="1">
      <c r="A17" s="44" t="str">
        <f>IF(Calcu!B10=TRUE,"","삭제")</f>
        <v>삭제</v>
      </c>
      <c r="B17" s="43"/>
      <c r="C17" s="43"/>
      <c r="D17" s="43"/>
      <c r="E17" s="43"/>
      <c r="F17" s="51" t="str">
        <f>Calcu!AH10</f>
        <v>-</v>
      </c>
      <c r="G17" s="51" t="s">
        <v>407</v>
      </c>
      <c r="H17" s="51" t="str">
        <f>Calcu!AK10</f>
        <v>-</v>
      </c>
      <c r="J17" s="37" t="str">
        <f>Calcu!AI10</f>
        <v>-</v>
      </c>
      <c r="K17" s="37" t="str">
        <f>Calcu!AJ10</f>
        <v>-</v>
      </c>
      <c r="L17" s="37" t="str">
        <f>LEFT(Calcu!AL10,1)</f>
        <v/>
      </c>
      <c r="M17" s="37" t="s">
        <v>408</v>
      </c>
      <c r="N17" s="37" t="s">
        <v>408</v>
      </c>
      <c r="O17" s="37" t="s">
        <v>409</v>
      </c>
      <c r="Q17" s="37" t="e">
        <f ca="1">Calcu!AM10</f>
        <v>#DIV/0!</v>
      </c>
    </row>
    <row r="18" spans="1:17" ht="15" customHeight="1">
      <c r="A18" s="44" t="str">
        <f>IF(Calcu!B11=TRUE,"","삭제")</f>
        <v>삭제</v>
      </c>
      <c r="B18" s="43"/>
      <c r="C18" s="43"/>
      <c r="D18" s="43"/>
      <c r="E18" s="43"/>
      <c r="F18" s="51" t="str">
        <f>Calcu!AH11</f>
        <v>-</v>
      </c>
      <c r="G18" s="51" t="s">
        <v>407</v>
      </c>
      <c r="H18" s="51" t="str">
        <f>Calcu!AK11</f>
        <v>-</v>
      </c>
      <c r="J18" s="37" t="str">
        <f>Calcu!AI11</f>
        <v>-</v>
      </c>
      <c r="K18" s="37" t="str">
        <f>Calcu!AJ11</f>
        <v>-</v>
      </c>
      <c r="L18" s="37" t="str">
        <f>LEFT(Calcu!AL11,1)</f>
        <v/>
      </c>
      <c r="M18" s="37" t="s">
        <v>408</v>
      </c>
      <c r="N18" s="37" t="s">
        <v>408</v>
      </c>
      <c r="O18" s="37" t="s">
        <v>409</v>
      </c>
      <c r="Q18" s="37" t="e">
        <f ca="1">Calcu!AM11</f>
        <v>#DIV/0!</v>
      </c>
    </row>
    <row r="19" spans="1:17" ht="15" customHeight="1">
      <c r="A19" s="44" t="str">
        <f>IF(Calcu!B12=TRUE,"","삭제")</f>
        <v>삭제</v>
      </c>
      <c r="B19" s="43"/>
      <c r="C19" s="43"/>
      <c r="D19" s="43"/>
      <c r="E19" s="43"/>
      <c r="F19" s="51" t="str">
        <f>Calcu!AH12</f>
        <v>-</v>
      </c>
      <c r="G19" s="51" t="s">
        <v>407</v>
      </c>
      <c r="H19" s="51" t="str">
        <f>Calcu!AK12</f>
        <v>-</v>
      </c>
      <c r="J19" s="37" t="str">
        <f>Calcu!AI12</f>
        <v>-</v>
      </c>
      <c r="K19" s="37" t="str">
        <f>Calcu!AJ12</f>
        <v>-</v>
      </c>
      <c r="L19" s="37" t="str">
        <f>LEFT(Calcu!AL12,1)</f>
        <v/>
      </c>
      <c r="M19" s="37" t="s">
        <v>408</v>
      </c>
      <c r="N19" s="37" t="s">
        <v>408</v>
      </c>
      <c r="O19" s="37" t="s">
        <v>409</v>
      </c>
      <c r="Q19" s="37" t="e">
        <f ca="1">Calcu!AM12</f>
        <v>#DIV/0!</v>
      </c>
    </row>
    <row r="20" spans="1:17" ht="15" customHeight="1">
      <c r="A20" s="44" t="str">
        <f>IF(Calcu!B13=TRUE,"","삭제")</f>
        <v>삭제</v>
      </c>
      <c r="B20" s="43"/>
      <c r="C20" s="43"/>
      <c r="D20" s="43"/>
      <c r="E20" s="43"/>
      <c r="F20" s="51" t="str">
        <f>Calcu!AH13</f>
        <v>-</v>
      </c>
      <c r="G20" s="51" t="s">
        <v>407</v>
      </c>
      <c r="H20" s="51" t="str">
        <f>Calcu!AK13</f>
        <v>-</v>
      </c>
      <c r="J20" s="37" t="str">
        <f>Calcu!AI13</f>
        <v>-</v>
      </c>
      <c r="K20" s="37" t="str">
        <f>Calcu!AJ13</f>
        <v>-</v>
      </c>
      <c r="L20" s="37" t="str">
        <f>LEFT(Calcu!AL13,1)</f>
        <v/>
      </c>
      <c r="M20" s="37" t="s">
        <v>408</v>
      </c>
      <c r="N20" s="37" t="s">
        <v>408</v>
      </c>
      <c r="O20" s="37" t="s">
        <v>409</v>
      </c>
      <c r="Q20" s="37" t="e">
        <f ca="1">Calcu!AM13</f>
        <v>#DIV/0!</v>
      </c>
    </row>
    <row r="21" spans="1:17" ht="15" customHeight="1">
      <c r="A21" s="44" t="str">
        <f>IF(Calcu!B14=TRUE,"","삭제")</f>
        <v>삭제</v>
      </c>
      <c r="B21" s="43"/>
      <c r="C21" s="43"/>
      <c r="D21" s="43"/>
      <c r="E21" s="43"/>
      <c r="F21" s="51" t="str">
        <f>Calcu!AH14</f>
        <v>-</v>
      </c>
      <c r="G21" s="51" t="s">
        <v>407</v>
      </c>
      <c r="H21" s="51" t="str">
        <f>Calcu!AK14</f>
        <v>-</v>
      </c>
      <c r="J21" s="37" t="str">
        <f>Calcu!AI14</f>
        <v>-</v>
      </c>
      <c r="K21" s="37" t="str">
        <f>Calcu!AJ14</f>
        <v>-</v>
      </c>
      <c r="L21" s="37" t="str">
        <f>LEFT(Calcu!AL14,1)</f>
        <v/>
      </c>
      <c r="M21" s="37" t="s">
        <v>408</v>
      </c>
      <c r="N21" s="37" t="s">
        <v>408</v>
      </c>
      <c r="O21" s="37" t="s">
        <v>409</v>
      </c>
      <c r="Q21" s="37" t="e">
        <f ca="1">Calcu!AM14</f>
        <v>#DIV/0!</v>
      </c>
    </row>
    <row r="22" spans="1:17" ht="15" customHeight="1">
      <c r="A22" s="44" t="str">
        <f>IF(Calcu!B15=TRUE,"","삭제")</f>
        <v>삭제</v>
      </c>
      <c r="B22" s="43"/>
      <c r="C22" s="43"/>
      <c r="D22" s="43"/>
      <c r="E22" s="43"/>
      <c r="F22" s="51" t="str">
        <f>Calcu!AH15</f>
        <v>-</v>
      </c>
      <c r="G22" s="51" t="s">
        <v>407</v>
      </c>
      <c r="H22" s="51" t="str">
        <f>Calcu!AK15</f>
        <v>-</v>
      </c>
      <c r="J22" s="37" t="str">
        <f>Calcu!AI15</f>
        <v>-</v>
      </c>
      <c r="K22" s="37" t="str">
        <f>Calcu!AJ15</f>
        <v>-</v>
      </c>
      <c r="L22" s="37" t="str">
        <f>LEFT(Calcu!AL15,1)</f>
        <v/>
      </c>
      <c r="M22" s="37" t="s">
        <v>408</v>
      </c>
      <c r="N22" s="37" t="s">
        <v>408</v>
      </c>
      <c r="O22" s="37" t="s">
        <v>409</v>
      </c>
      <c r="Q22" s="37" t="e">
        <f ca="1">Calcu!AM15</f>
        <v>#DIV/0!</v>
      </c>
    </row>
    <row r="23" spans="1:17" ht="15" customHeight="1">
      <c r="A23" s="44" t="str">
        <f>IF(Calcu!B16=TRUE,"","삭제")</f>
        <v>삭제</v>
      </c>
      <c r="B23" s="43"/>
      <c r="C23" s="43"/>
      <c r="D23" s="43"/>
      <c r="E23" s="43"/>
      <c r="F23" s="51" t="str">
        <f>Calcu!AH16</f>
        <v>-</v>
      </c>
      <c r="G23" s="51" t="s">
        <v>407</v>
      </c>
      <c r="H23" s="51" t="str">
        <f>Calcu!AK16</f>
        <v>-</v>
      </c>
      <c r="J23" s="37" t="str">
        <f>Calcu!AI16</f>
        <v>-</v>
      </c>
      <c r="K23" s="37" t="str">
        <f>Calcu!AJ16</f>
        <v>-</v>
      </c>
      <c r="L23" s="37" t="str">
        <f>LEFT(Calcu!AL16,1)</f>
        <v/>
      </c>
      <c r="M23" s="37" t="s">
        <v>408</v>
      </c>
      <c r="N23" s="37" t="s">
        <v>408</v>
      </c>
      <c r="O23" s="37" t="s">
        <v>409</v>
      </c>
      <c r="Q23" s="37" t="e">
        <f ca="1">Calcu!AM16</f>
        <v>#DIV/0!</v>
      </c>
    </row>
    <row r="24" spans="1:17" ht="15" customHeight="1">
      <c r="A24" s="44" t="str">
        <f>IF(Calcu!B17=TRUE,"","삭제")</f>
        <v>삭제</v>
      </c>
      <c r="B24" s="43"/>
      <c r="C24" s="43"/>
      <c r="D24" s="43"/>
      <c r="E24" s="43"/>
      <c r="F24" s="51" t="str">
        <f>Calcu!AH17</f>
        <v>-</v>
      </c>
      <c r="G24" s="51" t="s">
        <v>407</v>
      </c>
      <c r="H24" s="51" t="str">
        <f>Calcu!AK17</f>
        <v>-</v>
      </c>
      <c r="J24" s="37" t="str">
        <f>Calcu!AI17</f>
        <v>-</v>
      </c>
      <c r="K24" s="37" t="str">
        <f>Calcu!AJ17</f>
        <v>-</v>
      </c>
      <c r="L24" s="37" t="str">
        <f>LEFT(Calcu!AL17,1)</f>
        <v/>
      </c>
      <c r="M24" s="37" t="s">
        <v>408</v>
      </c>
      <c r="N24" s="37" t="s">
        <v>408</v>
      </c>
      <c r="O24" s="37" t="s">
        <v>409</v>
      </c>
      <c r="Q24" s="37" t="e">
        <f ca="1">Calcu!AM17</f>
        <v>#DIV/0!</v>
      </c>
    </row>
    <row r="25" spans="1:17" ht="15" customHeight="1">
      <c r="A25" s="44" t="str">
        <f>IF(Calcu!B18=TRUE,"","삭제")</f>
        <v>삭제</v>
      </c>
      <c r="B25" s="43"/>
      <c r="C25" s="43"/>
      <c r="D25" s="43"/>
      <c r="E25" s="43"/>
      <c r="F25" s="51" t="str">
        <f>Calcu!AH18</f>
        <v>-</v>
      </c>
      <c r="G25" s="51" t="s">
        <v>407</v>
      </c>
      <c r="H25" s="51" t="str">
        <f>Calcu!AK18</f>
        <v>-</v>
      </c>
      <c r="J25" s="37" t="str">
        <f>Calcu!AI18</f>
        <v>-</v>
      </c>
      <c r="K25" s="37" t="str">
        <f>Calcu!AJ18</f>
        <v>-</v>
      </c>
      <c r="L25" s="37" t="str">
        <f>LEFT(Calcu!AL18,1)</f>
        <v/>
      </c>
      <c r="M25" s="37" t="s">
        <v>408</v>
      </c>
      <c r="N25" s="37" t="s">
        <v>408</v>
      </c>
      <c r="O25" s="37" t="s">
        <v>409</v>
      </c>
      <c r="Q25" s="37" t="e">
        <f ca="1">Calcu!AM18</f>
        <v>#DIV/0!</v>
      </c>
    </row>
    <row r="26" spans="1:17" ht="15" customHeight="1">
      <c r="A26" s="44" t="str">
        <f>IF(Calcu!B19=TRUE,"","삭제")</f>
        <v>삭제</v>
      </c>
      <c r="B26" s="43"/>
      <c r="C26" s="43"/>
      <c r="D26" s="43"/>
      <c r="E26" s="43"/>
      <c r="F26" s="51" t="str">
        <f>Calcu!AH19</f>
        <v>-</v>
      </c>
      <c r="G26" s="51" t="s">
        <v>407</v>
      </c>
      <c r="H26" s="51" t="str">
        <f>Calcu!AK19</f>
        <v>-</v>
      </c>
      <c r="J26" s="37" t="str">
        <f>Calcu!AI19</f>
        <v>-</v>
      </c>
      <c r="K26" s="37" t="str">
        <f>Calcu!AJ19</f>
        <v>-</v>
      </c>
      <c r="L26" s="37" t="str">
        <f>LEFT(Calcu!AL19,1)</f>
        <v/>
      </c>
      <c r="M26" s="37" t="s">
        <v>408</v>
      </c>
      <c r="N26" s="37" t="s">
        <v>408</v>
      </c>
      <c r="O26" s="37" t="s">
        <v>409</v>
      </c>
      <c r="Q26" s="37" t="e">
        <f ca="1">Calcu!AM19</f>
        <v>#DIV/0!</v>
      </c>
    </row>
    <row r="27" spans="1:17" ht="15" customHeight="1">
      <c r="A27" s="44" t="str">
        <f>IF(Calcu!B20=TRUE,"","삭제")</f>
        <v>삭제</v>
      </c>
      <c r="B27" s="43"/>
      <c r="C27" s="43"/>
      <c r="D27" s="43"/>
      <c r="E27" s="43"/>
      <c r="F27" s="51" t="str">
        <f>Calcu!AH20</f>
        <v>-</v>
      </c>
      <c r="G27" s="51" t="s">
        <v>407</v>
      </c>
      <c r="H27" s="51" t="str">
        <f>Calcu!AK20</f>
        <v>-</v>
      </c>
      <c r="J27" s="37" t="str">
        <f>Calcu!AI20</f>
        <v>-</v>
      </c>
      <c r="K27" s="37" t="str">
        <f>Calcu!AJ20</f>
        <v>-</v>
      </c>
      <c r="L27" s="37" t="str">
        <f>LEFT(Calcu!AL20,1)</f>
        <v/>
      </c>
      <c r="M27" s="37" t="s">
        <v>408</v>
      </c>
      <c r="N27" s="37" t="s">
        <v>408</v>
      </c>
      <c r="O27" s="37" t="s">
        <v>409</v>
      </c>
      <c r="Q27" s="37" t="e">
        <f ca="1">Calcu!AM20</f>
        <v>#DIV/0!</v>
      </c>
    </row>
    <row r="28" spans="1:17" ht="15" customHeight="1">
      <c r="A28" s="44" t="str">
        <f>IF(Calcu!B21=TRUE,"","삭제")</f>
        <v>삭제</v>
      </c>
      <c r="B28" s="43"/>
      <c r="C28" s="43"/>
      <c r="D28" s="43"/>
      <c r="E28" s="43"/>
      <c r="F28" s="51" t="str">
        <f>Calcu!AH21</f>
        <v>-</v>
      </c>
      <c r="G28" s="51" t="s">
        <v>407</v>
      </c>
      <c r="H28" s="51" t="str">
        <f>Calcu!AK21</f>
        <v>-</v>
      </c>
      <c r="J28" s="37" t="str">
        <f>Calcu!AI21</f>
        <v>-</v>
      </c>
      <c r="K28" s="37" t="str">
        <f>Calcu!AJ21</f>
        <v>-</v>
      </c>
      <c r="L28" s="37" t="str">
        <f>LEFT(Calcu!AL21,1)</f>
        <v/>
      </c>
      <c r="M28" s="37" t="s">
        <v>408</v>
      </c>
      <c r="N28" s="37" t="s">
        <v>408</v>
      </c>
      <c r="O28" s="37" t="s">
        <v>409</v>
      </c>
      <c r="Q28" s="37" t="e">
        <f ca="1">Calcu!AM21</f>
        <v>#DIV/0!</v>
      </c>
    </row>
    <row r="29" spans="1:17" ht="15" customHeight="1">
      <c r="A29" s="44" t="str">
        <f>IF(Calcu!B22=TRUE,"","삭제")</f>
        <v>삭제</v>
      </c>
      <c r="B29" s="43"/>
      <c r="C29" s="43"/>
      <c r="D29" s="43"/>
      <c r="E29" s="43"/>
      <c r="F29" s="51" t="str">
        <f>Calcu!AH22</f>
        <v>-</v>
      </c>
      <c r="G29" s="51" t="s">
        <v>407</v>
      </c>
      <c r="H29" s="51" t="str">
        <f>Calcu!AK22</f>
        <v>-</v>
      </c>
      <c r="J29" s="37" t="str">
        <f>Calcu!AI22</f>
        <v>-</v>
      </c>
      <c r="K29" s="37" t="str">
        <f>Calcu!AJ22</f>
        <v>-</v>
      </c>
      <c r="L29" s="37" t="str">
        <f>LEFT(Calcu!AL22,1)</f>
        <v/>
      </c>
      <c r="M29" s="37" t="s">
        <v>408</v>
      </c>
      <c r="N29" s="37" t="s">
        <v>408</v>
      </c>
      <c r="O29" s="37" t="s">
        <v>409</v>
      </c>
      <c r="Q29" s="37" t="e">
        <f ca="1">Calcu!AM22</f>
        <v>#DIV/0!</v>
      </c>
    </row>
    <row r="30" spans="1:17" ht="15" customHeight="1">
      <c r="A30" s="44" t="str">
        <f>IF(Calcu!B23=TRUE,"","삭제")</f>
        <v>삭제</v>
      </c>
      <c r="B30" s="43"/>
      <c r="C30" s="43"/>
      <c r="D30" s="43"/>
      <c r="E30" s="43"/>
      <c r="F30" s="51" t="str">
        <f>Calcu!AH23</f>
        <v>-</v>
      </c>
      <c r="G30" s="51" t="s">
        <v>407</v>
      </c>
      <c r="H30" s="51" t="str">
        <f>Calcu!AK23</f>
        <v>-</v>
      </c>
      <c r="J30" s="37" t="str">
        <f>Calcu!AI23</f>
        <v>-</v>
      </c>
      <c r="K30" s="37" t="str">
        <f>Calcu!AJ23</f>
        <v>-</v>
      </c>
      <c r="L30" s="37" t="str">
        <f>LEFT(Calcu!AL23,1)</f>
        <v/>
      </c>
      <c r="M30" s="37" t="s">
        <v>408</v>
      </c>
      <c r="N30" s="37" t="s">
        <v>408</v>
      </c>
      <c r="O30" s="37" t="s">
        <v>409</v>
      </c>
      <c r="Q30" s="37" t="e">
        <f ca="1">Calcu!AM23</f>
        <v>#DIV/0!</v>
      </c>
    </row>
    <row r="31" spans="1:17" ht="15" customHeight="1">
      <c r="A31" s="44" t="str">
        <f>IF(Calcu!B24=TRUE,"","삭제")</f>
        <v>삭제</v>
      </c>
      <c r="B31" s="43"/>
      <c r="C31" s="43"/>
      <c r="D31" s="43"/>
      <c r="E31" s="43"/>
      <c r="F31" s="51" t="str">
        <f>Calcu!AH24</f>
        <v>-</v>
      </c>
      <c r="G31" s="51" t="s">
        <v>407</v>
      </c>
      <c r="H31" s="51" t="str">
        <f>Calcu!AK24</f>
        <v>-</v>
      </c>
      <c r="J31" s="37" t="str">
        <f>Calcu!AI24</f>
        <v>-</v>
      </c>
      <c r="K31" s="37" t="str">
        <f>Calcu!AJ24</f>
        <v>-</v>
      </c>
      <c r="L31" s="37" t="str">
        <f>LEFT(Calcu!AL24,1)</f>
        <v/>
      </c>
      <c r="M31" s="37" t="s">
        <v>408</v>
      </c>
      <c r="N31" s="37" t="s">
        <v>408</v>
      </c>
      <c r="O31" s="37" t="s">
        <v>409</v>
      </c>
      <c r="Q31" s="37" t="e">
        <f ca="1">Calcu!AM24</f>
        <v>#DIV/0!</v>
      </c>
    </row>
    <row r="32" spans="1:17" ht="15" customHeight="1">
      <c r="A32" s="44" t="str">
        <f>IF(Calcu!B25=TRUE,"","삭제")</f>
        <v>삭제</v>
      </c>
      <c r="B32" s="43"/>
      <c r="C32" s="43"/>
      <c r="D32" s="43"/>
      <c r="E32" s="43"/>
      <c r="F32" s="51" t="str">
        <f>Calcu!AH25</f>
        <v>-</v>
      </c>
      <c r="G32" s="51" t="s">
        <v>407</v>
      </c>
      <c r="H32" s="51" t="str">
        <f>Calcu!AK25</f>
        <v>-</v>
      </c>
      <c r="J32" s="37" t="str">
        <f>Calcu!AI25</f>
        <v>-</v>
      </c>
      <c r="K32" s="37" t="str">
        <f>Calcu!AJ25</f>
        <v>-</v>
      </c>
      <c r="L32" s="37" t="str">
        <f>LEFT(Calcu!AL25,1)</f>
        <v/>
      </c>
      <c r="M32" s="37" t="s">
        <v>408</v>
      </c>
      <c r="N32" s="37" t="s">
        <v>408</v>
      </c>
      <c r="O32" s="37" t="s">
        <v>409</v>
      </c>
      <c r="Q32" s="37" t="e">
        <f ca="1">Calcu!AM25</f>
        <v>#DIV/0!</v>
      </c>
    </row>
    <row r="33" spans="1:17" ht="15" customHeight="1">
      <c r="A33" s="44" t="str">
        <f>IF(Calcu!B26=TRUE,"","삭제")</f>
        <v>삭제</v>
      </c>
      <c r="B33" s="43"/>
      <c r="C33" s="43"/>
      <c r="D33" s="43"/>
      <c r="E33" s="43"/>
      <c r="F33" s="51" t="str">
        <f>Calcu!AH26</f>
        <v>-</v>
      </c>
      <c r="G33" s="51" t="s">
        <v>407</v>
      </c>
      <c r="H33" s="51" t="str">
        <f>Calcu!AK26</f>
        <v>-</v>
      </c>
      <c r="J33" s="37" t="str">
        <f>Calcu!AI26</f>
        <v>-</v>
      </c>
      <c r="K33" s="37" t="str">
        <f>Calcu!AJ26</f>
        <v>-</v>
      </c>
      <c r="L33" s="37" t="str">
        <f>LEFT(Calcu!AL26,1)</f>
        <v/>
      </c>
      <c r="M33" s="37" t="s">
        <v>408</v>
      </c>
      <c r="N33" s="37" t="s">
        <v>408</v>
      </c>
      <c r="O33" s="37" t="s">
        <v>409</v>
      </c>
      <c r="Q33" s="37" t="e">
        <f ca="1">Calcu!AM26</f>
        <v>#DIV/0!</v>
      </c>
    </row>
    <row r="34" spans="1:17" ht="15" customHeight="1">
      <c r="A34" s="44" t="str">
        <f>IF(Calcu!B27=TRUE,"","삭제")</f>
        <v>삭제</v>
      </c>
      <c r="B34" s="43"/>
      <c r="C34" s="43"/>
      <c r="D34" s="43"/>
      <c r="E34" s="43"/>
      <c r="F34" s="51" t="str">
        <f>Calcu!AH27</f>
        <v>-</v>
      </c>
      <c r="G34" s="51" t="s">
        <v>407</v>
      </c>
      <c r="H34" s="51" t="str">
        <f>Calcu!AK27</f>
        <v>-</v>
      </c>
      <c r="J34" s="37" t="str">
        <f>Calcu!AI27</f>
        <v>-</v>
      </c>
      <c r="K34" s="37" t="str">
        <f>Calcu!AJ27</f>
        <v>-</v>
      </c>
      <c r="L34" s="37" t="str">
        <f>LEFT(Calcu!AL27,1)</f>
        <v/>
      </c>
      <c r="M34" s="37" t="s">
        <v>408</v>
      </c>
      <c r="N34" s="37" t="s">
        <v>408</v>
      </c>
      <c r="O34" s="37" t="s">
        <v>409</v>
      </c>
      <c r="Q34" s="37" t="e">
        <f ca="1">Calcu!AM27</f>
        <v>#DIV/0!</v>
      </c>
    </row>
    <row r="35" spans="1:17" ht="15" customHeight="1">
      <c r="A35" s="44" t="str">
        <f>IF(Calcu!B28=TRUE,"","삭제")</f>
        <v>삭제</v>
      </c>
      <c r="B35" s="43"/>
      <c r="C35" s="43"/>
      <c r="D35" s="43"/>
      <c r="E35" s="43"/>
      <c r="F35" s="51" t="str">
        <f>Calcu!AH28</f>
        <v>-</v>
      </c>
      <c r="G35" s="51" t="s">
        <v>407</v>
      </c>
      <c r="H35" s="51" t="str">
        <f>Calcu!AK28</f>
        <v>-</v>
      </c>
      <c r="J35" s="37" t="str">
        <f>Calcu!AI28</f>
        <v>-</v>
      </c>
      <c r="K35" s="37" t="str">
        <f>Calcu!AJ28</f>
        <v>-</v>
      </c>
      <c r="L35" s="37" t="str">
        <f>LEFT(Calcu!AL28,1)</f>
        <v/>
      </c>
      <c r="M35" s="37" t="s">
        <v>408</v>
      </c>
      <c r="N35" s="37" t="s">
        <v>408</v>
      </c>
      <c r="O35" s="37" t="s">
        <v>409</v>
      </c>
      <c r="Q35" s="37" t="e">
        <f ca="1">Calcu!AM28</f>
        <v>#DIV/0!</v>
      </c>
    </row>
    <row r="36" spans="1:17" ht="15" customHeight="1">
      <c r="A36" s="44" t="str">
        <f>IF(Calcu!B29=TRUE,"","삭제")</f>
        <v>삭제</v>
      </c>
      <c r="B36" s="43"/>
      <c r="C36" s="43"/>
      <c r="D36" s="43"/>
      <c r="E36" s="43"/>
      <c r="F36" s="51" t="str">
        <f>Calcu!AH29</f>
        <v>-</v>
      </c>
      <c r="G36" s="51" t="s">
        <v>407</v>
      </c>
      <c r="H36" s="51" t="str">
        <f>Calcu!AK29</f>
        <v>-</v>
      </c>
      <c r="J36" s="37" t="str">
        <f>Calcu!AI29</f>
        <v>-</v>
      </c>
      <c r="K36" s="37" t="str">
        <f>Calcu!AJ29</f>
        <v>-</v>
      </c>
      <c r="L36" s="37" t="str">
        <f>LEFT(Calcu!AL29,1)</f>
        <v/>
      </c>
      <c r="M36" s="37" t="s">
        <v>408</v>
      </c>
      <c r="N36" s="37" t="s">
        <v>408</v>
      </c>
      <c r="O36" s="37" t="s">
        <v>409</v>
      </c>
      <c r="Q36" s="37" t="e">
        <f ca="1">Calcu!AM29</f>
        <v>#DIV/0!</v>
      </c>
    </row>
    <row r="37" spans="1:17" ht="15" customHeight="1">
      <c r="A37" s="44" t="str">
        <f>IF(Calcu!B30=TRUE,"","삭제")</f>
        <v>삭제</v>
      </c>
      <c r="B37" s="43"/>
      <c r="C37" s="43"/>
      <c r="D37" s="43"/>
      <c r="E37" s="43"/>
      <c r="F37" s="51" t="str">
        <f>Calcu!AH30</f>
        <v>-</v>
      </c>
      <c r="G37" s="51" t="s">
        <v>407</v>
      </c>
      <c r="H37" s="51" t="str">
        <f>Calcu!AK30</f>
        <v>-</v>
      </c>
      <c r="J37" s="37" t="str">
        <f>Calcu!AI30</f>
        <v>-</v>
      </c>
      <c r="K37" s="37" t="str">
        <f>Calcu!AJ30</f>
        <v>-</v>
      </c>
      <c r="L37" s="37" t="str">
        <f>LEFT(Calcu!AL30,1)</f>
        <v/>
      </c>
      <c r="M37" s="37" t="s">
        <v>408</v>
      </c>
      <c r="N37" s="37" t="s">
        <v>408</v>
      </c>
      <c r="O37" s="37" t="s">
        <v>409</v>
      </c>
      <c r="Q37" s="37" t="e">
        <f ca="1">Calcu!AM30</f>
        <v>#DIV/0!</v>
      </c>
    </row>
    <row r="38" spans="1:17" ht="15" customHeight="1">
      <c r="A38" s="44" t="str">
        <f>IF(Calcu!B31=TRUE,"","삭제")</f>
        <v>삭제</v>
      </c>
      <c r="B38" s="43"/>
      <c r="C38" s="43"/>
      <c r="D38" s="43"/>
      <c r="E38" s="43"/>
      <c r="F38" s="51" t="str">
        <f>Calcu!AH31</f>
        <v>-</v>
      </c>
      <c r="G38" s="51" t="s">
        <v>407</v>
      </c>
      <c r="H38" s="51" t="str">
        <f>Calcu!AK31</f>
        <v>-</v>
      </c>
      <c r="J38" s="37" t="str">
        <f>Calcu!AI31</f>
        <v>-</v>
      </c>
      <c r="K38" s="37" t="str">
        <f>Calcu!AJ31</f>
        <v>-</v>
      </c>
      <c r="L38" s="37" t="str">
        <f>LEFT(Calcu!AL31,1)</f>
        <v/>
      </c>
      <c r="M38" s="37" t="s">
        <v>408</v>
      </c>
      <c r="N38" s="37" t="s">
        <v>408</v>
      </c>
      <c r="O38" s="37" t="s">
        <v>409</v>
      </c>
      <c r="Q38" s="37" t="e">
        <f ca="1">Calcu!AM31</f>
        <v>#DIV/0!</v>
      </c>
    </row>
    <row r="39" spans="1:17" ht="15" customHeight="1">
      <c r="A39" s="44" t="str">
        <f>IF(Calcu!B32=TRUE,"","삭제")</f>
        <v>삭제</v>
      </c>
      <c r="B39" s="43"/>
      <c r="C39" s="43"/>
      <c r="D39" s="43"/>
      <c r="E39" s="43"/>
      <c r="F39" s="51" t="str">
        <f>Calcu!AH32</f>
        <v>-</v>
      </c>
      <c r="G39" s="51" t="s">
        <v>407</v>
      </c>
      <c r="H39" s="51" t="str">
        <f>Calcu!AK32</f>
        <v>-</v>
      </c>
      <c r="J39" s="37" t="str">
        <f>Calcu!AI32</f>
        <v>-</v>
      </c>
      <c r="K39" s="37" t="str">
        <f>Calcu!AJ32</f>
        <v>-</v>
      </c>
      <c r="L39" s="37" t="str">
        <f>LEFT(Calcu!AL32,1)</f>
        <v/>
      </c>
      <c r="M39" s="37" t="s">
        <v>408</v>
      </c>
      <c r="N39" s="37" t="s">
        <v>408</v>
      </c>
      <c r="O39" s="37" t="s">
        <v>409</v>
      </c>
      <c r="Q39" s="37" t="e">
        <f ca="1">Calcu!AM32</f>
        <v>#DIV/0!</v>
      </c>
    </row>
    <row r="40" spans="1:17" ht="15" customHeight="1">
      <c r="A40" s="44" t="str">
        <f>IF(Calcu!B33=TRUE,"","삭제")</f>
        <v>삭제</v>
      </c>
      <c r="B40" s="43"/>
      <c r="C40" s="43"/>
      <c r="D40" s="43"/>
      <c r="E40" s="43"/>
      <c r="F40" s="51" t="str">
        <f>Calcu!AH33</f>
        <v>-</v>
      </c>
      <c r="G40" s="51" t="s">
        <v>407</v>
      </c>
      <c r="H40" s="51" t="str">
        <f>Calcu!AK33</f>
        <v>-</v>
      </c>
      <c r="J40" s="37" t="str">
        <f>Calcu!AI33</f>
        <v>-</v>
      </c>
      <c r="K40" s="37" t="str">
        <f>Calcu!AJ33</f>
        <v>-</v>
      </c>
      <c r="L40" s="37" t="str">
        <f>LEFT(Calcu!AL33,1)</f>
        <v/>
      </c>
      <c r="M40" s="37" t="s">
        <v>408</v>
      </c>
      <c r="N40" s="37" t="s">
        <v>408</v>
      </c>
      <c r="O40" s="37" t="s">
        <v>409</v>
      </c>
      <c r="Q40" s="37" t="e">
        <f ca="1">Calcu!AM33</f>
        <v>#DIV/0!</v>
      </c>
    </row>
    <row r="41" spans="1:17" ht="15" customHeight="1">
      <c r="A41" s="44" t="str">
        <f>IF(Calcu!B34=TRUE,"","삭제")</f>
        <v>삭제</v>
      </c>
      <c r="B41" s="43"/>
      <c r="C41" s="43"/>
      <c r="D41" s="43"/>
      <c r="E41" s="43"/>
      <c r="F41" s="51" t="str">
        <f>Calcu!AH34</f>
        <v>-</v>
      </c>
      <c r="G41" s="51" t="s">
        <v>407</v>
      </c>
      <c r="H41" s="51" t="str">
        <f>Calcu!AK34</f>
        <v>-</v>
      </c>
      <c r="J41" s="37" t="str">
        <f>Calcu!AI34</f>
        <v>-</v>
      </c>
      <c r="K41" s="37" t="str">
        <f>Calcu!AJ34</f>
        <v>-</v>
      </c>
      <c r="L41" s="37" t="str">
        <f>LEFT(Calcu!AL34,1)</f>
        <v/>
      </c>
      <c r="M41" s="37" t="s">
        <v>408</v>
      </c>
      <c r="N41" s="37" t="s">
        <v>408</v>
      </c>
      <c r="O41" s="37" t="s">
        <v>409</v>
      </c>
      <c r="Q41" s="37" t="e">
        <f ca="1">Calcu!AM34</f>
        <v>#DIV/0!</v>
      </c>
    </row>
    <row r="42" spans="1:17" ht="15" customHeight="1">
      <c r="A42" s="44" t="str">
        <f>IF(Calcu!B35=TRUE,"","삭제")</f>
        <v>삭제</v>
      </c>
      <c r="B42" s="43"/>
      <c r="C42" s="43"/>
      <c r="D42" s="43"/>
      <c r="E42" s="43"/>
      <c r="F42" s="51" t="str">
        <f>Calcu!AH35</f>
        <v>-</v>
      </c>
      <c r="G42" s="51" t="s">
        <v>407</v>
      </c>
      <c r="H42" s="51" t="str">
        <f>Calcu!AK35</f>
        <v>-</v>
      </c>
      <c r="J42" s="37" t="str">
        <f>Calcu!AI35</f>
        <v>-</v>
      </c>
      <c r="K42" s="37" t="str">
        <f>Calcu!AJ35</f>
        <v>-</v>
      </c>
      <c r="L42" s="37" t="str">
        <f>LEFT(Calcu!AL35,1)</f>
        <v/>
      </c>
      <c r="M42" s="37" t="s">
        <v>408</v>
      </c>
      <c r="N42" s="37" t="s">
        <v>408</v>
      </c>
      <c r="O42" s="37" t="s">
        <v>409</v>
      </c>
      <c r="Q42" s="37" t="e">
        <f ca="1">Calcu!AM35</f>
        <v>#DIV/0!</v>
      </c>
    </row>
    <row r="43" spans="1:17" ht="15" customHeight="1">
      <c r="A43" s="44" t="str">
        <f>IF(Calcu!B36=TRUE,"","삭제")</f>
        <v>삭제</v>
      </c>
      <c r="B43" s="43"/>
      <c r="C43" s="43"/>
      <c r="D43" s="43"/>
      <c r="E43" s="43"/>
      <c r="F43" s="51" t="str">
        <f>Calcu!AH36</f>
        <v>-</v>
      </c>
      <c r="G43" s="51" t="s">
        <v>407</v>
      </c>
      <c r="H43" s="51" t="str">
        <f>Calcu!AK36</f>
        <v>-</v>
      </c>
      <c r="J43" s="37" t="str">
        <f>Calcu!AI36</f>
        <v>-</v>
      </c>
      <c r="K43" s="37" t="str">
        <f>Calcu!AJ36</f>
        <v>-</v>
      </c>
      <c r="L43" s="37" t="str">
        <f>LEFT(Calcu!AL36,1)</f>
        <v/>
      </c>
      <c r="M43" s="37" t="s">
        <v>408</v>
      </c>
      <c r="N43" s="37" t="s">
        <v>408</v>
      </c>
      <c r="O43" s="37" t="s">
        <v>409</v>
      </c>
      <c r="Q43" s="37" t="e">
        <f ca="1">Calcu!AM36</f>
        <v>#DIV/0!</v>
      </c>
    </row>
    <row r="44" spans="1:17" ht="15" customHeight="1">
      <c r="A44" s="44" t="str">
        <f>IF(Calcu!B37=TRUE,"","삭제")</f>
        <v>삭제</v>
      </c>
      <c r="B44" s="43"/>
      <c r="C44" s="43"/>
      <c r="D44" s="43"/>
      <c r="E44" s="43"/>
      <c r="F44" s="51" t="str">
        <f>Calcu!AH37</f>
        <v>-</v>
      </c>
      <c r="G44" s="51" t="s">
        <v>407</v>
      </c>
      <c r="H44" s="51" t="str">
        <f>Calcu!AK37</f>
        <v>-</v>
      </c>
      <c r="J44" s="37" t="str">
        <f>Calcu!AI37</f>
        <v>-</v>
      </c>
      <c r="K44" s="37" t="str">
        <f>Calcu!AJ37</f>
        <v>-</v>
      </c>
      <c r="L44" s="37" t="str">
        <f>LEFT(Calcu!AL37,1)</f>
        <v/>
      </c>
      <c r="M44" s="37" t="s">
        <v>408</v>
      </c>
      <c r="N44" s="37" t="s">
        <v>408</v>
      </c>
      <c r="O44" s="37" t="s">
        <v>409</v>
      </c>
      <c r="Q44" s="37" t="e">
        <f ca="1">Calcu!AM37</f>
        <v>#DIV/0!</v>
      </c>
    </row>
    <row r="45" spans="1:17" ht="15" customHeight="1">
      <c r="A45" s="44" t="str">
        <f>IF(Calcu!B38=TRUE,"","삭제")</f>
        <v>삭제</v>
      </c>
      <c r="B45" s="43"/>
      <c r="C45" s="43"/>
      <c r="D45" s="43"/>
      <c r="E45" s="43"/>
      <c r="F45" s="51" t="str">
        <f>Calcu!AH38</f>
        <v>-</v>
      </c>
      <c r="G45" s="51" t="s">
        <v>407</v>
      </c>
      <c r="H45" s="51" t="str">
        <f>Calcu!AK38</f>
        <v>-</v>
      </c>
      <c r="J45" s="37" t="str">
        <f>Calcu!AI38</f>
        <v>-</v>
      </c>
      <c r="K45" s="37" t="str">
        <f>Calcu!AJ38</f>
        <v>-</v>
      </c>
      <c r="L45" s="37" t="str">
        <f>LEFT(Calcu!AL38,1)</f>
        <v/>
      </c>
      <c r="M45" s="37" t="s">
        <v>408</v>
      </c>
      <c r="N45" s="37" t="s">
        <v>408</v>
      </c>
      <c r="O45" s="37" t="s">
        <v>409</v>
      </c>
      <c r="Q45" s="37" t="e">
        <f ca="1">Calcu!AM38</f>
        <v>#DIV/0!</v>
      </c>
    </row>
    <row r="46" spans="1:17" ht="15" customHeight="1">
      <c r="A46" s="44" t="str">
        <f>IF(Calcu!B39=TRUE,"","삭제")</f>
        <v>삭제</v>
      </c>
      <c r="B46" s="43"/>
      <c r="C46" s="43"/>
      <c r="D46" s="43"/>
      <c r="E46" s="43"/>
      <c r="F46" s="51" t="str">
        <f>Calcu!AH39</f>
        <v>-</v>
      </c>
      <c r="G46" s="51" t="s">
        <v>407</v>
      </c>
      <c r="H46" s="51" t="str">
        <f>Calcu!AK39</f>
        <v>-</v>
      </c>
      <c r="J46" s="37" t="str">
        <f>Calcu!AI39</f>
        <v>-</v>
      </c>
      <c r="K46" s="37" t="str">
        <f>Calcu!AJ39</f>
        <v>-</v>
      </c>
      <c r="L46" s="37" t="str">
        <f>LEFT(Calcu!AL39,1)</f>
        <v/>
      </c>
      <c r="M46" s="37" t="s">
        <v>408</v>
      </c>
      <c r="N46" s="37" t="s">
        <v>408</v>
      </c>
      <c r="O46" s="37" t="s">
        <v>409</v>
      </c>
      <c r="Q46" s="37" t="e">
        <f ca="1">Calcu!AM39</f>
        <v>#DIV/0!</v>
      </c>
    </row>
    <row r="47" spans="1:17" ht="15" customHeight="1">
      <c r="A47" s="44" t="str">
        <f>IF(Calcu!B40=TRUE,"","삭제")</f>
        <v>삭제</v>
      </c>
      <c r="B47" s="43"/>
      <c r="C47" s="43"/>
      <c r="D47" s="43"/>
      <c r="E47" s="43"/>
      <c r="F47" s="51" t="str">
        <f>Calcu!AH40</f>
        <v>-</v>
      </c>
      <c r="G47" s="51" t="s">
        <v>407</v>
      </c>
      <c r="H47" s="51" t="str">
        <f>Calcu!AK40</f>
        <v>-</v>
      </c>
      <c r="J47" s="37" t="str">
        <f>Calcu!AI40</f>
        <v>-</v>
      </c>
      <c r="K47" s="37" t="str">
        <f>Calcu!AJ40</f>
        <v>-</v>
      </c>
      <c r="L47" s="37" t="str">
        <f>LEFT(Calcu!AL40,1)</f>
        <v/>
      </c>
      <c r="M47" s="37" t="s">
        <v>408</v>
      </c>
      <c r="N47" s="37" t="s">
        <v>408</v>
      </c>
      <c r="O47" s="37" t="s">
        <v>409</v>
      </c>
      <c r="Q47" s="37" t="e">
        <f ca="1">Calcu!AM40</f>
        <v>#DIV/0!</v>
      </c>
    </row>
    <row r="48" spans="1:17" ht="15" customHeight="1">
      <c r="A48" s="44" t="str">
        <f>IF(Calcu!B41=TRUE,"","삭제")</f>
        <v>삭제</v>
      </c>
      <c r="B48" s="43"/>
      <c r="C48" s="43"/>
      <c r="D48" s="43"/>
      <c r="E48" s="43"/>
      <c r="F48" s="51" t="str">
        <f>Calcu!AH41</f>
        <v>-</v>
      </c>
      <c r="G48" s="51" t="s">
        <v>407</v>
      </c>
      <c r="H48" s="51" t="str">
        <f>Calcu!AK41</f>
        <v>-</v>
      </c>
      <c r="J48" s="37" t="str">
        <f>Calcu!AI41</f>
        <v>-</v>
      </c>
      <c r="K48" s="37" t="str">
        <f>Calcu!AJ41</f>
        <v>-</v>
      </c>
      <c r="L48" s="37" t="str">
        <f>LEFT(Calcu!AL41,1)</f>
        <v/>
      </c>
      <c r="M48" s="37" t="s">
        <v>408</v>
      </c>
      <c r="N48" s="37" t="s">
        <v>408</v>
      </c>
      <c r="O48" s="37" t="s">
        <v>409</v>
      </c>
      <c r="Q48" s="37" t="e">
        <f ca="1">Calcu!AM41</f>
        <v>#DIV/0!</v>
      </c>
    </row>
    <row r="49" spans="1:17" ht="15" customHeight="1">
      <c r="A49" s="44" t="str">
        <f>IF(Calcu!B42=TRUE,"","삭제")</f>
        <v>삭제</v>
      </c>
      <c r="B49" s="43"/>
      <c r="C49" s="43"/>
      <c r="D49" s="43"/>
      <c r="E49" s="43"/>
      <c r="F49" s="51" t="str">
        <f>Calcu!AH42</f>
        <v>-</v>
      </c>
      <c r="G49" s="51" t="s">
        <v>407</v>
      </c>
      <c r="H49" s="51" t="str">
        <f>Calcu!AK42</f>
        <v>-</v>
      </c>
      <c r="J49" s="37" t="str">
        <f>Calcu!AI42</f>
        <v>-</v>
      </c>
      <c r="K49" s="37" t="str">
        <f>Calcu!AJ42</f>
        <v>-</v>
      </c>
      <c r="L49" s="37" t="str">
        <f>LEFT(Calcu!AL42,1)</f>
        <v/>
      </c>
      <c r="M49" s="37" t="s">
        <v>408</v>
      </c>
      <c r="N49" s="37" t="s">
        <v>408</v>
      </c>
      <c r="O49" s="37" t="s">
        <v>409</v>
      </c>
      <c r="Q49" s="37" t="e">
        <f ca="1">Calcu!AM42</f>
        <v>#DIV/0!</v>
      </c>
    </row>
    <row r="50" spans="1:17" ht="15" customHeight="1">
      <c r="A50" s="44" t="str">
        <f>IF(Calcu!B43=TRUE,"","삭제")</f>
        <v>삭제</v>
      </c>
      <c r="B50" s="43"/>
      <c r="C50" s="43"/>
      <c r="D50" s="43"/>
      <c r="E50" s="43"/>
      <c r="F50" s="51" t="str">
        <f>Calcu!AH43</f>
        <v>-</v>
      </c>
      <c r="G50" s="51" t="s">
        <v>407</v>
      </c>
      <c r="H50" s="51" t="str">
        <f>Calcu!AK43</f>
        <v>-</v>
      </c>
      <c r="J50" s="37" t="str">
        <f>Calcu!AI43</f>
        <v>-</v>
      </c>
      <c r="K50" s="37" t="str">
        <f>Calcu!AJ43</f>
        <v>-</v>
      </c>
      <c r="L50" s="37" t="str">
        <f>LEFT(Calcu!AL43,1)</f>
        <v/>
      </c>
      <c r="M50" s="37" t="s">
        <v>408</v>
      </c>
      <c r="N50" s="37" t="s">
        <v>408</v>
      </c>
      <c r="O50" s="37" t="s">
        <v>409</v>
      </c>
      <c r="Q50" s="37" t="e">
        <f ca="1">Calcu!AM43</f>
        <v>#DIV/0!</v>
      </c>
    </row>
    <row r="51" spans="1:17" ht="15" customHeight="1">
      <c r="A51" s="44" t="str">
        <f>IF(Calcu!B44=TRUE,"","삭제")</f>
        <v>삭제</v>
      </c>
      <c r="B51" s="43"/>
      <c r="C51" s="43"/>
      <c r="D51" s="43"/>
      <c r="E51" s="43"/>
      <c r="F51" s="51" t="str">
        <f>Calcu!AH44</f>
        <v>-</v>
      </c>
      <c r="G51" s="51" t="s">
        <v>407</v>
      </c>
      <c r="H51" s="51" t="str">
        <f>Calcu!AK44</f>
        <v>-</v>
      </c>
      <c r="J51" s="37" t="str">
        <f>Calcu!AI44</f>
        <v>-</v>
      </c>
      <c r="K51" s="37" t="str">
        <f>Calcu!AJ44</f>
        <v>-</v>
      </c>
      <c r="L51" s="37" t="str">
        <f>LEFT(Calcu!AL44,1)</f>
        <v/>
      </c>
      <c r="M51" s="37" t="s">
        <v>408</v>
      </c>
      <c r="N51" s="37" t="s">
        <v>408</v>
      </c>
      <c r="O51" s="37" t="s">
        <v>409</v>
      </c>
      <c r="Q51" s="37" t="e">
        <f ca="1">Calcu!AM44</f>
        <v>#DIV/0!</v>
      </c>
    </row>
    <row r="52" spans="1:17" ht="15" customHeight="1">
      <c r="A52" s="44" t="str">
        <f>IF(Calcu!B45=TRUE,"","삭제")</f>
        <v>삭제</v>
      </c>
      <c r="B52" s="43"/>
      <c r="C52" s="43"/>
      <c r="D52" s="43"/>
      <c r="E52" s="43"/>
      <c r="F52" s="51" t="str">
        <f>Calcu!AH45</f>
        <v>-</v>
      </c>
      <c r="G52" s="51" t="s">
        <v>407</v>
      </c>
      <c r="H52" s="51" t="str">
        <f>Calcu!AK45</f>
        <v>-</v>
      </c>
      <c r="J52" s="37" t="str">
        <f>Calcu!AI45</f>
        <v>-</v>
      </c>
      <c r="K52" s="37" t="str">
        <f>Calcu!AJ45</f>
        <v>-</v>
      </c>
      <c r="L52" s="37" t="str">
        <f>LEFT(Calcu!AL45,1)</f>
        <v/>
      </c>
      <c r="M52" s="37" t="s">
        <v>408</v>
      </c>
      <c r="N52" s="37" t="s">
        <v>408</v>
      </c>
      <c r="O52" s="37" t="s">
        <v>409</v>
      </c>
      <c r="Q52" s="37" t="e">
        <f ca="1">Calcu!AM45</f>
        <v>#DIV/0!</v>
      </c>
    </row>
    <row r="53" spans="1:17" ht="15" customHeight="1">
      <c r="A53" s="44" t="str">
        <f>IF(Calcu!B46=TRUE,"","삭제")</f>
        <v>삭제</v>
      </c>
      <c r="B53" s="43"/>
      <c r="C53" s="43"/>
      <c r="D53" s="43"/>
      <c r="E53" s="43"/>
      <c r="F53" s="51" t="str">
        <f>Calcu!AH46</f>
        <v>-</v>
      </c>
      <c r="G53" s="51" t="s">
        <v>407</v>
      </c>
      <c r="H53" s="51" t="str">
        <f>Calcu!AK46</f>
        <v>-</v>
      </c>
      <c r="J53" s="37" t="str">
        <f>Calcu!AI46</f>
        <v>-</v>
      </c>
      <c r="K53" s="37" t="str">
        <f>Calcu!AJ46</f>
        <v>-</v>
      </c>
      <c r="L53" s="37" t="str">
        <f>LEFT(Calcu!AL46,1)</f>
        <v/>
      </c>
      <c r="M53" s="37" t="s">
        <v>408</v>
      </c>
      <c r="N53" s="37" t="s">
        <v>408</v>
      </c>
      <c r="O53" s="37" t="s">
        <v>409</v>
      </c>
      <c r="Q53" s="37" t="e">
        <f ca="1">Calcu!AM46</f>
        <v>#DIV/0!</v>
      </c>
    </row>
    <row r="54" spans="1:17" ht="15" customHeight="1">
      <c r="A54" s="44" t="str">
        <f>IF(Calcu!B47=TRUE,"","삭제")</f>
        <v>삭제</v>
      </c>
      <c r="B54" s="43"/>
      <c r="C54" s="43"/>
      <c r="D54" s="43"/>
      <c r="E54" s="43"/>
      <c r="F54" s="51" t="str">
        <f>Calcu!AH47</f>
        <v>-</v>
      </c>
      <c r="G54" s="51" t="s">
        <v>407</v>
      </c>
      <c r="H54" s="51" t="str">
        <f>Calcu!AK47</f>
        <v>-</v>
      </c>
      <c r="J54" s="37" t="str">
        <f>Calcu!AI47</f>
        <v>-</v>
      </c>
      <c r="K54" s="37" t="str">
        <f>Calcu!AJ47</f>
        <v>-</v>
      </c>
      <c r="L54" s="37" t="str">
        <f>LEFT(Calcu!AL47,1)</f>
        <v/>
      </c>
      <c r="M54" s="37" t="s">
        <v>408</v>
      </c>
      <c r="N54" s="37" t="s">
        <v>408</v>
      </c>
      <c r="O54" s="37" t="s">
        <v>409</v>
      </c>
      <c r="Q54" s="37" t="e">
        <f ca="1">Calcu!AM47</f>
        <v>#DIV/0!</v>
      </c>
    </row>
    <row r="55" spans="1:17" ht="15" customHeight="1">
      <c r="A55" s="44" t="str">
        <f>IF(Calcu!B48=TRUE,"","삭제")</f>
        <v>삭제</v>
      </c>
      <c r="B55" s="43"/>
      <c r="C55" s="43"/>
      <c r="D55" s="43"/>
      <c r="E55" s="43"/>
      <c r="F55" s="51" t="str">
        <f>Calcu!AH48</f>
        <v>-</v>
      </c>
      <c r="G55" s="51" t="s">
        <v>407</v>
      </c>
      <c r="H55" s="51" t="str">
        <f>Calcu!AK48</f>
        <v>-</v>
      </c>
      <c r="J55" s="37" t="str">
        <f>Calcu!AI48</f>
        <v>-</v>
      </c>
      <c r="K55" s="37" t="str">
        <f>Calcu!AJ48</f>
        <v>-</v>
      </c>
      <c r="L55" s="37" t="str">
        <f>LEFT(Calcu!AL48,1)</f>
        <v/>
      </c>
      <c r="M55" s="37" t="s">
        <v>408</v>
      </c>
      <c r="N55" s="37" t="s">
        <v>408</v>
      </c>
      <c r="O55" s="37" t="s">
        <v>409</v>
      </c>
      <c r="Q55" s="37" t="e">
        <f ca="1">Calcu!AM48</f>
        <v>#DIV/0!</v>
      </c>
    </row>
    <row r="56" spans="1:17" ht="15" customHeight="1">
      <c r="A56" s="44" t="str">
        <f>IF(Calcu!B49=TRUE,"","삭제")</f>
        <v>삭제</v>
      </c>
      <c r="B56" s="43"/>
      <c r="C56" s="43"/>
      <c r="D56" s="43"/>
      <c r="E56" s="43"/>
      <c r="F56" s="51" t="str">
        <f>Calcu!AH49</f>
        <v>-</v>
      </c>
      <c r="G56" s="51" t="s">
        <v>407</v>
      </c>
      <c r="H56" s="51" t="str">
        <f>Calcu!AK49</f>
        <v>-</v>
      </c>
      <c r="J56" s="37" t="str">
        <f>Calcu!AI49</f>
        <v>-</v>
      </c>
      <c r="K56" s="37" t="str">
        <f>Calcu!AJ49</f>
        <v>-</v>
      </c>
      <c r="L56" s="37" t="str">
        <f>LEFT(Calcu!AL49,1)</f>
        <v/>
      </c>
      <c r="M56" s="37" t="s">
        <v>408</v>
      </c>
      <c r="N56" s="37" t="s">
        <v>408</v>
      </c>
      <c r="O56" s="37" t="s">
        <v>409</v>
      </c>
      <c r="Q56" s="37" t="e">
        <f ca="1">Calcu!AM49</f>
        <v>#DIV/0!</v>
      </c>
    </row>
    <row r="57" spans="1:17" ht="15" customHeight="1">
      <c r="A57" s="44" t="str">
        <f>IF(Calcu!B50=TRUE,"","삭제")</f>
        <v>삭제</v>
      </c>
      <c r="B57" s="43"/>
      <c r="C57" s="43"/>
      <c r="D57" s="43"/>
      <c r="E57" s="43"/>
      <c r="F57" s="51" t="str">
        <f>Calcu!AH50</f>
        <v>-</v>
      </c>
      <c r="G57" s="51" t="s">
        <v>407</v>
      </c>
      <c r="H57" s="51" t="str">
        <f>Calcu!AK50</f>
        <v>-</v>
      </c>
      <c r="J57" s="37" t="str">
        <f>Calcu!AI50</f>
        <v>-</v>
      </c>
      <c r="K57" s="37" t="str">
        <f>Calcu!AJ50</f>
        <v>-</v>
      </c>
      <c r="L57" s="37" t="str">
        <f>LEFT(Calcu!AL50,1)</f>
        <v/>
      </c>
      <c r="M57" s="37" t="s">
        <v>408</v>
      </c>
      <c r="N57" s="37" t="s">
        <v>408</v>
      </c>
      <c r="O57" s="37" t="s">
        <v>409</v>
      </c>
      <c r="Q57" s="37" t="e">
        <f ca="1">Calcu!AM50</f>
        <v>#DIV/0!</v>
      </c>
    </row>
    <row r="58" spans="1:17" ht="15" customHeight="1">
      <c r="A58" s="44" t="str">
        <f>IF(Calcu!B51=TRUE,"","삭제")</f>
        <v>삭제</v>
      </c>
      <c r="B58" s="43"/>
      <c r="C58" s="43"/>
      <c r="D58" s="43"/>
      <c r="E58" s="43"/>
      <c r="F58" s="51" t="str">
        <f>Calcu!AH51</f>
        <v>-</v>
      </c>
      <c r="G58" s="51" t="s">
        <v>407</v>
      </c>
      <c r="H58" s="51" t="str">
        <f>Calcu!AK51</f>
        <v>-</v>
      </c>
      <c r="J58" s="37" t="str">
        <f>Calcu!AI51</f>
        <v>-</v>
      </c>
      <c r="K58" s="37" t="str">
        <f>Calcu!AJ51</f>
        <v>-</v>
      </c>
      <c r="L58" s="37" t="str">
        <f>LEFT(Calcu!AL51,1)</f>
        <v/>
      </c>
      <c r="M58" s="37" t="s">
        <v>408</v>
      </c>
      <c r="N58" s="37" t="s">
        <v>408</v>
      </c>
      <c r="O58" s="37" t="s">
        <v>409</v>
      </c>
      <c r="Q58" s="37" t="e">
        <f ca="1">Calcu!AM51</f>
        <v>#DIV/0!</v>
      </c>
    </row>
    <row r="59" spans="1:17" ht="15" customHeight="1">
      <c r="A59" s="44" t="str">
        <f>IF(Calcu!B52=TRUE,"","삭제")</f>
        <v>삭제</v>
      </c>
      <c r="B59" s="43"/>
      <c r="C59" s="43"/>
      <c r="D59" s="43"/>
      <c r="E59" s="43"/>
      <c r="F59" s="51" t="str">
        <f>Calcu!AH52</f>
        <v>-</v>
      </c>
      <c r="G59" s="51" t="s">
        <v>407</v>
      </c>
      <c r="H59" s="51" t="str">
        <f>Calcu!AK52</f>
        <v>-</v>
      </c>
      <c r="J59" s="37" t="str">
        <f>Calcu!AI52</f>
        <v>-</v>
      </c>
      <c r="K59" s="37" t="str">
        <f>Calcu!AJ52</f>
        <v>-</v>
      </c>
      <c r="L59" s="37" t="str">
        <f>LEFT(Calcu!AL52,1)</f>
        <v/>
      </c>
      <c r="M59" s="37" t="s">
        <v>408</v>
      </c>
      <c r="N59" s="37" t="s">
        <v>408</v>
      </c>
      <c r="O59" s="37" t="s">
        <v>409</v>
      </c>
      <c r="Q59" s="37" t="e">
        <f ca="1">Calcu!AM52</f>
        <v>#DIV/0!</v>
      </c>
    </row>
    <row r="60" spans="1:17" ht="15" customHeight="1">
      <c r="A60" s="44" t="str">
        <f>IF(Calcu!B53=TRUE,"","삭제")</f>
        <v>삭제</v>
      </c>
      <c r="B60" s="43"/>
      <c r="C60" s="43"/>
      <c r="D60" s="43"/>
      <c r="E60" s="43"/>
      <c r="F60" s="51" t="str">
        <f>Calcu!AH53</f>
        <v>-</v>
      </c>
      <c r="G60" s="51" t="s">
        <v>407</v>
      </c>
      <c r="H60" s="51" t="str">
        <f>Calcu!AK53</f>
        <v>-</v>
      </c>
      <c r="J60" s="37" t="str">
        <f>Calcu!AI53</f>
        <v>-</v>
      </c>
      <c r="K60" s="37" t="str">
        <f>Calcu!AJ53</f>
        <v>-</v>
      </c>
      <c r="L60" s="37" t="str">
        <f>LEFT(Calcu!AL53,1)</f>
        <v/>
      </c>
      <c r="M60" s="37" t="s">
        <v>408</v>
      </c>
      <c r="N60" s="37" t="s">
        <v>408</v>
      </c>
      <c r="O60" s="37" t="s">
        <v>409</v>
      </c>
      <c r="Q60" s="37" t="e">
        <f ca="1">Calcu!AM53</f>
        <v>#DIV/0!</v>
      </c>
    </row>
    <row r="61" spans="1:17" ht="15" customHeight="1">
      <c r="A61" s="44" t="str">
        <f>IF(Calcu!B54=TRUE,"","삭제")</f>
        <v>삭제</v>
      </c>
      <c r="B61" s="43"/>
      <c r="C61" s="43"/>
      <c r="D61" s="43"/>
      <c r="E61" s="43"/>
      <c r="F61" s="51" t="str">
        <f>Calcu!AH54</f>
        <v>-</v>
      </c>
      <c r="G61" s="51" t="s">
        <v>407</v>
      </c>
      <c r="H61" s="51" t="str">
        <f>Calcu!AK54</f>
        <v>-</v>
      </c>
      <c r="J61" s="37" t="str">
        <f>Calcu!AI54</f>
        <v>-</v>
      </c>
      <c r="K61" s="37" t="str">
        <f>Calcu!AJ54</f>
        <v>-</v>
      </c>
      <c r="L61" s="37" t="str">
        <f>LEFT(Calcu!AL54,1)</f>
        <v/>
      </c>
      <c r="M61" s="37" t="s">
        <v>408</v>
      </c>
      <c r="N61" s="37" t="s">
        <v>408</v>
      </c>
      <c r="O61" s="37" t="s">
        <v>409</v>
      </c>
      <c r="Q61" s="37" t="e">
        <f ca="1">Calcu!AM54</f>
        <v>#DIV/0!</v>
      </c>
    </row>
    <row r="62" spans="1:17" ht="15" customHeight="1">
      <c r="A62" s="44" t="str">
        <f>IF(Calcu!B55=TRUE,"","삭제")</f>
        <v>삭제</v>
      </c>
      <c r="B62" s="43"/>
      <c r="C62" s="43"/>
      <c r="D62" s="43"/>
      <c r="E62" s="43"/>
      <c r="F62" s="51" t="str">
        <f>Calcu!AH55</f>
        <v>-</v>
      </c>
      <c r="G62" s="51" t="s">
        <v>407</v>
      </c>
      <c r="H62" s="51" t="str">
        <f>Calcu!AK55</f>
        <v>-</v>
      </c>
      <c r="J62" s="37" t="str">
        <f>Calcu!AI55</f>
        <v>-</v>
      </c>
      <c r="K62" s="37" t="str">
        <f>Calcu!AJ55</f>
        <v>-</v>
      </c>
      <c r="L62" s="37" t="str">
        <f>LEFT(Calcu!AL55,1)</f>
        <v/>
      </c>
      <c r="M62" s="37" t="s">
        <v>408</v>
      </c>
      <c r="N62" s="37" t="s">
        <v>408</v>
      </c>
      <c r="O62" s="37" t="s">
        <v>409</v>
      </c>
      <c r="Q62" s="37" t="e">
        <f ca="1">Calcu!AM55</f>
        <v>#DIV/0!</v>
      </c>
    </row>
    <row r="63" spans="1:17" ht="15" customHeight="1">
      <c r="A63" s="44" t="str">
        <f>IF(Calcu!B56=TRUE,"","삭제")</f>
        <v>삭제</v>
      </c>
      <c r="B63" s="43"/>
      <c r="C63" s="43"/>
      <c r="D63" s="43"/>
      <c r="E63" s="43"/>
      <c r="F63" s="51" t="str">
        <f>Calcu!AH56</f>
        <v>-</v>
      </c>
      <c r="G63" s="51" t="s">
        <v>407</v>
      </c>
      <c r="H63" s="51" t="str">
        <f>Calcu!AK56</f>
        <v>-</v>
      </c>
      <c r="J63" s="37" t="str">
        <f>Calcu!AI56</f>
        <v>-</v>
      </c>
      <c r="K63" s="37" t="str">
        <f>Calcu!AJ56</f>
        <v>-</v>
      </c>
      <c r="L63" s="37" t="str">
        <f>LEFT(Calcu!AL56,1)</f>
        <v/>
      </c>
      <c r="M63" s="37" t="s">
        <v>408</v>
      </c>
      <c r="N63" s="37" t="s">
        <v>408</v>
      </c>
      <c r="O63" s="37" t="s">
        <v>409</v>
      </c>
      <c r="Q63" s="37" t="e">
        <f ca="1">Calcu!AM56</f>
        <v>#DIV/0!</v>
      </c>
    </row>
    <row r="64" spans="1:17" ht="15" customHeight="1">
      <c r="A64" s="44" t="str">
        <f>IF(Calcu!B57=TRUE,"","삭제")</f>
        <v>삭제</v>
      </c>
      <c r="B64" s="43"/>
      <c r="C64" s="43"/>
      <c r="D64" s="43"/>
      <c r="E64" s="43"/>
      <c r="F64" s="51" t="str">
        <f>Calcu!AH57</f>
        <v>-</v>
      </c>
      <c r="G64" s="51" t="s">
        <v>407</v>
      </c>
      <c r="H64" s="51" t="str">
        <f>Calcu!AK57</f>
        <v>-</v>
      </c>
      <c r="J64" s="37" t="str">
        <f>Calcu!AI57</f>
        <v>-</v>
      </c>
      <c r="K64" s="37" t="str">
        <f>Calcu!AJ57</f>
        <v>-</v>
      </c>
      <c r="L64" s="37" t="str">
        <f>LEFT(Calcu!AL57,1)</f>
        <v/>
      </c>
      <c r="M64" s="37" t="s">
        <v>408</v>
      </c>
      <c r="N64" s="37" t="s">
        <v>408</v>
      </c>
      <c r="O64" s="37" t="s">
        <v>409</v>
      </c>
      <c r="Q64" s="37" t="e">
        <f ca="1">Calcu!AM57</f>
        <v>#DIV/0!</v>
      </c>
    </row>
    <row r="65" spans="1:17" ht="15" customHeight="1">
      <c r="A65" s="44" t="str">
        <f>IF(Calcu!B58=TRUE,"","삭제")</f>
        <v>삭제</v>
      </c>
      <c r="B65" s="43"/>
      <c r="C65" s="43"/>
      <c r="D65" s="43"/>
      <c r="E65" s="43"/>
      <c r="F65" s="51" t="str">
        <f>Calcu!AH58</f>
        <v>-</v>
      </c>
      <c r="G65" s="51" t="s">
        <v>407</v>
      </c>
      <c r="H65" s="51" t="str">
        <f>Calcu!AK58</f>
        <v>-</v>
      </c>
      <c r="J65" s="37" t="str">
        <f>Calcu!AI58</f>
        <v>-</v>
      </c>
      <c r="K65" s="37" t="str">
        <f>Calcu!AJ58</f>
        <v>-</v>
      </c>
      <c r="L65" s="37" t="str">
        <f>LEFT(Calcu!AL58,1)</f>
        <v/>
      </c>
      <c r="M65" s="37" t="s">
        <v>408</v>
      </c>
      <c r="N65" s="37" t="s">
        <v>408</v>
      </c>
      <c r="O65" s="37" t="s">
        <v>409</v>
      </c>
      <c r="Q65" s="37" t="e">
        <f ca="1">Calcu!AM58</f>
        <v>#DIV/0!</v>
      </c>
    </row>
    <row r="66" spans="1:17" ht="15" customHeight="1">
      <c r="A66" s="44" t="str">
        <f>IF(Calcu!B59=TRUE,"","삭제")</f>
        <v>삭제</v>
      </c>
      <c r="B66" s="43"/>
      <c r="C66" s="43"/>
      <c r="D66" s="43"/>
      <c r="E66" s="43"/>
      <c r="F66" s="51" t="str">
        <f>Calcu!AH59</f>
        <v>-</v>
      </c>
      <c r="G66" s="51" t="s">
        <v>407</v>
      </c>
      <c r="H66" s="51" t="str">
        <f>Calcu!AK59</f>
        <v>-</v>
      </c>
      <c r="J66" s="37" t="str">
        <f>Calcu!AI59</f>
        <v>-</v>
      </c>
      <c r="K66" s="37" t="str">
        <f>Calcu!AJ59</f>
        <v>-</v>
      </c>
      <c r="L66" s="37" t="str">
        <f>LEFT(Calcu!AL59,1)</f>
        <v/>
      </c>
      <c r="M66" s="37" t="s">
        <v>408</v>
      </c>
      <c r="N66" s="37" t="s">
        <v>408</v>
      </c>
      <c r="O66" s="37" t="s">
        <v>409</v>
      </c>
      <c r="Q66" s="37" t="e">
        <f ca="1">Calcu!AM59</f>
        <v>#DIV/0!</v>
      </c>
    </row>
    <row r="67" spans="1:17" ht="15" customHeight="1">
      <c r="A67" s="44" t="str">
        <f>IF(Calcu!B60=TRUE,"","삭제")</f>
        <v>삭제</v>
      </c>
      <c r="B67" s="43"/>
      <c r="C67" s="43"/>
      <c r="D67" s="43"/>
      <c r="E67" s="43"/>
      <c r="F67" s="51" t="str">
        <f>Calcu!AH60</f>
        <v>-</v>
      </c>
      <c r="G67" s="51" t="s">
        <v>407</v>
      </c>
      <c r="H67" s="51" t="str">
        <f>Calcu!AK60</f>
        <v>-</v>
      </c>
      <c r="J67" s="37" t="str">
        <f>Calcu!AI60</f>
        <v>-</v>
      </c>
      <c r="K67" s="37" t="str">
        <f>Calcu!AJ60</f>
        <v>-</v>
      </c>
      <c r="L67" s="37" t="str">
        <f>LEFT(Calcu!AL60,1)</f>
        <v/>
      </c>
      <c r="M67" s="37" t="s">
        <v>408</v>
      </c>
      <c r="N67" s="37" t="s">
        <v>408</v>
      </c>
      <c r="O67" s="37" t="s">
        <v>409</v>
      </c>
      <c r="Q67" s="37" t="e">
        <f ca="1">Calcu!AM60</f>
        <v>#DIV/0!</v>
      </c>
    </row>
    <row r="68" spans="1:17" ht="15" customHeight="1">
      <c r="A68" s="44" t="str">
        <f>IF(Calcu!B61=TRUE,"","삭제")</f>
        <v>삭제</v>
      </c>
      <c r="B68" s="43"/>
      <c r="C68" s="43"/>
      <c r="D68" s="43"/>
      <c r="E68" s="43"/>
      <c r="F68" s="51" t="str">
        <f>Calcu!AH61</f>
        <v>-</v>
      </c>
      <c r="G68" s="51" t="s">
        <v>407</v>
      </c>
      <c r="H68" s="51" t="str">
        <f>Calcu!AK61</f>
        <v>-</v>
      </c>
      <c r="J68" s="37" t="str">
        <f>Calcu!AI61</f>
        <v>-</v>
      </c>
      <c r="K68" s="37" t="str">
        <f>Calcu!AJ61</f>
        <v>-</v>
      </c>
      <c r="L68" s="37" t="str">
        <f>LEFT(Calcu!AL61,1)</f>
        <v/>
      </c>
      <c r="M68" s="37" t="s">
        <v>408</v>
      </c>
      <c r="N68" s="37" t="s">
        <v>408</v>
      </c>
      <c r="O68" s="37" t="s">
        <v>409</v>
      </c>
      <c r="Q68" s="37" t="e">
        <f ca="1">Calcu!AM61</f>
        <v>#DIV/0!</v>
      </c>
    </row>
    <row r="69" spans="1:17" ht="15" customHeight="1">
      <c r="A69" s="44" t="str">
        <f>IF(Calcu!B62=TRUE,"","삭제")</f>
        <v>삭제</v>
      </c>
      <c r="B69" s="43"/>
      <c r="C69" s="43"/>
      <c r="D69" s="43"/>
      <c r="E69" s="43"/>
      <c r="F69" s="51" t="str">
        <f>Calcu!AH62</f>
        <v>-</v>
      </c>
      <c r="G69" s="51" t="s">
        <v>407</v>
      </c>
      <c r="H69" s="51" t="str">
        <f>Calcu!AK62</f>
        <v>-</v>
      </c>
      <c r="J69" s="37" t="str">
        <f>Calcu!AI62</f>
        <v>-</v>
      </c>
      <c r="K69" s="37" t="str">
        <f>Calcu!AJ62</f>
        <v>-</v>
      </c>
      <c r="L69" s="37" t="str">
        <f>LEFT(Calcu!AL62,1)</f>
        <v/>
      </c>
      <c r="M69" s="37" t="s">
        <v>408</v>
      </c>
      <c r="N69" s="37" t="s">
        <v>408</v>
      </c>
      <c r="O69" s="37" t="s">
        <v>409</v>
      </c>
      <c r="Q69" s="37" t="e">
        <f ca="1">Calcu!AM62</f>
        <v>#DIV/0!</v>
      </c>
    </row>
    <row r="70" spans="1:17" ht="15" customHeight="1">
      <c r="A70" s="44" t="str">
        <f>IF(Calcu!B63=TRUE,"","삭제")</f>
        <v>삭제</v>
      </c>
      <c r="B70" s="43"/>
      <c r="C70" s="43"/>
      <c r="D70" s="43"/>
      <c r="E70" s="43"/>
      <c r="F70" s="51" t="str">
        <f>Calcu!AH63</f>
        <v>-</v>
      </c>
      <c r="G70" s="51" t="s">
        <v>407</v>
      </c>
      <c r="H70" s="51" t="str">
        <f>Calcu!AK63</f>
        <v>-</v>
      </c>
      <c r="J70" s="37" t="str">
        <f>Calcu!AI63</f>
        <v>-</v>
      </c>
      <c r="K70" s="37" t="str">
        <f>Calcu!AJ63</f>
        <v>-</v>
      </c>
      <c r="L70" s="37" t="str">
        <f>LEFT(Calcu!AL63,1)</f>
        <v/>
      </c>
      <c r="M70" s="37" t="s">
        <v>408</v>
      </c>
      <c r="N70" s="37" t="s">
        <v>408</v>
      </c>
      <c r="O70" s="37" t="s">
        <v>409</v>
      </c>
      <c r="Q70" s="37" t="e">
        <f ca="1">Calcu!AM63</f>
        <v>#DIV/0!</v>
      </c>
    </row>
    <row r="71" spans="1:17" ht="15" customHeight="1">
      <c r="A71" s="44" t="str">
        <f>IF(Calcu!B64=TRUE,"","삭제")</f>
        <v>삭제</v>
      </c>
      <c r="B71" s="43"/>
      <c r="C71" s="43"/>
      <c r="D71" s="43"/>
      <c r="E71" s="43"/>
      <c r="F71" s="51" t="str">
        <f>Calcu!AH64</f>
        <v>-</v>
      </c>
      <c r="G71" s="51" t="s">
        <v>407</v>
      </c>
      <c r="H71" s="51" t="str">
        <f>Calcu!AK64</f>
        <v>-</v>
      </c>
      <c r="J71" s="37" t="str">
        <f>Calcu!AI64</f>
        <v>-</v>
      </c>
      <c r="K71" s="37" t="str">
        <f>Calcu!AJ64</f>
        <v>-</v>
      </c>
      <c r="L71" s="37" t="str">
        <f>LEFT(Calcu!AL64,1)</f>
        <v/>
      </c>
      <c r="M71" s="37" t="s">
        <v>408</v>
      </c>
      <c r="N71" s="37" t="s">
        <v>408</v>
      </c>
      <c r="O71" s="37" t="s">
        <v>409</v>
      </c>
      <c r="Q71" s="37" t="e">
        <f ca="1">Calcu!AM64</f>
        <v>#DIV/0!</v>
      </c>
    </row>
    <row r="72" spans="1:17" ht="15" customHeight="1">
      <c r="A72" s="44" t="str">
        <f>IF(Calcu!B65=TRUE,"","삭제")</f>
        <v>삭제</v>
      </c>
      <c r="B72" s="43"/>
      <c r="C72" s="43"/>
      <c r="D72" s="43"/>
      <c r="E72" s="43"/>
      <c r="F72" s="51" t="str">
        <f>Calcu!AH65</f>
        <v>-</v>
      </c>
      <c r="G72" s="51" t="s">
        <v>407</v>
      </c>
      <c r="H72" s="51" t="str">
        <f>Calcu!AK65</f>
        <v>-</v>
      </c>
      <c r="J72" s="37" t="str">
        <f>Calcu!AI65</f>
        <v>-</v>
      </c>
      <c r="K72" s="37" t="str">
        <f>Calcu!AJ65</f>
        <v>-</v>
      </c>
      <c r="L72" s="37" t="str">
        <f>LEFT(Calcu!AL65,1)</f>
        <v/>
      </c>
      <c r="M72" s="37" t="s">
        <v>408</v>
      </c>
      <c r="N72" s="37" t="s">
        <v>408</v>
      </c>
      <c r="O72" s="37" t="s">
        <v>409</v>
      </c>
      <c r="Q72" s="37" t="e">
        <f ca="1">Calcu!AM65</f>
        <v>#DIV/0!</v>
      </c>
    </row>
    <row r="73" spans="1:17" ht="15" customHeight="1">
      <c r="A73" s="44" t="str">
        <f>IF(Calcu!B66=TRUE,"","삭제")</f>
        <v>삭제</v>
      </c>
      <c r="B73" s="43"/>
      <c r="C73" s="43"/>
      <c r="D73" s="43"/>
      <c r="E73" s="43"/>
      <c r="F73" s="51" t="str">
        <f>Calcu!AH66</f>
        <v>-</v>
      </c>
      <c r="G73" s="51" t="s">
        <v>407</v>
      </c>
      <c r="H73" s="51" t="str">
        <f>Calcu!AK66</f>
        <v>-</v>
      </c>
      <c r="J73" s="37" t="str">
        <f>Calcu!AI66</f>
        <v>-</v>
      </c>
      <c r="K73" s="37" t="str">
        <f>Calcu!AJ66</f>
        <v>-</v>
      </c>
      <c r="L73" s="37" t="str">
        <f>LEFT(Calcu!AL66,1)</f>
        <v/>
      </c>
      <c r="M73" s="37" t="s">
        <v>408</v>
      </c>
      <c r="N73" s="37" t="s">
        <v>408</v>
      </c>
      <c r="O73" s="37" t="s">
        <v>409</v>
      </c>
      <c r="Q73" s="37" t="e">
        <f ca="1">Calcu!AM66</f>
        <v>#DIV/0!</v>
      </c>
    </row>
    <row r="74" spans="1:17" ht="15" customHeight="1">
      <c r="A74" s="44" t="str">
        <f>IF(Calcu!B67=TRUE,"","삭제")</f>
        <v>삭제</v>
      </c>
      <c r="B74" s="43"/>
      <c r="C74" s="43"/>
      <c r="D74" s="43"/>
      <c r="E74" s="43"/>
      <c r="F74" s="51" t="str">
        <f>Calcu!AH67</f>
        <v>-</v>
      </c>
      <c r="G74" s="51" t="s">
        <v>407</v>
      </c>
      <c r="H74" s="51" t="str">
        <f>Calcu!AK67</f>
        <v>-</v>
      </c>
      <c r="J74" s="37" t="str">
        <f>Calcu!AI67</f>
        <v>-</v>
      </c>
      <c r="K74" s="37" t="str">
        <f>Calcu!AJ67</f>
        <v>-</v>
      </c>
      <c r="L74" s="37" t="str">
        <f>LEFT(Calcu!AL67,1)</f>
        <v/>
      </c>
      <c r="M74" s="37" t="s">
        <v>408</v>
      </c>
      <c r="N74" s="37" t="s">
        <v>408</v>
      </c>
      <c r="O74" s="37" t="s">
        <v>409</v>
      </c>
      <c r="Q74" s="37" t="e">
        <f ca="1">Calcu!AM67</f>
        <v>#DIV/0!</v>
      </c>
    </row>
    <row r="75" spans="1:17" ht="15" customHeight="1">
      <c r="A75" s="44" t="str">
        <f>IF(Calcu!B68=TRUE,"","삭제")</f>
        <v>삭제</v>
      </c>
      <c r="B75" s="43"/>
      <c r="C75" s="43"/>
      <c r="D75" s="43"/>
      <c r="E75" s="43"/>
      <c r="F75" s="51" t="str">
        <f>Calcu!AH68</f>
        <v>-</v>
      </c>
      <c r="G75" s="51" t="s">
        <v>407</v>
      </c>
      <c r="H75" s="51" t="str">
        <f>Calcu!AK68</f>
        <v>-</v>
      </c>
      <c r="J75" s="37" t="str">
        <f>Calcu!AI68</f>
        <v>-</v>
      </c>
      <c r="K75" s="37" t="str">
        <f>Calcu!AJ68</f>
        <v>-</v>
      </c>
      <c r="L75" s="37" t="str">
        <f>LEFT(Calcu!AL68,1)</f>
        <v/>
      </c>
      <c r="M75" s="37" t="s">
        <v>408</v>
      </c>
      <c r="N75" s="37" t="s">
        <v>408</v>
      </c>
      <c r="O75" s="37" t="s">
        <v>409</v>
      </c>
      <c r="Q75" s="37" t="e">
        <f ca="1">Calcu!AM68</f>
        <v>#DIV/0!</v>
      </c>
    </row>
    <row r="76" spans="1:17" ht="15" customHeight="1">
      <c r="A76" s="44" t="str">
        <f>IF(Calcu!B69=TRUE,"","삭제")</f>
        <v>삭제</v>
      </c>
      <c r="B76" s="43"/>
      <c r="C76" s="43"/>
      <c r="D76" s="43"/>
      <c r="E76" s="43"/>
      <c r="F76" s="51" t="str">
        <f>Calcu!AH69</f>
        <v>-</v>
      </c>
      <c r="G76" s="51" t="s">
        <v>407</v>
      </c>
      <c r="H76" s="51" t="str">
        <f>Calcu!AK69</f>
        <v>-</v>
      </c>
      <c r="J76" s="37" t="str">
        <f>Calcu!AI69</f>
        <v>-</v>
      </c>
      <c r="K76" s="37" t="str">
        <f>Calcu!AJ69</f>
        <v>-</v>
      </c>
      <c r="L76" s="37" t="str">
        <f>LEFT(Calcu!AL69,1)</f>
        <v/>
      </c>
      <c r="M76" s="37" t="s">
        <v>408</v>
      </c>
      <c r="N76" s="37" t="s">
        <v>408</v>
      </c>
      <c r="O76" s="37" t="s">
        <v>409</v>
      </c>
      <c r="Q76" s="37" t="e">
        <f ca="1">Calcu!AM69</f>
        <v>#DIV/0!</v>
      </c>
    </row>
    <row r="77" spans="1:17" ht="15" customHeight="1">
      <c r="A77" s="44" t="str">
        <f>IF(Calcu!B70=TRUE,"","삭제")</f>
        <v>삭제</v>
      </c>
      <c r="B77" s="43"/>
      <c r="C77" s="43"/>
      <c r="D77" s="43"/>
      <c r="E77" s="43"/>
      <c r="F77" s="51" t="str">
        <f>Calcu!AH70</f>
        <v>-</v>
      </c>
      <c r="G77" s="51" t="s">
        <v>407</v>
      </c>
      <c r="H77" s="51" t="str">
        <f>Calcu!AK70</f>
        <v>-</v>
      </c>
      <c r="J77" s="37" t="str">
        <f>Calcu!AI70</f>
        <v>-</v>
      </c>
      <c r="K77" s="37" t="str">
        <f>Calcu!AJ70</f>
        <v>-</v>
      </c>
      <c r="L77" s="37" t="str">
        <f>LEFT(Calcu!AL70,1)</f>
        <v/>
      </c>
      <c r="M77" s="37" t="s">
        <v>408</v>
      </c>
      <c r="N77" s="37" t="s">
        <v>408</v>
      </c>
      <c r="O77" s="37" t="s">
        <v>409</v>
      </c>
      <c r="Q77" s="37" t="e">
        <f ca="1">Calcu!AM70</f>
        <v>#DIV/0!</v>
      </c>
    </row>
    <row r="78" spans="1:17" ht="15" customHeight="1">
      <c r="A78" s="44" t="str">
        <f>IF(Calcu!B71=TRUE,"","삭제")</f>
        <v>삭제</v>
      </c>
      <c r="B78" s="43"/>
      <c r="C78" s="43"/>
      <c r="D78" s="43"/>
      <c r="E78" s="43"/>
      <c r="F78" s="51" t="str">
        <f>Calcu!AH71</f>
        <v>-</v>
      </c>
      <c r="G78" s="51" t="s">
        <v>407</v>
      </c>
      <c r="H78" s="51" t="str">
        <f>Calcu!AK71</f>
        <v>-</v>
      </c>
      <c r="J78" s="37" t="str">
        <f>Calcu!AI71</f>
        <v>-</v>
      </c>
      <c r="K78" s="37" t="str">
        <f>Calcu!AJ71</f>
        <v>-</v>
      </c>
      <c r="L78" s="37" t="str">
        <f>LEFT(Calcu!AL71,1)</f>
        <v/>
      </c>
      <c r="M78" s="37" t="s">
        <v>408</v>
      </c>
      <c r="N78" s="37" t="s">
        <v>408</v>
      </c>
      <c r="O78" s="37" t="s">
        <v>409</v>
      </c>
      <c r="Q78" s="37" t="e">
        <f ca="1">Calcu!AM71</f>
        <v>#DIV/0!</v>
      </c>
    </row>
    <row r="79" spans="1:17" ht="15" customHeight="1">
      <c r="A79" s="44" t="str">
        <f>IF(Calcu!B72=TRUE,"","삭제")</f>
        <v>삭제</v>
      </c>
      <c r="B79" s="43"/>
      <c r="C79" s="43"/>
      <c r="D79" s="43"/>
      <c r="E79" s="43"/>
      <c r="F79" s="51" t="str">
        <f>Calcu!AH72</f>
        <v>-</v>
      </c>
      <c r="G79" s="51" t="s">
        <v>407</v>
      </c>
      <c r="H79" s="51" t="str">
        <f>Calcu!AK72</f>
        <v>-</v>
      </c>
      <c r="J79" s="37" t="str">
        <f>Calcu!AI72</f>
        <v>-</v>
      </c>
      <c r="K79" s="37" t="str">
        <f>Calcu!AJ72</f>
        <v>-</v>
      </c>
      <c r="L79" s="37" t="str">
        <f>LEFT(Calcu!AL72,1)</f>
        <v/>
      </c>
      <c r="M79" s="37" t="s">
        <v>408</v>
      </c>
      <c r="N79" s="37" t="s">
        <v>408</v>
      </c>
      <c r="O79" s="37" t="s">
        <v>409</v>
      </c>
      <c r="Q79" s="37" t="e">
        <f ca="1">Calcu!AM72</f>
        <v>#DIV/0!</v>
      </c>
    </row>
    <row r="80" spans="1:17" ht="15" customHeight="1">
      <c r="A80" s="44" t="str">
        <f>IF(Calcu!B73=TRUE,"","삭제")</f>
        <v>삭제</v>
      </c>
      <c r="B80" s="43"/>
      <c r="C80" s="43"/>
      <c r="D80" s="43"/>
      <c r="E80" s="43"/>
      <c r="F80" s="51" t="str">
        <f>Calcu!AH73</f>
        <v>-</v>
      </c>
      <c r="G80" s="51" t="s">
        <v>407</v>
      </c>
      <c r="H80" s="51" t="str">
        <f>Calcu!AK73</f>
        <v>-</v>
      </c>
      <c r="J80" s="37" t="str">
        <f>Calcu!AI73</f>
        <v>-</v>
      </c>
      <c r="K80" s="37" t="str">
        <f>Calcu!AJ73</f>
        <v>-</v>
      </c>
      <c r="L80" s="37" t="str">
        <f>LEFT(Calcu!AL73,1)</f>
        <v/>
      </c>
      <c r="M80" s="37" t="s">
        <v>408</v>
      </c>
      <c r="N80" s="37" t="s">
        <v>408</v>
      </c>
      <c r="O80" s="37" t="s">
        <v>409</v>
      </c>
      <c r="Q80" s="37" t="e">
        <f ca="1">Calcu!AM73</f>
        <v>#DIV/0!</v>
      </c>
    </row>
    <row r="81" spans="1:17" ht="15" customHeight="1">
      <c r="A81" s="44" t="str">
        <f>IF(Calcu!B74=TRUE,"","삭제")</f>
        <v>삭제</v>
      </c>
      <c r="B81" s="43"/>
      <c r="C81" s="43"/>
      <c r="D81" s="43"/>
      <c r="E81" s="43"/>
      <c r="F81" s="51" t="str">
        <f>Calcu!AH74</f>
        <v>-</v>
      </c>
      <c r="G81" s="51" t="s">
        <v>407</v>
      </c>
      <c r="H81" s="51" t="str">
        <f>Calcu!AK74</f>
        <v>-</v>
      </c>
      <c r="J81" s="37" t="str">
        <f>Calcu!AI74</f>
        <v>-</v>
      </c>
      <c r="K81" s="37" t="str">
        <f>Calcu!AJ74</f>
        <v>-</v>
      </c>
      <c r="L81" s="37" t="str">
        <f>LEFT(Calcu!AL74,1)</f>
        <v/>
      </c>
      <c r="M81" s="37" t="s">
        <v>408</v>
      </c>
      <c r="N81" s="37" t="s">
        <v>408</v>
      </c>
      <c r="O81" s="37" t="s">
        <v>409</v>
      </c>
      <c r="Q81" s="37" t="e">
        <f ca="1">Calcu!AM74</f>
        <v>#DIV/0!</v>
      </c>
    </row>
    <row r="82" spans="1:17" ht="15" customHeight="1">
      <c r="A82" s="44" t="str">
        <f>IF(Calcu!B75=TRUE,"","삭제")</f>
        <v>삭제</v>
      </c>
      <c r="B82" s="43"/>
      <c r="C82" s="43"/>
      <c r="D82" s="43"/>
      <c r="E82" s="43"/>
      <c r="F82" s="51" t="str">
        <f>Calcu!AH75</f>
        <v>-</v>
      </c>
      <c r="G82" s="51" t="s">
        <v>407</v>
      </c>
      <c r="H82" s="51" t="str">
        <f>Calcu!AK75</f>
        <v>-</v>
      </c>
      <c r="J82" s="37" t="str">
        <f>Calcu!AI75</f>
        <v>-</v>
      </c>
      <c r="K82" s="37" t="str">
        <f>Calcu!AJ75</f>
        <v>-</v>
      </c>
      <c r="L82" s="37" t="str">
        <f>LEFT(Calcu!AL75,1)</f>
        <v/>
      </c>
      <c r="M82" s="37" t="s">
        <v>408</v>
      </c>
      <c r="N82" s="37" t="s">
        <v>408</v>
      </c>
      <c r="O82" s="37" t="s">
        <v>409</v>
      </c>
      <c r="Q82" s="37" t="e">
        <f ca="1">Calcu!AM75</f>
        <v>#DIV/0!</v>
      </c>
    </row>
    <row r="83" spans="1:17" ht="15" customHeight="1">
      <c r="A83" s="44" t="str">
        <f>IF(Calcu!B76=TRUE,"","삭제")</f>
        <v>삭제</v>
      </c>
      <c r="B83" s="43"/>
      <c r="C83" s="43"/>
      <c r="D83" s="43"/>
      <c r="E83" s="43"/>
      <c r="F83" s="51" t="str">
        <f>Calcu!AH76</f>
        <v>-</v>
      </c>
      <c r="G83" s="51" t="s">
        <v>407</v>
      </c>
      <c r="H83" s="51" t="str">
        <f>Calcu!AK76</f>
        <v>-</v>
      </c>
      <c r="J83" s="37" t="str">
        <f>Calcu!AI76</f>
        <v>-</v>
      </c>
      <c r="K83" s="37" t="str">
        <f>Calcu!AJ76</f>
        <v>-</v>
      </c>
      <c r="L83" s="37" t="str">
        <f>LEFT(Calcu!AL76,1)</f>
        <v/>
      </c>
      <c r="M83" s="37" t="s">
        <v>408</v>
      </c>
      <c r="N83" s="37" t="s">
        <v>408</v>
      </c>
      <c r="O83" s="37" t="s">
        <v>409</v>
      </c>
      <c r="Q83" s="37" t="e">
        <f ca="1">Calcu!AM76</f>
        <v>#DIV/0!</v>
      </c>
    </row>
    <row r="84" spans="1:17" ht="15" customHeight="1">
      <c r="A84" s="44" t="str">
        <f>IF(Calcu!B77=TRUE,"","삭제")</f>
        <v>삭제</v>
      </c>
      <c r="B84" s="43"/>
      <c r="C84" s="43"/>
      <c r="D84" s="43"/>
      <c r="E84" s="43"/>
      <c r="F84" s="51" t="str">
        <f>Calcu!AH77</f>
        <v>-</v>
      </c>
      <c r="G84" s="51" t="s">
        <v>407</v>
      </c>
      <c r="H84" s="51" t="str">
        <f>Calcu!AK77</f>
        <v>-</v>
      </c>
      <c r="J84" s="37" t="str">
        <f>Calcu!AI77</f>
        <v>-</v>
      </c>
      <c r="K84" s="37" t="str">
        <f>Calcu!AJ77</f>
        <v>-</v>
      </c>
      <c r="L84" s="37" t="str">
        <f>LEFT(Calcu!AL77,1)</f>
        <v/>
      </c>
      <c r="M84" s="37" t="s">
        <v>408</v>
      </c>
      <c r="N84" s="37" t="s">
        <v>408</v>
      </c>
      <c r="O84" s="37" t="s">
        <v>409</v>
      </c>
      <c r="Q84" s="37" t="e">
        <f ca="1">Calcu!AM77</f>
        <v>#DIV/0!</v>
      </c>
    </row>
    <row r="85" spans="1:17" ht="15" customHeight="1">
      <c r="A85" s="44" t="str">
        <f>IF(Calcu!B78=TRUE,"","삭제")</f>
        <v>삭제</v>
      </c>
      <c r="B85" s="43"/>
      <c r="C85" s="43"/>
      <c r="D85" s="43"/>
      <c r="E85" s="43"/>
      <c r="F85" s="51" t="str">
        <f>Calcu!AH78</f>
        <v>-</v>
      </c>
      <c r="G85" s="51" t="s">
        <v>407</v>
      </c>
      <c r="H85" s="51" t="str">
        <f>Calcu!AK78</f>
        <v>-</v>
      </c>
      <c r="J85" s="37" t="str">
        <f>Calcu!AI78</f>
        <v>-</v>
      </c>
      <c r="K85" s="37" t="str">
        <f>Calcu!AJ78</f>
        <v>-</v>
      </c>
      <c r="L85" s="37" t="str">
        <f>LEFT(Calcu!AL78,1)</f>
        <v/>
      </c>
      <c r="M85" s="37" t="s">
        <v>408</v>
      </c>
      <c r="N85" s="37" t="s">
        <v>408</v>
      </c>
      <c r="O85" s="37" t="s">
        <v>409</v>
      </c>
      <c r="Q85" s="37" t="e">
        <f ca="1">Calcu!AM78</f>
        <v>#DIV/0!</v>
      </c>
    </row>
    <row r="86" spans="1:17" ht="15" customHeight="1">
      <c r="A86" s="44" t="str">
        <f>IF(Calcu!B79=TRUE,"","삭제")</f>
        <v>삭제</v>
      </c>
      <c r="B86" s="43"/>
      <c r="C86" s="43"/>
      <c r="D86" s="43"/>
      <c r="E86" s="43"/>
      <c r="F86" s="51" t="str">
        <f>Calcu!AH79</f>
        <v>-</v>
      </c>
      <c r="G86" s="51" t="s">
        <v>407</v>
      </c>
      <c r="H86" s="51" t="str">
        <f>Calcu!AK79</f>
        <v>-</v>
      </c>
      <c r="J86" s="37" t="str">
        <f>Calcu!AI79</f>
        <v>-</v>
      </c>
      <c r="K86" s="37" t="str">
        <f>Calcu!AJ79</f>
        <v>-</v>
      </c>
      <c r="L86" s="37" t="str">
        <f>LEFT(Calcu!AL79,1)</f>
        <v/>
      </c>
      <c r="M86" s="37" t="s">
        <v>408</v>
      </c>
      <c r="N86" s="37" t="s">
        <v>408</v>
      </c>
      <c r="O86" s="37" t="s">
        <v>409</v>
      </c>
      <c r="Q86" s="37" t="e">
        <f ca="1">Calcu!AM79</f>
        <v>#DIV/0!</v>
      </c>
    </row>
    <row r="87" spans="1:17" ht="15" customHeight="1">
      <c r="A87" s="44" t="str">
        <f>IF(Calcu!B80=TRUE,"","삭제")</f>
        <v>삭제</v>
      </c>
      <c r="B87" s="43"/>
      <c r="C87" s="43"/>
      <c r="D87" s="43"/>
      <c r="E87" s="43"/>
      <c r="F87" s="51" t="str">
        <f>Calcu!AH80</f>
        <v>-</v>
      </c>
      <c r="G87" s="51" t="s">
        <v>407</v>
      </c>
      <c r="H87" s="51" t="str">
        <f>Calcu!AK80</f>
        <v>-</v>
      </c>
      <c r="J87" s="37" t="str">
        <f>Calcu!AI80</f>
        <v>-</v>
      </c>
      <c r="K87" s="37" t="str">
        <f>Calcu!AJ80</f>
        <v>-</v>
      </c>
      <c r="L87" s="37" t="str">
        <f>LEFT(Calcu!AL80,1)</f>
        <v/>
      </c>
      <c r="M87" s="37" t="s">
        <v>408</v>
      </c>
      <c r="N87" s="37" t="s">
        <v>408</v>
      </c>
      <c r="O87" s="37" t="s">
        <v>409</v>
      </c>
      <c r="Q87" s="37" t="e">
        <f ca="1">Calcu!AM80</f>
        <v>#DIV/0!</v>
      </c>
    </row>
    <row r="88" spans="1:17" ht="15" customHeight="1">
      <c r="A88" s="44" t="str">
        <f>IF(Calcu!B81=TRUE,"","삭제")</f>
        <v>삭제</v>
      </c>
      <c r="B88" s="43"/>
      <c r="C88" s="43"/>
      <c r="D88" s="43"/>
      <c r="E88" s="43"/>
      <c r="F88" s="51" t="str">
        <f>Calcu!AH81</f>
        <v>-</v>
      </c>
      <c r="G88" s="51" t="s">
        <v>407</v>
      </c>
      <c r="H88" s="51" t="str">
        <f>Calcu!AK81</f>
        <v>-</v>
      </c>
      <c r="J88" s="37" t="str">
        <f>Calcu!AI81</f>
        <v>-</v>
      </c>
      <c r="K88" s="37" t="str">
        <f>Calcu!AJ81</f>
        <v>-</v>
      </c>
      <c r="L88" s="37" t="str">
        <f>LEFT(Calcu!AL81,1)</f>
        <v/>
      </c>
      <c r="M88" s="37" t="s">
        <v>408</v>
      </c>
      <c r="N88" s="37" t="s">
        <v>408</v>
      </c>
      <c r="O88" s="37" t="s">
        <v>409</v>
      </c>
      <c r="Q88" s="37" t="e">
        <f ca="1">Calcu!AM81</f>
        <v>#DIV/0!</v>
      </c>
    </row>
    <row r="89" spans="1:17" ht="15" customHeight="1">
      <c r="A89" s="44" t="str">
        <f>IF(Calcu!B82=TRUE,"","삭제")</f>
        <v>삭제</v>
      </c>
      <c r="B89" s="43"/>
      <c r="C89" s="43"/>
      <c r="D89" s="43"/>
      <c r="E89" s="43"/>
      <c r="F89" s="51" t="str">
        <f>Calcu!AH82</f>
        <v>-</v>
      </c>
      <c r="G89" s="51" t="s">
        <v>407</v>
      </c>
      <c r="H89" s="51" t="str">
        <f>Calcu!AK82</f>
        <v>-</v>
      </c>
      <c r="J89" s="37" t="str">
        <f>Calcu!AI82</f>
        <v>-</v>
      </c>
      <c r="K89" s="37" t="str">
        <f>Calcu!AJ82</f>
        <v>-</v>
      </c>
      <c r="L89" s="37" t="str">
        <f>LEFT(Calcu!AL82,1)</f>
        <v/>
      </c>
      <c r="M89" s="37" t="s">
        <v>408</v>
      </c>
      <c r="N89" s="37" t="s">
        <v>408</v>
      </c>
      <c r="O89" s="37" t="s">
        <v>409</v>
      </c>
      <c r="Q89" s="37" t="e">
        <f ca="1">Calcu!AM82</f>
        <v>#DIV/0!</v>
      </c>
    </row>
    <row r="90" spans="1:17" ht="15" customHeight="1">
      <c r="A90" s="44" t="str">
        <f>IF(Calcu!B83=TRUE,"","삭제")</f>
        <v>삭제</v>
      </c>
      <c r="B90" s="43"/>
      <c r="C90" s="43"/>
      <c r="D90" s="43"/>
      <c r="E90" s="43"/>
      <c r="F90" s="51" t="str">
        <f>Calcu!AH83</f>
        <v>-</v>
      </c>
      <c r="G90" s="51" t="s">
        <v>407</v>
      </c>
      <c r="H90" s="51" t="str">
        <f>Calcu!AK83</f>
        <v>-</v>
      </c>
      <c r="J90" s="37" t="str">
        <f>Calcu!AI83</f>
        <v>-</v>
      </c>
      <c r="K90" s="37" t="str">
        <f>Calcu!AJ83</f>
        <v>-</v>
      </c>
      <c r="L90" s="37" t="str">
        <f>LEFT(Calcu!AL83,1)</f>
        <v/>
      </c>
      <c r="M90" s="37" t="s">
        <v>408</v>
      </c>
      <c r="N90" s="37" t="s">
        <v>408</v>
      </c>
      <c r="O90" s="37" t="s">
        <v>409</v>
      </c>
      <c r="Q90" s="37" t="e">
        <f ca="1">Calcu!AM83</f>
        <v>#DIV/0!</v>
      </c>
    </row>
    <row r="91" spans="1:17" ht="15" customHeight="1">
      <c r="A91" s="44" t="str">
        <f>IF(Calcu!B84=TRUE,"","삭제")</f>
        <v>삭제</v>
      </c>
      <c r="B91" s="43"/>
      <c r="C91" s="43"/>
      <c r="D91" s="43"/>
      <c r="E91" s="43"/>
      <c r="F91" s="51" t="str">
        <f>Calcu!AH84</f>
        <v>-</v>
      </c>
      <c r="G91" s="51" t="s">
        <v>407</v>
      </c>
      <c r="H91" s="51" t="str">
        <f>Calcu!AK84</f>
        <v>-</v>
      </c>
      <c r="J91" s="37" t="str">
        <f>Calcu!AI84</f>
        <v>-</v>
      </c>
      <c r="K91" s="37" t="str">
        <f>Calcu!AJ84</f>
        <v>-</v>
      </c>
      <c r="L91" s="37" t="str">
        <f>LEFT(Calcu!AL84,1)</f>
        <v/>
      </c>
      <c r="M91" s="37" t="s">
        <v>408</v>
      </c>
      <c r="N91" s="37" t="s">
        <v>408</v>
      </c>
      <c r="O91" s="37" t="s">
        <v>409</v>
      </c>
      <c r="Q91" s="37" t="e">
        <f ca="1">Calcu!AM84</f>
        <v>#DIV/0!</v>
      </c>
    </row>
    <row r="92" spans="1:17" ht="15" customHeight="1">
      <c r="A92" s="44" t="str">
        <f>IF(Calcu!B85=TRUE,"","삭제")</f>
        <v>삭제</v>
      </c>
      <c r="B92" s="43"/>
      <c r="C92" s="43"/>
      <c r="D92" s="43"/>
      <c r="E92" s="43"/>
      <c r="F92" s="51" t="str">
        <f>Calcu!AH85</f>
        <v>-</v>
      </c>
      <c r="G92" s="51" t="s">
        <v>407</v>
      </c>
      <c r="H92" s="51" t="str">
        <f>Calcu!AK85</f>
        <v>-</v>
      </c>
      <c r="J92" s="37" t="str">
        <f>Calcu!AI85</f>
        <v>-</v>
      </c>
      <c r="K92" s="37" t="str">
        <f>Calcu!AJ85</f>
        <v>-</v>
      </c>
      <c r="L92" s="37" t="str">
        <f>LEFT(Calcu!AL85,1)</f>
        <v/>
      </c>
      <c r="M92" s="37" t="s">
        <v>408</v>
      </c>
      <c r="N92" s="37" t="s">
        <v>408</v>
      </c>
      <c r="O92" s="37" t="s">
        <v>409</v>
      </c>
      <c r="Q92" s="37" t="e">
        <f ca="1">Calcu!AM85</f>
        <v>#DIV/0!</v>
      </c>
    </row>
    <row r="93" spans="1:17" ht="15" customHeight="1">
      <c r="A93" s="44" t="str">
        <f>IF(Calcu!B86=TRUE,"","삭제")</f>
        <v>삭제</v>
      </c>
      <c r="B93" s="43"/>
      <c r="C93" s="43"/>
      <c r="D93" s="43"/>
      <c r="E93" s="43"/>
      <c r="F93" s="51" t="str">
        <f>Calcu!AH86</f>
        <v>-</v>
      </c>
      <c r="G93" s="51" t="s">
        <v>407</v>
      </c>
      <c r="H93" s="51" t="str">
        <f>Calcu!AK86</f>
        <v>-</v>
      </c>
      <c r="J93" s="37" t="str">
        <f>Calcu!AI86</f>
        <v>-</v>
      </c>
      <c r="K93" s="37" t="str">
        <f>Calcu!AJ86</f>
        <v>-</v>
      </c>
      <c r="L93" s="37" t="str">
        <f>LEFT(Calcu!AL86,1)</f>
        <v/>
      </c>
      <c r="M93" s="37" t="s">
        <v>408</v>
      </c>
      <c r="N93" s="37" t="s">
        <v>408</v>
      </c>
      <c r="O93" s="37" t="s">
        <v>409</v>
      </c>
      <c r="Q93" s="37" t="e">
        <f ca="1">Calcu!AM86</f>
        <v>#DIV/0!</v>
      </c>
    </row>
    <row r="94" spans="1:17" ht="15" customHeight="1">
      <c r="A94" s="44" t="str">
        <f>IF(Calcu!B87=TRUE,"","삭제")</f>
        <v>삭제</v>
      </c>
      <c r="B94" s="43"/>
      <c r="C94" s="43"/>
      <c r="D94" s="43"/>
      <c r="E94" s="43"/>
      <c r="F94" s="51" t="str">
        <f>Calcu!AH87</f>
        <v>-</v>
      </c>
      <c r="G94" s="51" t="s">
        <v>407</v>
      </c>
      <c r="H94" s="51" t="str">
        <f>Calcu!AK87</f>
        <v>-</v>
      </c>
      <c r="J94" s="37" t="str">
        <f>Calcu!AI87</f>
        <v>-</v>
      </c>
      <c r="K94" s="37" t="str">
        <f>Calcu!AJ87</f>
        <v>-</v>
      </c>
      <c r="L94" s="37" t="str">
        <f>LEFT(Calcu!AL87,1)</f>
        <v/>
      </c>
      <c r="M94" s="37" t="s">
        <v>408</v>
      </c>
      <c r="N94" s="37" t="s">
        <v>408</v>
      </c>
      <c r="O94" s="37" t="s">
        <v>409</v>
      </c>
      <c r="Q94" s="37" t="e">
        <f ca="1">Calcu!AM87</f>
        <v>#DIV/0!</v>
      </c>
    </row>
    <row r="95" spans="1:17" ht="15" customHeight="1">
      <c r="A95" s="44" t="str">
        <f>IF(Calcu!B88=TRUE,"","삭제")</f>
        <v>삭제</v>
      </c>
      <c r="B95" s="43"/>
      <c r="C95" s="43"/>
      <c r="D95" s="43"/>
      <c r="E95" s="43"/>
      <c r="F95" s="51" t="str">
        <f>Calcu!AH88</f>
        <v>-</v>
      </c>
      <c r="G95" s="51" t="s">
        <v>407</v>
      </c>
      <c r="H95" s="51" t="str">
        <f>Calcu!AK88</f>
        <v>-</v>
      </c>
      <c r="J95" s="37" t="str">
        <f>Calcu!AI88</f>
        <v>-</v>
      </c>
      <c r="K95" s="37" t="str">
        <f>Calcu!AJ88</f>
        <v>-</v>
      </c>
      <c r="L95" s="37" t="str">
        <f>LEFT(Calcu!AL88,1)</f>
        <v/>
      </c>
      <c r="M95" s="37" t="s">
        <v>408</v>
      </c>
      <c r="N95" s="37" t="s">
        <v>408</v>
      </c>
      <c r="O95" s="37" t="s">
        <v>409</v>
      </c>
      <c r="Q95" s="37" t="e">
        <f ca="1">Calcu!AM88</f>
        <v>#DIV/0!</v>
      </c>
    </row>
    <row r="96" spans="1:17" ht="15" customHeight="1">
      <c r="A96" s="44" t="str">
        <f>IF(Calcu!B89=TRUE,"","삭제")</f>
        <v>삭제</v>
      </c>
      <c r="B96" s="43"/>
      <c r="C96" s="43"/>
      <c r="D96" s="43"/>
      <c r="E96" s="43"/>
      <c r="F96" s="51" t="str">
        <f>Calcu!AH89</f>
        <v>-</v>
      </c>
      <c r="G96" s="51" t="s">
        <v>407</v>
      </c>
      <c r="H96" s="51" t="str">
        <f>Calcu!AK89</f>
        <v>-</v>
      </c>
      <c r="J96" s="37" t="str">
        <f>Calcu!AI89</f>
        <v>-</v>
      </c>
      <c r="K96" s="37" t="str">
        <f>Calcu!AJ89</f>
        <v>-</v>
      </c>
      <c r="L96" s="37" t="str">
        <f>LEFT(Calcu!AL89,1)</f>
        <v/>
      </c>
      <c r="M96" s="37" t="s">
        <v>408</v>
      </c>
      <c r="N96" s="37" t="s">
        <v>408</v>
      </c>
      <c r="O96" s="37" t="s">
        <v>409</v>
      </c>
      <c r="Q96" s="37" t="e">
        <f ca="1">Calcu!AM89</f>
        <v>#DIV/0!</v>
      </c>
    </row>
    <row r="97" spans="1:17" ht="15" customHeight="1">
      <c r="A97" s="44" t="str">
        <f>IF(Calcu!B90=TRUE,"","삭제")</f>
        <v>삭제</v>
      </c>
      <c r="B97" s="43"/>
      <c r="C97" s="43"/>
      <c r="D97" s="43"/>
      <c r="E97" s="43"/>
      <c r="F97" s="51" t="str">
        <f>Calcu!AH90</f>
        <v>-</v>
      </c>
      <c r="G97" s="51" t="s">
        <v>407</v>
      </c>
      <c r="H97" s="51" t="str">
        <f>Calcu!AK90</f>
        <v>-</v>
      </c>
      <c r="J97" s="37" t="str">
        <f>Calcu!AI90</f>
        <v>-</v>
      </c>
      <c r="K97" s="37" t="str">
        <f>Calcu!AJ90</f>
        <v>-</v>
      </c>
      <c r="L97" s="37" t="str">
        <f>LEFT(Calcu!AL90,1)</f>
        <v/>
      </c>
      <c r="M97" s="37" t="s">
        <v>408</v>
      </c>
      <c r="N97" s="37" t="s">
        <v>408</v>
      </c>
      <c r="O97" s="37" t="s">
        <v>409</v>
      </c>
      <c r="Q97" s="37" t="e">
        <f ca="1">Calcu!AM90</f>
        <v>#DIV/0!</v>
      </c>
    </row>
    <row r="98" spans="1:17" ht="15" customHeight="1">
      <c r="A98" s="44" t="str">
        <f>IF(Calcu!B91=TRUE,"","삭제")</f>
        <v>삭제</v>
      </c>
      <c r="B98" s="43"/>
      <c r="C98" s="43"/>
      <c r="D98" s="43"/>
      <c r="E98" s="43"/>
      <c r="F98" s="51" t="str">
        <f>Calcu!AH91</f>
        <v>-</v>
      </c>
      <c r="G98" s="51" t="s">
        <v>407</v>
      </c>
      <c r="H98" s="51" t="str">
        <f>Calcu!AK91</f>
        <v>-</v>
      </c>
      <c r="J98" s="37" t="str">
        <f>Calcu!AI91</f>
        <v>-</v>
      </c>
      <c r="K98" s="37" t="str">
        <f>Calcu!AJ91</f>
        <v>-</v>
      </c>
      <c r="L98" s="37" t="str">
        <f>LEFT(Calcu!AL91,1)</f>
        <v/>
      </c>
      <c r="M98" s="37" t="s">
        <v>408</v>
      </c>
      <c r="N98" s="37" t="s">
        <v>408</v>
      </c>
      <c r="O98" s="37" t="s">
        <v>409</v>
      </c>
      <c r="Q98" s="37" t="e">
        <f ca="1">Calcu!AM91</f>
        <v>#DIV/0!</v>
      </c>
    </row>
    <row r="99" spans="1:17" ht="15" customHeight="1">
      <c r="A99" s="44" t="str">
        <f>IF(Calcu!B92=TRUE,"","삭제")</f>
        <v>삭제</v>
      </c>
      <c r="B99" s="43"/>
      <c r="C99" s="43"/>
      <c r="D99" s="43"/>
      <c r="E99" s="43"/>
      <c r="F99" s="51" t="str">
        <f>Calcu!AH92</f>
        <v>-</v>
      </c>
      <c r="G99" s="51" t="s">
        <v>407</v>
      </c>
      <c r="H99" s="51" t="str">
        <f>Calcu!AK92</f>
        <v>-</v>
      </c>
      <c r="J99" s="37" t="str">
        <f>Calcu!AI92</f>
        <v>-</v>
      </c>
      <c r="K99" s="37" t="str">
        <f>Calcu!AJ92</f>
        <v>-</v>
      </c>
      <c r="L99" s="37" t="str">
        <f>LEFT(Calcu!AL92,1)</f>
        <v/>
      </c>
      <c r="M99" s="37" t="s">
        <v>408</v>
      </c>
      <c r="N99" s="37" t="s">
        <v>408</v>
      </c>
      <c r="O99" s="37" t="s">
        <v>409</v>
      </c>
      <c r="Q99" s="37" t="e">
        <f ca="1">Calcu!AM92</f>
        <v>#DIV/0!</v>
      </c>
    </row>
    <row r="100" spans="1:17" ht="15" customHeight="1">
      <c r="A100" s="44" t="str">
        <f>IF(Calcu!B93=TRUE,"","삭제")</f>
        <v>삭제</v>
      </c>
      <c r="B100" s="43"/>
      <c r="C100" s="43"/>
      <c r="D100" s="43"/>
      <c r="E100" s="43"/>
      <c r="F100" s="51" t="str">
        <f>Calcu!AH93</f>
        <v>-</v>
      </c>
      <c r="G100" s="51" t="s">
        <v>407</v>
      </c>
      <c r="H100" s="51" t="str">
        <f>Calcu!AK93</f>
        <v>-</v>
      </c>
      <c r="J100" s="37" t="str">
        <f>Calcu!AI93</f>
        <v>-</v>
      </c>
      <c r="K100" s="37" t="str">
        <f>Calcu!AJ93</f>
        <v>-</v>
      </c>
      <c r="L100" s="37" t="str">
        <f>LEFT(Calcu!AL93,1)</f>
        <v/>
      </c>
      <c r="M100" s="37" t="s">
        <v>408</v>
      </c>
      <c r="N100" s="37" t="s">
        <v>408</v>
      </c>
      <c r="O100" s="37" t="s">
        <v>409</v>
      </c>
      <c r="Q100" s="37" t="e">
        <f ca="1">Calcu!AM93</f>
        <v>#DIV/0!</v>
      </c>
    </row>
    <row r="101" spans="1:17" ht="15" customHeight="1">
      <c r="A101" s="44" t="str">
        <f>IF(Calcu!B94=TRUE,"","삭제")</f>
        <v>삭제</v>
      </c>
      <c r="B101" s="43"/>
      <c r="C101" s="43"/>
      <c r="D101" s="43"/>
      <c r="E101" s="43"/>
      <c r="F101" s="51" t="str">
        <f>Calcu!AH94</f>
        <v>-</v>
      </c>
      <c r="G101" s="51" t="s">
        <v>407</v>
      </c>
      <c r="H101" s="51" t="str">
        <f>Calcu!AK94</f>
        <v>-</v>
      </c>
      <c r="J101" s="37" t="str">
        <f>Calcu!AI94</f>
        <v>-</v>
      </c>
      <c r="K101" s="37" t="str">
        <f>Calcu!AJ94</f>
        <v>-</v>
      </c>
      <c r="L101" s="37" t="str">
        <f>LEFT(Calcu!AL94,1)</f>
        <v/>
      </c>
      <c r="M101" s="37" t="s">
        <v>408</v>
      </c>
      <c r="N101" s="37" t="s">
        <v>408</v>
      </c>
      <c r="O101" s="37" t="s">
        <v>409</v>
      </c>
      <c r="Q101" s="37" t="e">
        <f ca="1">Calcu!AM94</f>
        <v>#DIV/0!</v>
      </c>
    </row>
    <row r="102" spans="1:17" ht="15" customHeight="1">
      <c r="A102" s="44" t="str">
        <f>IF(Calcu!B95=TRUE,"","삭제")</f>
        <v>삭제</v>
      </c>
      <c r="B102" s="43"/>
      <c r="C102" s="43"/>
      <c r="D102" s="43"/>
      <c r="E102" s="43"/>
      <c r="F102" s="51" t="str">
        <f>Calcu!AH95</f>
        <v>-</v>
      </c>
      <c r="G102" s="51" t="s">
        <v>407</v>
      </c>
      <c r="H102" s="51" t="str">
        <f>Calcu!AK95</f>
        <v>-</v>
      </c>
      <c r="J102" s="37" t="str">
        <f>Calcu!AI95</f>
        <v>-</v>
      </c>
      <c r="K102" s="37" t="str">
        <f>Calcu!AJ95</f>
        <v>-</v>
      </c>
      <c r="L102" s="37" t="str">
        <f>LEFT(Calcu!AL95,1)</f>
        <v/>
      </c>
      <c r="M102" s="37" t="s">
        <v>408</v>
      </c>
      <c r="N102" s="37" t="s">
        <v>408</v>
      </c>
      <c r="O102" s="37" t="s">
        <v>409</v>
      </c>
      <c r="Q102" s="37" t="e">
        <f ca="1">Calcu!AM95</f>
        <v>#DIV/0!</v>
      </c>
    </row>
    <row r="103" spans="1:17" ht="15" customHeight="1">
      <c r="A103" s="44" t="str">
        <f>IF(Calcu!B96=TRUE,"","삭제")</f>
        <v>삭제</v>
      </c>
      <c r="B103" s="43"/>
      <c r="C103" s="43"/>
      <c r="D103" s="43"/>
      <c r="E103" s="43"/>
      <c r="F103" s="51" t="str">
        <f>Calcu!AH96</f>
        <v>-</v>
      </c>
      <c r="G103" s="51" t="s">
        <v>407</v>
      </c>
      <c r="H103" s="51" t="str">
        <f>Calcu!AK96</f>
        <v>-</v>
      </c>
      <c r="J103" s="37" t="str">
        <f>Calcu!AI96</f>
        <v>-</v>
      </c>
      <c r="K103" s="37" t="str">
        <f>Calcu!AJ96</f>
        <v>-</v>
      </c>
      <c r="L103" s="37" t="str">
        <f>LEFT(Calcu!AL96,1)</f>
        <v/>
      </c>
      <c r="M103" s="37" t="s">
        <v>408</v>
      </c>
      <c r="N103" s="37" t="s">
        <v>408</v>
      </c>
      <c r="O103" s="37" t="s">
        <v>409</v>
      </c>
      <c r="Q103" s="37" t="e">
        <f ca="1">Calcu!AM96</f>
        <v>#DIV/0!</v>
      </c>
    </row>
    <row r="104" spans="1:17" ht="15" customHeight="1">
      <c r="A104" s="44" t="str">
        <f>IF(Calcu!B97=TRUE,"","삭제")</f>
        <v>삭제</v>
      </c>
      <c r="B104" s="43"/>
      <c r="C104" s="43"/>
      <c r="D104" s="43"/>
      <c r="E104" s="43"/>
      <c r="F104" s="51" t="str">
        <f>Calcu!AH97</f>
        <v>-</v>
      </c>
      <c r="G104" s="51" t="s">
        <v>407</v>
      </c>
      <c r="H104" s="51" t="str">
        <f>Calcu!AK97</f>
        <v>-</v>
      </c>
      <c r="J104" s="37" t="str">
        <f>Calcu!AI97</f>
        <v>-</v>
      </c>
      <c r="K104" s="37" t="str">
        <f>Calcu!AJ97</f>
        <v>-</v>
      </c>
      <c r="L104" s="37" t="str">
        <f>LEFT(Calcu!AL97,1)</f>
        <v/>
      </c>
      <c r="M104" s="37" t="s">
        <v>408</v>
      </c>
      <c r="N104" s="37" t="s">
        <v>408</v>
      </c>
      <c r="O104" s="37" t="s">
        <v>409</v>
      </c>
      <c r="Q104" s="37" t="e">
        <f ca="1">Calcu!AM97</f>
        <v>#DIV/0!</v>
      </c>
    </row>
    <row r="105" spans="1:17" ht="15" customHeight="1">
      <c r="A105" s="44" t="str">
        <f>IF(Calcu!B98=TRUE,"","삭제")</f>
        <v>삭제</v>
      </c>
      <c r="B105" s="43"/>
      <c r="C105" s="43"/>
      <c r="D105" s="43"/>
      <c r="E105" s="43"/>
      <c r="F105" s="51" t="str">
        <f>Calcu!AH98</f>
        <v>-</v>
      </c>
      <c r="G105" s="51" t="s">
        <v>407</v>
      </c>
      <c r="H105" s="51" t="str">
        <f>Calcu!AK98</f>
        <v>-</v>
      </c>
      <c r="J105" s="37" t="str">
        <f>Calcu!AI98</f>
        <v>-</v>
      </c>
      <c r="K105" s="37" t="str">
        <f>Calcu!AJ98</f>
        <v>-</v>
      </c>
      <c r="L105" s="37" t="str">
        <f>LEFT(Calcu!AL98,1)</f>
        <v/>
      </c>
      <c r="M105" s="37" t="s">
        <v>408</v>
      </c>
      <c r="N105" s="37" t="s">
        <v>408</v>
      </c>
      <c r="O105" s="37" t="s">
        <v>409</v>
      </c>
      <c r="Q105" s="37" t="e">
        <f ca="1">Calcu!AM98</f>
        <v>#DIV/0!</v>
      </c>
    </row>
    <row r="106" spans="1:17" ht="15" customHeight="1">
      <c r="A106" s="44" t="str">
        <f>IF(Calcu!B99=TRUE,"","삭제")</f>
        <v>삭제</v>
      </c>
      <c r="B106" s="43"/>
      <c r="C106" s="43"/>
      <c r="D106" s="43"/>
      <c r="E106" s="43"/>
      <c r="F106" s="51" t="str">
        <f>Calcu!AH99</f>
        <v>-</v>
      </c>
      <c r="G106" s="51" t="s">
        <v>407</v>
      </c>
      <c r="H106" s="51" t="str">
        <f>Calcu!AK99</f>
        <v>-</v>
      </c>
      <c r="J106" s="37" t="str">
        <f>Calcu!AI99</f>
        <v>-</v>
      </c>
      <c r="K106" s="37" t="str">
        <f>Calcu!AJ99</f>
        <v>-</v>
      </c>
      <c r="L106" s="37" t="str">
        <f>LEFT(Calcu!AL99,1)</f>
        <v/>
      </c>
      <c r="M106" s="37" t="s">
        <v>408</v>
      </c>
      <c r="N106" s="37" t="s">
        <v>408</v>
      </c>
      <c r="O106" s="37" t="s">
        <v>409</v>
      </c>
      <c r="Q106" s="37" t="e">
        <f ca="1">Calcu!AM99</f>
        <v>#DIV/0!</v>
      </c>
    </row>
    <row r="107" spans="1:17" ht="15" customHeight="1">
      <c r="A107" s="44" t="str">
        <f>IF(Calcu!B100=TRUE,"","삭제")</f>
        <v>삭제</v>
      </c>
      <c r="B107" s="43"/>
      <c r="C107" s="43"/>
      <c r="D107" s="43"/>
      <c r="E107" s="43"/>
      <c r="F107" s="51" t="str">
        <f>Calcu!AH100</f>
        <v>-</v>
      </c>
      <c r="G107" s="51" t="s">
        <v>407</v>
      </c>
      <c r="H107" s="51" t="str">
        <f>Calcu!AK100</f>
        <v>-</v>
      </c>
      <c r="J107" s="37" t="str">
        <f>Calcu!AI100</f>
        <v>-</v>
      </c>
      <c r="K107" s="37" t="str">
        <f>Calcu!AJ100</f>
        <v>-</v>
      </c>
      <c r="L107" s="37" t="str">
        <f>LEFT(Calcu!AL100,1)</f>
        <v/>
      </c>
      <c r="M107" s="37" t="s">
        <v>408</v>
      </c>
      <c r="N107" s="37" t="s">
        <v>408</v>
      </c>
      <c r="O107" s="37" t="s">
        <v>409</v>
      </c>
      <c r="Q107" s="37" t="e">
        <f ca="1">Calcu!AM100</f>
        <v>#DIV/0!</v>
      </c>
    </row>
    <row r="108" spans="1:17" ht="15" customHeight="1">
      <c r="A108" s="44" t="str">
        <f>IF(Calcu!B101=TRUE,"","삭제")</f>
        <v>삭제</v>
      </c>
      <c r="B108" s="43"/>
      <c r="C108" s="43"/>
      <c r="D108" s="43"/>
      <c r="E108" s="43"/>
      <c r="F108" s="51" t="str">
        <f>Calcu!AH101</f>
        <v>-</v>
      </c>
      <c r="G108" s="51" t="s">
        <v>407</v>
      </c>
      <c r="H108" s="51" t="str">
        <f>Calcu!AK101</f>
        <v>-</v>
      </c>
      <c r="J108" s="37" t="str">
        <f>Calcu!AI101</f>
        <v>-</v>
      </c>
      <c r="K108" s="37" t="str">
        <f>Calcu!AJ101</f>
        <v>-</v>
      </c>
      <c r="L108" s="37" t="str">
        <f>LEFT(Calcu!AL101,1)</f>
        <v/>
      </c>
      <c r="M108" s="37" t="s">
        <v>408</v>
      </c>
      <c r="N108" s="37" t="s">
        <v>408</v>
      </c>
      <c r="O108" s="37" t="s">
        <v>409</v>
      </c>
      <c r="Q108" s="37" t="e">
        <f ca="1">Calcu!AM101</f>
        <v>#DIV/0!</v>
      </c>
    </row>
    <row r="109" spans="1:17" ht="15" customHeight="1">
      <c r="A109" s="44" t="str">
        <f>IF(Calcu!B102=TRUE,"","삭제")</f>
        <v>삭제</v>
      </c>
      <c r="B109" s="43"/>
      <c r="C109" s="43"/>
      <c r="D109" s="43"/>
      <c r="E109" s="43"/>
      <c r="F109" s="51" t="str">
        <f>Calcu!AH102</f>
        <v>-</v>
      </c>
      <c r="G109" s="51" t="s">
        <v>407</v>
      </c>
      <c r="H109" s="51" t="str">
        <f>Calcu!AK102</f>
        <v>-</v>
      </c>
      <c r="J109" s="37" t="str">
        <f>Calcu!AI102</f>
        <v>-</v>
      </c>
      <c r="K109" s="37" t="str">
        <f>Calcu!AJ102</f>
        <v>-</v>
      </c>
      <c r="L109" s="37" t="str">
        <f>LEFT(Calcu!AL102,1)</f>
        <v/>
      </c>
      <c r="M109" s="37" t="s">
        <v>408</v>
      </c>
      <c r="N109" s="37" t="s">
        <v>408</v>
      </c>
      <c r="O109" s="37" t="s">
        <v>409</v>
      </c>
      <c r="Q109" s="37" t="e">
        <f ca="1">Calcu!AM102</f>
        <v>#DIV/0!</v>
      </c>
    </row>
    <row r="110" spans="1:17" ht="15" customHeight="1">
      <c r="A110" s="44" t="str">
        <f>IF(Calcu!B103=TRUE,"","삭제")</f>
        <v>삭제</v>
      </c>
      <c r="B110" s="43"/>
      <c r="C110" s="43"/>
      <c r="D110" s="43"/>
      <c r="E110" s="43"/>
      <c r="F110" s="51" t="str">
        <f>Calcu!AH103</f>
        <v>-</v>
      </c>
      <c r="G110" s="51" t="s">
        <v>407</v>
      </c>
      <c r="H110" s="51" t="str">
        <f>Calcu!AK103</f>
        <v>-</v>
      </c>
      <c r="J110" s="37" t="str">
        <f>Calcu!AI103</f>
        <v>-</v>
      </c>
      <c r="K110" s="37" t="str">
        <f>Calcu!AJ103</f>
        <v>-</v>
      </c>
      <c r="L110" s="37" t="str">
        <f>LEFT(Calcu!AL103,1)</f>
        <v/>
      </c>
      <c r="M110" s="37" t="s">
        <v>408</v>
      </c>
      <c r="N110" s="37" t="s">
        <v>408</v>
      </c>
      <c r="O110" s="37" t="s">
        <v>409</v>
      </c>
      <c r="Q110" s="37" t="e">
        <f ca="1">Calcu!AM103</f>
        <v>#DIV/0!</v>
      </c>
    </row>
    <row r="111" spans="1:17" ht="15" customHeight="1">
      <c r="A111" s="44" t="str">
        <f>IF(Calcu!B104=TRUE,"","삭제")</f>
        <v>삭제</v>
      </c>
      <c r="B111" s="43"/>
      <c r="C111" s="43"/>
      <c r="D111" s="43"/>
      <c r="E111" s="43"/>
      <c r="F111" s="51" t="str">
        <f>Calcu!AH104</f>
        <v>-</v>
      </c>
      <c r="G111" s="51" t="s">
        <v>407</v>
      </c>
      <c r="H111" s="51" t="str">
        <f>Calcu!AK104</f>
        <v>-</v>
      </c>
      <c r="J111" s="37" t="str">
        <f>Calcu!AI104</f>
        <v>-</v>
      </c>
      <c r="K111" s="37" t="str">
        <f>Calcu!AJ104</f>
        <v>-</v>
      </c>
      <c r="L111" s="37" t="str">
        <f>LEFT(Calcu!AL104,1)</f>
        <v/>
      </c>
      <c r="M111" s="37" t="s">
        <v>408</v>
      </c>
      <c r="N111" s="37" t="s">
        <v>408</v>
      </c>
      <c r="O111" s="37" t="s">
        <v>409</v>
      </c>
      <c r="Q111" s="37" t="e">
        <f ca="1">Calcu!AM104</f>
        <v>#DIV/0!</v>
      </c>
    </row>
    <row r="112" spans="1:17" ht="15" customHeight="1">
      <c r="A112" s="44" t="str">
        <f>IF(Calcu!B105=TRUE,"","삭제")</f>
        <v>삭제</v>
      </c>
      <c r="B112" s="43"/>
      <c r="C112" s="43"/>
      <c r="D112" s="43"/>
      <c r="E112" s="43"/>
      <c r="F112" s="51" t="str">
        <f>Calcu!AH105</f>
        <v>-</v>
      </c>
      <c r="G112" s="51" t="s">
        <v>407</v>
      </c>
      <c r="H112" s="51" t="str">
        <f>Calcu!AK105</f>
        <v>-</v>
      </c>
      <c r="J112" s="37" t="str">
        <f>Calcu!AI105</f>
        <v>-</v>
      </c>
      <c r="K112" s="37" t="str">
        <f>Calcu!AJ105</f>
        <v>-</v>
      </c>
      <c r="L112" s="37" t="str">
        <f>LEFT(Calcu!AL105,1)</f>
        <v/>
      </c>
      <c r="M112" s="37" t="s">
        <v>408</v>
      </c>
      <c r="N112" s="37" t="s">
        <v>408</v>
      </c>
      <c r="O112" s="37" t="s">
        <v>409</v>
      </c>
      <c r="Q112" s="37" t="e">
        <f ca="1">Calcu!AM105</f>
        <v>#DIV/0!</v>
      </c>
    </row>
    <row r="113" spans="1:17" ht="15" customHeight="1">
      <c r="A113" s="44" t="str">
        <f>IF(Calcu!B106=TRUE,"","삭제")</f>
        <v>삭제</v>
      </c>
      <c r="B113" s="43"/>
      <c r="C113" s="43"/>
      <c r="D113" s="43"/>
      <c r="E113" s="43"/>
      <c r="F113" s="51" t="str">
        <f>Calcu!AH106</f>
        <v>-</v>
      </c>
      <c r="G113" s="51" t="s">
        <v>407</v>
      </c>
      <c r="H113" s="51" t="str">
        <f>Calcu!AK106</f>
        <v>-</v>
      </c>
      <c r="J113" s="37" t="str">
        <f>Calcu!AI106</f>
        <v>-</v>
      </c>
      <c r="K113" s="37" t="str">
        <f>Calcu!AJ106</f>
        <v>-</v>
      </c>
      <c r="L113" s="37" t="str">
        <f>LEFT(Calcu!AL106,1)</f>
        <v/>
      </c>
      <c r="M113" s="37" t="s">
        <v>408</v>
      </c>
      <c r="N113" s="37" t="s">
        <v>408</v>
      </c>
      <c r="O113" s="37" t="s">
        <v>409</v>
      </c>
      <c r="Q113" s="37" t="e">
        <f ca="1">Calcu!AM106</f>
        <v>#DIV/0!</v>
      </c>
    </row>
    <row r="114" spans="1:17" ht="15" customHeight="1">
      <c r="A114" s="44" t="str">
        <f>IF(Calcu!B107=TRUE,"","삭제")</f>
        <v>삭제</v>
      </c>
      <c r="B114" s="43"/>
      <c r="C114" s="43"/>
      <c r="D114" s="43"/>
      <c r="E114" s="43"/>
      <c r="F114" s="51" t="str">
        <f>Calcu!AH107</f>
        <v>-</v>
      </c>
      <c r="G114" s="51" t="s">
        <v>407</v>
      </c>
      <c r="H114" s="51" t="str">
        <f>Calcu!AK107</f>
        <v>-</v>
      </c>
      <c r="J114" s="37" t="str">
        <f>Calcu!AI107</f>
        <v>-</v>
      </c>
      <c r="K114" s="37" t="str">
        <f>Calcu!AJ107</f>
        <v>-</v>
      </c>
      <c r="L114" s="37" t="str">
        <f>LEFT(Calcu!AL107,1)</f>
        <v/>
      </c>
      <c r="M114" s="37" t="s">
        <v>408</v>
      </c>
      <c r="N114" s="37" t="s">
        <v>408</v>
      </c>
      <c r="O114" s="37" t="s">
        <v>409</v>
      </c>
      <c r="Q114" s="37" t="e">
        <f ca="1">Calcu!AM107</f>
        <v>#DIV/0!</v>
      </c>
    </row>
    <row r="115" spans="1:17" ht="15" customHeight="1">
      <c r="A115" s="44" t="str">
        <f>IF(Calcu!B108=TRUE,"","삭제")</f>
        <v>삭제</v>
      </c>
      <c r="B115" s="43"/>
      <c r="C115" s="43"/>
      <c r="D115" s="43"/>
      <c r="E115" s="43"/>
      <c r="F115" s="51" t="str">
        <f>Calcu!AH108</f>
        <v>-</v>
      </c>
      <c r="G115" s="51" t="s">
        <v>407</v>
      </c>
      <c r="H115" s="51" t="str">
        <f>Calcu!AK108</f>
        <v>-</v>
      </c>
      <c r="J115" s="37" t="str">
        <f>Calcu!AI108</f>
        <v>-</v>
      </c>
      <c r="K115" s="37" t="str">
        <f>Calcu!AJ108</f>
        <v>-</v>
      </c>
      <c r="L115" s="37" t="str">
        <f>LEFT(Calcu!AL108,1)</f>
        <v/>
      </c>
      <c r="M115" s="37" t="s">
        <v>408</v>
      </c>
      <c r="N115" s="37" t="s">
        <v>408</v>
      </c>
      <c r="O115" s="37" t="s">
        <v>409</v>
      </c>
      <c r="Q115" s="37" t="e">
        <f ca="1">Calcu!AM108</f>
        <v>#DIV/0!</v>
      </c>
    </row>
    <row r="116" spans="1:17" ht="15" customHeight="1">
      <c r="A116" s="44" t="str">
        <f>IF(Calcu!B109=TRUE,"","삭제")</f>
        <v>삭제</v>
      </c>
      <c r="B116" s="43"/>
      <c r="C116" s="43"/>
      <c r="D116" s="43"/>
      <c r="E116" s="43"/>
      <c r="F116" s="51" t="str">
        <f>Calcu!AH109</f>
        <v>-</v>
      </c>
      <c r="G116" s="51" t="s">
        <v>407</v>
      </c>
      <c r="H116" s="51" t="str">
        <f>Calcu!AK109</f>
        <v>-</v>
      </c>
      <c r="J116" s="37" t="str">
        <f>Calcu!AI109</f>
        <v>-</v>
      </c>
      <c r="K116" s="37" t="str">
        <f>Calcu!AJ109</f>
        <v>-</v>
      </c>
      <c r="L116" s="37" t="str">
        <f>LEFT(Calcu!AL109,1)</f>
        <v/>
      </c>
      <c r="M116" s="37" t="s">
        <v>408</v>
      </c>
      <c r="N116" s="37" t="s">
        <v>408</v>
      </c>
      <c r="O116" s="37" t="s">
        <v>409</v>
      </c>
      <c r="Q116" s="37" t="e">
        <f ca="1">Calcu!AM109</f>
        <v>#DIV/0!</v>
      </c>
    </row>
    <row r="117" spans="1:17" ht="15" customHeight="1">
      <c r="A117" s="44" t="str">
        <f>IF(Calcu!B110=TRUE,"","삭제")</f>
        <v>삭제</v>
      </c>
      <c r="B117" s="43"/>
      <c r="C117" s="43"/>
      <c r="D117" s="43"/>
      <c r="E117" s="43"/>
      <c r="F117" s="51" t="str">
        <f>Calcu!AH110</f>
        <v>-</v>
      </c>
      <c r="G117" s="51" t="s">
        <v>407</v>
      </c>
      <c r="H117" s="51" t="str">
        <f>Calcu!AK110</f>
        <v>-</v>
      </c>
      <c r="J117" s="37" t="str">
        <f>Calcu!AI110</f>
        <v>-</v>
      </c>
      <c r="K117" s="37" t="str">
        <f>Calcu!AJ110</f>
        <v>-</v>
      </c>
      <c r="L117" s="37" t="str">
        <f>LEFT(Calcu!AL110,1)</f>
        <v/>
      </c>
      <c r="M117" s="37" t="s">
        <v>408</v>
      </c>
      <c r="N117" s="37" t="s">
        <v>408</v>
      </c>
      <c r="O117" s="37" t="s">
        <v>409</v>
      </c>
      <c r="Q117" s="37" t="e">
        <f ca="1">Calcu!AM110</f>
        <v>#DIV/0!</v>
      </c>
    </row>
    <row r="118" spans="1:17" ht="15" customHeight="1">
      <c r="A118" s="44" t="str">
        <f>IF(Calcu!B111=TRUE,"","삭제")</f>
        <v>삭제</v>
      </c>
      <c r="B118" s="43"/>
      <c r="C118" s="43"/>
      <c r="D118" s="43"/>
      <c r="E118" s="43"/>
      <c r="F118" s="51" t="str">
        <f>Calcu!AH111</f>
        <v>-</v>
      </c>
      <c r="G118" s="51" t="s">
        <v>407</v>
      </c>
      <c r="H118" s="51" t="str">
        <f>Calcu!AK111</f>
        <v>-</v>
      </c>
      <c r="J118" s="37" t="str">
        <f>Calcu!AI111</f>
        <v>-</v>
      </c>
      <c r="K118" s="37" t="str">
        <f>Calcu!AJ111</f>
        <v>-</v>
      </c>
      <c r="L118" s="37" t="str">
        <f>LEFT(Calcu!AL111,1)</f>
        <v/>
      </c>
      <c r="M118" s="37" t="s">
        <v>408</v>
      </c>
      <c r="N118" s="37" t="s">
        <v>408</v>
      </c>
      <c r="O118" s="37" t="s">
        <v>409</v>
      </c>
      <c r="Q118" s="37" t="e">
        <f ca="1">Calcu!AM111</f>
        <v>#DIV/0!</v>
      </c>
    </row>
    <row r="119" spans="1:17" ht="15" customHeight="1">
      <c r="A119" s="44" t="str">
        <f>IF(Calcu!B112=TRUE,"","삭제")</f>
        <v>삭제</v>
      </c>
      <c r="B119" s="43"/>
      <c r="C119" s="43"/>
      <c r="D119" s="43"/>
      <c r="E119" s="43"/>
      <c r="F119" s="51" t="str">
        <f>Calcu!AH112</f>
        <v>-</v>
      </c>
      <c r="G119" s="51" t="s">
        <v>407</v>
      </c>
      <c r="H119" s="51" t="str">
        <f>Calcu!AK112</f>
        <v>-</v>
      </c>
      <c r="J119" s="37" t="str">
        <f>Calcu!AI112</f>
        <v>-</v>
      </c>
      <c r="K119" s="37" t="str">
        <f>Calcu!AJ112</f>
        <v>-</v>
      </c>
      <c r="L119" s="37" t="str">
        <f>LEFT(Calcu!AL112,1)</f>
        <v/>
      </c>
      <c r="M119" s="37" t="s">
        <v>408</v>
      </c>
      <c r="N119" s="37" t="s">
        <v>408</v>
      </c>
      <c r="O119" s="37" t="s">
        <v>409</v>
      </c>
      <c r="Q119" s="37" t="e">
        <f ca="1">Calcu!AM112</f>
        <v>#DIV/0!</v>
      </c>
    </row>
    <row r="120" spans="1:17" ht="15" customHeight="1">
      <c r="A120" s="44" t="str">
        <f>IF(Calcu!B113=TRUE,"","삭제")</f>
        <v>삭제</v>
      </c>
      <c r="B120" s="43"/>
      <c r="C120" s="43"/>
      <c r="D120" s="43"/>
      <c r="E120" s="43"/>
      <c r="F120" s="51" t="str">
        <f>Calcu!AH113</f>
        <v>-</v>
      </c>
      <c r="G120" s="51" t="s">
        <v>407</v>
      </c>
      <c r="H120" s="51" t="str">
        <f>Calcu!AK113</f>
        <v>-</v>
      </c>
      <c r="J120" s="37" t="str">
        <f>Calcu!AI113</f>
        <v>-</v>
      </c>
      <c r="K120" s="37" t="str">
        <f>Calcu!AJ113</f>
        <v>-</v>
      </c>
      <c r="L120" s="37" t="str">
        <f>LEFT(Calcu!AL113,1)</f>
        <v/>
      </c>
      <c r="M120" s="37" t="s">
        <v>408</v>
      </c>
      <c r="N120" s="37" t="s">
        <v>408</v>
      </c>
      <c r="O120" s="37" t="s">
        <v>409</v>
      </c>
      <c r="Q120" s="37" t="e">
        <f ca="1">Calcu!AM113</f>
        <v>#DIV/0!</v>
      </c>
    </row>
    <row r="121" spans="1:17" ht="15" customHeight="1">
      <c r="A121" s="44" t="str">
        <f>IF(Calcu!B114=TRUE,"","삭제")</f>
        <v>삭제</v>
      </c>
      <c r="B121" s="43"/>
      <c r="C121" s="43"/>
      <c r="D121" s="43"/>
      <c r="E121" s="43"/>
      <c r="F121" s="51" t="str">
        <f>Calcu!AH114</f>
        <v>-</v>
      </c>
      <c r="G121" s="51" t="s">
        <v>407</v>
      </c>
      <c r="H121" s="51" t="str">
        <f>Calcu!AK114</f>
        <v>-</v>
      </c>
      <c r="J121" s="37" t="str">
        <f>Calcu!AI114</f>
        <v>-</v>
      </c>
      <c r="K121" s="37" t="str">
        <f>Calcu!AJ114</f>
        <v>-</v>
      </c>
      <c r="L121" s="37" t="str">
        <f>LEFT(Calcu!AL114,1)</f>
        <v/>
      </c>
      <c r="M121" s="37" t="s">
        <v>408</v>
      </c>
      <c r="N121" s="37" t="s">
        <v>408</v>
      </c>
      <c r="O121" s="37" t="s">
        <v>409</v>
      </c>
      <c r="Q121" s="37" t="e">
        <f ca="1">Calcu!AM114</f>
        <v>#DIV/0!</v>
      </c>
    </row>
    <row r="122" spans="1:17" ht="15" customHeight="1">
      <c r="A122" s="44" t="str">
        <f>IF(Calcu!B115=TRUE,"","삭제")</f>
        <v>삭제</v>
      </c>
      <c r="B122" s="43"/>
      <c r="C122" s="43"/>
      <c r="D122" s="43"/>
      <c r="E122" s="43"/>
      <c r="F122" s="51" t="str">
        <f>Calcu!AH115</f>
        <v>-</v>
      </c>
      <c r="G122" s="51" t="s">
        <v>407</v>
      </c>
      <c r="H122" s="51" t="str">
        <f>Calcu!AK115</f>
        <v>-</v>
      </c>
      <c r="J122" s="37" t="str">
        <f>Calcu!AI115</f>
        <v>-</v>
      </c>
      <c r="K122" s="37" t="str">
        <f>Calcu!AJ115</f>
        <v>-</v>
      </c>
      <c r="L122" s="37" t="str">
        <f>LEFT(Calcu!AL115,1)</f>
        <v/>
      </c>
      <c r="M122" s="37" t="s">
        <v>408</v>
      </c>
      <c r="N122" s="37" t="s">
        <v>408</v>
      </c>
      <c r="O122" s="37" t="s">
        <v>409</v>
      </c>
      <c r="Q122" s="37" t="e">
        <f ca="1">Calcu!AM115</f>
        <v>#DIV/0!</v>
      </c>
    </row>
    <row r="123" spans="1:17" ht="15" customHeight="1">
      <c r="A123" s="44" t="str">
        <f>IF(Calcu!B116=TRUE,"","삭제")</f>
        <v>삭제</v>
      </c>
      <c r="B123" s="43"/>
      <c r="C123" s="43"/>
      <c r="D123" s="43"/>
      <c r="E123" s="43"/>
      <c r="F123" s="51" t="str">
        <f>Calcu!AH116</f>
        <v>-</v>
      </c>
      <c r="G123" s="51" t="s">
        <v>407</v>
      </c>
      <c r="H123" s="51" t="str">
        <f>Calcu!AK116</f>
        <v>-</v>
      </c>
      <c r="J123" s="37" t="str">
        <f>Calcu!AI116</f>
        <v>-</v>
      </c>
      <c r="K123" s="37" t="str">
        <f>Calcu!AJ116</f>
        <v>-</v>
      </c>
      <c r="L123" s="37" t="str">
        <f>LEFT(Calcu!AL116,1)</f>
        <v/>
      </c>
      <c r="M123" s="37" t="s">
        <v>408</v>
      </c>
      <c r="N123" s="37" t="s">
        <v>408</v>
      </c>
      <c r="O123" s="37" t="s">
        <v>409</v>
      </c>
      <c r="Q123" s="37" t="e">
        <f ca="1">Calcu!AM116</f>
        <v>#DIV/0!</v>
      </c>
    </row>
    <row r="124" spans="1:17" ht="15" customHeight="1">
      <c r="A124" s="44" t="str">
        <f>IF(Calcu!B117=TRUE,"","삭제")</f>
        <v>삭제</v>
      </c>
      <c r="B124" s="43"/>
      <c r="C124" s="43"/>
      <c r="D124" s="43"/>
      <c r="E124" s="43"/>
      <c r="F124" s="51" t="str">
        <f>Calcu!AH117</f>
        <v>-</v>
      </c>
      <c r="G124" s="51" t="s">
        <v>407</v>
      </c>
      <c r="H124" s="51" t="str">
        <f>Calcu!AK117</f>
        <v>-</v>
      </c>
      <c r="J124" s="37" t="str">
        <f>Calcu!AI117</f>
        <v>-</v>
      </c>
      <c r="K124" s="37" t="str">
        <f>Calcu!AJ117</f>
        <v>-</v>
      </c>
      <c r="L124" s="37" t="str">
        <f>LEFT(Calcu!AL117,1)</f>
        <v/>
      </c>
      <c r="M124" s="37" t="s">
        <v>408</v>
      </c>
      <c r="N124" s="37" t="s">
        <v>408</v>
      </c>
      <c r="O124" s="37" t="s">
        <v>409</v>
      </c>
      <c r="Q124" s="37" t="e">
        <f ca="1">Calcu!AM117</f>
        <v>#DIV/0!</v>
      </c>
    </row>
    <row r="125" spans="1:17" ht="15" customHeight="1">
      <c r="A125" s="44" t="str">
        <f>IF(Calcu!B118=TRUE,"","삭제")</f>
        <v>삭제</v>
      </c>
      <c r="B125" s="43"/>
      <c r="C125" s="43"/>
      <c r="D125" s="43"/>
      <c r="E125" s="43"/>
      <c r="F125" s="51" t="str">
        <f>Calcu!AH118</f>
        <v>-</v>
      </c>
      <c r="G125" s="51" t="s">
        <v>407</v>
      </c>
      <c r="H125" s="51" t="str">
        <f>Calcu!AK118</f>
        <v>-</v>
      </c>
      <c r="J125" s="37" t="str">
        <f>Calcu!AI118</f>
        <v>-</v>
      </c>
      <c r="K125" s="37" t="str">
        <f>Calcu!AJ118</f>
        <v>-</v>
      </c>
      <c r="L125" s="37" t="str">
        <f>LEFT(Calcu!AL118,1)</f>
        <v/>
      </c>
      <c r="M125" s="37" t="s">
        <v>408</v>
      </c>
      <c r="N125" s="37" t="s">
        <v>408</v>
      </c>
      <c r="O125" s="37" t="s">
        <v>409</v>
      </c>
      <c r="Q125" s="37" t="e">
        <f ca="1">Calcu!AM118</f>
        <v>#DIV/0!</v>
      </c>
    </row>
    <row r="126" spans="1:17" ht="15" customHeight="1">
      <c r="A126" s="44" t="str">
        <f>IF(Calcu!B119=TRUE,"","삭제")</f>
        <v>삭제</v>
      </c>
      <c r="B126" s="43"/>
      <c r="C126" s="43"/>
      <c r="D126" s="43"/>
      <c r="E126" s="43"/>
      <c r="F126" s="51" t="str">
        <f>Calcu!AH119</f>
        <v>-</v>
      </c>
      <c r="G126" s="51" t="s">
        <v>407</v>
      </c>
      <c r="H126" s="51" t="str">
        <f>Calcu!AK119</f>
        <v>-</v>
      </c>
      <c r="J126" s="37" t="str">
        <f>Calcu!AI119</f>
        <v>-</v>
      </c>
      <c r="K126" s="37" t="str">
        <f>Calcu!AJ119</f>
        <v>-</v>
      </c>
      <c r="L126" s="37" t="str">
        <f>LEFT(Calcu!AL119,1)</f>
        <v/>
      </c>
      <c r="M126" s="37" t="s">
        <v>408</v>
      </c>
      <c r="N126" s="37" t="s">
        <v>408</v>
      </c>
      <c r="O126" s="37" t="s">
        <v>409</v>
      </c>
      <c r="Q126" s="37" t="e">
        <f ca="1">Calcu!AM119</f>
        <v>#DIV/0!</v>
      </c>
    </row>
    <row r="127" spans="1:17" ht="15" customHeight="1">
      <c r="A127" s="44" t="str">
        <f>IF(Calcu!B120=TRUE,"","삭제")</f>
        <v>삭제</v>
      </c>
      <c r="B127" s="43"/>
      <c r="C127" s="43"/>
      <c r="D127" s="43"/>
      <c r="E127" s="43"/>
      <c r="F127" s="51" t="str">
        <f>Calcu!AH120</f>
        <v>-</v>
      </c>
      <c r="G127" s="51" t="s">
        <v>407</v>
      </c>
      <c r="H127" s="51" t="str">
        <f>Calcu!AK120</f>
        <v>-</v>
      </c>
      <c r="J127" s="37" t="str">
        <f>Calcu!AI120</f>
        <v>-</v>
      </c>
      <c r="K127" s="37" t="str">
        <f>Calcu!AJ120</f>
        <v>-</v>
      </c>
      <c r="L127" s="37" t="str">
        <f>LEFT(Calcu!AL120,1)</f>
        <v/>
      </c>
      <c r="M127" s="37" t="s">
        <v>408</v>
      </c>
      <c r="N127" s="37" t="s">
        <v>408</v>
      </c>
      <c r="O127" s="37" t="s">
        <v>409</v>
      </c>
      <c r="Q127" s="37" t="e">
        <f ca="1">Calcu!AM120</f>
        <v>#DIV/0!</v>
      </c>
    </row>
    <row r="128" spans="1:17" ht="15" customHeight="1">
      <c r="A128" s="44" t="str">
        <f>IF(Calcu!B121=TRUE,"","삭제")</f>
        <v>삭제</v>
      </c>
      <c r="B128" s="43"/>
      <c r="C128" s="43"/>
      <c r="D128" s="43"/>
      <c r="E128" s="43"/>
      <c r="F128" s="51" t="str">
        <f>Calcu!AH121</f>
        <v>-</v>
      </c>
      <c r="G128" s="51" t="s">
        <v>407</v>
      </c>
      <c r="H128" s="51" t="str">
        <f>Calcu!AK121</f>
        <v>-</v>
      </c>
      <c r="J128" s="37" t="str">
        <f>Calcu!AI121</f>
        <v>-</v>
      </c>
      <c r="K128" s="37" t="str">
        <f>Calcu!AJ121</f>
        <v>-</v>
      </c>
      <c r="L128" s="37" t="str">
        <f>LEFT(Calcu!AL121,1)</f>
        <v/>
      </c>
      <c r="M128" s="37" t="s">
        <v>408</v>
      </c>
      <c r="N128" s="37" t="s">
        <v>408</v>
      </c>
      <c r="O128" s="37" t="s">
        <v>409</v>
      </c>
      <c r="Q128" s="37" t="e">
        <f ca="1">Calcu!AM121</f>
        <v>#DIV/0!</v>
      </c>
    </row>
    <row r="129" spans="1:17" ht="15" customHeight="1">
      <c r="A129" s="44" t="str">
        <f>IF(Calcu!B122=TRUE,"","삭제")</f>
        <v>삭제</v>
      </c>
      <c r="B129" s="43"/>
      <c r="C129" s="43"/>
      <c r="D129" s="43"/>
      <c r="E129" s="43"/>
      <c r="F129" s="51" t="str">
        <f>Calcu!AH122</f>
        <v>-</v>
      </c>
      <c r="G129" s="51" t="s">
        <v>407</v>
      </c>
      <c r="H129" s="51" t="str">
        <f>Calcu!AK122</f>
        <v>-</v>
      </c>
      <c r="J129" s="37" t="str">
        <f>Calcu!AI122</f>
        <v>-</v>
      </c>
      <c r="K129" s="37" t="str">
        <f>Calcu!AJ122</f>
        <v>-</v>
      </c>
      <c r="L129" s="37" t="str">
        <f>LEFT(Calcu!AL122,1)</f>
        <v/>
      </c>
      <c r="M129" s="37" t="s">
        <v>408</v>
      </c>
      <c r="N129" s="37" t="s">
        <v>408</v>
      </c>
      <c r="O129" s="37" t="s">
        <v>409</v>
      </c>
      <c r="Q129" s="37" t="e">
        <f ca="1">Calcu!AM122</f>
        <v>#DIV/0!</v>
      </c>
    </row>
    <row r="130" spans="1:17" ht="15" customHeight="1">
      <c r="A130" s="44" t="str">
        <f>IF(Calcu!B123=TRUE,"","삭제")</f>
        <v>삭제</v>
      </c>
      <c r="B130" s="43"/>
      <c r="C130" s="43"/>
      <c r="D130" s="43"/>
      <c r="E130" s="43"/>
      <c r="F130" s="51" t="str">
        <f>Calcu!AH123</f>
        <v>-</v>
      </c>
      <c r="G130" s="51" t="s">
        <v>407</v>
      </c>
      <c r="H130" s="51" t="str">
        <f>Calcu!AK123</f>
        <v>-</v>
      </c>
      <c r="J130" s="37" t="str">
        <f>Calcu!AI123</f>
        <v>-</v>
      </c>
      <c r="K130" s="37" t="str">
        <f>Calcu!AJ123</f>
        <v>-</v>
      </c>
      <c r="L130" s="37" t="str">
        <f>LEFT(Calcu!AL123,1)</f>
        <v/>
      </c>
      <c r="M130" s="37" t="s">
        <v>408</v>
      </c>
      <c r="N130" s="37" t="s">
        <v>408</v>
      </c>
      <c r="O130" s="37" t="s">
        <v>409</v>
      </c>
      <c r="Q130" s="37" t="e">
        <f ca="1">Calcu!AM123</f>
        <v>#DIV/0!</v>
      </c>
    </row>
    <row r="131" spans="1:17" ht="15" customHeight="1">
      <c r="A131" s="44" t="str">
        <f>IF(Calcu!B124=TRUE,"","삭제")</f>
        <v>삭제</v>
      </c>
      <c r="B131" s="43"/>
      <c r="C131" s="43"/>
      <c r="D131" s="43"/>
      <c r="E131" s="43"/>
      <c r="F131" s="51" t="str">
        <f>Calcu!AH124</f>
        <v>-</v>
      </c>
      <c r="G131" s="51" t="s">
        <v>407</v>
      </c>
      <c r="H131" s="51" t="str">
        <f>Calcu!AK124</f>
        <v>-</v>
      </c>
      <c r="J131" s="37" t="str">
        <f>Calcu!AI124</f>
        <v>-</v>
      </c>
      <c r="K131" s="37" t="str">
        <f>Calcu!AJ124</f>
        <v>-</v>
      </c>
      <c r="L131" s="37" t="str">
        <f>LEFT(Calcu!AL124,1)</f>
        <v/>
      </c>
      <c r="M131" s="37" t="s">
        <v>408</v>
      </c>
      <c r="N131" s="37" t="s">
        <v>408</v>
      </c>
      <c r="O131" s="37" t="s">
        <v>409</v>
      </c>
      <c r="Q131" s="37" t="e">
        <f ca="1">Calcu!AM124</f>
        <v>#DIV/0!</v>
      </c>
    </row>
    <row r="132" spans="1:17" ht="15" customHeight="1">
      <c r="A132" s="44" t="str">
        <f>IF(Calcu!B125=TRUE,"","삭제")</f>
        <v>삭제</v>
      </c>
      <c r="B132" s="43"/>
      <c r="C132" s="43"/>
      <c r="D132" s="43"/>
      <c r="E132" s="43"/>
      <c r="F132" s="51" t="str">
        <f>Calcu!AH125</f>
        <v>-</v>
      </c>
      <c r="G132" s="51" t="s">
        <v>407</v>
      </c>
      <c r="H132" s="51" t="str">
        <f>Calcu!AK125</f>
        <v>-</v>
      </c>
      <c r="J132" s="37" t="str">
        <f>Calcu!AI125</f>
        <v>-</v>
      </c>
      <c r="K132" s="37" t="str">
        <f>Calcu!AJ125</f>
        <v>-</v>
      </c>
      <c r="L132" s="37" t="str">
        <f>LEFT(Calcu!AL125,1)</f>
        <v/>
      </c>
      <c r="M132" s="37" t="s">
        <v>408</v>
      </c>
      <c r="N132" s="37" t="s">
        <v>408</v>
      </c>
      <c r="O132" s="37" t="s">
        <v>409</v>
      </c>
      <c r="Q132" s="37" t="e">
        <f ca="1">Calcu!AM125</f>
        <v>#DIV/0!</v>
      </c>
    </row>
    <row r="133" spans="1:17" ht="15" customHeight="1">
      <c r="A133" s="44" t="str">
        <f>IF(Calcu!B126=TRUE,"","삭제")</f>
        <v>삭제</v>
      </c>
      <c r="B133" s="43"/>
      <c r="C133" s="43"/>
      <c r="D133" s="43"/>
      <c r="E133" s="43"/>
      <c r="F133" s="51" t="str">
        <f>Calcu!AH126</f>
        <v>-</v>
      </c>
      <c r="G133" s="51" t="s">
        <v>407</v>
      </c>
      <c r="H133" s="51" t="str">
        <f>Calcu!AK126</f>
        <v>-</v>
      </c>
      <c r="J133" s="37" t="str">
        <f>Calcu!AI126</f>
        <v>-</v>
      </c>
      <c r="K133" s="37" t="str">
        <f>Calcu!AJ126</f>
        <v>-</v>
      </c>
      <c r="L133" s="37" t="str">
        <f>LEFT(Calcu!AL126,1)</f>
        <v/>
      </c>
      <c r="M133" s="37" t="s">
        <v>408</v>
      </c>
      <c r="N133" s="37" t="s">
        <v>408</v>
      </c>
      <c r="O133" s="37" t="s">
        <v>409</v>
      </c>
      <c r="Q133" s="37" t="e">
        <f ca="1">Calcu!AM126</f>
        <v>#DIV/0!</v>
      </c>
    </row>
    <row r="134" spans="1:17" ht="15" customHeight="1">
      <c r="A134" s="44" t="str">
        <f>IF(Calcu!B127=TRUE,"","삭제")</f>
        <v>삭제</v>
      </c>
      <c r="B134" s="43"/>
      <c r="C134" s="43"/>
      <c r="D134" s="43"/>
      <c r="E134" s="43"/>
      <c r="F134" s="51" t="str">
        <f>Calcu!AH127</f>
        <v>-</v>
      </c>
      <c r="G134" s="51" t="s">
        <v>407</v>
      </c>
      <c r="H134" s="51" t="str">
        <f>Calcu!AK127</f>
        <v>-</v>
      </c>
      <c r="J134" s="37" t="str">
        <f>Calcu!AI127</f>
        <v>-</v>
      </c>
      <c r="K134" s="37" t="str">
        <f>Calcu!AJ127</f>
        <v>-</v>
      </c>
      <c r="L134" s="37" t="str">
        <f>LEFT(Calcu!AL127,1)</f>
        <v/>
      </c>
      <c r="M134" s="37" t="s">
        <v>408</v>
      </c>
      <c r="N134" s="37" t="s">
        <v>408</v>
      </c>
      <c r="O134" s="37" t="s">
        <v>409</v>
      </c>
      <c r="Q134" s="37" t="e">
        <f ca="1">Calcu!AM127</f>
        <v>#DIV/0!</v>
      </c>
    </row>
    <row r="135" spans="1:17" ht="15" customHeight="1">
      <c r="A135" s="44" t="str">
        <f>IF(Calcu!B128=TRUE,"","삭제")</f>
        <v>삭제</v>
      </c>
      <c r="B135" s="43"/>
      <c r="C135" s="43"/>
      <c r="D135" s="43"/>
      <c r="E135" s="43"/>
      <c r="F135" s="51" t="str">
        <f>Calcu!AH128</f>
        <v>-</v>
      </c>
      <c r="G135" s="51" t="s">
        <v>407</v>
      </c>
      <c r="H135" s="51" t="str">
        <f>Calcu!AK128</f>
        <v>-</v>
      </c>
      <c r="J135" s="37" t="str">
        <f>Calcu!AI128</f>
        <v>-</v>
      </c>
      <c r="K135" s="37" t="str">
        <f>Calcu!AJ128</f>
        <v>-</v>
      </c>
      <c r="L135" s="37" t="str">
        <f>LEFT(Calcu!AL128,1)</f>
        <v/>
      </c>
      <c r="M135" s="37" t="s">
        <v>408</v>
      </c>
      <c r="N135" s="37" t="s">
        <v>408</v>
      </c>
      <c r="O135" s="37" t="s">
        <v>409</v>
      </c>
      <c r="Q135" s="37" t="e">
        <f ca="1">Calcu!AM128</f>
        <v>#DIV/0!</v>
      </c>
    </row>
    <row r="136" spans="1:17" ht="15" customHeight="1">
      <c r="A136" s="44" t="str">
        <f>IF(Calcu!B129=TRUE,"","삭제")</f>
        <v>삭제</v>
      </c>
      <c r="B136" s="43"/>
      <c r="C136" s="43"/>
      <c r="D136" s="43"/>
      <c r="E136" s="43"/>
      <c r="F136" s="51" t="str">
        <f>Calcu!AH129</f>
        <v>-</v>
      </c>
      <c r="G136" s="51" t="s">
        <v>407</v>
      </c>
      <c r="H136" s="51" t="str">
        <f>Calcu!AK129</f>
        <v>-</v>
      </c>
      <c r="J136" s="37" t="str">
        <f>Calcu!AI129</f>
        <v>-</v>
      </c>
      <c r="K136" s="37" t="str">
        <f>Calcu!AJ129</f>
        <v>-</v>
      </c>
      <c r="L136" s="37" t="str">
        <f>LEFT(Calcu!AL129,1)</f>
        <v/>
      </c>
      <c r="M136" s="37" t="s">
        <v>408</v>
      </c>
      <c r="N136" s="37" t="s">
        <v>408</v>
      </c>
      <c r="O136" s="37" t="s">
        <v>409</v>
      </c>
      <c r="Q136" s="37" t="e">
        <f ca="1">Calcu!AM129</f>
        <v>#DIV/0!</v>
      </c>
    </row>
    <row r="137" spans="1:17" ht="15" customHeight="1">
      <c r="A137" s="44" t="str">
        <f>IF(Calcu!B130=TRUE,"","삭제")</f>
        <v>삭제</v>
      </c>
      <c r="B137" s="43"/>
      <c r="C137" s="43"/>
      <c r="D137" s="43"/>
      <c r="E137" s="43"/>
      <c r="F137" s="51" t="str">
        <f>Calcu!AH130</f>
        <v>-</v>
      </c>
      <c r="G137" s="51" t="s">
        <v>407</v>
      </c>
      <c r="H137" s="51" t="str">
        <f>Calcu!AK130</f>
        <v>-</v>
      </c>
      <c r="J137" s="37" t="str">
        <f>Calcu!AI130</f>
        <v>-</v>
      </c>
      <c r="K137" s="37" t="str">
        <f>Calcu!AJ130</f>
        <v>-</v>
      </c>
      <c r="L137" s="37" t="str">
        <f>LEFT(Calcu!AL130,1)</f>
        <v/>
      </c>
      <c r="M137" s="37" t="s">
        <v>408</v>
      </c>
      <c r="N137" s="37" t="s">
        <v>408</v>
      </c>
      <c r="O137" s="37" t="s">
        <v>409</v>
      </c>
      <c r="Q137" s="37" t="e">
        <f ca="1">Calcu!AM130</f>
        <v>#DIV/0!</v>
      </c>
    </row>
    <row r="138" spans="1:17" ht="15" customHeight="1">
      <c r="A138" s="44" t="str">
        <f>IF(Calcu!B131=TRUE,"","삭제")</f>
        <v>삭제</v>
      </c>
      <c r="B138" s="43"/>
      <c r="C138" s="43"/>
      <c r="D138" s="43"/>
      <c r="E138" s="43"/>
      <c r="F138" s="51" t="str">
        <f>Calcu!AH131</f>
        <v>-</v>
      </c>
      <c r="G138" s="51" t="s">
        <v>407</v>
      </c>
      <c r="H138" s="51" t="str">
        <f>Calcu!AK131</f>
        <v>-</v>
      </c>
      <c r="J138" s="37" t="str">
        <f>Calcu!AI131</f>
        <v>-</v>
      </c>
      <c r="K138" s="37" t="str">
        <f>Calcu!AJ131</f>
        <v>-</v>
      </c>
      <c r="L138" s="37" t="str">
        <f>LEFT(Calcu!AL131,1)</f>
        <v/>
      </c>
      <c r="M138" s="37" t="s">
        <v>408</v>
      </c>
      <c r="N138" s="37" t="s">
        <v>408</v>
      </c>
      <c r="O138" s="37" t="s">
        <v>409</v>
      </c>
      <c r="Q138" s="37" t="e">
        <f ca="1">Calcu!AM131</f>
        <v>#DIV/0!</v>
      </c>
    </row>
    <row r="139" spans="1:17" ht="15" customHeight="1">
      <c r="A139" s="44" t="str">
        <f>IF(Calcu!B132=TRUE,"","삭제")</f>
        <v>삭제</v>
      </c>
      <c r="B139" s="43"/>
      <c r="C139" s="43"/>
      <c r="D139" s="43"/>
      <c r="E139" s="43"/>
      <c r="F139" s="51" t="str">
        <f>Calcu!AH132</f>
        <v>-</v>
      </c>
      <c r="G139" s="51" t="s">
        <v>407</v>
      </c>
      <c r="H139" s="51" t="str">
        <f>Calcu!AK132</f>
        <v>-</v>
      </c>
      <c r="J139" s="37" t="str">
        <f>Calcu!AI132</f>
        <v>-</v>
      </c>
      <c r="K139" s="37" t="str">
        <f>Calcu!AJ132</f>
        <v>-</v>
      </c>
      <c r="L139" s="37" t="str">
        <f>LEFT(Calcu!AL132,1)</f>
        <v/>
      </c>
      <c r="M139" s="37" t="s">
        <v>408</v>
      </c>
      <c r="N139" s="37" t="s">
        <v>408</v>
      </c>
      <c r="O139" s="37" t="s">
        <v>409</v>
      </c>
      <c r="Q139" s="37" t="e">
        <f ca="1">Calcu!AM132</f>
        <v>#DIV/0!</v>
      </c>
    </row>
    <row r="140" spans="1:17" ht="15" customHeight="1">
      <c r="A140" s="44" t="str">
        <f>IF(Calcu!B133=TRUE,"","삭제")</f>
        <v>삭제</v>
      </c>
      <c r="B140" s="43"/>
      <c r="C140" s="43"/>
      <c r="D140" s="43"/>
      <c r="E140" s="43"/>
      <c r="F140" s="51" t="str">
        <f>Calcu!AH133</f>
        <v>-</v>
      </c>
      <c r="G140" s="51" t="s">
        <v>407</v>
      </c>
      <c r="H140" s="51" t="str">
        <f>Calcu!AK133</f>
        <v>-</v>
      </c>
      <c r="J140" s="37" t="str">
        <f>Calcu!AI133</f>
        <v>-</v>
      </c>
      <c r="K140" s="37" t="str">
        <f>Calcu!AJ133</f>
        <v>-</v>
      </c>
      <c r="L140" s="37" t="str">
        <f>LEFT(Calcu!AL133,1)</f>
        <v/>
      </c>
      <c r="M140" s="37" t="s">
        <v>408</v>
      </c>
      <c r="N140" s="37" t="s">
        <v>408</v>
      </c>
      <c r="O140" s="37" t="s">
        <v>409</v>
      </c>
      <c r="Q140" s="37" t="e">
        <f ca="1">Calcu!AM133</f>
        <v>#DIV/0!</v>
      </c>
    </row>
    <row r="141" spans="1:17" ht="15" customHeight="1">
      <c r="A141" s="44" t="str">
        <f>IF(Calcu!B134=TRUE,"","삭제")</f>
        <v>삭제</v>
      </c>
      <c r="B141" s="43"/>
      <c r="C141" s="43"/>
      <c r="D141" s="43"/>
      <c r="E141" s="43"/>
      <c r="F141" s="51" t="str">
        <f>Calcu!AH134</f>
        <v>-</v>
      </c>
      <c r="G141" s="51" t="s">
        <v>407</v>
      </c>
      <c r="H141" s="51" t="str">
        <f>Calcu!AK134</f>
        <v>-</v>
      </c>
      <c r="J141" s="37" t="str">
        <f>Calcu!AI134</f>
        <v>-</v>
      </c>
      <c r="K141" s="37" t="str">
        <f>Calcu!AJ134</f>
        <v>-</v>
      </c>
      <c r="L141" s="37" t="str">
        <f>LEFT(Calcu!AL134,1)</f>
        <v/>
      </c>
      <c r="M141" s="37" t="s">
        <v>408</v>
      </c>
      <c r="N141" s="37" t="s">
        <v>408</v>
      </c>
      <c r="O141" s="37" t="s">
        <v>409</v>
      </c>
      <c r="Q141" s="37" t="e">
        <f ca="1">Calcu!AM134</f>
        <v>#DIV/0!</v>
      </c>
    </row>
    <row r="142" spans="1:17" ht="15" customHeight="1">
      <c r="A142" s="44" t="str">
        <f>IF(Calcu!B135=TRUE,"","삭제")</f>
        <v>삭제</v>
      </c>
      <c r="B142" s="43"/>
      <c r="C142" s="43"/>
      <c r="D142" s="43"/>
      <c r="E142" s="43"/>
      <c r="F142" s="51" t="str">
        <f>Calcu!AH135</f>
        <v>-</v>
      </c>
      <c r="G142" s="51" t="s">
        <v>407</v>
      </c>
      <c r="H142" s="51" t="str">
        <f>Calcu!AK135</f>
        <v>-</v>
      </c>
      <c r="J142" s="37" t="str">
        <f>Calcu!AI135</f>
        <v>-</v>
      </c>
      <c r="K142" s="37" t="str">
        <f>Calcu!AJ135</f>
        <v>-</v>
      </c>
      <c r="L142" s="37" t="str">
        <f>LEFT(Calcu!AL135,1)</f>
        <v/>
      </c>
      <c r="M142" s="37" t="s">
        <v>408</v>
      </c>
      <c r="N142" s="37" t="s">
        <v>408</v>
      </c>
      <c r="O142" s="37" t="s">
        <v>409</v>
      </c>
      <c r="Q142" s="37" t="e">
        <f ca="1">Calcu!AM135</f>
        <v>#DIV/0!</v>
      </c>
    </row>
    <row r="143" spans="1:17" ht="15" customHeight="1">
      <c r="A143" s="44" t="str">
        <f>IF(Calcu!B136=TRUE,"","삭제")</f>
        <v>삭제</v>
      </c>
      <c r="B143" s="43"/>
      <c r="C143" s="43"/>
      <c r="D143" s="43"/>
      <c r="E143" s="43"/>
      <c r="F143" s="51" t="str">
        <f>Calcu!AH136</f>
        <v>-</v>
      </c>
      <c r="G143" s="51" t="s">
        <v>407</v>
      </c>
      <c r="H143" s="51" t="str">
        <f>Calcu!AK136</f>
        <v>-</v>
      </c>
      <c r="J143" s="37" t="str">
        <f>Calcu!AI136</f>
        <v>-</v>
      </c>
      <c r="K143" s="37" t="str">
        <f>Calcu!AJ136</f>
        <v>-</v>
      </c>
      <c r="L143" s="37" t="str">
        <f>LEFT(Calcu!AL136,1)</f>
        <v/>
      </c>
      <c r="M143" s="37" t="s">
        <v>408</v>
      </c>
      <c r="N143" s="37" t="s">
        <v>408</v>
      </c>
      <c r="O143" s="37" t="s">
        <v>409</v>
      </c>
      <c r="Q143" s="37" t="e">
        <f ca="1">Calcu!AM136</f>
        <v>#DIV/0!</v>
      </c>
    </row>
    <row r="144" spans="1:17" ht="15" customHeight="1">
      <c r="A144" s="44" t="str">
        <f>IF(Calcu!B137=TRUE,"","삭제")</f>
        <v>삭제</v>
      </c>
      <c r="B144" s="43"/>
      <c r="C144" s="43"/>
      <c r="D144" s="43"/>
      <c r="E144" s="43"/>
      <c r="F144" s="51" t="str">
        <f>Calcu!AH137</f>
        <v>-</v>
      </c>
      <c r="G144" s="51" t="s">
        <v>407</v>
      </c>
      <c r="H144" s="51" t="str">
        <f>Calcu!AK137</f>
        <v>-</v>
      </c>
      <c r="J144" s="37" t="str">
        <f>Calcu!AI137</f>
        <v>-</v>
      </c>
      <c r="K144" s="37" t="str">
        <f>Calcu!AJ137</f>
        <v>-</v>
      </c>
      <c r="L144" s="37" t="str">
        <f>LEFT(Calcu!AL137,1)</f>
        <v/>
      </c>
      <c r="M144" s="37" t="s">
        <v>408</v>
      </c>
      <c r="N144" s="37" t="s">
        <v>408</v>
      </c>
      <c r="O144" s="37" t="s">
        <v>409</v>
      </c>
      <c r="Q144" s="37" t="e">
        <f ca="1">Calcu!AM137</f>
        <v>#DIV/0!</v>
      </c>
    </row>
    <row r="145" spans="1:17" ht="15" customHeight="1">
      <c r="A145" s="44" t="str">
        <f>IF(Calcu!B138=TRUE,"","삭제")</f>
        <v>삭제</v>
      </c>
      <c r="B145" s="43"/>
      <c r="C145" s="43"/>
      <c r="D145" s="43"/>
      <c r="E145" s="43"/>
      <c r="F145" s="51" t="str">
        <f>Calcu!AH138</f>
        <v>-</v>
      </c>
      <c r="G145" s="51" t="s">
        <v>407</v>
      </c>
      <c r="H145" s="51" t="str">
        <f>Calcu!AK138</f>
        <v>-</v>
      </c>
      <c r="J145" s="37" t="str">
        <f>Calcu!AI138</f>
        <v>-</v>
      </c>
      <c r="K145" s="37" t="str">
        <f>Calcu!AJ138</f>
        <v>-</v>
      </c>
      <c r="L145" s="37" t="str">
        <f>LEFT(Calcu!AL138,1)</f>
        <v/>
      </c>
      <c r="M145" s="37" t="s">
        <v>408</v>
      </c>
      <c r="N145" s="37" t="s">
        <v>408</v>
      </c>
      <c r="O145" s="37" t="s">
        <v>409</v>
      </c>
      <c r="Q145" s="37" t="e">
        <f ca="1">Calcu!AM138</f>
        <v>#DIV/0!</v>
      </c>
    </row>
    <row r="146" spans="1:17" ht="15" customHeight="1">
      <c r="A146" s="44" t="str">
        <f>IF(Calcu!B139=TRUE,"","삭제")</f>
        <v>삭제</v>
      </c>
      <c r="B146" s="43"/>
      <c r="C146" s="43"/>
      <c r="D146" s="43"/>
      <c r="E146" s="43"/>
      <c r="F146" s="51" t="str">
        <f>Calcu!AH139</f>
        <v>-</v>
      </c>
      <c r="G146" s="51" t="s">
        <v>407</v>
      </c>
      <c r="H146" s="51" t="str">
        <f>Calcu!AK139</f>
        <v>-</v>
      </c>
      <c r="J146" s="37" t="str">
        <f>Calcu!AI139</f>
        <v>-</v>
      </c>
      <c r="K146" s="37" t="str">
        <f>Calcu!AJ139</f>
        <v>-</v>
      </c>
      <c r="L146" s="37" t="str">
        <f>LEFT(Calcu!AL139,1)</f>
        <v/>
      </c>
      <c r="M146" s="37" t="s">
        <v>408</v>
      </c>
      <c r="N146" s="37" t="s">
        <v>408</v>
      </c>
      <c r="O146" s="37" t="s">
        <v>409</v>
      </c>
      <c r="Q146" s="37" t="e">
        <f ca="1">Calcu!AM139</f>
        <v>#DIV/0!</v>
      </c>
    </row>
    <row r="147" spans="1:17" ht="15" customHeight="1">
      <c r="A147" s="44" t="str">
        <f>IF(Calcu!B140=TRUE,"","삭제")</f>
        <v>삭제</v>
      </c>
      <c r="B147" s="43"/>
      <c r="C147" s="43"/>
      <c r="D147" s="43"/>
      <c r="E147" s="43"/>
      <c r="F147" s="51" t="str">
        <f>Calcu!AH140</f>
        <v>-</v>
      </c>
      <c r="G147" s="51" t="s">
        <v>407</v>
      </c>
      <c r="H147" s="51" t="str">
        <f>Calcu!AK140</f>
        <v>-</v>
      </c>
      <c r="J147" s="37" t="str">
        <f>Calcu!AI140</f>
        <v>-</v>
      </c>
      <c r="K147" s="37" t="str">
        <f>Calcu!AJ140</f>
        <v>-</v>
      </c>
      <c r="L147" s="37" t="str">
        <f>LEFT(Calcu!AL140,1)</f>
        <v/>
      </c>
      <c r="M147" s="37" t="s">
        <v>408</v>
      </c>
      <c r="N147" s="37" t="s">
        <v>408</v>
      </c>
      <c r="O147" s="37" t="s">
        <v>409</v>
      </c>
      <c r="Q147" s="37" t="e">
        <f ca="1">Calcu!AM140</f>
        <v>#DIV/0!</v>
      </c>
    </row>
    <row r="148" spans="1:17" ht="15" customHeight="1">
      <c r="A148" s="44" t="str">
        <f>IF(Calcu!B141=TRUE,"","삭제")</f>
        <v>삭제</v>
      </c>
      <c r="B148" s="43"/>
      <c r="C148" s="43"/>
      <c r="D148" s="43"/>
      <c r="E148" s="43"/>
      <c r="F148" s="51" t="str">
        <f>Calcu!AH141</f>
        <v>-</v>
      </c>
      <c r="G148" s="51" t="s">
        <v>407</v>
      </c>
      <c r="H148" s="51" t="str">
        <f>Calcu!AK141</f>
        <v>-</v>
      </c>
      <c r="J148" s="37" t="str">
        <f>Calcu!AI141</f>
        <v>-</v>
      </c>
      <c r="K148" s="37" t="str">
        <f>Calcu!AJ141</f>
        <v>-</v>
      </c>
      <c r="L148" s="37" t="str">
        <f>LEFT(Calcu!AL141,1)</f>
        <v/>
      </c>
      <c r="M148" s="37" t="s">
        <v>408</v>
      </c>
      <c r="N148" s="37" t="s">
        <v>408</v>
      </c>
      <c r="O148" s="37" t="s">
        <v>409</v>
      </c>
      <c r="Q148" s="37" t="e">
        <f ca="1">Calcu!AM141</f>
        <v>#DIV/0!</v>
      </c>
    </row>
    <row r="149" spans="1:17" ht="15" customHeight="1">
      <c r="A149" s="44" t="str">
        <f>IF(Calcu!B142=TRUE,"","삭제")</f>
        <v>삭제</v>
      </c>
      <c r="B149" s="43"/>
      <c r="C149" s="43"/>
      <c r="D149" s="43"/>
      <c r="E149" s="43"/>
      <c r="F149" s="51" t="str">
        <f>Calcu!AH142</f>
        <v>-</v>
      </c>
      <c r="G149" s="51" t="s">
        <v>407</v>
      </c>
      <c r="H149" s="51" t="str">
        <f>Calcu!AK142</f>
        <v>-</v>
      </c>
      <c r="J149" s="37" t="str">
        <f>Calcu!AI142</f>
        <v>-</v>
      </c>
      <c r="K149" s="37" t="str">
        <f>Calcu!AJ142</f>
        <v>-</v>
      </c>
      <c r="L149" s="37" t="str">
        <f>LEFT(Calcu!AL142,1)</f>
        <v/>
      </c>
      <c r="M149" s="37" t="s">
        <v>408</v>
      </c>
      <c r="N149" s="37" t="s">
        <v>408</v>
      </c>
      <c r="O149" s="37" t="s">
        <v>409</v>
      </c>
      <c r="Q149" s="37" t="e">
        <f ca="1">Calcu!AM142</f>
        <v>#DIV/0!</v>
      </c>
    </row>
    <row r="150" spans="1:17" ht="15" customHeight="1">
      <c r="A150" s="44" t="str">
        <f>IF(Calcu!B143=TRUE,"","삭제")</f>
        <v>삭제</v>
      </c>
      <c r="B150" s="43"/>
      <c r="C150" s="43"/>
      <c r="D150" s="43"/>
      <c r="E150" s="43"/>
      <c r="F150" s="51" t="str">
        <f>Calcu!AH143</f>
        <v>-</v>
      </c>
      <c r="G150" s="51" t="s">
        <v>407</v>
      </c>
      <c r="H150" s="51" t="str">
        <f>Calcu!AK143</f>
        <v>-</v>
      </c>
      <c r="J150" s="37" t="str">
        <f>Calcu!AI143</f>
        <v>-</v>
      </c>
      <c r="K150" s="37" t="str">
        <f>Calcu!AJ143</f>
        <v>-</v>
      </c>
      <c r="L150" s="37" t="str">
        <f>LEFT(Calcu!AL143,1)</f>
        <v/>
      </c>
      <c r="M150" s="37" t="s">
        <v>408</v>
      </c>
      <c r="N150" s="37" t="s">
        <v>408</v>
      </c>
      <c r="O150" s="37" t="s">
        <v>409</v>
      </c>
      <c r="Q150" s="37" t="e">
        <f ca="1">Calcu!AM143</f>
        <v>#DIV/0!</v>
      </c>
    </row>
    <row r="151" spans="1:17" ht="15" customHeight="1">
      <c r="A151" s="44" t="str">
        <f>IF(Calcu!B144=TRUE,"","삭제")</f>
        <v>삭제</v>
      </c>
      <c r="B151" s="43"/>
      <c r="C151" s="43"/>
      <c r="D151" s="43"/>
      <c r="E151" s="43"/>
      <c r="F151" s="51" t="str">
        <f>Calcu!AH144</f>
        <v>-</v>
      </c>
      <c r="G151" s="51" t="s">
        <v>407</v>
      </c>
      <c r="H151" s="51" t="str">
        <f>Calcu!AK144</f>
        <v>-</v>
      </c>
      <c r="J151" s="37" t="str">
        <f>Calcu!AI144</f>
        <v>-</v>
      </c>
      <c r="K151" s="37" t="str">
        <f>Calcu!AJ144</f>
        <v>-</v>
      </c>
      <c r="L151" s="37" t="str">
        <f>LEFT(Calcu!AL144,1)</f>
        <v/>
      </c>
      <c r="M151" s="37" t="s">
        <v>408</v>
      </c>
      <c r="N151" s="37" t="s">
        <v>408</v>
      </c>
      <c r="O151" s="37" t="s">
        <v>409</v>
      </c>
      <c r="Q151" s="37" t="e">
        <f ca="1">Calcu!AM144</f>
        <v>#DIV/0!</v>
      </c>
    </row>
    <row r="152" spans="1:17" ht="15" customHeight="1">
      <c r="A152" s="44" t="str">
        <f>IF(Calcu!B145=TRUE,"","삭제")</f>
        <v>삭제</v>
      </c>
      <c r="B152" s="43"/>
      <c r="C152" s="43"/>
      <c r="D152" s="43"/>
      <c r="E152" s="43"/>
      <c r="F152" s="51" t="str">
        <f>Calcu!AH145</f>
        <v>-</v>
      </c>
      <c r="G152" s="51" t="s">
        <v>407</v>
      </c>
      <c r="H152" s="51" t="str">
        <f>Calcu!AK145</f>
        <v>-</v>
      </c>
      <c r="J152" s="37" t="str">
        <f>Calcu!AI145</f>
        <v>-</v>
      </c>
      <c r="K152" s="37" t="str">
        <f>Calcu!AJ145</f>
        <v>-</v>
      </c>
      <c r="L152" s="37" t="str">
        <f>LEFT(Calcu!AL145,1)</f>
        <v/>
      </c>
      <c r="M152" s="37" t="s">
        <v>408</v>
      </c>
      <c r="N152" s="37" t="s">
        <v>408</v>
      </c>
      <c r="O152" s="37" t="s">
        <v>409</v>
      </c>
      <c r="Q152" s="37" t="e">
        <f ca="1">Calcu!AM145</f>
        <v>#DIV/0!</v>
      </c>
    </row>
    <row r="153" spans="1:17" ht="15" customHeight="1">
      <c r="A153" s="44" t="str">
        <f>IF(Calcu!B146=TRUE,"","삭제")</f>
        <v>삭제</v>
      </c>
      <c r="B153" s="43"/>
      <c r="C153" s="43"/>
      <c r="D153" s="43"/>
      <c r="E153" s="43"/>
      <c r="F153" s="51" t="str">
        <f>Calcu!AH146</f>
        <v>-</v>
      </c>
      <c r="G153" s="51" t="s">
        <v>407</v>
      </c>
      <c r="H153" s="51" t="str">
        <f>Calcu!AK146</f>
        <v>-</v>
      </c>
      <c r="J153" s="37" t="str">
        <f>Calcu!AI146</f>
        <v>-</v>
      </c>
      <c r="K153" s="37" t="str">
        <f>Calcu!AJ146</f>
        <v>-</v>
      </c>
      <c r="L153" s="37" t="str">
        <f>LEFT(Calcu!AL146,1)</f>
        <v/>
      </c>
      <c r="M153" s="37" t="s">
        <v>408</v>
      </c>
      <c r="N153" s="37" t="s">
        <v>408</v>
      </c>
      <c r="O153" s="37" t="s">
        <v>409</v>
      </c>
      <c r="Q153" s="37" t="e">
        <f ca="1">Calcu!AM146</f>
        <v>#DIV/0!</v>
      </c>
    </row>
    <row r="154" spans="1:17" ht="15" customHeight="1">
      <c r="A154" s="44" t="str">
        <f>IF(Calcu!B147=TRUE,"","삭제")</f>
        <v>삭제</v>
      </c>
      <c r="B154" s="43"/>
      <c r="C154" s="43"/>
      <c r="D154" s="43"/>
      <c r="E154" s="43"/>
      <c r="F154" s="51" t="str">
        <f>Calcu!AH147</f>
        <v>-</v>
      </c>
      <c r="G154" s="51" t="s">
        <v>407</v>
      </c>
      <c r="H154" s="51" t="str">
        <f>Calcu!AK147</f>
        <v>-</v>
      </c>
      <c r="J154" s="37" t="str">
        <f>Calcu!AI147</f>
        <v>-</v>
      </c>
      <c r="K154" s="37" t="str">
        <f>Calcu!AJ147</f>
        <v>-</v>
      </c>
      <c r="L154" s="37" t="str">
        <f>LEFT(Calcu!AL147,1)</f>
        <v/>
      </c>
      <c r="M154" s="37" t="s">
        <v>408</v>
      </c>
      <c r="N154" s="37" t="s">
        <v>408</v>
      </c>
      <c r="O154" s="37" t="s">
        <v>409</v>
      </c>
      <c r="Q154" s="37" t="e">
        <f ca="1">Calcu!AM147</f>
        <v>#DIV/0!</v>
      </c>
    </row>
    <row r="155" spans="1:17" ht="15" customHeight="1">
      <c r="A155" s="44" t="str">
        <f>IF(Calcu!B148=TRUE,"","삭제")</f>
        <v>삭제</v>
      </c>
      <c r="B155" s="43"/>
      <c r="C155" s="43"/>
      <c r="D155" s="43"/>
      <c r="E155" s="43"/>
      <c r="F155" s="51" t="str">
        <f>Calcu!AH148</f>
        <v>-</v>
      </c>
      <c r="G155" s="51" t="s">
        <v>407</v>
      </c>
      <c r="H155" s="51" t="str">
        <f>Calcu!AK148</f>
        <v>-</v>
      </c>
      <c r="J155" s="37" t="str">
        <f>Calcu!AI148</f>
        <v>-</v>
      </c>
      <c r="K155" s="37" t="str">
        <f>Calcu!AJ148</f>
        <v>-</v>
      </c>
      <c r="L155" s="37" t="str">
        <f>LEFT(Calcu!AL148,1)</f>
        <v/>
      </c>
      <c r="M155" s="37" t="s">
        <v>408</v>
      </c>
      <c r="N155" s="37" t="s">
        <v>408</v>
      </c>
      <c r="O155" s="37" t="s">
        <v>409</v>
      </c>
      <c r="Q155" s="37" t="e">
        <f ca="1">Calcu!AM148</f>
        <v>#DIV/0!</v>
      </c>
    </row>
    <row r="156" spans="1:17" ht="15" customHeight="1">
      <c r="A156" s="44" t="str">
        <f>IF(Calcu!B149=TRUE,"","삭제")</f>
        <v>삭제</v>
      </c>
      <c r="B156" s="43"/>
      <c r="C156" s="43"/>
      <c r="D156" s="43"/>
      <c r="E156" s="43"/>
      <c r="F156" s="51" t="str">
        <f>Calcu!AH149</f>
        <v>-</v>
      </c>
      <c r="G156" s="51" t="s">
        <v>407</v>
      </c>
      <c r="H156" s="51" t="str">
        <f>Calcu!AK149</f>
        <v>-</v>
      </c>
      <c r="J156" s="37" t="str">
        <f>Calcu!AI149</f>
        <v>-</v>
      </c>
      <c r="K156" s="37" t="str">
        <f>Calcu!AJ149</f>
        <v>-</v>
      </c>
      <c r="L156" s="37" t="str">
        <f>LEFT(Calcu!AL149,1)</f>
        <v/>
      </c>
      <c r="M156" s="37" t="s">
        <v>408</v>
      </c>
      <c r="N156" s="37" t="s">
        <v>408</v>
      </c>
      <c r="O156" s="37" t="s">
        <v>409</v>
      </c>
      <c r="Q156" s="37" t="e">
        <f ca="1">Calcu!AM149</f>
        <v>#DIV/0!</v>
      </c>
    </row>
    <row r="157" spans="1:17" ht="15" customHeight="1">
      <c r="A157" s="44" t="str">
        <f>IF(Calcu!B150=TRUE,"","삭제")</f>
        <v>삭제</v>
      </c>
      <c r="B157" s="43"/>
      <c r="C157" s="43"/>
      <c r="D157" s="43"/>
      <c r="E157" s="43"/>
      <c r="F157" s="51" t="str">
        <f>Calcu!AH150</f>
        <v>-</v>
      </c>
      <c r="G157" s="51" t="s">
        <v>407</v>
      </c>
      <c r="H157" s="51" t="str">
        <f>Calcu!AK150</f>
        <v>-</v>
      </c>
      <c r="J157" s="37" t="str">
        <f>Calcu!AI150</f>
        <v>-</v>
      </c>
      <c r="K157" s="37" t="str">
        <f>Calcu!AJ150</f>
        <v>-</v>
      </c>
      <c r="L157" s="37" t="str">
        <f>LEFT(Calcu!AL150,1)</f>
        <v/>
      </c>
      <c r="M157" s="37" t="s">
        <v>408</v>
      </c>
      <c r="N157" s="37" t="s">
        <v>408</v>
      </c>
      <c r="O157" s="37" t="s">
        <v>409</v>
      </c>
      <c r="Q157" s="37" t="e">
        <f ca="1">Calcu!AM150</f>
        <v>#DIV/0!</v>
      </c>
    </row>
    <row r="158" spans="1:17" ht="15" customHeight="1">
      <c r="A158" s="44" t="str">
        <f>IF(Calcu!B151=TRUE,"","삭제")</f>
        <v>삭제</v>
      </c>
      <c r="B158" s="43"/>
      <c r="C158" s="43"/>
      <c r="D158" s="43"/>
      <c r="E158" s="43"/>
      <c r="F158" s="51" t="str">
        <f>Calcu!AH151</f>
        <v>-</v>
      </c>
      <c r="G158" s="51" t="s">
        <v>407</v>
      </c>
      <c r="H158" s="51" t="str">
        <f>Calcu!AK151</f>
        <v>-</v>
      </c>
      <c r="J158" s="37" t="str">
        <f>Calcu!AI151</f>
        <v>-</v>
      </c>
      <c r="K158" s="37" t="str">
        <f>Calcu!AJ151</f>
        <v>-</v>
      </c>
      <c r="L158" s="37" t="str">
        <f>LEFT(Calcu!AL151,1)</f>
        <v/>
      </c>
      <c r="M158" s="37" t="s">
        <v>408</v>
      </c>
      <c r="N158" s="37" t="s">
        <v>408</v>
      </c>
      <c r="O158" s="37" t="s">
        <v>409</v>
      </c>
      <c r="Q158" s="37" t="e">
        <f ca="1">Calcu!AM151</f>
        <v>#DIV/0!</v>
      </c>
    </row>
    <row r="159" spans="1:17" ht="15" customHeight="1">
      <c r="A159" s="44" t="str">
        <f>IF(Calcu!B152=TRUE,"","삭제")</f>
        <v>삭제</v>
      </c>
      <c r="B159" s="43"/>
      <c r="C159" s="43"/>
      <c r="D159" s="43"/>
      <c r="E159" s="43"/>
      <c r="F159" s="51" t="str">
        <f>Calcu!AH152</f>
        <v>-</v>
      </c>
      <c r="G159" s="51" t="s">
        <v>407</v>
      </c>
      <c r="H159" s="51" t="str">
        <f>Calcu!AK152</f>
        <v>-</v>
      </c>
      <c r="J159" s="37" t="str">
        <f>Calcu!AI152</f>
        <v>-</v>
      </c>
      <c r="K159" s="37" t="str">
        <f>Calcu!AJ152</f>
        <v>-</v>
      </c>
      <c r="L159" s="37" t="str">
        <f>LEFT(Calcu!AL152,1)</f>
        <v/>
      </c>
      <c r="M159" s="37" t="s">
        <v>408</v>
      </c>
      <c r="N159" s="37" t="s">
        <v>408</v>
      </c>
      <c r="O159" s="37" t="s">
        <v>409</v>
      </c>
      <c r="Q159" s="37" t="e">
        <f ca="1">Calcu!AM152</f>
        <v>#DIV/0!</v>
      </c>
    </row>
    <row r="160" spans="1:17" ht="15" customHeight="1">
      <c r="A160" s="44" t="str">
        <f>IF(Calcu!B153=TRUE,"","삭제")</f>
        <v>삭제</v>
      </c>
      <c r="B160" s="43"/>
      <c r="C160" s="43"/>
      <c r="D160" s="43"/>
      <c r="E160" s="43"/>
      <c r="F160" s="51" t="str">
        <f>Calcu!AH153</f>
        <v>-</v>
      </c>
      <c r="G160" s="51" t="s">
        <v>407</v>
      </c>
      <c r="H160" s="51" t="str">
        <f>Calcu!AK153</f>
        <v>-</v>
      </c>
      <c r="J160" s="37" t="str">
        <f>Calcu!AI153</f>
        <v>-</v>
      </c>
      <c r="K160" s="37" t="str">
        <f>Calcu!AJ153</f>
        <v>-</v>
      </c>
      <c r="L160" s="37" t="str">
        <f>LEFT(Calcu!AL153,1)</f>
        <v/>
      </c>
      <c r="M160" s="37" t="s">
        <v>408</v>
      </c>
      <c r="N160" s="37" t="s">
        <v>408</v>
      </c>
      <c r="O160" s="37" t="s">
        <v>409</v>
      </c>
      <c r="Q160" s="37" t="e">
        <f ca="1">Calcu!AM153</f>
        <v>#DIV/0!</v>
      </c>
    </row>
    <row r="161" spans="1:17" ht="15" customHeight="1">
      <c r="A161" s="44" t="str">
        <f>IF(Calcu!B154=TRUE,"","삭제")</f>
        <v>삭제</v>
      </c>
      <c r="B161" s="43"/>
      <c r="C161" s="43"/>
      <c r="D161" s="43"/>
      <c r="E161" s="43"/>
      <c r="F161" s="51" t="str">
        <f>Calcu!AH154</f>
        <v>-</v>
      </c>
      <c r="G161" s="51" t="s">
        <v>407</v>
      </c>
      <c r="H161" s="51" t="str">
        <f>Calcu!AK154</f>
        <v>-</v>
      </c>
      <c r="J161" s="37" t="str">
        <f>Calcu!AI154</f>
        <v>-</v>
      </c>
      <c r="K161" s="37" t="str">
        <f>Calcu!AJ154</f>
        <v>-</v>
      </c>
      <c r="L161" s="37" t="str">
        <f>LEFT(Calcu!AL154,1)</f>
        <v/>
      </c>
      <c r="M161" s="37" t="s">
        <v>408</v>
      </c>
      <c r="N161" s="37" t="s">
        <v>408</v>
      </c>
      <c r="O161" s="37" t="s">
        <v>409</v>
      </c>
      <c r="Q161" s="37" t="e">
        <f ca="1">Calcu!AM154</f>
        <v>#DIV/0!</v>
      </c>
    </row>
    <row r="162" spans="1:17" ht="15" customHeight="1">
      <c r="A162" s="44" t="str">
        <f>IF(Calcu!B155=TRUE,"","삭제")</f>
        <v>삭제</v>
      </c>
      <c r="B162" s="43"/>
      <c r="C162" s="43"/>
      <c r="D162" s="43"/>
      <c r="E162" s="43"/>
      <c r="F162" s="51" t="str">
        <f>Calcu!AH155</f>
        <v>-</v>
      </c>
      <c r="G162" s="51" t="s">
        <v>407</v>
      </c>
      <c r="H162" s="51" t="str">
        <f>Calcu!AK155</f>
        <v>-</v>
      </c>
      <c r="J162" s="37" t="str">
        <f>Calcu!AI155</f>
        <v>-</v>
      </c>
      <c r="K162" s="37" t="str">
        <f>Calcu!AJ155</f>
        <v>-</v>
      </c>
      <c r="L162" s="37" t="str">
        <f>LEFT(Calcu!AL155,1)</f>
        <v/>
      </c>
      <c r="M162" s="37" t="s">
        <v>408</v>
      </c>
      <c r="N162" s="37" t="s">
        <v>408</v>
      </c>
      <c r="O162" s="37" t="s">
        <v>409</v>
      </c>
      <c r="Q162" s="37" t="e">
        <f ca="1">Calcu!AM155</f>
        <v>#DIV/0!</v>
      </c>
    </row>
    <row r="163" spans="1:17" ht="15" customHeight="1">
      <c r="A163" s="44" t="str">
        <f>IF(Calcu!B156=TRUE,"","삭제")</f>
        <v>삭제</v>
      </c>
      <c r="B163" s="43"/>
      <c r="C163" s="43"/>
      <c r="D163" s="43"/>
      <c r="E163" s="43"/>
      <c r="F163" s="51" t="str">
        <f>Calcu!AH156</f>
        <v>-</v>
      </c>
      <c r="G163" s="51" t="s">
        <v>407</v>
      </c>
      <c r="H163" s="51" t="str">
        <f>Calcu!AK156</f>
        <v>-</v>
      </c>
      <c r="J163" s="37" t="str">
        <f>Calcu!AI156</f>
        <v>-</v>
      </c>
      <c r="K163" s="37" t="str">
        <f>Calcu!AJ156</f>
        <v>-</v>
      </c>
      <c r="L163" s="37" t="str">
        <f>LEFT(Calcu!AL156,1)</f>
        <v/>
      </c>
      <c r="M163" s="37" t="s">
        <v>408</v>
      </c>
      <c r="N163" s="37" t="s">
        <v>408</v>
      </c>
      <c r="O163" s="37" t="s">
        <v>409</v>
      </c>
      <c r="Q163" s="37" t="e">
        <f ca="1">Calcu!AM156</f>
        <v>#DIV/0!</v>
      </c>
    </row>
    <row r="164" spans="1:17" ht="15" customHeight="1">
      <c r="A164" s="44" t="str">
        <f>IF(Calcu!B157=TRUE,"","삭제")</f>
        <v>삭제</v>
      </c>
      <c r="B164" s="43"/>
      <c r="C164" s="43"/>
      <c r="D164" s="43"/>
      <c r="E164" s="43"/>
      <c r="F164" s="51" t="str">
        <f>Calcu!AH157</f>
        <v>-</v>
      </c>
      <c r="G164" s="51" t="s">
        <v>407</v>
      </c>
      <c r="H164" s="51" t="str">
        <f>Calcu!AK157</f>
        <v>-</v>
      </c>
      <c r="J164" s="37" t="str">
        <f>Calcu!AI157</f>
        <v>-</v>
      </c>
      <c r="K164" s="37" t="str">
        <f>Calcu!AJ157</f>
        <v>-</v>
      </c>
      <c r="L164" s="37" t="str">
        <f>LEFT(Calcu!AL157,1)</f>
        <v/>
      </c>
      <c r="M164" s="37" t="s">
        <v>408</v>
      </c>
      <c r="N164" s="37" t="s">
        <v>408</v>
      </c>
      <c r="O164" s="37" t="s">
        <v>409</v>
      </c>
      <c r="Q164" s="37" t="e">
        <f ca="1">Calcu!AM157</f>
        <v>#DIV/0!</v>
      </c>
    </row>
    <row r="165" spans="1:17" ht="15" customHeight="1">
      <c r="A165" s="44" t="str">
        <f>IF(Calcu!B158=TRUE,"","삭제")</f>
        <v>삭제</v>
      </c>
      <c r="B165" s="43"/>
      <c r="C165" s="43"/>
      <c r="D165" s="43"/>
      <c r="E165" s="43"/>
      <c r="F165" s="51" t="str">
        <f>Calcu!AH158</f>
        <v>-</v>
      </c>
      <c r="G165" s="51" t="s">
        <v>407</v>
      </c>
      <c r="H165" s="51" t="str">
        <f>Calcu!AK158</f>
        <v>-</v>
      </c>
      <c r="J165" s="37" t="str">
        <f>Calcu!AI158</f>
        <v>-</v>
      </c>
      <c r="K165" s="37" t="str">
        <f>Calcu!AJ158</f>
        <v>-</v>
      </c>
      <c r="L165" s="37" t="str">
        <f>LEFT(Calcu!AL158,1)</f>
        <v/>
      </c>
      <c r="M165" s="37" t="s">
        <v>408</v>
      </c>
      <c r="N165" s="37" t="s">
        <v>408</v>
      </c>
      <c r="O165" s="37" t="s">
        <v>409</v>
      </c>
      <c r="Q165" s="37" t="e">
        <f ca="1">Calcu!AM158</f>
        <v>#DIV/0!</v>
      </c>
    </row>
    <row r="166" spans="1:17" ht="15" customHeight="1">
      <c r="A166" s="44" t="str">
        <f>IF(Calcu!B159=TRUE,"","삭제")</f>
        <v>삭제</v>
      </c>
      <c r="B166" s="43"/>
      <c r="C166" s="43"/>
      <c r="D166" s="43"/>
      <c r="E166" s="43"/>
      <c r="F166" s="51" t="str">
        <f>Calcu!AH159</f>
        <v>-</v>
      </c>
      <c r="G166" s="51" t="s">
        <v>407</v>
      </c>
      <c r="H166" s="51" t="str">
        <f>Calcu!AK159</f>
        <v>-</v>
      </c>
      <c r="J166" s="37" t="str">
        <f>Calcu!AI159</f>
        <v>-</v>
      </c>
      <c r="K166" s="37" t="str">
        <f>Calcu!AJ159</f>
        <v>-</v>
      </c>
      <c r="L166" s="37" t="str">
        <f>LEFT(Calcu!AL159,1)</f>
        <v/>
      </c>
      <c r="M166" s="37" t="s">
        <v>408</v>
      </c>
      <c r="N166" s="37" t="s">
        <v>408</v>
      </c>
      <c r="O166" s="37" t="s">
        <v>409</v>
      </c>
      <c r="Q166" s="37" t="e">
        <f ca="1">Calcu!AM159</f>
        <v>#DIV/0!</v>
      </c>
    </row>
    <row r="167" spans="1:17" ht="15" customHeight="1">
      <c r="A167" s="44" t="str">
        <f>IF(Calcu!B160=TRUE,"","삭제")</f>
        <v>삭제</v>
      </c>
      <c r="B167" s="43"/>
      <c r="C167" s="43"/>
      <c r="D167" s="43"/>
      <c r="E167" s="43"/>
      <c r="F167" s="51" t="str">
        <f>Calcu!AH160</f>
        <v>-</v>
      </c>
      <c r="G167" s="51" t="s">
        <v>407</v>
      </c>
      <c r="H167" s="51" t="str">
        <f>Calcu!AK160</f>
        <v>-</v>
      </c>
      <c r="J167" s="37" t="str">
        <f>Calcu!AI160</f>
        <v>-</v>
      </c>
      <c r="K167" s="37" t="str">
        <f>Calcu!AJ160</f>
        <v>-</v>
      </c>
      <c r="L167" s="37" t="str">
        <f>LEFT(Calcu!AL160,1)</f>
        <v/>
      </c>
      <c r="M167" s="37" t="s">
        <v>408</v>
      </c>
      <c r="N167" s="37" t="s">
        <v>408</v>
      </c>
      <c r="O167" s="37" t="s">
        <v>409</v>
      </c>
      <c r="Q167" s="37" t="e">
        <f ca="1">Calcu!AM160</f>
        <v>#DIV/0!</v>
      </c>
    </row>
    <row r="168" spans="1:17" ht="15" customHeight="1">
      <c r="A168" s="44" t="str">
        <f>IF(Calcu!B161=TRUE,"","삭제")</f>
        <v>삭제</v>
      </c>
      <c r="B168" s="43"/>
      <c r="C168" s="43"/>
      <c r="D168" s="43"/>
      <c r="E168" s="43"/>
      <c r="F168" s="51" t="str">
        <f>Calcu!AH161</f>
        <v>-</v>
      </c>
      <c r="G168" s="51" t="s">
        <v>407</v>
      </c>
      <c r="H168" s="51" t="str">
        <f>Calcu!AK161</f>
        <v>-</v>
      </c>
      <c r="J168" s="37" t="str">
        <f>Calcu!AI161</f>
        <v>-</v>
      </c>
      <c r="K168" s="37" t="str">
        <f>Calcu!AJ161</f>
        <v>-</v>
      </c>
      <c r="L168" s="37" t="str">
        <f>LEFT(Calcu!AL161,1)</f>
        <v/>
      </c>
      <c r="M168" s="37" t="s">
        <v>408</v>
      </c>
      <c r="N168" s="37" t="s">
        <v>408</v>
      </c>
      <c r="O168" s="37" t="s">
        <v>409</v>
      </c>
      <c r="Q168" s="37" t="e">
        <f ca="1">Calcu!AM161</f>
        <v>#DIV/0!</v>
      </c>
    </row>
    <row r="169" spans="1:17" ht="15" customHeight="1">
      <c r="A169" s="44" t="str">
        <f>IF(Calcu!B162=TRUE,"","삭제")</f>
        <v>삭제</v>
      </c>
      <c r="B169" s="43"/>
      <c r="C169" s="43"/>
      <c r="D169" s="43"/>
      <c r="E169" s="43"/>
      <c r="F169" s="51" t="str">
        <f>Calcu!AH162</f>
        <v>-</v>
      </c>
      <c r="G169" s="51" t="s">
        <v>407</v>
      </c>
      <c r="H169" s="51" t="str">
        <f>Calcu!AK162</f>
        <v>-</v>
      </c>
      <c r="J169" s="37" t="str">
        <f>Calcu!AI162</f>
        <v>-</v>
      </c>
      <c r="K169" s="37" t="str">
        <f>Calcu!AJ162</f>
        <v>-</v>
      </c>
      <c r="L169" s="37" t="str">
        <f>LEFT(Calcu!AL162,1)</f>
        <v/>
      </c>
      <c r="M169" s="37" t="s">
        <v>408</v>
      </c>
      <c r="N169" s="37" t="s">
        <v>408</v>
      </c>
      <c r="O169" s="37" t="s">
        <v>409</v>
      </c>
      <c r="Q169" s="37" t="e">
        <f ca="1">Calcu!AM162</f>
        <v>#DIV/0!</v>
      </c>
    </row>
    <row r="170" spans="1:17" ht="15" customHeight="1">
      <c r="A170" s="44" t="str">
        <f>IF(Calcu!B163=TRUE,"","삭제")</f>
        <v>삭제</v>
      </c>
      <c r="B170" s="43"/>
      <c r="C170" s="43"/>
      <c r="D170" s="43"/>
      <c r="E170" s="43"/>
      <c r="F170" s="51" t="str">
        <f>Calcu!AH163</f>
        <v>-</v>
      </c>
      <c r="G170" s="51" t="s">
        <v>407</v>
      </c>
      <c r="H170" s="51" t="str">
        <f>Calcu!AK163</f>
        <v>-</v>
      </c>
      <c r="J170" s="37" t="str">
        <f>Calcu!AI163</f>
        <v>-</v>
      </c>
      <c r="K170" s="37" t="str">
        <f>Calcu!AJ163</f>
        <v>-</v>
      </c>
      <c r="L170" s="37" t="str">
        <f>LEFT(Calcu!AL163,1)</f>
        <v/>
      </c>
      <c r="M170" s="37" t="s">
        <v>408</v>
      </c>
      <c r="N170" s="37" t="s">
        <v>408</v>
      </c>
      <c r="O170" s="37" t="s">
        <v>409</v>
      </c>
      <c r="Q170" s="37" t="e">
        <f ca="1">Calcu!AM163</f>
        <v>#DIV/0!</v>
      </c>
    </row>
    <row r="171" spans="1:17" ht="15" customHeight="1">
      <c r="A171" s="44" t="str">
        <f>IF(Calcu!B164=TRUE,"","삭제")</f>
        <v>삭제</v>
      </c>
      <c r="B171" s="43"/>
      <c r="C171" s="43"/>
      <c r="D171" s="43"/>
      <c r="E171" s="43"/>
      <c r="F171" s="51" t="str">
        <f>Calcu!AH164</f>
        <v>-</v>
      </c>
      <c r="G171" s="51" t="s">
        <v>407</v>
      </c>
      <c r="H171" s="51" t="str">
        <f>Calcu!AK164</f>
        <v>-</v>
      </c>
      <c r="J171" s="37" t="str">
        <f>Calcu!AI164</f>
        <v>-</v>
      </c>
      <c r="K171" s="37" t="str">
        <f>Calcu!AJ164</f>
        <v>-</v>
      </c>
      <c r="L171" s="37" t="str">
        <f>LEFT(Calcu!AL164,1)</f>
        <v/>
      </c>
      <c r="M171" s="37" t="s">
        <v>408</v>
      </c>
      <c r="N171" s="37" t="s">
        <v>408</v>
      </c>
      <c r="O171" s="37" t="s">
        <v>409</v>
      </c>
      <c r="Q171" s="37" t="e">
        <f ca="1">Calcu!AM164</f>
        <v>#DIV/0!</v>
      </c>
    </row>
    <row r="172" spans="1:17" ht="15" customHeight="1">
      <c r="A172" s="44" t="str">
        <f>IF(Calcu!B165=TRUE,"","삭제")</f>
        <v>삭제</v>
      </c>
      <c r="B172" s="43"/>
      <c r="C172" s="43"/>
      <c r="D172" s="43"/>
      <c r="E172" s="43"/>
      <c r="F172" s="51" t="str">
        <f>Calcu!AH165</f>
        <v>-</v>
      </c>
      <c r="G172" s="51" t="s">
        <v>407</v>
      </c>
      <c r="H172" s="51" t="str">
        <f>Calcu!AK165</f>
        <v>-</v>
      </c>
      <c r="J172" s="37" t="str">
        <f>Calcu!AI165</f>
        <v>-</v>
      </c>
      <c r="K172" s="37" t="str">
        <f>Calcu!AJ165</f>
        <v>-</v>
      </c>
      <c r="L172" s="37" t="str">
        <f>LEFT(Calcu!AL165,1)</f>
        <v/>
      </c>
      <c r="M172" s="37" t="s">
        <v>408</v>
      </c>
      <c r="N172" s="37" t="s">
        <v>408</v>
      </c>
      <c r="O172" s="37" t="s">
        <v>409</v>
      </c>
      <c r="Q172" s="37" t="e">
        <f ca="1">Calcu!AM165</f>
        <v>#DIV/0!</v>
      </c>
    </row>
    <row r="173" spans="1:17" ht="15" customHeight="1">
      <c r="A173" s="44" t="str">
        <f>IF(Calcu!B166=TRUE,"","삭제")</f>
        <v>삭제</v>
      </c>
      <c r="B173" s="43"/>
      <c r="C173" s="43"/>
      <c r="D173" s="43"/>
      <c r="E173" s="43"/>
      <c r="F173" s="51" t="str">
        <f>Calcu!AH166</f>
        <v>-</v>
      </c>
      <c r="G173" s="51" t="s">
        <v>407</v>
      </c>
      <c r="H173" s="51" t="str">
        <f>Calcu!AK166</f>
        <v>-</v>
      </c>
      <c r="J173" s="37" t="str">
        <f>Calcu!AI166</f>
        <v>-</v>
      </c>
      <c r="K173" s="37" t="str">
        <f>Calcu!AJ166</f>
        <v>-</v>
      </c>
      <c r="L173" s="37" t="str">
        <f>LEFT(Calcu!AL166,1)</f>
        <v/>
      </c>
      <c r="M173" s="37" t="s">
        <v>408</v>
      </c>
      <c r="N173" s="37" t="s">
        <v>408</v>
      </c>
      <c r="O173" s="37" t="s">
        <v>409</v>
      </c>
      <c r="Q173" s="37" t="e">
        <f ca="1">Calcu!AM166</f>
        <v>#DIV/0!</v>
      </c>
    </row>
    <row r="174" spans="1:17" ht="15" customHeight="1">
      <c r="A174" s="44" t="str">
        <f>IF(Calcu!B167=TRUE,"","삭제")</f>
        <v>삭제</v>
      </c>
      <c r="B174" s="43"/>
      <c r="C174" s="43"/>
      <c r="D174" s="43"/>
      <c r="E174" s="43"/>
      <c r="F174" s="51" t="str">
        <f>Calcu!AH167</f>
        <v>-</v>
      </c>
      <c r="G174" s="51" t="s">
        <v>407</v>
      </c>
      <c r="H174" s="51" t="str">
        <f>Calcu!AK167</f>
        <v>-</v>
      </c>
      <c r="J174" s="37" t="str">
        <f>Calcu!AI167</f>
        <v>-</v>
      </c>
      <c r="K174" s="37" t="str">
        <f>Calcu!AJ167</f>
        <v>-</v>
      </c>
      <c r="L174" s="37" t="str">
        <f>LEFT(Calcu!AL167,1)</f>
        <v/>
      </c>
      <c r="M174" s="37" t="s">
        <v>408</v>
      </c>
      <c r="N174" s="37" t="s">
        <v>408</v>
      </c>
      <c r="O174" s="37" t="s">
        <v>409</v>
      </c>
      <c r="Q174" s="37" t="e">
        <f ca="1">Calcu!AM167</f>
        <v>#DIV/0!</v>
      </c>
    </row>
    <row r="175" spans="1:17" ht="15" customHeight="1">
      <c r="A175" s="44" t="str">
        <f>IF(Calcu!B168=TRUE,"","삭제")</f>
        <v>삭제</v>
      </c>
      <c r="B175" s="43"/>
      <c r="C175" s="43"/>
      <c r="D175" s="43"/>
      <c r="E175" s="43"/>
      <c r="F175" s="51" t="str">
        <f>Calcu!AH168</f>
        <v>-</v>
      </c>
      <c r="G175" s="51" t="s">
        <v>407</v>
      </c>
      <c r="H175" s="51" t="str">
        <f>Calcu!AK168</f>
        <v>-</v>
      </c>
      <c r="J175" s="37" t="str">
        <f>Calcu!AI168</f>
        <v>-</v>
      </c>
      <c r="K175" s="37" t="str">
        <f>Calcu!AJ168</f>
        <v>-</v>
      </c>
      <c r="L175" s="37" t="str">
        <f>LEFT(Calcu!AL168,1)</f>
        <v/>
      </c>
      <c r="M175" s="37" t="s">
        <v>408</v>
      </c>
      <c r="N175" s="37" t="s">
        <v>408</v>
      </c>
      <c r="O175" s="37" t="s">
        <v>409</v>
      </c>
      <c r="Q175" s="37" t="e">
        <f ca="1">Calcu!AM168</f>
        <v>#DIV/0!</v>
      </c>
    </row>
    <row r="176" spans="1:17" ht="15" customHeight="1">
      <c r="A176" s="44" t="str">
        <f>IF(Calcu!B169=TRUE,"","삭제")</f>
        <v>삭제</v>
      </c>
      <c r="B176" s="43"/>
      <c r="C176" s="43"/>
      <c r="D176" s="43"/>
      <c r="E176" s="43"/>
      <c r="F176" s="51" t="str">
        <f>Calcu!AH169</f>
        <v>-</v>
      </c>
      <c r="G176" s="51" t="s">
        <v>407</v>
      </c>
      <c r="H176" s="51" t="str">
        <f>Calcu!AK169</f>
        <v>-</v>
      </c>
      <c r="J176" s="37" t="str">
        <f>Calcu!AI169</f>
        <v>-</v>
      </c>
      <c r="K176" s="37" t="str">
        <f>Calcu!AJ169</f>
        <v>-</v>
      </c>
      <c r="L176" s="37" t="str">
        <f>LEFT(Calcu!AL169,1)</f>
        <v/>
      </c>
      <c r="M176" s="37" t="s">
        <v>408</v>
      </c>
      <c r="N176" s="37" t="s">
        <v>408</v>
      </c>
      <c r="O176" s="37" t="s">
        <v>409</v>
      </c>
      <c r="Q176" s="37" t="e">
        <f ca="1">Calcu!AM169</f>
        <v>#DIV/0!</v>
      </c>
    </row>
    <row r="177" spans="1:17" ht="15" customHeight="1">
      <c r="A177" s="44" t="str">
        <f>IF(Calcu!B170=TRUE,"","삭제")</f>
        <v>삭제</v>
      </c>
      <c r="B177" s="43"/>
      <c r="C177" s="43"/>
      <c r="D177" s="43"/>
      <c r="E177" s="43"/>
      <c r="F177" s="51" t="str">
        <f>Calcu!AH170</f>
        <v>-</v>
      </c>
      <c r="G177" s="51" t="s">
        <v>407</v>
      </c>
      <c r="H177" s="51" t="str">
        <f>Calcu!AK170</f>
        <v>-</v>
      </c>
      <c r="J177" s="37" t="str">
        <f>Calcu!AI170</f>
        <v>-</v>
      </c>
      <c r="K177" s="37" t="str">
        <f>Calcu!AJ170</f>
        <v>-</v>
      </c>
      <c r="L177" s="37" t="str">
        <f>LEFT(Calcu!AL170,1)</f>
        <v/>
      </c>
      <c r="M177" s="37" t="s">
        <v>408</v>
      </c>
      <c r="N177" s="37" t="s">
        <v>408</v>
      </c>
      <c r="O177" s="37" t="s">
        <v>409</v>
      </c>
      <c r="Q177" s="37" t="e">
        <f ca="1">Calcu!AM170</f>
        <v>#DIV/0!</v>
      </c>
    </row>
    <row r="178" spans="1:17" ht="15" customHeight="1">
      <c r="A178" s="44" t="str">
        <f>IF(Calcu!B171=TRUE,"","삭제")</f>
        <v>삭제</v>
      </c>
      <c r="B178" s="43"/>
      <c r="C178" s="43"/>
      <c r="D178" s="43"/>
      <c r="E178" s="43"/>
      <c r="F178" s="51" t="str">
        <f>Calcu!AH171</f>
        <v>-</v>
      </c>
      <c r="G178" s="51" t="s">
        <v>407</v>
      </c>
      <c r="H178" s="51" t="str">
        <f>Calcu!AK171</f>
        <v>-</v>
      </c>
      <c r="J178" s="37" t="str">
        <f>Calcu!AI171</f>
        <v>-</v>
      </c>
      <c r="K178" s="37" t="str">
        <f>Calcu!AJ171</f>
        <v>-</v>
      </c>
      <c r="L178" s="37" t="str">
        <f>LEFT(Calcu!AL171,1)</f>
        <v/>
      </c>
      <c r="M178" s="37" t="s">
        <v>408</v>
      </c>
      <c r="N178" s="37" t="s">
        <v>408</v>
      </c>
      <c r="O178" s="37" t="s">
        <v>409</v>
      </c>
      <c r="Q178" s="37" t="e">
        <f ca="1">Calcu!AM171</f>
        <v>#DIV/0!</v>
      </c>
    </row>
    <row r="179" spans="1:17" ht="15" customHeight="1">
      <c r="A179" s="44" t="str">
        <f>IF(Calcu!B172=TRUE,"","삭제")</f>
        <v>삭제</v>
      </c>
      <c r="B179" s="43"/>
      <c r="C179" s="43"/>
      <c r="D179" s="43"/>
      <c r="E179" s="43"/>
      <c r="F179" s="51" t="str">
        <f>Calcu!AH172</f>
        <v>-</v>
      </c>
      <c r="G179" s="51" t="s">
        <v>407</v>
      </c>
      <c r="H179" s="51" t="str">
        <f>Calcu!AK172</f>
        <v>-</v>
      </c>
      <c r="J179" s="37" t="str">
        <f>Calcu!AI172</f>
        <v>-</v>
      </c>
      <c r="K179" s="37" t="str">
        <f>Calcu!AJ172</f>
        <v>-</v>
      </c>
      <c r="L179" s="37" t="str">
        <f>LEFT(Calcu!AL172,1)</f>
        <v/>
      </c>
      <c r="M179" s="37" t="s">
        <v>408</v>
      </c>
      <c r="N179" s="37" t="s">
        <v>408</v>
      </c>
      <c r="O179" s="37" t="s">
        <v>409</v>
      </c>
      <c r="Q179" s="37" t="e">
        <f ca="1">Calcu!AM172</f>
        <v>#DIV/0!</v>
      </c>
    </row>
    <row r="180" spans="1:17" ht="15" customHeight="1">
      <c r="A180" s="44" t="str">
        <f>IF(Calcu!B173=TRUE,"","삭제")</f>
        <v>삭제</v>
      </c>
      <c r="B180" s="43"/>
      <c r="C180" s="43"/>
      <c r="D180" s="43"/>
      <c r="E180" s="43"/>
      <c r="F180" s="51" t="str">
        <f>Calcu!AH173</f>
        <v>-</v>
      </c>
      <c r="G180" s="51" t="s">
        <v>407</v>
      </c>
      <c r="H180" s="51" t="str">
        <f>Calcu!AK173</f>
        <v>-</v>
      </c>
      <c r="J180" s="37" t="str">
        <f>Calcu!AI173</f>
        <v>-</v>
      </c>
      <c r="K180" s="37" t="str">
        <f>Calcu!AJ173</f>
        <v>-</v>
      </c>
      <c r="L180" s="37" t="str">
        <f>LEFT(Calcu!AL173,1)</f>
        <v/>
      </c>
      <c r="M180" s="37" t="s">
        <v>408</v>
      </c>
      <c r="N180" s="37" t="s">
        <v>408</v>
      </c>
      <c r="O180" s="37" t="s">
        <v>409</v>
      </c>
      <c r="Q180" s="37" t="e">
        <f ca="1">Calcu!AM173</f>
        <v>#DIV/0!</v>
      </c>
    </row>
    <row r="181" spans="1:17" ht="15" customHeight="1">
      <c r="A181" s="44" t="str">
        <f>IF(Calcu!B174=TRUE,"","삭제")</f>
        <v>삭제</v>
      </c>
      <c r="B181" s="43"/>
      <c r="C181" s="43"/>
      <c r="D181" s="43"/>
      <c r="E181" s="43"/>
      <c r="F181" s="51" t="str">
        <f>Calcu!AH174</f>
        <v>-</v>
      </c>
      <c r="G181" s="51" t="s">
        <v>407</v>
      </c>
      <c r="H181" s="51" t="str">
        <f>Calcu!AK174</f>
        <v>-</v>
      </c>
      <c r="J181" s="37" t="str">
        <f>Calcu!AI174</f>
        <v>-</v>
      </c>
      <c r="K181" s="37" t="str">
        <f>Calcu!AJ174</f>
        <v>-</v>
      </c>
      <c r="L181" s="37" t="str">
        <f>LEFT(Calcu!AL174,1)</f>
        <v/>
      </c>
      <c r="M181" s="37" t="s">
        <v>408</v>
      </c>
      <c r="N181" s="37" t="s">
        <v>408</v>
      </c>
      <c r="O181" s="37" t="s">
        <v>409</v>
      </c>
      <c r="Q181" s="37" t="e">
        <f ca="1">Calcu!AM174</f>
        <v>#DIV/0!</v>
      </c>
    </row>
    <row r="182" spans="1:17" ht="15" customHeight="1">
      <c r="A182" s="44" t="str">
        <f>IF(Calcu!B175=TRUE,"","삭제")</f>
        <v>삭제</v>
      </c>
      <c r="B182" s="43"/>
      <c r="C182" s="43"/>
      <c r="D182" s="43"/>
      <c r="E182" s="43"/>
      <c r="F182" s="51" t="str">
        <f>Calcu!AH175</f>
        <v>-</v>
      </c>
      <c r="G182" s="51" t="s">
        <v>407</v>
      </c>
      <c r="H182" s="51" t="str">
        <f>Calcu!AK175</f>
        <v>-</v>
      </c>
      <c r="J182" s="37" t="str">
        <f>Calcu!AI175</f>
        <v>-</v>
      </c>
      <c r="K182" s="37" t="str">
        <f>Calcu!AJ175</f>
        <v>-</v>
      </c>
      <c r="L182" s="37" t="str">
        <f>LEFT(Calcu!AL175,1)</f>
        <v/>
      </c>
      <c r="M182" s="37" t="s">
        <v>408</v>
      </c>
      <c r="N182" s="37" t="s">
        <v>408</v>
      </c>
      <c r="O182" s="37" t="s">
        <v>409</v>
      </c>
      <c r="Q182" s="37" t="e">
        <f ca="1">Calcu!AM175</f>
        <v>#DIV/0!</v>
      </c>
    </row>
    <row r="183" spans="1:17" ht="15" customHeight="1">
      <c r="A183" s="44" t="str">
        <f>IF(Calcu!B176=TRUE,"","삭제")</f>
        <v>삭제</v>
      </c>
      <c r="B183" s="43"/>
      <c r="C183" s="43"/>
      <c r="D183" s="43"/>
      <c r="E183" s="43"/>
      <c r="F183" s="51" t="str">
        <f>Calcu!AH176</f>
        <v>-</v>
      </c>
      <c r="G183" s="51" t="s">
        <v>407</v>
      </c>
      <c r="H183" s="51" t="str">
        <f>Calcu!AK176</f>
        <v>-</v>
      </c>
      <c r="J183" s="37" t="str">
        <f>Calcu!AI176</f>
        <v>-</v>
      </c>
      <c r="K183" s="37" t="str">
        <f>Calcu!AJ176</f>
        <v>-</v>
      </c>
      <c r="L183" s="37" t="str">
        <f>LEFT(Calcu!AL176,1)</f>
        <v/>
      </c>
      <c r="M183" s="37" t="s">
        <v>408</v>
      </c>
      <c r="N183" s="37" t="s">
        <v>408</v>
      </c>
      <c r="O183" s="37" t="s">
        <v>409</v>
      </c>
      <c r="Q183" s="37" t="e">
        <f ca="1">Calcu!AM176</f>
        <v>#DIV/0!</v>
      </c>
    </row>
    <row r="184" spans="1:17" ht="15" customHeight="1">
      <c r="A184" s="44" t="str">
        <f>IF(Calcu!B177=TRUE,"","삭제")</f>
        <v>삭제</v>
      </c>
      <c r="B184" s="43"/>
      <c r="C184" s="43"/>
      <c r="D184" s="43"/>
      <c r="E184" s="43"/>
      <c r="F184" s="51" t="str">
        <f>Calcu!AH177</f>
        <v>-</v>
      </c>
      <c r="G184" s="51" t="s">
        <v>407</v>
      </c>
      <c r="H184" s="51" t="str">
        <f>Calcu!AK177</f>
        <v>-</v>
      </c>
      <c r="J184" s="37" t="str">
        <f>Calcu!AI177</f>
        <v>-</v>
      </c>
      <c r="K184" s="37" t="str">
        <f>Calcu!AJ177</f>
        <v>-</v>
      </c>
      <c r="L184" s="37" t="str">
        <f>LEFT(Calcu!AL177,1)</f>
        <v/>
      </c>
      <c r="M184" s="37" t="s">
        <v>408</v>
      </c>
      <c r="N184" s="37" t="s">
        <v>408</v>
      </c>
      <c r="O184" s="37" t="s">
        <v>409</v>
      </c>
      <c r="Q184" s="37" t="e">
        <f ca="1">Calcu!AM177</f>
        <v>#DIV/0!</v>
      </c>
    </row>
    <row r="185" spans="1:17" ht="15" customHeight="1">
      <c r="A185" s="44" t="str">
        <f>IF(Calcu!B178=TRUE,"","삭제")</f>
        <v>삭제</v>
      </c>
      <c r="B185" s="43"/>
      <c r="C185" s="43"/>
      <c r="D185" s="43"/>
      <c r="E185" s="43"/>
      <c r="F185" s="51" t="str">
        <f>Calcu!AH178</f>
        <v>-</v>
      </c>
      <c r="G185" s="51" t="s">
        <v>407</v>
      </c>
      <c r="H185" s="51" t="str">
        <f>Calcu!AK178</f>
        <v>-</v>
      </c>
      <c r="J185" s="37" t="str">
        <f>Calcu!AI178</f>
        <v>-</v>
      </c>
      <c r="K185" s="37" t="str">
        <f>Calcu!AJ178</f>
        <v>-</v>
      </c>
      <c r="L185" s="37" t="str">
        <f>LEFT(Calcu!AL178,1)</f>
        <v/>
      </c>
      <c r="M185" s="37" t="s">
        <v>408</v>
      </c>
      <c r="N185" s="37" t="s">
        <v>408</v>
      </c>
      <c r="O185" s="37" t="s">
        <v>409</v>
      </c>
      <c r="Q185" s="37" t="e">
        <f ca="1">Calcu!AM178</f>
        <v>#DIV/0!</v>
      </c>
    </row>
    <row r="186" spans="1:17" ht="15" customHeight="1">
      <c r="A186" s="44" t="str">
        <f>IF(Calcu!B179=TRUE,"","삭제")</f>
        <v>삭제</v>
      </c>
      <c r="B186" s="43"/>
      <c r="C186" s="43"/>
      <c r="D186" s="43"/>
      <c r="E186" s="43"/>
      <c r="F186" s="51" t="str">
        <f>Calcu!AH179</f>
        <v>-</v>
      </c>
      <c r="G186" s="51" t="s">
        <v>407</v>
      </c>
      <c r="H186" s="51" t="str">
        <f>Calcu!AK179</f>
        <v>-</v>
      </c>
      <c r="J186" s="37" t="str">
        <f>Calcu!AI179</f>
        <v>-</v>
      </c>
      <c r="K186" s="37" t="str">
        <f>Calcu!AJ179</f>
        <v>-</v>
      </c>
      <c r="L186" s="37" t="str">
        <f>LEFT(Calcu!AL179,1)</f>
        <v/>
      </c>
      <c r="M186" s="37" t="s">
        <v>408</v>
      </c>
      <c r="N186" s="37" t="s">
        <v>408</v>
      </c>
      <c r="O186" s="37" t="s">
        <v>409</v>
      </c>
      <c r="Q186" s="37" t="e">
        <f ca="1">Calcu!AM179</f>
        <v>#DIV/0!</v>
      </c>
    </row>
    <row r="187" spans="1:17" ht="15" customHeight="1">
      <c r="A187" s="44" t="str">
        <f>IF(Calcu!B180=TRUE,"","삭제")</f>
        <v>삭제</v>
      </c>
      <c r="B187" s="43"/>
      <c r="C187" s="43"/>
      <c r="D187" s="43"/>
      <c r="E187" s="43"/>
      <c r="F187" s="51" t="str">
        <f>Calcu!AH180</f>
        <v>-</v>
      </c>
      <c r="G187" s="51" t="s">
        <v>407</v>
      </c>
      <c r="H187" s="51" t="str">
        <f>Calcu!AK180</f>
        <v>-</v>
      </c>
      <c r="J187" s="37" t="str">
        <f>Calcu!AI180</f>
        <v>-</v>
      </c>
      <c r="K187" s="37" t="str">
        <f>Calcu!AJ180</f>
        <v>-</v>
      </c>
      <c r="L187" s="37" t="str">
        <f>LEFT(Calcu!AL180,1)</f>
        <v/>
      </c>
      <c r="M187" s="37" t="s">
        <v>408</v>
      </c>
      <c r="N187" s="37" t="s">
        <v>408</v>
      </c>
      <c r="O187" s="37" t="s">
        <v>409</v>
      </c>
      <c r="Q187" s="37" t="e">
        <f ca="1">Calcu!AM180</f>
        <v>#DIV/0!</v>
      </c>
    </row>
    <row r="188" spans="1:17" ht="15" customHeight="1">
      <c r="A188" s="44" t="str">
        <f>IF(Calcu!B181=TRUE,"","삭제")</f>
        <v>삭제</v>
      </c>
      <c r="B188" s="43"/>
      <c r="C188" s="43"/>
      <c r="D188" s="43"/>
      <c r="E188" s="43"/>
      <c r="F188" s="51" t="str">
        <f>Calcu!AH181</f>
        <v>-</v>
      </c>
      <c r="G188" s="51" t="s">
        <v>407</v>
      </c>
      <c r="H188" s="51" t="str">
        <f>Calcu!AK181</f>
        <v>-</v>
      </c>
      <c r="J188" s="37" t="str">
        <f>Calcu!AI181</f>
        <v>-</v>
      </c>
      <c r="K188" s="37" t="str">
        <f>Calcu!AJ181</f>
        <v>-</v>
      </c>
      <c r="L188" s="37" t="str">
        <f>LEFT(Calcu!AL181,1)</f>
        <v/>
      </c>
      <c r="M188" s="37" t="s">
        <v>408</v>
      </c>
      <c r="N188" s="37" t="s">
        <v>408</v>
      </c>
      <c r="O188" s="37" t="s">
        <v>409</v>
      </c>
      <c r="Q188" s="37" t="e">
        <f ca="1">Calcu!AM181</f>
        <v>#DIV/0!</v>
      </c>
    </row>
    <row r="189" spans="1:17" ht="15" customHeight="1">
      <c r="A189" s="44" t="str">
        <f>IF(Calcu!B182=TRUE,"","삭제")</f>
        <v>삭제</v>
      </c>
      <c r="B189" s="43"/>
      <c r="C189" s="43"/>
      <c r="D189" s="43"/>
      <c r="E189" s="43"/>
      <c r="F189" s="51" t="str">
        <f>Calcu!AH182</f>
        <v>-</v>
      </c>
      <c r="G189" s="51" t="s">
        <v>407</v>
      </c>
      <c r="H189" s="51" t="str">
        <f>Calcu!AK182</f>
        <v>-</v>
      </c>
      <c r="J189" s="37" t="str">
        <f>Calcu!AI182</f>
        <v>-</v>
      </c>
      <c r="K189" s="37" t="str">
        <f>Calcu!AJ182</f>
        <v>-</v>
      </c>
      <c r="L189" s="37" t="str">
        <f>LEFT(Calcu!AL182,1)</f>
        <v/>
      </c>
      <c r="M189" s="37" t="s">
        <v>408</v>
      </c>
      <c r="N189" s="37" t="s">
        <v>408</v>
      </c>
      <c r="O189" s="37" t="s">
        <v>409</v>
      </c>
      <c r="Q189" s="37" t="e">
        <f ca="1">Calcu!AM182</f>
        <v>#DIV/0!</v>
      </c>
    </row>
    <row r="190" spans="1:17" ht="15" customHeight="1">
      <c r="A190" s="44" t="str">
        <f>IF(Calcu!B183=TRUE,"","삭제")</f>
        <v>삭제</v>
      </c>
      <c r="B190" s="43"/>
      <c r="C190" s="43"/>
      <c r="D190" s="43"/>
      <c r="E190" s="43"/>
      <c r="F190" s="51" t="str">
        <f>Calcu!AH183</f>
        <v>-</v>
      </c>
      <c r="G190" s="51" t="s">
        <v>407</v>
      </c>
      <c r="H190" s="51" t="str">
        <f>Calcu!AK183</f>
        <v>-</v>
      </c>
      <c r="J190" s="37" t="str">
        <f>Calcu!AI183</f>
        <v>-</v>
      </c>
      <c r="K190" s="37" t="str">
        <f>Calcu!AJ183</f>
        <v>-</v>
      </c>
      <c r="L190" s="37" t="str">
        <f>LEFT(Calcu!AL183,1)</f>
        <v/>
      </c>
      <c r="M190" s="37" t="s">
        <v>408</v>
      </c>
      <c r="N190" s="37" t="s">
        <v>408</v>
      </c>
      <c r="O190" s="37" t="s">
        <v>409</v>
      </c>
      <c r="Q190" s="37" t="e">
        <f ca="1">Calcu!AM183</f>
        <v>#DIV/0!</v>
      </c>
    </row>
    <row r="191" spans="1:17" ht="15" customHeight="1">
      <c r="A191" s="44" t="str">
        <f>IF(Calcu!B184=TRUE,"","삭제")</f>
        <v>삭제</v>
      </c>
      <c r="B191" s="43"/>
      <c r="C191" s="43"/>
      <c r="D191" s="43"/>
      <c r="E191" s="43"/>
      <c r="F191" s="51" t="str">
        <f>Calcu!AH184</f>
        <v>-</v>
      </c>
      <c r="G191" s="51" t="s">
        <v>407</v>
      </c>
      <c r="H191" s="51" t="str">
        <f>Calcu!AK184</f>
        <v>-</v>
      </c>
      <c r="J191" s="37" t="str">
        <f>Calcu!AI184</f>
        <v>-</v>
      </c>
      <c r="K191" s="37" t="str">
        <f>Calcu!AJ184</f>
        <v>-</v>
      </c>
      <c r="L191" s="37" t="str">
        <f>LEFT(Calcu!AL184,1)</f>
        <v/>
      </c>
      <c r="M191" s="37" t="s">
        <v>408</v>
      </c>
      <c r="N191" s="37" t="s">
        <v>408</v>
      </c>
      <c r="O191" s="37" t="s">
        <v>409</v>
      </c>
      <c r="Q191" s="37" t="e">
        <f ca="1">Calcu!AM184</f>
        <v>#DIV/0!</v>
      </c>
    </row>
    <row r="192" spans="1:17" ht="15" customHeight="1">
      <c r="A192" s="44" t="str">
        <f>IF(Calcu!B185=TRUE,"","삭제")</f>
        <v>삭제</v>
      </c>
      <c r="B192" s="43"/>
      <c r="C192" s="43"/>
      <c r="D192" s="43"/>
      <c r="E192" s="43"/>
      <c r="F192" s="51" t="str">
        <f>Calcu!AH185</f>
        <v>-</v>
      </c>
      <c r="G192" s="51" t="s">
        <v>407</v>
      </c>
      <c r="H192" s="51" t="str">
        <f>Calcu!AK185</f>
        <v>-</v>
      </c>
      <c r="J192" s="37" t="str">
        <f>Calcu!AI185</f>
        <v>-</v>
      </c>
      <c r="K192" s="37" t="str">
        <f>Calcu!AJ185</f>
        <v>-</v>
      </c>
      <c r="L192" s="37" t="str">
        <f>LEFT(Calcu!AL185,1)</f>
        <v/>
      </c>
      <c r="M192" s="37" t="s">
        <v>408</v>
      </c>
      <c r="N192" s="37" t="s">
        <v>408</v>
      </c>
      <c r="O192" s="37" t="s">
        <v>409</v>
      </c>
      <c r="Q192" s="37" t="e">
        <f ca="1">Calcu!AM185</f>
        <v>#DIV/0!</v>
      </c>
    </row>
    <row r="193" spans="1:17" ht="15" customHeight="1">
      <c r="A193" s="44" t="str">
        <f>IF(Calcu!B186=TRUE,"","삭제")</f>
        <v>삭제</v>
      </c>
      <c r="B193" s="43"/>
      <c r="C193" s="43"/>
      <c r="D193" s="43"/>
      <c r="E193" s="43"/>
      <c r="F193" s="51" t="str">
        <f>Calcu!AH186</f>
        <v>-</v>
      </c>
      <c r="G193" s="51" t="s">
        <v>407</v>
      </c>
      <c r="H193" s="51" t="str">
        <f>Calcu!AK186</f>
        <v>-</v>
      </c>
      <c r="J193" s="37" t="str">
        <f>Calcu!AI186</f>
        <v>-</v>
      </c>
      <c r="K193" s="37" t="str">
        <f>Calcu!AJ186</f>
        <v>-</v>
      </c>
      <c r="L193" s="37" t="str">
        <f>LEFT(Calcu!AL186,1)</f>
        <v/>
      </c>
      <c r="M193" s="37" t="s">
        <v>408</v>
      </c>
      <c r="N193" s="37" t="s">
        <v>408</v>
      </c>
      <c r="O193" s="37" t="s">
        <v>409</v>
      </c>
      <c r="Q193" s="37" t="e">
        <f ca="1">Calcu!AM186</f>
        <v>#DIV/0!</v>
      </c>
    </row>
    <row r="194" spans="1:17" ht="15" customHeight="1">
      <c r="A194" s="44" t="str">
        <f>IF(Calcu!B187=TRUE,"","삭제")</f>
        <v>삭제</v>
      </c>
      <c r="B194" s="43"/>
      <c r="C194" s="43"/>
      <c r="D194" s="43"/>
      <c r="E194" s="43"/>
      <c r="F194" s="51" t="str">
        <f>Calcu!AH187</f>
        <v>-</v>
      </c>
      <c r="G194" s="51" t="s">
        <v>407</v>
      </c>
      <c r="H194" s="51" t="str">
        <f>Calcu!AK187</f>
        <v>-</v>
      </c>
      <c r="J194" s="37" t="str">
        <f>Calcu!AI187</f>
        <v>-</v>
      </c>
      <c r="K194" s="37" t="str">
        <f>Calcu!AJ187</f>
        <v>-</v>
      </c>
      <c r="L194" s="37" t="str">
        <f>LEFT(Calcu!AL187,1)</f>
        <v/>
      </c>
      <c r="M194" s="37" t="s">
        <v>408</v>
      </c>
      <c r="N194" s="37" t="s">
        <v>408</v>
      </c>
      <c r="O194" s="37" t="s">
        <v>409</v>
      </c>
      <c r="Q194" s="37" t="e">
        <f ca="1">Calcu!AM187</f>
        <v>#DIV/0!</v>
      </c>
    </row>
    <row r="195" spans="1:17" ht="15" customHeight="1">
      <c r="A195" s="44" t="str">
        <f>IF(Calcu!B188=TRUE,"","삭제")</f>
        <v>삭제</v>
      </c>
      <c r="B195" s="43"/>
      <c r="C195" s="43"/>
      <c r="D195" s="43"/>
      <c r="E195" s="43"/>
      <c r="F195" s="51" t="str">
        <f>Calcu!AH188</f>
        <v>-</v>
      </c>
      <c r="G195" s="51" t="s">
        <v>407</v>
      </c>
      <c r="H195" s="51" t="str">
        <f>Calcu!AK188</f>
        <v>-</v>
      </c>
      <c r="J195" s="37" t="str">
        <f>Calcu!AI188</f>
        <v>-</v>
      </c>
      <c r="K195" s="37" t="str">
        <f>Calcu!AJ188</f>
        <v>-</v>
      </c>
      <c r="L195" s="37" t="str">
        <f>LEFT(Calcu!AL188,1)</f>
        <v/>
      </c>
      <c r="M195" s="37" t="s">
        <v>408</v>
      </c>
      <c r="N195" s="37" t="s">
        <v>408</v>
      </c>
      <c r="O195" s="37" t="s">
        <v>409</v>
      </c>
      <c r="Q195" s="37" t="e">
        <f ca="1">Calcu!AM188</f>
        <v>#DIV/0!</v>
      </c>
    </row>
    <row r="196" spans="1:17" ht="15" customHeight="1">
      <c r="A196" s="44" t="str">
        <f>IF(Calcu!B189=TRUE,"","삭제")</f>
        <v>삭제</v>
      </c>
      <c r="B196" s="43"/>
      <c r="C196" s="43"/>
      <c r="D196" s="43"/>
      <c r="E196" s="43"/>
      <c r="F196" s="51" t="str">
        <f>Calcu!AH189</f>
        <v>-</v>
      </c>
      <c r="G196" s="51" t="s">
        <v>407</v>
      </c>
      <c r="H196" s="51" t="str">
        <f>Calcu!AK189</f>
        <v>-</v>
      </c>
      <c r="J196" s="37" t="str">
        <f>Calcu!AI189</f>
        <v>-</v>
      </c>
      <c r="K196" s="37" t="str">
        <f>Calcu!AJ189</f>
        <v>-</v>
      </c>
      <c r="L196" s="37" t="str">
        <f>LEFT(Calcu!AL189,1)</f>
        <v/>
      </c>
      <c r="M196" s="37" t="s">
        <v>408</v>
      </c>
      <c r="N196" s="37" t="s">
        <v>408</v>
      </c>
      <c r="O196" s="37" t="s">
        <v>409</v>
      </c>
      <c r="Q196" s="37" t="e">
        <f ca="1">Calcu!AM189</f>
        <v>#DIV/0!</v>
      </c>
    </row>
    <row r="197" spans="1:17" ht="15" customHeight="1">
      <c r="A197" s="44" t="str">
        <f>IF(Calcu!B190=TRUE,"","삭제")</f>
        <v>삭제</v>
      </c>
      <c r="B197" s="43"/>
      <c r="C197" s="43"/>
      <c r="D197" s="43"/>
      <c r="E197" s="43"/>
      <c r="F197" s="51" t="str">
        <f>Calcu!AH190</f>
        <v>-</v>
      </c>
      <c r="G197" s="51" t="s">
        <v>407</v>
      </c>
      <c r="H197" s="51" t="str">
        <f>Calcu!AK190</f>
        <v>-</v>
      </c>
      <c r="J197" s="37" t="str">
        <f>Calcu!AI190</f>
        <v>-</v>
      </c>
      <c r="K197" s="37" t="str">
        <f>Calcu!AJ190</f>
        <v>-</v>
      </c>
      <c r="L197" s="37" t="str">
        <f>LEFT(Calcu!AL190,1)</f>
        <v/>
      </c>
      <c r="M197" s="37" t="s">
        <v>408</v>
      </c>
      <c r="N197" s="37" t="s">
        <v>408</v>
      </c>
      <c r="O197" s="37" t="s">
        <v>409</v>
      </c>
      <c r="Q197" s="37" t="e">
        <f ca="1">Calcu!AM190</f>
        <v>#DIV/0!</v>
      </c>
    </row>
    <row r="198" spans="1:17" ht="15" customHeight="1">
      <c r="A198" s="44" t="str">
        <f>IF(Calcu!B191=TRUE,"","삭제")</f>
        <v>삭제</v>
      </c>
      <c r="B198" s="43"/>
      <c r="C198" s="43"/>
      <c r="D198" s="43"/>
      <c r="E198" s="43"/>
      <c r="F198" s="51" t="str">
        <f>Calcu!AH191</f>
        <v>-</v>
      </c>
      <c r="G198" s="51" t="s">
        <v>407</v>
      </c>
      <c r="H198" s="51" t="str">
        <f>Calcu!AK191</f>
        <v>-</v>
      </c>
      <c r="J198" s="37" t="str">
        <f>Calcu!AI191</f>
        <v>-</v>
      </c>
      <c r="K198" s="37" t="str">
        <f>Calcu!AJ191</f>
        <v>-</v>
      </c>
      <c r="L198" s="37" t="str">
        <f>LEFT(Calcu!AL191,1)</f>
        <v/>
      </c>
      <c r="M198" s="37" t="s">
        <v>408</v>
      </c>
      <c r="N198" s="37" t="s">
        <v>408</v>
      </c>
      <c r="O198" s="37" t="s">
        <v>409</v>
      </c>
      <c r="Q198" s="37" t="e">
        <f ca="1">Calcu!AM191</f>
        <v>#DIV/0!</v>
      </c>
    </row>
    <row r="199" spans="1:17" ht="15" customHeight="1">
      <c r="A199" s="44" t="str">
        <f>IF(Calcu!B192=TRUE,"","삭제")</f>
        <v>삭제</v>
      </c>
      <c r="B199" s="43"/>
      <c r="C199" s="43"/>
      <c r="D199" s="43"/>
      <c r="E199" s="43"/>
      <c r="F199" s="51" t="str">
        <f>Calcu!AH192</f>
        <v>-</v>
      </c>
      <c r="G199" s="51" t="s">
        <v>407</v>
      </c>
      <c r="H199" s="51" t="str">
        <f>Calcu!AK192</f>
        <v>-</v>
      </c>
      <c r="J199" s="37" t="str">
        <f>Calcu!AI192</f>
        <v>-</v>
      </c>
      <c r="K199" s="37" t="str">
        <f>Calcu!AJ192</f>
        <v>-</v>
      </c>
      <c r="L199" s="37" t="str">
        <f>LEFT(Calcu!AL192,1)</f>
        <v/>
      </c>
      <c r="M199" s="37" t="s">
        <v>408</v>
      </c>
      <c r="N199" s="37" t="s">
        <v>408</v>
      </c>
      <c r="O199" s="37" t="s">
        <v>409</v>
      </c>
      <c r="Q199" s="37" t="e">
        <f ca="1">Calcu!AM192</f>
        <v>#DIV/0!</v>
      </c>
    </row>
    <row r="200" spans="1:17" ht="15" customHeight="1">
      <c r="A200" s="44" t="str">
        <f>IF(Calcu!B193=TRUE,"","삭제")</f>
        <v>삭제</v>
      </c>
      <c r="B200" s="43"/>
      <c r="C200" s="43"/>
      <c r="D200" s="43"/>
      <c r="E200" s="43"/>
      <c r="F200" s="51" t="str">
        <f>Calcu!AH193</f>
        <v>-</v>
      </c>
      <c r="G200" s="51" t="s">
        <v>407</v>
      </c>
      <c r="H200" s="51" t="str">
        <f>Calcu!AK193</f>
        <v>-</v>
      </c>
      <c r="J200" s="37" t="str">
        <f>Calcu!AI193</f>
        <v>-</v>
      </c>
      <c r="K200" s="37" t="str">
        <f>Calcu!AJ193</f>
        <v>-</v>
      </c>
      <c r="L200" s="37" t="str">
        <f>LEFT(Calcu!AL193,1)</f>
        <v/>
      </c>
      <c r="M200" s="37" t="s">
        <v>408</v>
      </c>
      <c r="N200" s="37" t="s">
        <v>408</v>
      </c>
      <c r="O200" s="37" t="s">
        <v>409</v>
      </c>
      <c r="Q200" s="37" t="e">
        <f ca="1">Calcu!AM193</f>
        <v>#DIV/0!</v>
      </c>
    </row>
    <row r="201" spans="1:17" ht="15" customHeight="1">
      <c r="A201" s="44" t="str">
        <f>IF(Calcu!B194=TRUE,"","삭제")</f>
        <v>삭제</v>
      </c>
      <c r="B201" s="43"/>
      <c r="C201" s="43"/>
      <c r="D201" s="43"/>
      <c r="E201" s="43"/>
      <c r="F201" s="51" t="str">
        <f>Calcu!AH194</f>
        <v>-</v>
      </c>
      <c r="G201" s="51" t="s">
        <v>407</v>
      </c>
      <c r="H201" s="51" t="str">
        <f>Calcu!AK194</f>
        <v>-</v>
      </c>
      <c r="J201" s="37" t="str">
        <f>Calcu!AI194</f>
        <v>-</v>
      </c>
      <c r="K201" s="37" t="str">
        <f>Calcu!AJ194</f>
        <v>-</v>
      </c>
      <c r="L201" s="37" t="str">
        <f>LEFT(Calcu!AL194,1)</f>
        <v/>
      </c>
      <c r="M201" s="37" t="s">
        <v>408</v>
      </c>
      <c r="N201" s="37" t="s">
        <v>408</v>
      </c>
      <c r="O201" s="37" t="s">
        <v>409</v>
      </c>
      <c r="Q201" s="37" t="e">
        <f ca="1">Calcu!AM194</f>
        <v>#DIV/0!</v>
      </c>
    </row>
    <row r="202" spans="1:17" ht="15" customHeight="1">
      <c r="A202" s="44" t="str">
        <f>IF(Calcu!B195=TRUE,"","삭제")</f>
        <v>삭제</v>
      </c>
      <c r="B202" s="43"/>
      <c r="C202" s="43"/>
      <c r="D202" s="43"/>
      <c r="E202" s="43"/>
      <c r="F202" s="51" t="str">
        <f>Calcu!AH195</f>
        <v>-</v>
      </c>
      <c r="G202" s="51" t="s">
        <v>407</v>
      </c>
      <c r="H202" s="51" t="str">
        <f>Calcu!AK195</f>
        <v>-</v>
      </c>
      <c r="J202" s="37" t="str">
        <f>Calcu!AI195</f>
        <v>-</v>
      </c>
      <c r="K202" s="37" t="str">
        <f>Calcu!AJ195</f>
        <v>-</v>
      </c>
      <c r="L202" s="37" t="str">
        <f>LEFT(Calcu!AL195,1)</f>
        <v/>
      </c>
      <c r="M202" s="37" t="s">
        <v>408</v>
      </c>
      <c r="N202" s="37" t="s">
        <v>408</v>
      </c>
      <c r="O202" s="37" t="s">
        <v>409</v>
      </c>
      <c r="Q202" s="37" t="e">
        <f ca="1">Calcu!AM195</f>
        <v>#DIV/0!</v>
      </c>
    </row>
    <row r="203" spans="1:17" ht="15" customHeight="1">
      <c r="A203" s="44" t="str">
        <f>IF(Calcu!B196=TRUE,"","삭제")</f>
        <v>삭제</v>
      </c>
      <c r="B203" s="43"/>
      <c r="C203" s="43"/>
      <c r="D203" s="43"/>
      <c r="E203" s="43"/>
      <c r="F203" s="51" t="str">
        <f>Calcu!AH196</f>
        <v>-</v>
      </c>
      <c r="G203" s="51" t="s">
        <v>407</v>
      </c>
      <c r="H203" s="51" t="str">
        <f>Calcu!AK196</f>
        <v>-</v>
      </c>
      <c r="J203" s="37" t="str">
        <f>Calcu!AI196</f>
        <v>-</v>
      </c>
      <c r="K203" s="37" t="str">
        <f>Calcu!AJ196</f>
        <v>-</v>
      </c>
      <c r="L203" s="37" t="str">
        <f>LEFT(Calcu!AL196,1)</f>
        <v/>
      </c>
      <c r="M203" s="37" t="s">
        <v>408</v>
      </c>
      <c r="N203" s="37" t="s">
        <v>408</v>
      </c>
      <c r="O203" s="37" t="s">
        <v>409</v>
      </c>
      <c r="Q203" s="37" t="e">
        <f ca="1">Calcu!AM196</f>
        <v>#DIV/0!</v>
      </c>
    </row>
    <row r="204" spans="1:17" ht="15" customHeight="1">
      <c r="A204" s="44" t="str">
        <f>IF(Calcu!B197=TRUE,"","삭제")</f>
        <v>삭제</v>
      </c>
      <c r="B204" s="43"/>
      <c r="C204" s="43"/>
      <c r="D204" s="43"/>
      <c r="E204" s="43"/>
      <c r="F204" s="51" t="str">
        <f>Calcu!AH197</f>
        <v>-</v>
      </c>
      <c r="G204" s="51" t="s">
        <v>407</v>
      </c>
      <c r="H204" s="51" t="str">
        <f>Calcu!AK197</f>
        <v>-</v>
      </c>
      <c r="J204" s="37" t="str">
        <f>Calcu!AI197</f>
        <v>-</v>
      </c>
      <c r="K204" s="37" t="str">
        <f>Calcu!AJ197</f>
        <v>-</v>
      </c>
      <c r="L204" s="37" t="str">
        <f>LEFT(Calcu!AL197,1)</f>
        <v/>
      </c>
      <c r="M204" s="37" t="s">
        <v>408</v>
      </c>
      <c r="N204" s="37" t="s">
        <v>408</v>
      </c>
      <c r="O204" s="37" t="s">
        <v>409</v>
      </c>
      <c r="Q204" s="37" t="e">
        <f ca="1">Calcu!AM197</f>
        <v>#DIV/0!</v>
      </c>
    </row>
    <row r="205" spans="1:17" ht="15" customHeight="1">
      <c r="A205" s="44" t="str">
        <f>IF(Calcu!B198=TRUE,"","삭제")</f>
        <v>삭제</v>
      </c>
      <c r="B205" s="43"/>
      <c r="C205" s="43"/>
      <c r="D205" s="43"/>
      <c r="E205" s="43"/>
      <c r="F205" s="51" t="str">
        <f>Calcu!AH198</f>
        <v>-</v>
      </c>
      <c r="G205" s="51" t="s">
        <v>407</v>
      </c>
      <c r="H205" s="51" t="str">
        <f>Calcu!AK198</f>
        <v>-</v>
      </c>
      <c r="J205" s="37" t="str">
        <f>Calcu!AI198</f>
        <v>-</v>
      </c>
      <c r="K205" s="37" t="str">
        <f>Calcu!AJ198</f>
        <v>-</v>
      </c>
      <c r="L205" s="37" t="str">
        <f>LEFT(Calcu!AL198,1)</f>
        <v/>
      </c>
      <c r="M205" s="37" t="s">
        <v>408</v>
      </c>
      <c r="N205" s="37" t="s">
        <v>408</v>
      </c>
      <c r="O205" s="37" t="s">
        <v>409</v>
      </c>
      <c r="Q205" s="37" t="e">
        <f ca="1">Calcu!AM198</f>
        <v>#DIV/0!</v>
      </c>
    </row>
    <row r="206" spans="1:17" ht="15" customHeight="1">
      <c r="A206" s="44" t="str">
        <f>IF(Calcu!B199=TRUE,"","삭제")</f>
        <v>삭제</v>
      </c>
      <c r="B206" s="43"/>
      <c r="C206" s="43"/>
      <c r="D206" s="43"/>
      <c r="E206" s="43"/>
      <c r="F206" s="51" t="str">
        <f>Calcu!AH199</f>
        <v>-</v>
      </c>
      <c r="G206" s="51" t="s">
        <v>407</v>
      </c>
      <c r="H206" s="51" t="str">
        <f>Calcu!AK199</f>
        <v>-</v>
      </c>
      <c r="J206" s="37" t="str">
        <f>Calcu!AI199</f>
        <v>-</v>
      </c>
      <c r="K206" s="37" t="str">
        <f>Calcu!AJ199</f>
        <v>-</v>
      </c>
      <c r="L206" s="37" t="str">
        <f>LEFT(Calcu!AL199,1)</f>
        <v/>
      </c>
      <c r="M206" s="37" t="s">
        <v>408</v>
      </c>
      <c r="N206" s="37" t="s">
        <v>408</v>
      </c>
      <c r="O206" s="37" t="s">
        <v>409</v>
      </c>
      <c r="Q206" s="37" t="e">
        <f ca="1">Calcu!AM199</f>
        <v>#DIV/0!</v>
      </c>
    </row>
    <row r="207" spans="1:17" ht="15" customHeight="1">
      <c r="A207" s="44" t="str">
        <f>IF(Calcu!B200=TRUE,"","삭제")</f>
        <v>삭제</v>
      </c>
      <c r="B207" s="43"/>
      <c r="C207" s="43"/>
      <c r="D207" s="43"/>
      <c r="E207" s="43"/>
      <c r="F207" s="51" t="str">
        <f>Calcu!AH200</f>
        <v>-</v>
      </c>
      <c r="G207" s="51" t="s">
        <v>407</v>
      </c>
      <c r="H207" s="51" t="str">
        <f>Calcu!AK200</f>
        <v>-</v>
      </c>
      <c r="J207" s="37" t="str">
        <f>Calcu!AI200</f>
        <v>-</v>
      </c>
      <c r="K207" s="37" t="str">
        <f>Calcu!AJ200</f>
        <v>-</v>
      </c>
      <c r="L207" s="37" t="str">
        <f>LEFT(Calcu!AL200,1)</f>
        <v/>
      </c>
      <c r="M207" s="37" t="s">
        <v>408</v>
      </c>
      <c r="N207" s="37" t="s">
        <v>408</v>
      </c>
      <c r="O207" s="37" t="s">
        <v>409</v>
      </c>
      <c r="Q207" s="37" t="e">
        <f ca="1">Calcu!AM200</f>
        <v>#DIV/0!</v>
      </c>
    </row>
    <row r="208" spans="1:17" ht="15" customHeight="1">
      <c r="A208" s="44" t="str">
        <f>IF(Calcu!B201=TRUE,"","삭제")</f>
        <v>삭제</v>
      </c>
      <c r="B208" s="43"/>
      <c r="C208" s="43"/>
      <c r="D208" s="43"/>
      <c r="E208" s="43"/>
      <c r="F208" s="51" t="str">
        <f>Calcu!AH201</f>
        <v>-</v>
      </c>
      <c r="G208" s="51" t="s">
        <v>407</v>
      </c>
      <c r="H208" s="51" t="str">
        <f>Calcu!AK201</f>
        <v>-</v>
      </c>
      <c r="J208" s="37" t="str">
        <f>Calcu!AI201</f>
        <v>-</v>
      </c>
      <c r="K208" s="37" t="str">
        <f>Calcu!AJ201</f>
        <v>-</v>
      </c>
      <c r="L208" s="37" t="str">
        <f>LEFT(Calcu!AL201,1)</f>
        <v/>
      </c>
      <c r="M208" s="37" t="s">
        <v>408</v>
      </c>
      <c r="N208" s="37" t="s">
        <v>408</v>
      </c>
      <c r="O208" s="37" t="s">
        <v>409</v>
      </c>
      <c r="Q208" s="37" t="e">
        <f ca="1">Calcu!AM201</f>
        <v>#DIV/0!</v>
      </c>
    </row>
    <row r="209" spans="1:17" ht="15" customHeight="1">
      <c r="A209" s="44" t="str">
        <f>IF(Calcu!B202=TRUE,"","삭제")</f>
        <v>삭제</v>
      </c>
      <c r="B209" s="43"/>
      <c r="C209" s="43"/>
      <c r="D209" s="43"/>
      <c r="E209" s="43"/>
      <c r="F209" s="51" t="str">
        <f>Calcu!AH202</f>
        <v>-</v>
      </c>
      <c r="G209" s="51" t="s">
        <v>407</v>
      </c>
      <c r="H209" s="51" t="str">
        <f>Calcu!AK202</f>
        <v>-</v>
      </c>
      <c r="J209" s="37" t="str">
        <f>Calcu!AI202</f>
        <v>-</v>
      </c>
      <c r="K209" s="37" t="str">
        <f>Calcu!AJ202</f>
        <v>-</v>
      </c>
      <c r="L209" s="37" t="str">
        <f>LEFT(Calcu!AL202,1)</f>
        <v/>
      </c>
      <c r="M209" s="37" t="s">
        <v>408</v>
      </c>
      <c r="N209" s="37" t="s">
        <v>408</v>
      </c>
      <c r="O209" s="37" t="s">
        <v>409</v>
      </c>
      <c r="Q209" s="37" t="e">
        <f ca="1">Calcu!AM202</f>
        <v>#DIV/0!</v>
      </c>
    </row>
    <row r="210" spans="1:17" ht="15" customHeight="1">
      <c r="A210" s="44" t="str">
        <f>IF(Calcu!B203=TRUE,"","삭제")</f>
        <v>삭제</v>
      </c>
      <c r="B210" s="43"/>
      <c r="C210" s="43"/>
      <c r="D210" s="43"/>
      <c r="E210" s="43"/>
      <c r="F210" s="51" t="str">
        <f>Calcu!AH203</f>
        <v>-</v>
      </c>
      <c r="G210" s="51" t="s">
        <v>407</v>
      </c>
      <c r="H210" s="51" t="str">
        <f>Calcu!AK203</f>
        <v>-</v>
      </c>
      <c r="J210" s="37" t="str">
        <f>Calcu!AI203</f>
        <v>-</v>
      </c>
      <c r="K210" s="37" t="str">
        <f>Calcu!AJ203</f>
        <v>-</v>
      </c>
      <c r="L210" s="37" t="str">
        <f>LEFT(Calcu!AL203,1)</f>
        <v/>
      </c>
      <c r="M210" s="37" t="s">
        <v>408</v>
      </c>
      <c r="N210" s="37" t="s">
        <v>408</v>
      </c>
      <c r="O210" s="37" t="s">
        <v>409</v>
      </c>
      <c r="Q210" s="37" t="e">
        <f ca="1">Calcu!AM203</f>
        <v>#DIV/0!</v>
      </c>
    </row>
    <row r="211" spans="1:17" ht="15" customHeight="1">
      <c r="A211" s="44" t="str">
        <f>IF(Calcu!B204=TRUE,"","삭제")</f>
        <v>삭제</v>
      </c>
      <c r="B211" s="43"/>
      <c r="C211" s="43"/>
      <c r="D211" s="43"/>
      <c r="E211" s="43"/>
      <c r="F211" s="51" t="str">
        <f>Calcu!AH204</f>
        <v>-</v>
      </c>
      <c r="G211" s="51" t="s">
        <v>407</v>
      </c>
      <c r="H211" s="51" t="str">
        <f>Calcu!AK204</f>
        <v>-</v>
      </c>
      <c r="J211" s="37" t="str">
        <f>Calcu!AI204</f>
        <v>-</v>
      </c>
      <c r="K211" s="37" t="str">
        <f>Calcu!AJ204</f>
        <v>-</v>
      </c>
      <c r="L211" s="37" t="str">
        <f>LEFT(Calcu!AL204,1)</f>
        <v/>
      </c>
      <c r="M211" s="37" t="s">
        <v>408</v>
      </c>
      <c r="N211" s="37" t="s">
        <v>408</v>
      </c>
      <c r="O211" s="37" t="s">
        <v>409</v>
      </c>
      <c r="Q211" s="37" t="e">
        <f ca="1">Calcu!AM204</f>
        <v>#DIV/0!</v>
      </c>
    </row>
    <row r="212" spans="1:17" ht="15" customHeight="1">
      <c r="A212" s="44" t="str">
        <f>IF(Calcu!B205=TRUE,"","삭제")</f>
        <v>삭제</v>
      </c>
      <c r="B212" s="43"/>
      <c r="C212" s="43"/>
      <c r="D212" s="43"/>
      <c r="E212" s="43"/>
      <c r="F212" s="51" t="str">
        <f>Calcu!AH205</f>
        <v>-</v>
      </c>
      <c r="G212" s="51" t="s">
        <v>407</v>
      </c>
      <c r="H212" s="51" t="str">
        <f>Calcu!AK205</f>
        <v>-</v>
      </c>
      <c r="J212" s="37" t="str">
        <f>Calcu!AI205</f>
        <v>-</v>
      </c>
      <c r="K212" s="37" t="str">
        <f>Calcu!AJ205</f>
        <v>-</v>
      </c>
      <c r="L212" s="37" t="str">
        <f>LEFT(Calcu!AL205,1)</f>
        <v/>
      </c>
      <c r="M212" s="37" t="s">
        <v>408</v>
      </c>
      <c r="N212" s="37" t="s">
        <v>408</v>
      </c>
      <c r="O212" s="37" t="s">
        <v>409</v>
      </c>
      <c r="Q212" s="37" t="e">
        <f ca="1">Calcu!AM205</f>
        <v>#DIV/0!</v>
      </c>
    </row>
    <row r="213" spans="1:17" ht="15" customHeight="1">
      <c r="A213" s="44" t="str">
        <f>IF(Calcu!B206=TRUE,"","삭제")</f>
        <v>삭제</v>
      </c>
      <c r="B213" s="43"/>
      <c r="C213" s="43"/>
      <c r="D213" s="43"/>
      <c r="E213" s="43"/>
      <c r="F213" s="51" t="str">
        <f>Calcu!AH206</f>
        <v>-</v>
      </c>
      <c r="G213" s="51" t="s">
        <v>407</v>
      </c>
      <c r="H213" s="51" t="str">
        <f>Calcu!AK206</f>
        <v>-</v>
      </c>
      <c r="J213" s="37" t="str">
        <f>Calcu!AI206</f>
        <v>-</v>
      </c>
      <c r="K213" s="37" t="str">
        <f>Calcu!AJ206</f>
        <v>-</v>
      </c>
      <c r="L213" s="37" t="str">
        <f>LEFT(Calcu!AL206,1)</f>
        <v/>
      </c>
      <c r="M213" s="37" t="s">
        <v>408</v>
      </c>
      <c r="N213" s="37" t="s">
        <v>408</v>
      </c>
      <c r="O213" s="37" t="s">
        <v>409</v>
      </c>
      <c r="Q213" s="37" t="e">
        <f ca="1">Calcu!AM206</f>
        <v>#DIV/0!</v>
      </c>
    </row>
    <row r="214" spans="1:17" ht="15" customHeight="1">
      <c r="A214" s="44" t="str">
        <f>IF(Calcu!B207=TRUE,"","삭제")</f>
        <v>삭제</v>
      </c>
      <c r="B214" s="43"/>
      <c r="C214" s="43"/>
      <c r="D214" s="43"/>
      <c r="E214" s="43"/>
      <c r="F214" s="51" t="str">
        <f>Calcu!AH207</f>
        <v>-</v>
      </c>
      <c r="G214" s="51" t="s">
        <v>407</v>
      </c>
      <c r="H214" s="51" t="str">
        <f>Calcu!AK207</f>
        <v>-</v>
      </c>
      <c r="J214" s="37" t="str">
        <f>Calcu!AI207</f>
        <v>-</v>
      </c>
      <c r="K214" s="37" t="str">
        <f>Calcu!AJ207</f>
        <v>-</v>
      </c>
      <c r="L214" s="37" t="str">
        <f>LEFT(Calcu!AL207,1)</f>
        <v/>
      </c>
      <c r="M214" s="37" t="s">
        <v>408</v>
      </c>
      <c r="N214" s="37" t="s">
        <v>408</v>
      </c>
      <c r="O214" s="37" t="s">
        <v>409</v>
      </c>
      <c r="Q214" s="37" t="e">
        <f ca="1">Calcu!AM207</f>
        <v>#DIV/0!</v>
      </c>
    </row>
    <row r="215" spans="1:17" ht="15" customHeight="1">
      <c r="A215" s="44" t="str">
        <f>IF(Calcu!B208=TRUE,"","삭제")</f>
        <v>삭제</v>
      </c>
      <c r="B215" s="43"/>
      <c r="C215" s="43"/>
      <c r="D215" s="43"/>
      <c r="E215" s="43"/>
      <c r="F215" s="51" t="str">
        <f>Calcu!AH208</f>
        <v>-</v>
      </c>
      <c r="G215" s="51" t="s">
        <v>407</v>
      </c>
      <c r="H215" s="51" t="str">
        <f>Calcu!AK208</f>
        <v>-</v>
      </c>
      <c r="J215" s="37" t="str">
        <f>Calcu!AI208</f>
        <v>-</v>
      </c>
      <c r="K215" s="37" t="str">
        <f>Calcu!AJ208</f>
        <v>-</v>
      </c>
      <c r="L215" s="37" t="str">
        <f>LEFT(Calcu!AL208,1)</f>
        <v/>
      </c>
      <c r="M215" s="37" t="s">
        <v>408</v>
      </c>
      <c r="N215" s="37" t="s">
        <v>408</v>
      </c>
      <c r="O215" s="37" t="s">
        <v>409</v>
      </c>
      <c r="Q215" s="37" t="e">
        <f ca="1">Calcu!AM208</f>
        <v>#DIV/0!</v>
      </c>
    </row>
    <row r="216" spans="1:17" ht="15" customHeight="1">
      <c r="A216" s="44" t="str">
        <f>IF(Calcu!B209=TRUE,"","삭제")</f>
        <v>삭제</v>
      </c>
      <c r="B216" s="43"/>
      <c r="C216" s="43"/>
      <c r="D216" s="43"/>
      <c r="E216" s="43"/>
      <c r="F216" s="51" t="str">
        <f>Calcu!AH209</f>
        <v>-</v>
      </c>
      <c r="G216" s="51" t="s">
        <v>407</v>
      </c>
      <c r="H216" s="51" t="str">
        <f>Calcu!AK209</f>
        <v>-</v>
      </c>
      <c r="J216" s="37" t="str">
        <f>Calcu!AI209</f>
        <v>-</v>
      </c>
      <c r="K216" s="37" t="str">
        <f>Calcu!AJ209</f>
        <v>-</v>
      </c>
      <c r="L216" s="37" t="str">
        <f>LEFT(Calcu!AL209,1)</f>
        <v/>
      </c>
      <c r="M216" s="37" t="s">
        <v>408</v>
      </c>
      <c r="N216" s="37" t="s">
        <v>408</v>
      </c>
      <c r="O216" s="37" t="s">
        <v>409</v>
      </c>
      <c r="Q216" s="37" t="e">
        <f ca="1">Calcu!AM209</f>
        <v>#DIV/0!</v>
      </c>
    </row>
    <row r="217" spans="1:17" ht="15" customHeight="1">
      <c r="A217" s="44" t="str">
        <f>IF(Calcu!B210=TRUE,"","삭제")</f>
        <v>삭제</v>
      </c>
      <c r="B217" s="43"/>
      <c r="C217" s="43"/>
      <c r="D217" s="43"/>
      <c r="E217" s="43"/>
      <c r="F217" s="51" t="str">
        <f>Calcu!AH210</f>
        <v>-</v>
      </c>
      <c r="G217" s="51" t="s">
        <v>407</v>
      </c>
      <c r="H217" s="51" t="str">
        <f>Calcu!AK210</f>
        <v>-</v>
      </c>
      <c r="J217" s="37" t="str">
        <f>Calcu!AI210</f>
        <v>-</v>
      </c>
      <c r="K217" s="37" t="str">
        <f>Calcu!AJ210</f>
        <v>-</v>
      </c>
      <c r="L217" s="37" t="str">
        <f>LEFT(Calcu!AL210,1)</f>
        <v/>
      </c>
      <c r="M217" s="37" t="s">
        <v>408</v>
      </c>
      <c r="N217" s="37" t="s">
        <v>408</v>
      </c>
      <c r="O217" s="37" t="s">
        <v>409</v>
      </c>
      <c r="Q217" s="37" t="e">
        <f ca="1">Calcu!AM210</f>
        <v>#DIV/0!</v>
      </c>
    </row>
    <row r="218" spans="1:17" ht="15" customHeight="1">
      <c r="A218" s="44" t="str">
        <f>IF(Calcu!B211=TRUE,"","삭제")</f>
        <v>삭제</v>
      </c>
      <c r="B218" s="43"/>
      <c r="C218" s="43"/>
      <c r="D218" s="43"/>
      <c r="E218" s="43"/>
      <c r="F218" s="51" t="str">
        <f>Calcu!AH211</f>
        <v>-</v>
      </c>
      <c r="G218" s="51" t="s">
        <v>407</v>
      </c>
      <c r="H218" s="51" t="str">
        <f>Calcu!AK211</f>
        <v>-</v>
      </c>
      <c r="J218" s="37" t="str">
        <f>Calcu!AI211</f>
        <v>-</v>
      </c>
      <c r="K218" s="37" t="str">
        <f>Calcu!AJ211</f>
        <v>-</v>
      </c>
      <c r="L218" s="37" t="str">
        <f>LEFT(Calcu!AL211,1)</f>
        <v/>
      </c>
      <c r="M218" s="37" t="s">
        <v>408</v>
      </c>
      <c r="N218" s="37" t="s">
        <v>408</v>
      </c>
      <c r="O218" s="37" t="s">
        <v>409</v>
      </c>
      <c r="Q218" s="37" t="e">
        <f ca="1">Calcu!AM211</f>
        <v>#DIV/0!</v>
      </c>
    </row>
    <row r="219" spans="1:17" ht="15" customHeight="1">
      <c r="A219" s="44" t="str">
        <f>IF(Calcu!B212=TRUE,"","삭제")</f>
        <v>삭제</v>
      </c>
      <c r="B219" s="43"/>
      <c r="C219" s="43"/>
      <c r="D219" s="43"/>
      <c r="E219" s="43"/>
      <c r="F219" s="51" t="str">
        <f>Calcu!AH212</f>
        <v>-</v>
      </c>
      <c r="G219" s="51" t="s">
        <v>407</v>
      </c>
      <c r="H219" s="51" t="str">
        <f>Calcu!AK212</f>
        <v>-</v>
      </c>
      <c r="J219" s="37" t="str">
        <f>Calcu!AI212</f>
        <v>-</v>
      </c>
      <c r="K219" s="37" t="str">
        <f>Calcu!AJ212</f>
        <v>-</v>
      </c>
      <c r="L219" s="37" t="str">
        <f>LEFT(Calcu!AL212,1)</f>
        <v/>
      </c>
      <c r="M219" s="37" t="s">
        <v>408</v>
      </c>
      <c r="N219" s="37" t="s">
        <v>408</v>
      </c>
      <c r="O219" s="37" t="s">
        <v>409</v>
      </c>
      <c r="Q219" s="37" t="e">
        <f ca="1">Calcu!AM212</f>
        <v>#DIV/0!</v>
      </c>
    </row>
    <row r="220" spans="1:17" ht="15" customHeight="1">
      <c r="A220" s="44" t="str">
        <f>IF(Calcu!B213=TRUE,"","삭제")</f>
        <v>삭제</v>
      </c>
      <c r="B220" s="43"/>
      <c r="C220" s="43"/>
      <c r="D220" s="43"/>
      <c r="E220" s="43"/>
      <c r="F220" s="51" t="str">
        <f>Calcu!AH213</f>
        <v>-</v>
      </c>
      <c r="G220" s="51" t="s">
        <v>407</v>
      </c>
      <c r="H220" s="51" t="str">
        <f>Calcu!AK213</f>
        <v>-</v>
      </c>
      <c r="J220" s="37" t="str">
        <f>Calcu!AI213</f>
        <v>-</v>
      </c>
      <c r="K220" s="37" t="str">
        <f>Calcu!AJ213</f>
        <v>-</v>
      </c>
      <c r="L220" s="37" t="str">
        <f>LEFT(Calcu!AL213,1)</f>
        <v/>
      </c>
      <c r="M220" s="37" t="s">
        <v>408</v>
      </c>
      <c r="N220" s="37" t="s">
        <v>408</v>
      </c>
      <c r="O220" s="37" t="s">
        <v>409</v>
      </c>
      <c r="Q220" s="37" t="e">
        <f ca="1">Calcu!AM213</f>
        <v>#DIV/0!</v>
      </c>
    </row>
    <row r="221" spans="1:17" ht="15" customHeight="1">
      <c r="A221" s="44" t="str">
        <f>IF(Calcu!B214=TRUE,"","삭제")</f>
        <v>삭제</v>
      </c>
      <c r="B221" s="43"/>
      <c r="C221" s="43"/>
      <c r="D221" s="43"/>
      <c r="E221" s="43"/>
      <c r="F221" s="51" t="str">
        <f>Calcu!AH214</f>
        <v>-</v>
      </c>
      <c r="G221" s="51" t="s">
        <v>407</v>
      </c>
      <c r="H221" s="51" t="str">
        <f>Calcu!AK214</f>
        <v>-</v>
      </c>
      <c r="J221" s="37" t="str">
        <f>Calcu!AI214</f>
        <v>-</v>
      </c>
      <c r="K221" s="37" t="str">
        <f>Calcu!AJ214</f>
        <v>-</v>
      </c>
      <c r="L221" s="37" t="str">
        <f>LEFT(Calcu!AL214,1)</f>
        <v/>
      </c>
      <c r="M221" s="37" t="s">
        <v>408</v>
      </c>
      <c r="N221" s="37" t="s">
        <v>408</v>
      </c>
      <c r="O221" s="37" t="s">
        <v>409</v>
      </c>
      <c r="Q221" s="37" t="e">
        <f ca="1">Calcu!AM214</f>
        <v>#DIV/0!</v>
      </c>
    </row>
    <row r="222" spans="1:17" ht="15" customHeight="1">
      <c r="A222" s="44" t="str">
        <f>IF(Calcu!B215=TRUE,"","삭제")</f>
        <v>삭제</v>
      </c>
      <c r="B222" s="43"/>
      <c r="C222" s="43"/>
      <c r="D222" s="43"/>
      <c r="E222" s="43"/>
      <c r="F222" s="51" t="str">
        <f>Calcu!AH215</f>
        <v>-</v>
      </c>
      <c r="G222" s="51" t="s">
        <v>407</v>
      </c>
      <c r="H222" s="51" t="str">
        <f>Calcu!AK215</f>
        <v>-</v>
      </c>
      <c r="J222" s="37" t="str">
        <f>Calcu!AI215</f>
        <v>-</v>
      </c>
      <c r="K222" s="37" t="str">
        <f>Calcu!AJ215</f>
        <v>-</v>
      </c>
      <c r="L222" s="37" t="str">
        <f>LEFT(Calcu!AL215,1)</f>
        <v/>
      </c>
      <c r="M222" s="37" t="s">
        <v>408</v>
      </c>
      <c r="N222" s="37" t="s">
        <v>408</v>
      </c>
      <c r="O222" s="37" t="s">
        <v>409</v>
      </c>
      <c r="Q222" s="37" t="e">
        <f ca="1">Calcu!AM215</f>
        <v>#DIV/0!</v>
      </c>
    </row>
    <row r="223" spans="1:17" ht="15" customHeight="1">
      <c r="A223" s="44" t="str">
        <f>IF(Calcu!B216=TRUE,"","삭제")</f>
        <v>삭제</v>
      </c>
      <c r="B223" s="43"/>
      <c r="C223" s="43"/>
      <c r="D223" s="43"/>
      <c r="E223" s="43"/>
      <c r="F223" s="51" t="str">
        <f>Calcu!AH216</f>
        <v>-</v>
      </c>
      <c r="G223" s="51" t="s">
        <v>407</v>
      </c>
      <c r="H223" s="51" t="str">
        <f>Calcu!AK216</f>
        <v>-</v>
      </c>
      <c r="J223" s="37" t="str">
        <f>Calcu!AI216</f>
        <v>-</v>
      </c>
      <c r="K223" s="37" t="str">
        <f>Calcu!AJ216</f>
        <v>-</v>
      </c>
      <c r="L223" s="37" t="str">
        <f>LEFT(Calcu!AL216,1)</f>
        <v/>
      </c>
      <c r="M223" s="37" t="s">
        <v>408</v>
      </c>
      <c r="N223" s="37" t="s">
        <v>408</v>
      </c>
      <c r="O223" s="37" t="s">
        <v>409</v>
      </c>
      <c r="Q223" s="37" t="e">
        <f ca="1">Calcu!AM216</f>
        <v>#DIV/0!</v>
      </c>
    </row>
    <row r="224" spans="1:17" ht="15" customHeight="1">
      <c r="A224" s="44" t="str">
        <f>IF(Calcu!B217=TRUE,"","삭제")</f>
        <v>삭제</v>
      </c>
      <c r="B224" s="43"/>
      <c r="C224" s="43"/>
      <c r="D224" s="43"/>
      <c r="E224" s="43"/>
      <c r="F224" s="51" t="str">
        <f>Calcu!AH217</f>
        <v>-</v>
      </c>
      <c r="G224" s="51" t="s">
        <v>407</v>
      </c>
      <c r="H224" s="51" t="str">
        <f>Calcu!AK217</f>
        <v>-</v>
      </c>
      <c r="J224" s="37" t="str">
        <f>Calcu!AI217</f>
        <v>-</v>
      </c>
      <c r="K224" s="37" t="str">
        <f>Calcu!AJ217</f>
        <v>-</v>
      </c>
      <c r="L224" s="37" t="str">
        <f>LEFT(Calcu!AL217,1)</f>
        <v/>
      </c>
      <c r="M224" s="37" t="s">
        <v>408</v>
      </c>
      <c r="N224" s="37" t="s">
        <v>408</v>
      </c>
      <c r="O224" s="37" t="s">
        <v>409</v>
      </c>
      <c r="Q224" s="37" t="e">
        <f ca="1">Calcu!AM217</f>
        <v>#DIV/0!</v>
      </c>
    </row>
    <row r="225" spans="1:17" ht="15" customHeight="1">
      <c r="A225" s="44" t="str">
        <f>IF(Calcu!B218=TRUE,"","삭제")</f>
        <v>삭제</v>
      </c>
      <c r="B225" s="43"/>
      <c r="C225" s="43"/>
      <c r="D225" s="43"/>
      <c r="E225" s="43"/>
      <c r="F225" s="51" t="str">
        <f>Calcu!AH218</f>
        <v>-</v>
      </c>
      <c r="G225" s="51" t="s">
        <v>407</v>
      </c>
      <c r="H225" s="51" t="str">
        <f>Calcu!AK218</f>
        <v>-</v>
      </c>
      <c r="J225" s="37" t="str">
        <f>Calcu!AI218</f>
        <v>-</v>
      </c>
      <c r="K225" s="37" t="str">
        <f>Calcu!AJ218</f>
        <v>-</v>
      </c>
      <c r="L225" s="37" t="str">
        <f>LEFT(Calcu!AL218,1)</f>
        <v/>
      </c>
      <c r="M225" s="37" t="s">
        <v>408</v>
      </c>
      <c r="N225" s="37" t="s">
        <v>408</v>
      </c>
      <c r="O225" s="37" t="s">
        <v>409</v>
      </c>
      <c r="Q225" s="37" t="e">
        <f ca="1">Calcu!AM218</f>
        <v>#DIV/0!</v>
      </c>
    </row>
    <row r="226" spans="1:17" ht="15" customHeight="1">
      <c r="A226" s="44" t="str">
        <f>IF(Calcu!B219=TRUE,"","삭제")</f>
        <v>삭제</v>
      </c>
      <c r="B226" s="43"/>
      <c r="C226" s="43"/>
      <c r="D226" s="43"/>
      <c r="E226" s="43"/>
      <c r="F226" s="51" t="str">
        <f>Calcu!AH219</f>
        <v>-</v>
      </c>
      <c r="G226" s="51" t="s">
        <v>407</v>
      </c>
      <c r="H226" s="51" t="str">
        <f>Calcu!AK219</f>
        <v>-</v>
      </c>
      <c r="J226" s="37" t="str">
        <f>Calcu!AI219</f>
        <v>-</v>
      </c>
      <c r="K226" s="37" t="str">
        <f>Calcu!AJ219</f>
        <v>-</v>
      </c>
      <c r="L226" s="37" t="str">
        <f>LEFT(Calcu!AL219,1)</f>
        <v/>
      </c>
      <c r="M226" s="37" t="s">
        <v>408</v>
      </c>
      <c r="N226" s="37" t="s">
        <v>408</v>
      </c>
      <c r="O226" s="37" t="s">
        <v>409</v>
      </c>
      <c r="Q226" s="37" t="e">
        <f ca="1">Calcu!AM219</f>
        <v>#DIV/0!</v>
      </c>
    </row>
    <row r="227" spans="1:17" ht="15" customHeight="1">
      <c r="A227" s="44" t="str">
        <f>IF(Calcu!B220=TRUE,"","삭제")</f>
        <v>삭제</v>
      </c>
      <c r="B227" s="43"/>
      <c r="C227" s="43"/>
      <c r="D227" s="43"/>
      <c r="E227" s="43"/>
      <c r="F227" s="51" t="str">
        <f>Calcu!AH220</f>
        <v>-</v>
      </c>
      <c r="G227" s="51" t="s">
        <v>407</v>
      </c>
      <c r="H227" s="51" t="str">
        <f>Calcu!AK220</f>
        <v>-</v>
      </c>
      <c r="J227" s="37" t="str">
        <f>Calcu!AI220</f>
        <v>-</v>
      </c>
      <c r="K227" s="37" t="str">
        <f>Calcu!AJ220</f>
        <v>-</v>
      </c>
      <c r="L227" s="37" t="str">
        <f>LEFT(Calcu!AL220,1)</f>
        <v/>
      </c>
      <c r="M227" s="37" t="s">
        <v>408</v>
      </c>
      <c r="N227" s="37" t="s">
        <v>408</v>
      </c>
      <c r="O227" s="37" t="s">
        <v>409</v>
      </c>
      <c r="Q227" s="37" t="e">
        <f ca="1">Calcu!AM220</f>
        <v>#DIV/0!</v>
      </c>
    </row>
    <row r="228" spans="1:17" ht="15" customHeight="1">
      <c r="A228" s="44" t="str">
        <f>IF(Calcu!B221=TRUE,"","삭제")</f>
        <v>삭제</v>
      </c>
      <c r="B228" s="43"/>
      <c r="C228" s="43"/>
      <c r="D228" s="43"/>
      <c r="E228" s="43"/>
      <c r="F228" s="51" t="str">
        <f>Calcu!AH221</f>
        <v>-</v>
      </c>
      <c r="G228" s="51" t="s">
        <v>407</v>
      </c>
      <c r="H228" s="51" t="str">
        <f>Calcu!AK221</f>
        <v>-</v>
      </c>
      <c r="J228" s="37" t="str">
        <f>Calcu!AI221</f>
        <v>-</v>
      </c>
      <c r="K228" s="37" t="str">
        <f>Calcu!AJ221</f>
        <v>-</v>
      </c>
      <c r="L228" s="37" t="str">
        <f>LEFT(Calcu!AL221,1)</f>
        <v/>
      </c>
      <c r="M228" s="37" t="s">
        <v>408</v>
      </c>
      <c r="N228" s="37" t="s">
        <v>408</v>
      </c>
      <c r="O228" s="37" t="s">
        <v>409</v>
      </c>
      <c r="Q228" s="37" t="e">
        <f ca="1">Calcu!AM221</f>
        <v>#DIV/0!</v>
      </c>
    </row>
    <row r="229" spans="1:17" ht="15" customHeight="1">
      <c r="A229" s="44" t="str">
        <f>IF(Calcu!B222=TRUE,"","삭제")</f>
        <v>삭제</v>
      </c>
      <c r="B229" s="43"/>
      <c r="C229" s="43"/>
      <c r="D229" s="43"/>
      <c r="E229" s="43"/>
      <c r="F229" s="51" t="str">
        <f>Calcu!AH222</f>
        <v>-</v>
      </c>
      <c r="G229" s="51" t="s">
        <v>407</v>
      </c>
      <c r="H229" s="51" t="str">
        <f>Calcu!AK222</f>
        <v>-</v>
      </c>
      <c r="J229" s="37" t="str">
        <f>Calcu!AI222</f>
        <v>-</v>
      </c>
      <c r="K229" s="37" t="str">
        <f>Calcu!AJ222</f>
        <v>-</v>
      </c>
      <c r="L229" s="37" t="str">
        <f>LEFT(Calcu!AL222,1)</f>
        <v/>
      </c>
      <c r="M229" s="37" t="s">
        <v>408</v>
      </c>
      <c r="N229" s="37" t="s">
        <v>408</v>
      </c>
      <c r="O229" s="37" t="s">
        <v>409</v>
      </c>
      <c r="Q229" s="37" t="e">
        <f ca="1">Calcu!AM222</f>
        <v>#DIV/0!</v>
      </c>
    </row>
    <row r="230" spans="1:17" ht="15" customHeight="1">
      <c r="A230" s="44" t="str">
        <f>IF(Calcu!B223=TRUE,"","삭제")</f>
        <v>삭제</v>
      </c>
      <c r="B230" s="43"/>
      <c r="C230" s="43"/>
      <c r="D230" s="43"/>
      <c r="E230" s="43"/>
      <c r="F230" s="51" t="str">
        <f>Calcu!AH223</f>
        <v>-</v>
      </c>
      <c r="G230" s="51" t="s">
        <v>407</v>
      </c>
      <c r="H230" s="51" t="str">
        <f>Calcu!AK223</f>
        <v>-</v>
      </c>
      <c r="J230" s="37" t="str">
        <f>Calcu!AI223</f>
        <v>-</v>
      </c>
      <c r="K230" s="37" t="str">
        <f>Calcu!AJ223</f>
        <v>-</v>
      </c>
      <c r="L230" s="37" t="str">
        <f>LEFT(Calcu!AL223,1)</f>
        <v/>
      </c>
      <c r="M230" s="37" t="s">
        <v>408</v>
      </c>
      <c r="N230" s="37" t="s">
        <v>408</v>
      </c>
      <c r="O230" s="37" t="s">
        <v>409</v>
      </c>
      <c r="Q230" s="37" t="e">
        <f ca="1">Calcu!AM223</f>
        <v>#DIV/0!</v>
      </c>
    </row>
    <row r="231" spans="1:17" ht="15" customHeight="1">
      <c r="A231" s="44" t="str">
        <f>IF(Calcu!B224=TRUE,"","삭제")</f>
        <v>삭제</v>
      </c>
      <c r="B231" s="43"/>
      <c r="C231" s="43"/>
      <c r="D231" s="43"/>
      <c r="E231" s="43"/>
      <c r="F231" s="51" t="str">
        <f>Calcu!AH224</f>
        <v>-</v>
      </c>
      <c r="G231" s="51" t="s">
        <v>407</v>
      </c>
      <c r="H231" s="51" t="str">
        <f>Calcu!AK224</f>
        <v>-</v>
      </c>
      <c r="J231" s="37" t="str">
        <f>Calcu!AI224</f>
        <v>-</v>
      </c>
      <c r="K231" s="37" t="str">
        <f>Calcu!AJ224</f>
        <v>-</v>
      </c>
      <c r="L231" s="37" t="str">
        <f>LEFT(Calcu!AL224,1)</f>
        <v/>
      </c>
      <c r="M231" s="37" t="s">
        <v>408</v>
      </c>
      <c r="N231" s="37" t="s">
        <v>408</v>
      </c>
      <c r="O231" s="37" t="s">
        <v>409</v>
      </c>
      <c r="Q231" s="37" t="e">
        <f ca="1">Calcu!AM224</f>
        <v>#DIV/0!</v>
      </c>
    </row>
    <row r="232" spans="1:17" ht="15" customHeight="1">
      <c r="A232" s="44" t="str">
        <f>IF(Calcu!B225=TRUE,"","삭제")</f>
        <v>삭제</v>
      </c>
      <c r="B232" s="43"/>
      <c r="C232" s="43"/>
      <c r="D232" s="43"/>
      <c r="E232" s="43"/>
      <c r="F232" s="51" t="str">
        <f>Calcu!AH225</f>
        <v>-</v>
      </c>
      <c r="G232" s="51" t="s">
        <v>407</v>
      </c>
      <c r="H232" s="51" t="str">
        <f>Calcu!AK225</f>
        <v>-</v>
      </c>
      <c r="J232" s="37" t="str">
        <f>Calcu!AI225</f>
        <v>-</v>
      </c>
      <c r="K232" s="37" t="str">
        <f>Calcu!AJ225</f>
        <v>-</v>
      </c>
      <c r="L232" s="37" t="str">
        <f>LEFT(Calcu!AL225,1)</f>
        <v/>
      </c>
      <c r="M232" s="37" t="s">
        <v>408</v>
      </c>
      <c r="N232" s="37" t="s">
        <v>408</v>
      </c>
      <c r="O232" s="37" t="s">
        <v>409</v>
      </c>
      <c r="Q232" s="37" t="e">
        <f ca="1">Calcu!AM225</f>
        <v>#DIV/0!</v>
      </c>
    </row>
    <row r="233" spans="1:17" ht="15" customHeight="1">
      <c r="A233" s="44" t="str">
        <f>IF(Calcu!B226=TRUE,"","삭제")</f>
        <v>삭제</v>
      </c>
      <c r="B233" s="43"/>
      <c r="C233" s="43"/>
      <c r="D233" s="43"/>
      <c r="E233" s="43"/>
      <c r="F233" s="51" t="str">
        <f>Calcu!AH226</f>
        <v>-</v>
      </c>
      <c r="G233" s="51" t="s">
        <v>407</v>
      </c>
      <c r="H233" s="51" t="str">
        <f>Calcu!AK226</f>
        <v>-</v>
      </c>
      <c r="J233" s="37" t="str">
        <f>Calcu!AI226</f>
        <v>-</v>
      </c>
      <c r="K233" s="37" t="str">
        <f>Calcu!AJ226</f>
        <v>-</v>
      </c>
      <c r="L233" s="37" t="str">
        <f>LEFT(Calcu!AL226,1)</f>
        <v/>
      </c>
      <c r="M233" s="37" t="s">
        <v>408</v>
      </c>
      <c r="N233" s="37" t="s">
        <v>408</v>
      </c>
      <c r="O233" s="37" t="s">
        <v>409</v>
      </c>
      <c r="Q233" s="37" t="e">
        <f ca="1">Calcu!AM226</f>
        <v>#DIV/0!</v>
      </c>
    </row>
    <row r="234" spans="1:17" ht="15" customHeight="1">
      <c r="A234" s="44" t="str">
        <f>IF(Calcu!B227=TRUE,"","삭제")</f>
        <v>삭제</v>
      </c>
      <c r="B234" s="43"/>
      <c r="C234" s="43"/>
      <c r="D234" s="43"/>
      <c r="E234" s="43"/>
      <c r="F234" s="51" t="str">
        <f>Calcu!AH227</f>
        <v>-</v>
      </c>
      <c r="G234" s="51" t="s">
        <v>407</v>
      </c>
      <c r="H234" s="51" t="str">
        <f>Calcu!AK227</f>
        <v>-</v>
      </c>
      <c r="J234" s="37" t="str">
        <f>Calcu!AI227</f>
        <v>-</v>
      </c>
      <c r="K234" s="37" t="str">
        <f>Calcu!AJ227</f>
        <v>-</v>
      </c>
      <c r="L234" s="37" t="str">
        <f>LEFT(Calcu!AL227,1)</f>
        <v/>
      </c>
      <c r="M234" s="37" t="s">
        <v>408</v>
      </c>
      <c r="N234" s="37" t="s">
        <v>408</v>
      </c>
      <c r="O234" s="37" t="s">
        <v>409</v>
      </c>
      <c r="Q234" s="37" t="e">
        <f ca="1">Calcu!AM227</f>
        <v>#DIV/0!</v>
      </c>
    </row>
    <row r="235" spans="1:17" ht="15" customHeight="1">
      <c r="A235" s="44" t="str">
        <f>IF(Calcu!B228=TRUE,"","삭제")</f>
        <v>삭제</v>
      </c>
      <c r="B235" s="43"/>
      <c r="C235" s="43"/>
      <c r="D235" s="43"/>
      <c r="E235" s="43"/>
      <c r="F235" s="51" t="str">
        <f>Calcu!AH228</f>
        <v>-</v>
      </c>
      <c r="G235" s="51" t="s">
        <v>407</v>
      </c>
      <c r="H235" s="51" t="str">
        <f>Calcu!AK228</f>
        <v>-</v>
      </c>
      <c r="J235" s="37" t="str">
        <f>Calcu!AI228</f>
        <v>-</v>
      </c>
      <c r="K235" s="37" t="str">
        <f>Calcu!AJ228</f>
        <v>-</v>
      </c>
      <c r="L235" s="37" t="str">
        <f>LEFT(Calcu!AL228,1)</f>
        <v/>
      </c>
      <c r="M235" s="37" t="s">
        <v>408</v>
      </c>
      <c r="N235" s="37" t="s">
        <v>408</v>
      </c>
      <c r="O235" s="37" t="s">
        <v>409</v>
      </c>
      <c r="Q235" s="37" t="e">
        <f ca="1">Calcu!AM228</f>
        <v>#DIV/0!</v>
      </c>
    </row>
    <row r="236" spans="1:17" ht="15" customHeight="1">
      <c r="A236" s="44" t="str">
        <f>IF(Calcu!B229=TRUE,"","삭제")</f>
        <v>삭제</v>
      </c>
      <c r="B236" s="43"/>
      <c r="C236" s="43"/>
      <c r="D236" s="43"/>
      <c r="E236" s="43"/>
      <c r="F236" s="51" t="str">
        <f>Calcu!AH229</f>
        <v>-</v>
      </c>
      <c r="G236" s="51" t="s">
        <v>407</v>
      </c>
      <c r="H236" s="51" t="str">
        <f>Calcu!AK229</f>
        <v>-</v>
      </c>
      <c r="J236" s="37" t="str">
        <f>Calcu!AI229</f>
        <v>-</v>
      </c>
      <c r="K236" s="37" t="str">
        <f>Calcu!AJ229</f>
        <v>-</v>
      </c>
      <c r="L236" s="37" t="str">
        <f>LEFT(Calcu!AL229,1)</f>
        <v/>
      </c>
      <c r="M236" s="37" t="s">
        <v>408</v>
      </c>
      <c r="N236" s="37" t="s">
        <v>408</v>
      </c>
      <c r="O236" s="37" t="s">
        <v>409</v>
      </c>
      <c r="Q236" s="37" t="e">
        <f ca="1">Calcu!AM229</f>
        <v>#DIV/0!</v>
      </c>
    </row>
    <row r="237" spans="1:17" ht="15" customHeight="1">
      <c r="A237" s="44" t="str">
        <f>IF(Calcu!B230=TRUE,"","삭제")</f>
        <v>삭제</v>
      </c>
      <c r="B237" s="43"/>
      <c r="C237" s="43"/>
      <c r="D237" s="43"/>
      <c r="E237" s="43"/>
      <c r="F237" s="51" t="str">
        <f>Calcu!AH230</f>
        <v>-</v>
      </c>
      <c r="G237" s="51" t="s">
        <v>407</v>
      </c>
      <c r="H237" s="51" t="str">
        <f>Calcu!AK230</f>
        <v>-</v>
      </c>
      <c r="J237" s="37" t="str">
        <f>Calcu!AI230</f>
        <v>-</v>
      </c>
      <c r="K237" s="37" t="str">
        <f>Calcu!AJ230</f>
        <v>-</v>
      </c>
      <c r="L237" s="37" t="str">
        <f>LEFT(Calcu!AL230,1)</f>
        <v/>
      </c>
      <c r="M237" s="37" t="s">
        <v>408</v>
      </c>
      <c r="N237" s="37" t="s">
        <v>408</v>
      </c>
      <c r="O237" s="37" t="s">
        <v>409</v>
      </c>
      <c r="Q237" s="37" t="e">
        <f ca="1">Calcu!AM230</f>
        <v>#DIV/0!</v>
      </c>
    </row>
    <row r="238" spans="1:17" ht="15" customHeight="1">
      <c r="A238" s="44" t="str">
        <f>IF(Calcu!B231=TRUE,"","삭제")</f>
        <v>삭제</v>
      </c>
      <c r="B238" s="43"/>
      <c r="C238" s="43"/>
      <c r="D238" s="43"/>
      <c r="E238" s="43"/>
      <c r="F238" s="51" t="str">
        <f>Calcu!AH231</f>
        <v>-</v>
      </c>
      <c r="G238" s="51" t="s">
        <v>407</v>
      </c>
      <c r="H238" s="51" t="str">
        <f>Calcu!AK231</f>
        <v>-</v>
      </c>
      <c r="J238" s="37" t="str">
        <f>Calcu!AI231</f>
        <v>-</v>
      </c>
      <c r="K238" s="37" t="str">
        <f>Calcu!AJ231</f>
        <v>-</v>
      </c>
      <c r="L238" s="37" t="str">
        <f>LEFT(Calcu!AL231,1)</f>
        <v/>
      </c>
      <c r="M238" s="37" t="s">
        <v>408</v>
      </c>
      <c r="N238" s="37" t="s">
        <v>408</v>
      </c>
      <c r="O238" s="37" t="s">
        <v>409</v>
      </c>
      <c r="Q238" s="37" t="e">
        <f ca="1">Calcu!AM231</f>
        <v>#DIV/0!</v>
      </c>
    </row>
    <row r="239" spans="1:17" ht="15" customHeight="1">
      <c r="A239" s="44" t="str">
        <f>IF(Calcu!B232=TRUE,"","삭제")</f>
        <v>삭제</v>
      </c>
      <c r="B239" s="43"/>
      <c r="C239" s="43"/>
      <c r="D239" s="43"/>
      <c r="E239" s="43"/>
      <c r="F239" s="51" t="str">
        <f>Calcu!AH232</f>
        <v>-</v>
      </c>
      <c r="G239" s="51" t="s">
        <v>407</v>
      </c>
      <c r="H239" s="51" t="str">
        <f>Calcu!AK232</f>
        <v>-</v>
      </c>
      <c r="J239" s="37" t="str">
        <f>Calcu!AI232</f>
        <v>-</v>
      </c>
      <c r="K239" s="37" t="str">
        <f>Calcu!AJ232</f>
        <v>-</v>
      </c>
      <c r="L239" s="37" t="str">
        <f>LEFT(Calcu!AL232,1)</f>
        <v/>
      </c>
      <c r="M239" s="37" t="s">
        <v>408</v>
      </c>
      <c r="N239" s="37" t="s">
        <v>408</v>
      </c>
      <c r="O239" s="37" t="s">
        <v>409</v>
      </c>
      <c r="Q239" s="37" t="e">
        <f ca="1">Calcu!AM232</f>
        <v>#DIV/0!</v>
      </c>
    </row>
    <row r="240" spans="1:17" ht="15" customHeight="1">
      <c r="A240" s="44" t="str">
        <f>IF(Calcu!B233=TRUE,"","삭제")</f>
        <v>삭제</v>
      </c>
      <c r="B240" s="43"/>
      <c r="C240" s="43"/>
      <c r="D240" s="43"/>
      <c r="E240" s="43"/>
      <c r="F240" s="51" t="str">
        <f>Calcu!AH233</f>
        <v>-</v>
      </c>
      <c r="G240" s="51" t="s">
        <v>407</v>
      </c>
      <c r="H240" s="51" t="str">
        <f>Calcu!AK233</f>
        <v>-</v>
      </c>
      <c r="J240" s="37" t="str">
        <f>Calcu!AI233</f>
        <v>-</v>
      </c>
      <c r="K240" s="37" t="str">
        <f>Calcu!AJ233</f>
        <v>-</v>
      </c>
      <c r="L240" s="37" t="str">
        <f>LEFT(Calcu!AL233,1)</f>
        <v/>
      </c>
      <c r="M240" s="37" t="s">
        <v>408</v>
      </c>
      <c r="N240" s="37" t="s">
        <v>408</v>
      </c>
      <c r="O240" s="37" t="s">
        <v>409</v>
      </c>
      <c r="Q240" s="37" t="e">
        <f ca="1">Calcu!AM233</f>
        <v>#DIV/0!</v>
      </c>
    </row>
    <row r="241" spans="1:17" ht="15" customHeight="1">
      <c r="A241" s="44" t="str">
        <f>IF(Calcu!B234=TRUE,"","삭제")</f>
        <v>삭제</v>
      </c>
      <c r="B241" s="43"/>
      <c r="C241" s="43"/>
      <c r="D241" s="43"/>
      <c r="E241" s="43"/>
      <c r="F241" s="51" t="str">
        <f>Calcu!AH234</f>
        <v>-</v>
      </c>
      <c r="G241" s="51" t="s">
        <v>407</v>
      </c>
      <c r="H241" s="51" t="str">
        <f>Calcu!AK234</f>
        <v>-</v>
      </c>
      <c r="J241" s="37" t="str">
        <f>Calcu!AI234</f>
        <v>-</v>
      </c>
      <c r="K241" s="37" t="str">
        <f>Calcu!AJ234</f>
        <v>-</v>
      </c>
      <c r="L241" s="37" t="str">
        <f>LEFT(Calcu!AL234,1)</f>
        <v/>
      </c>
      <c r="M241" s="37" t="s">
        <v>408</v>
      </c>
      <c r="N241" s="37" t="s">
        <v>408</v>
      </c>
      <c r="O241" s="37" t="s">
        <v>409</v>
      </c>
      <c r="Q241" s="37" t="e">
        <f ca="1">Calcu!AM234</f>
        <v>#DIV/0!</v>
      </c>
    </row>
    <row r="242" spans="1:17" ht="15" customHeight="1">
      <c r="A242" s="44" t="str">
        <f>IF(Calcu!B235=TRUE,"","삭제")</f>
        <v>삭제</v>
      </c>
      <c r="B242" s="43"/>
      <c r="C242" s="43"/>
      <c r="D242" s="43"/>
      <c r="E242" s="43"/>
      <c r="F242" s="51" t="str">
        <f>Calcu!AH235</f>
        <v>-</v>
      </c>
      <c r="G242" s="51" t="s">
        <v>407</v>
      </c>
      <c r="H242" s="51" t="str">
        <f>Calcu!AK235</f>
        <v>-</v>
      </c>
      <c r="J242" s="37" t="str">
        <f>Calcu!AI235</f>
        <v>-</v>
      </c>
      <c r="K242" s="37" t="str">
        <f>Calcu!AJ235</f>
        <v>-</v>
      </c>
      <c r="L242" s="37" t="str">
        <f>LEFT(Calcu!AL235,1)</f>
        <v/>
      </c>
      <c r="M242" s="37" t="s">
        <v>408</v>
      </c>
      <c r="N242" s="37" t="s">
        <v>408</v>
      </c>
      <c r="O242" s="37" t="s">
        <v>409</v>
      </c>
      <c r="Q242" s="37" t="e">
        <f ca="1">Calcu!AM235</f>
        <v>#DIV/0!</v>
      </c>
    </row>
    <row r="243" spans="1:17" ht="15" customHeight="1">
      <c r="A243" s="44" t="str">
        <f>IF(Calcu!B236=TRUE,"","삭제")</f>
        <v>삭제</v>
      </c>
      <c r="B243" s="43"/>
      <c r="C243" s="43"/>
      <c r="D243" s="43"/>
      <c r="E243" s="43"/>
      <c r="F243" s="51" t="str">
        <f>Calcu!AH236</f>
        <v>-</v>
      </c>
      <c r="G243" s="51" t="s">
        <v>407</v>
      </c>
      <c r="H243" s="51" t="str">
        <f>Calcu!AK236</f>
        <v>-</v>
      </c>
      <c r="J243" s="37" t="str">
        <f>Calcu!AI236</f>
        <v>-</v>
      </c>
      <c r="K243" s="37" t="str">
        <f>Calcu!AJ236</f>
        <v>-</v>
      </c>
      <c r="L243" s="37" t="str">
        <f>LEFT(Calcu!AL236,1)</f>
        <v/>
      </c>
      <c r="M243" s="37" t="s">
        <v>408</v>
      </c>
      <c r="N243" s="37" t="s">
        <v>408</v>
      </c>
      <c r="O243" s="37" t="s">
        <v>409</v>
      </c>
      <c r="Q243" s="37" t="e">
        <f ca="1">Calcu!AM236</f>
        <v>#DIV/0!</v>
      </c>
    </row>
    <row r="244" spans="1:17" ht="15" customHeight="1">
      <c r="A244" s="44" t="str">
        <f>IF(Calcu!B237=TRUE,"","삭제")</f>
        <v>삭제</v>
      </c>
      <c r="B244" s="43"/>
      <c r="C244" s="43"/>
      <c r="D244" s="43"/>
      <c r="E244" s="43"/>
      <c r="F244" s="51" t="str">
        <f>Calcu!AH237</f>
        <v>-</v>
      </c>
      <c r="G244" s="51" t="s">
        <v>407</v>
      </c>
      <c r="H244" s="51" t="str">
        <f>Calcu!AK237</f>
        <v>-</v>
      </c>
      <c r="J244" s="37" t="str">
        <f>Calcu!AI237</f>
        <v>-</v>
      </c>
      <c r="K244" s="37" t="str">
        <f>Calcu!AJ237</f>
        <v>-</v>
      </c>
      <c r="L244" s="37" t="str">
        <f>LEFT(Calcu!AL237,1)</f>
        <v/>
      </c>
      <c r="M244" s="37" t="s">
        <v>408</v>
      </c>
      <c r="N244" s="37" t="s">
        <v>408</v>
      </c>
      <c r="O244" s="37" t="s">
        <v>409</v>
      </c>
      <c r="Q244" s="37" t="e">
        <f ca="1">Calcu!AM237</f>
        <v>#DIV/0!</v>
      </c>
    </row>
    <row r="245" spans="1:17" ht="15" customHeight="1">
      <c r="A245" s="44" t="str">
        <f>IF(Calcu!B238=TRUE,"","삭제")</f>
        <v>삭제</v>
      </c>
      <c r="B245" s="43"/>
      <c r="C245" s="43"/>
      <c r="D245" s="43"/>
      <c r="E245" s="43"/>
      <c r="F245" s="51" t="str">
        <f>Calcu!AH238</f>
        <v>-</v>
      </c>
      <c r="G245" s="51" t="s">
        <v>407</v>
      </c>
      <c r="H245" s="51" t="str">
        <f>Calcu!AK238</f>
        <v>-</v>
      </c>
      <c r="J245" s="37" t="str">
        <f>Calcu!AI238</f>
        <v>-</v>
      </c>
      <c r="K245" s="37" t="str">
        <f>Calcu!AJ238</f>
        <v>-</v>
      </c>
      <c r="L245" s="37" t="str">
        <f>LEFT(Calcu!AL238,1)</f>
        <v/>
      </c>
      <c r="M245" s="37" t="s">
        <v>408</v>
      </c>
      <c r="N245" s="37" t="s">
        <v>408</v>
      </c>
      <c r="O245" s="37" t="s">
        <v>409</v>
      </c>
      <c r="Q245" s="37" t="e">
        <f ca="1">Calcu!AM238</f>
        <v>#DIV/0!</v>
      </c>
    </row>
    <row r="246" spans="1:17" ht="15" customHeight="1">
      <c r="A246" s="44" t="str">
        <f>IF(Calcu!B239=TRUE,"","삭제")</f>
        <v>삭제</v>
      </c>
      <c r="B246" s="43"/>
      <c r="C246" s="43"/>
      <c r="D246" s="43"/>
      <c r="E246" s="43"/>
      <c r="F246" s="51" t="str">
        <f>Calcu!AH239</f>
        <v>-</v>
      </c>
      <c r="G246" s="51" t="s">
        <v>407</v>
      </c>
      <c r="H246" s="51" t="str">
        <f>Calcu!AK239</f>
        <v>-</v>
      </c>
      <c r="J246" s="37" t="str">
        <f>Calcu!AI239</f>
        <v>-</v>
      </c>
      <c r="K246" s="37" t="str">
        <f>Calcu!AJ239</f>
        <v>-</v>
      </c>
      <c r="L246" s="37" t="str">
        <f>LEFT(Calcu!AL239,1)</f>
        <v/>
      </c>
      <c r="M246" s="37" t="s">
        <v>408</v>
      </c>
      <c r="N246" s="37" t="s">
        <v>408</v>
      </c>
      <c r="O246" s="37" t="s">
        <v>409</v>
      </c>
      <c r="Q246" s="37" t="e">
        <f ca="1">Calcu!AM239</f>
        <v>#DIV/0!</v>
      </c>
    </row>
    <row r="247" spans="1:17" ht="15" customHeight="1">
      <c r="A247" s="44" t="str">
        <f>IF(Calcu!B240=TRUE,"","삭제")</f>
        <v>삭제</v>
      </c>
      <c r="B247" s="43"/>
      <c r="C247" s="43"/>
      <c r="D247" s="43"/>
      <c r="E247" s="43"/>
      <c r="F247" s="51" t="str">
        <f>Calcu!AH240</f>
        <v>-</v>
      </c>
      <c r="G247" s="51" t="s">
        <v>407</v>
      </c>
      <c r="H247" s="51" t="str">
        <f>Calcu!AK240</f>
        <v>-</v>
      </c>
      <c r="J247" s="37" t="str">
        <f>Calcu!AI240</f>
        <v>-</v>
      </c>
      <c r="K247" s="37" t="str">
        <f>Calcu!AJ240</f>
        <v>-</v>
      </c>
      <c r="L247" s="37" t="str">
        <f>LEFT(Calcu!AL240,1)</f>
        <v/>
      </c>
      <c r="M247" s="37" t="s">
        <v>408</v>
      </c>
      <c r="N247" s="37" t="s">
        <v>408</v>
      </c>
      <c r="O247" s="37" t="s">
        <v>409</v>
      </c>
      <c r="Q247" s="37" t="e">
        <f ca="1">Calcu!AM240</f>
        <v>#DIV/0!</v>
      </c>
    </row>
    <row r="248" spans="1:17" ht="15" customHeight="1">
      <c r="A248" s="44" t="str">
        <f>IF(Calcu!B241=TRUE,"","삭제")</f>
        <v>삭제</v>
      </c>
      <c r="B248" s="43"/>
      <c r="C248" s="43"/>
      <c r="D248" s="43"/>
      <c r="E248" s="43"/>
      <c r="F248" s="51" t="str">
        <f>Calcu!AH241</f>
        <v>-</v>
      </c>
      <c r="G248" s="51" t="s">
        <v>407</v>
      </c>
      <c r="H248" s="51" t="str">
        <f>Calcu!AK241</f>
        <v>-</v>
      </c>
      <c r="J248" s="37" t="str">
        <f>Calcu!AI241</f>
        <v>-</v>
      </c>
      <c r="K248" s="37" t="str">
        <f>Calcu!AJ241</f>
        <v>-</v>
      </c>
      <c r="L248" s="37" t="str">
        <f>LEFT(Calcu!AL241,1)</f>
        <v/>
      </c>
      <c r="M248" s="37" t="s">
        <v>408</v>
      </c>
      <c r="N248" s="37" t="s">
        <v>408</v>
      </c>
      <c r="O248" s="37" t="s">
        <v>409</v>
      </c>
      <c r="Q248" s="37" t="e">
        <f ca="1">Calcu!AM241</f>
        <v>#DIV/0!</v>
      </c>
    </row>
    <row r="249" spans="1:17" ht="15" customHeight="1">
      <c r="A249" s="44" t="str">
        <f>IF(Calcu!B242=TRUE,"","삭제")</f>
        <v>삭제</v>
      </c>
      <c r="B249" s="43"/>
      <c r="C249" s="43"/>
      <c r="D249" s="43"/>
      <c r="E249" s="43"/>
      <c r="F249" s="51" t="str">
        <f>Calcu!AH242</f>
        <v>-</v>
      </c>
      <c r="G249" s="51" t="s">
        <v>407</v>
      </c>
      <c r="H249" s="51" t="str">
        <f>Calcu!AK242</f>
        <v>-</v>
      </c>
      <c r="J249" s="37" t="str">
        <f>Calcu!AI242</f>
        <v>-</v>
      </c>
      <c r="K249" s="37" t="str">
        <f>Calcu!AJ242</f>
        <v>-</v>
      </c>
      <c r="L249" s="37" t="str">
        <f>LEFT(Calcu!AL242,1)</f>
        <v/>
      </c>
      <c r="M249" s="37" t="s">
        <v>408</v>
      </c>
      <c r="N249" s="37" t="s">
        <v>408</v>
      </c>
      <c r="O249" s="37" t="s">
        <v>409</v>
      </c>
      <c r="Q249" s="37" t="e">
        <f ca="1">Calcu!AM242</f>
        <v>#DIV/0!</v>
      </c>
    </row>
    <row r="250" spans="1:17" ht="15" customHeight="1">
      <c r="A250" s="44" t="str">
        <f>IF(Calcu!B243=TRUE,"","삭제")</f>
        <v>삭제</v>
      </c>
      <c r="B250" s="43"/>
      <c r="C250" s="43"/>
      <c r="D250" s="43"/>
      <c r="E250" s="43"/>
      <c r="F250" s="51" t="str">
        <f>Calcu!AH243</f>
        <v>-</v>
      </c>
      <c r="G250" s="51" t="s">
        <v>407</v>
      </c>
      <c r="H250" s="51" t="str">
        <f>Calcu!AK243</f>
        <v>-</v>
      </c>
      <c r="J250" s="37" t="str">
        <f>Calcu!AI243</f>
        <v>-</v>
      </c>
      <c r="K250" s="37" t="str">
        <f>Calcu!AJ243</f>
        <v>-</v>
      </c>
      <c r="L250" s="37" t="str">
        <f>LEFT(Calcu!AL243,1)</f>
        <v/>
      </c>
      <c r="M250" s="37" t="s">
        <v>408</v>
      </c>
      <c r="N250" s="37" t="s">
        <v>408</v>
      </c>
      <c r="O250" s="37" t="s">
        <v>409</v>
      </c>
      <c r="Q250" s="37" t="e">
        <f ca="1">Calcu!AM243</f>
        <v>#DIV/0!</v>
      </c>
    </row>
    <row r="251" spans="1:17" ht="15" customHeight="1">
      <c r="A251" s="44" t="str">
        <f>IF(Calcu!B244=TRUE,"","삭제")</f>
        <v>삭제</v>
      </c>
      <c r="B251" s="43"/>
      <c r="C251" s="43"/>
      <c r="D251" s="43"/>
      <c r="E251" s="43"/>
      <c r="F251" s="51" t="str">
        <f>Calcu!AH244</f>
        <v>-</v>
      </c>
      <c r="G251" s="51" t="s">
        <v>407</v>
      </c>
      <c r="H251" s="51" t="str">
        <f>Calcu!AK244</f>
        <v>-</v>
      </c>
      <c r="J251" s="37" t="str">
        <f>Calcu!AI244</f>
        <v>-</v>
      </c>
      <c r="K251" s="37" t="str">
        <f>Calcu!AJ244</f>
        <v>-</v>
      </c>
      <c r="L251" s="37" t="str">
        <f>LEFT(Calcu!AL244,1)</f>
        <v/>
      </c>
      <c r="M251" s="37" t="s">
        <v>408</v>
      </c>
      <c r="N251" s="37" t="s">
        <v>408</v>
      </c>
      <c r="O251" s="37" t="s">
        <v>409</v>
      </c>
      <c r="Q251" s="37" t="e">
        <f ca="1">Calcu!AM244</f>
        <v>#DIV/0!</v>
      </c>
    </row>
    <row r="252" spans="1:17" ht="15" customHeight="1">
      <c r="A252" s="44" t="str">
        <f>IF(Calcu!B245=TRUE,"","삭제")</f>
        <v>삭제</v>
      </c>
      <c r="B252" s="43"/>
      <c r="C252" s="43"/>
      <c r="D252" s="43"/>
      <c r="E252" s="43"/>
      <c r="F252" s="51" t="str">
        <f>Calcu!AH245</f>
        <v>-</v>
      </c>
      <c r="G252" s="51" t="s">
        <v>407</v>
      </c>
      <c r="H252" s="51" t="str">
        <f>Calcu!AK245</f>
        <v>-</v>
      </c>
      <c r="J252" s="37" t="str">
        <f>Calcu!AI245</f>
        <v>-</v>
      </c>
      <c r="K252" s="37" t="str">
        <f>Calcu!AJ245</f>
        <v>-</v>
      </c>
      <c r="L252" s="37" t="str">
        <f>LEFT(Calcu!AL245,1)</f>
        <v/>
      </c>
      <c r="M252" s="37" t="s">
        <v>408</v>
      </c>
      <c r="N252" s="37" t="s">
        <v>408</v>
      </c>
      <c r="O252" s="37" t="s">
        <v>409</v>
      </c>
      <c r="Q252" s="37" t="e">
        <f ca="1">Calcu!AM245</f>
        <v>#DIV/0!</v>
      </c>
    </row>
    <row r="253" spans="1:17" ht="15" customHeight="1">
      <c r="A253" s="44" t="str">
        <f>IF(Calcu!B246=TRUE,"","삭제")</f>
        <v>삭제</v>
      </c>
      <c r="B253" s="43"/>
      <c r="C253" s="43"/>
      <c r="D253" s="43"/>
      <c r="E253" s="43"/>
      <c r="F253" s="51" t="str">
        <f>Calcu!AH246</f>
        <v>-</v>
      </c>
      <c r="G253" s="51" t="s">
        <v>407</v>
      </c>
      <c r="H253" s="51" t="str">
        <f>Calcu!AK246</f>
        <v>-</v>
      </c>
      <c r="J253" s="37" t="str">
        <f>Calcu!AI246</f>
        <v>-</v>
      </c>
      <c r="K253" s="37" t="str">
        <f>Calcu!AJ246</f>
        <v>-</v>
      </c>
      <c r="L253" s="37" t="str">
        <f>LEFT(Calcu!AL246,1)</f>
        <v/>
      </c>
      <c r="M253" s="37" t="s">
        <v>408</v>
      </c>
      <c r="N253" s="37" t="s">
        <v>408</v>
      </c>
      <c r="O253" s="37" t="s">
        <v>409</v>
      </c>
      <c r="Q253" s="37" t="e">
        <f ca="1">Calcu!AM246</f>
        <v>#DIV/0!</v>
      </c>
    </row>
    <row r="254" spans="1:17" ht="15" customHeight="1">
      <c r="A254" s="44" t="str">
        <f>IF(Calcu!B247=TRUE,"","삭제")</f>
        <v>삭제</v>
      </c>
      <c r="B254" s="43"/>
      <c r="C254" s="43"/>
      <c r="D254" s="43"/>
      <c r="E254" s="43"/>
      <c r="F254" s="51" t="str">
        <f>Calcu!AH247</f>
        <v>-</v>
      </c>
      <c r="G254" s="51" t="s">
        <v>407</v>
      </c>
      <c r="H254" s="51" t="str">
        <f>Calcu!AK247</f>
        <v>-</v>
      </c>
      <c r="J254" s="37" t="str">
        <f>Calcu!AI247</f>
        <v>-</v>
      </c>
      <c r="K254" s="37" t="str">
        <f>Calcu!AJ247</f>
        <v>-</v>
      </c>
      <c r="L254" s="37" t="str">
        <f>LEFT(Calcu!AL247,1)</f>
        <v/>
      </c>
      <c r="M254" s="37" t="s">
        <v>408</v>
      </c>
      <c r="N254" s="37" t="s">
        <v>408</v>
      </c>
      <c r="O254" s="37" t="s">
        <v>409</v>
      </c>
      <c r="Q254" s="37" t="e">
        <f ca="1">Calcu!AM247</f>
        <v>#DIV/0!</v>
      </c>
    </row>
    <row r="255" spans="1:17" ht="15" customHeight="1">
      <c r="A255" s="44" t="str">
        <f>IF(Calcu!B248=TRUE,"","삭제")</f>
        <v>삭제</v>
      </c>
      <c r="B255" s="43"/>
      <c r="C255" s="43"/>
      <c r="D255" s="43"/>
      <c r="E255" s="43"/>
      <c r="F255" s="51" t="str">
        <f>Calcu!AH248</f>
        <v>-</v>
      </c>
      <c r="G255" s="51" t="s">
        <v>407</v>
      </c>
      <c r="H255" s="51" t="str">
        <f>Calcu!AK248</f>
        <v>-</v>
      </c>
      <c r="J255" s="37" t="str">
        <f>Calcu!AI248</f>
        <v>-</v>
      </c>
      <c r="K255" s="37" t="str">
        <f>Calcu!AJ248</f>
        <v>-</v>
      </c>
      <c r="L255" s="37" t="str">
        <f>LEFT(Calcu!AL248,1)</f>
        <v/>
      </c>
      <c r="M255" s="37" t="s">
        <v>408</v>
      </c>
      <c r="N255" s="37" t="s">
        <v>408</v>
      </c>
      <c r="O255" s="37" t="s">
        <v>409</v>
      </c>
      <c r="Q255" s="37" t="e">
        <f ca="1">Calcu!AM248</f>
        <v>#DIV/0!</v>
      </c>
    </row>
    <row r="256" spans="1:17" ht="15" customHeight="1">
      <c r="A256" s="44" t="str">
        <f>IF(Calcu!B249=TRUE,"","삭제")</f>
        <v>삭제</v>
      </c>
      <c r="B256" s="43"/>
      <c r="C256" s="43"/>
      <c r="D256" s="43"/>
      <c r="E256" s="43"/>
      <c r="F256" s="51" t="str">
        <f>Calcu!AH249</f>
        <v>-</v>
      </c>
      <c r="G256" s="51" t="s">
        <v>407</v>
      </c>
      <c r="H256" s="51" t="str">
        <f>Calcu!AK249</f>
        <v>-</v>
      </c>
      <c r="J256" s="37" t="str">
        <f>Calcu!AI249</f>
        <v>-</v>
      </c>
      <c r="K256" s="37" t="str">
        <f>Calcu!AJ249</f>
        <v>-</v>
      </c>
      <c r="L256" s="37" t="str">
        <f>LEFT(Calcu!AL249,1)</f>
        <v/>
      </c>
      <c r="M256" s="37" t="s">
        <v>408</v>
      </c>
      <c r="N256" s="37" t="s">
        <v>408</v>
      </c>
      <c r="O256" s="37" t="s">
        <v>409</v>
      </c>
      <c r="Q256" s="37" t="e">
        <f ca="1">Calcu!AM249</f>
        <v>#DIV/0!</v>
      </c>
    </row>
    <row r="257" spans="1:17" ht="15" customHeight="1">
      <c r="A257" s="44" t="str">
        <f>IF(Calcu!B250=TRUE,"","삭제")</f>
        <v>삭제</v>
      </c>
      <c r="B257" s="43"/>
      <c r="C257" s="43"/>
      <c r="D257" s="43"/>
      <c r="E257" s="43"/>
      <c r="F257" s="51" t="str">
        <f>Calcu!AH250</f>
        <v>-</v>
      </c>
      <c r="G257" s="51" t="s">
        <v>407</v>
      </c>
      <c r="H257" s="51" t="str">
        <f>Calcu!AK250</f>
        <v>-</v>
      </c>
      <c r="J257" s="37" t="str">
        <f>Calcu!AI250</f>
        <v>-</v>
      </c>
      <c r="K257" s="37" t="str">
        <f>Calcu!AJ250</f>
        <v>-</v>
      </c>
      <c r="L257" s="37" t="str">
        <f>LEFT(Calcu!AL250,1)</f>
        <v/>
      </c>
      <c r="M257" s="37" t="s">
        <v>408</v>
      </c>
      <c r="N257" s="37" t="s">
        <v>408</v>
      </c>
      <c r="O257" s="37" t="s">
        <v>409</v>
      </c>
      <c r="Q257" s="37" t="e">
        <f ca="1">Calcu!AM250</f>
        <v>#DIV/0!</v>
      </c>
    </row>
    <row r="258" spans="1:17" ht="15" customHeight="1">
      <c r="A258" s="44" t="str">
        <f>IF(Calcu!B251=TRUE,"","삭제")</f>
        <v>삭제</v>
      </c>
      <c r="B258" s="43"/>
      <c r="C258" s="43"/>
      <c r="D258" s="43"/>
      <c r="E258" s="43"/>
      <c r="F258" s="51" t="str">
        <f>Calcu!AH251</f>
        <v>-</v>
      </c>
      <c r="G258" s="51" t="s">
        <v>407</v>
      </c>
      <c r="H258" s="51" t="str">
        <f>Calcu!AK251</f>
        <v>-</v>
      </c>
      <c r="J258" s="37" t="str">
        <f>Calcu!AI251</f>
        <v>-</v>
      </c>
      <c r="K258" s="37" t="str">
        <f>Calcu!AJ251</f>
        <v>-</v>
      </c>
      <c r="L258" s="37" t="str">
        <f>LEFT(Calcu!AL251,1)</f>
        <v/>
      </c>
      <c r="M258" s="37" t="s">
        <v>408</v>
      </c>
      <c r="N258" s="37" t="s">
        <v>408</v>
      </c>
      <c r="O258" s="37" t="s">
        <v>409</v>
      </c>
      <c r="Q258" s="37" t="e">
        <f ca="1">Calcu!AM251</f>
        <v>#DIV/0!</v>
      </c>
    </row>
    <row r="259" spans="1:17" ht="15" customHeight="1">
      <c r="A259" s="44" t="str">
        <f>IF(Calcu!B252=TRUE,"","삭제")</f>
        <v>삭제</v>
      </c>
      <c r="B259" s="43"/>
      <c r="C259" s="43"/>
      <c r="D259" s="43"/>
      <c r="E259" s="43"/>
      <c r="F259" s="51" t="str">
        <f>Calcu!AH252</f>
        <v>-</v>
      </c>
      <c r="G259" s="51" t="s">
        <v>407</v>
      </c>
      <c r="H259" s="51" t="str">
        <f>Calcu!AK252</f>
        <v>-</v>
      </c>
      <c r="J259" s="37" t="str">
        <f>Calcu!AI252</f>
        <v>-</v>
      </c>
      <c r="K259" s="37" t="str">
        <f>Calcu!AJ252</f>
        <v>-</v>
      </c>
      <c r="L259" s="37" t="str">
        <f>LEFT(Calcu!AL252,1)</f>
        <v/>
      </c>
      <c r="M259" s="37" t="s">
        <v>408</v>
      </c>
      <c r="N259" s="37" t="s">
        <v>408</v>
      </c>
      <c r="O259" s="37" t="s">
        <v>409</v>
      </c>
      <c r="Q259" s="37" t="e">
        <f ca="1">Calcu!AM252</f>
        <v>#DIV/0!</v>
      </c>
    </row>
    <row r="260" spans="1:17" ht="15" customHeight="1">
      <c r="A260" s="44" t="str">
        <f>IF(Calcu!B253=TRUE,"","삭제")</f>
        <v>삭제</v>
      </c>
      <c r="B260" s="43"/>
      <c r="C260" s="43"/>
      <c r="D260" s="43"/>
      <c r="E260" s="43"/>
      <c r="F260" s="51" t="str">
        <f>Calcu!AH253</f>
        <v>-</v>
      </c>
      <c r="G260" s="51" t="s">
        <v>407</v>
      </c>
      <c r="H260" s="51" t="str">
        <f>Calcu!AK253</f>
        <v>-</v>
      </c>
      <c r="J260" s="37" t="str">
        <f>Calcu!AI253</f>
        <v>-</v>
      </c>
      <c r="K260" s="37" t="str">
        <f>Calcu!AJ253</f>
        <v>-</v>
      </c>
      <c r="L260" s="37" t="str">
        <f>LEFT(Calcu!AL253,1)</f>
        <v/>
      </c>
      <c r="M260" s="37" t="s">
        <v>408</v>
      </c>
      <c r="N260" s="37" t="s">
        <v>408</v>
      </c>
      <c r="O260" s="37" t="s">
        <v>409</v>
      </c>
      <c r="Q260" s="37" t="e">
        <f ca="1">Calcu!AM253</f>
        <v>#DIV/0!</v>
      </c>
    </row>
    <row r="261" spans="1:17" ht="15" customHeight="1">
      <c r="A261" s="44" t="str">
        <f>IF(Calcu!B254=TRUE,"","삭제")</f>
        <v>삭제</v>
      </c>
      <c r="B261" s="43"/>
      <c r="C261" s="43"/>
      <c r="D261" s="43"/>
      <c r="E261" s="43"/>
      <c r="F261" s="51" t="str">
        <f>Calcu!AH254</f>
        <v>-</v>
      </c>
      <c r="G261" s="51" t="s">
        <v>407</v>
      </c>
      <c r="H261" s="51" t="str">
        <f>Calcu!AK254</f>
        <v>-</v>
      </c>
      <c r="J261" s="37" t="str">
        <f>Calcu!AI254</f>
        <v>-</v>
      </c>
      <c r="K261" s="37" t="str">
        <f>Calcu!AJ254</f>
        <v>-</v>
      </c>
      <c r="L261" s="37" t="str">
        <f>LEFT(Calcu!AL254,1)</f>
        <v/>
      </c>
      <c r="M261" s="37" t="s">
        <v>408</v>
      </c>
      <c r="N261" s="37" t="s">
        <v>408</v>
      </c>
      <c r="O261" s="37" t="s">
        <v>409</v>
      </c>
      <c r="Q261" s="37" t="e">
        <f ca="1">Calcu!AM254</f>
        <v>#DIV/0!</v>
      </c>
    </row>
    <row r="262" spans="1:17" ht="15" customHeight="1">
      <c r="A262" s="44" t="str">
        <f>IF(Calcu!B255=TRUE,"","삭제")</f>
        <v>삭제</v>
      </c>
      <c r="B262" s="43"/>
      <c r="C262" s="43"/>
      <c r="D262" s="43"/>
      <c r="E262" s="43"/>
      <c r="F262" s="51" t="str">
        <f>Calcu!AH255</f>
        <v>-</v>
      </c>
      <c r="G262" s="51" t="s">
        <v>407</v>
      </c>
      <c r="H262" s="51" t="str">
        <f>Calcu!AK255</f>
        <v>-</v>
      </c>
      <c r="J262" s="37" t="str">
        <f>Calcu!AI255</f>
        <v>-</v>
      </c>
      <c r="K262" s="37" t="str">
        <f>Calcu!AJ255</f>
        <v>-</v>
      </c>
      <c r="L262" s="37" t="str">
        <f>LEFT(Calcu!AL255,1)</f>
        <v/>
      </c>
      <c r="M262" s="37" t="s">
        <v>408</v>
      </c>
      <c r="N262" s="37" t="s">
        <v>408</v>
      </c>
      <c r="O262" s="37" t="s">
        <v>409</v>
      </c>
      <c r="Q262" s="37" t="e">
        <f ca="1">Calcu!AM255</f>
        <v>#DIV/0!</v>
      </c>
    </row>
    <row r="263" spans="1:17" ht="15" customHeight="1">
      <c r="A263" s="44" t="str">
        <f>IF(Calcu!B256=TRUE,"","삭제")</f>
        <v>삭제</v>
      </c>
      <c r="B263" s="43"/>
      <c r="C263" s="43"/>
      <c r="D263" s="43"/>
      <c r="E263" s="43"/>
      <c r="F263" s="51" t="str">
        <f>Calcu!AH256</f>
        <v>-</v>
      </c>
      <c r="G263" s="51" t="s">
        <v>407</v>
      </c>
      <c r="H263" s="51" t="str">
        <f>Calcu!AK256</f>
        <v>-</v>
      </c>
      <c r="J263" s="37" t="str">
        <f>Calcu!AI256</f>
        <v>-</v>
      </c>
      <c r="K263" s="37" t="str">
        <f>Calcu!AJ256</f>
        <v>-</v>
      </c>
      <c r="L263" s="37" t="str">
        <f>LEFT(Calcu!AL256,1)</f>
        <v/>
      </c>
      <c r="M263" s="37" t="s">
        <v>408</v>
      </c>
      <c r="N263" s="37" t="s">
        <v>408</v>
      </c>
      <c r="O263" s="37" t="s">
        <v>409</v>
      </c>
      <c r="Q263" s="37" t="e">
        <f ca="1">Calcu!AM256</f>
        <v>#DIV/0!</v>
      </c>
    </row>
    <row r="264" spans="1:17" ht="15" customHeight="1">
      <c r="A264" s="44" t="str">
        <f>IF(Calcu!B257=TRUE,"","삭제")</f>
        <v>삭제</v>
      </c>
      <c r="B264" s="43"/>
      <c r="C264" s="43"/>
      <c r="D264" s="43"/>
      <c r="E264" s="43"/>
      <c r="F264" s="51" t="str">
        <f>Calcu!AH257</f>
        <v>-</v>
      </c>
      <c r="G264" s="51" t="s">
        <v>407</v>
      </c>
      <c r="H264" s="51" t="str">
        <f>Calcu!AK257</f>
        <v>-</v>
      </c>
      <c r="J264" s="37" t="str">
        <f>Calcu!AI257</f>
        <v>-</v>
      </c>
      <c r="K264" s="37" t="str">
        <f>Calcu!AJ257</f>
        <v>-</v>
      </c>
      <c r="L264" s="37" t="str">
        <f>LEFT(Calcu!AL257,1)</f>
        <v/>
      </c>
      <c r="M264" s="37" t="s">
        <v>408</v>
      </c>
      <c r="N264" s="37" t="s">
        <v>408</v>
      </c>
      <c r="O264" s="37" t="s">
        <v>409</v>
      </c>
      <c r="Q264" s="37" t="e">
        <f ca="1">Calcu!AM257</f>
        <v>#DIV/0!</v>
      </c>
    </row>
    <row r="265" spans="1:17" ht="15" customHeight="1">
      <c r="A265" s="44" t="str">
        <f>IF(Calcu!B258=TRUE,"","삭제")</f>
        <v>삭제</v>
      </c>
      <c r="B265" s="43"/>
      <c r="C265" s="43"/>
      <c r="D265" s="43"/>
      <c r="E265" s="43"/>
      <c r="F265" s="51" t="str">
        <f>Calcu!AH258</f>
        <v>-</v>
      </c>
      <c r="G265" s="51" t="s">
        <v>407</v>
      </c>
      <c r="H265" s="51" t="str">
        <f>Calcu!AK258</f>
        <v>-</v>
      </c>
      <c r="J265" s="37" t="str">
        <f>Calcu!AI258</f>
        <v>-</v>
      </c>
      <c r="K265" s="37" t="str">
        <f>Calcu!AJ258</f>
        <v>-</v>
      </c>
      <c r="L265" s="37" t="str">
        <f>LEFT(Calcu!AL258,1)</f>
        <v/>
      </c>
      <c r="M265" s="37" t="s">
        <v>408</v>
      </c>
      <c r="N265" s="37" t="s">
        <v>408</v>
      </c>
      <c r="O265" s="37" t="s">
        <v>409</v>
      </c>
      <c r="Q265" s="37" t="e">
        <f ca="1">Calcu!AM258</f>
        <v>#DIV/0!</v>
      </c>
    </row>
    <row r="266" spans="1:17" ht="15" customHeight="1">
      <c r="A266" s="44" t="str">
        <f>IF(Calcu!B259=TRUE,"","삭제")</f>
        <v>삭제</v>
      </c>
      <c r="B266" s="43"/>
      <c r="C266" s="43"/>
      <c r="D266" s="43"/>
      <c r="E266" s="43"/>
      <c r="F266" s="51" t="str">
        <f>Calcu!AH259</f>
        <v>-</v>
      </c>
      <c r="G266" s="51" t="s">
        <v>407</v>
      </c>
      <c r="H266" s="51" t="str">
        <f>Calcu!AK259</f>
        <v>-</v>
      </c>
      <c r="J266" s="37" t="str">
        <f>Calcu!AI259</f>
        <v>-</v>
      </c>
      <c r="K266" s="37" t="str">
        <f>Calcu!AJ259</f>
        <v>-</v>
      </c>
      <c r="L266" s="37" t="str">
        <f>LEFT(Calcu!AL259,1)</f>
        <v/>
      </c>
      <c r="M266" s="37" t="s">
        <v>408</v>
      </c>
      <c r="N266" s="37" t="s">
        <v>408</v>
      </c>
      <c r="O266" s="37" t="s">
        <v>409</v>
      </c>
      <c r="Q266" s="37" t="e">
        <f ca="1">Calcu!AM259</f>
        <v>#DIV/0!</v>
      </c>
    </row>
    <row r="267" spans="1:17" ht="15" customHeight="1">
      <c r="A267" s="44" t="str">
        <f>IF(Calcu!B260=TRUE,"","삭제")</f>
        <v>삭제</v>
      </c>
      <c r="B267" s="43"/>
      <c r="C267" s="43"/>
      <c r="D267" s="43"/>
      <c r="E267" s="43"/>
      <c r="F267" s="51" t="str">
        <f>Calcu!AH260</f>
        <v>-</v>
      </c>
      <c r="G267" s="51" t="s">
        <v>407</v>
      </c>
      <c r="H267" s="51" t="str">
        <f>Calcu!AK260</f>
        <v>-</v>
      </c>
      <c r="J267" s="37" t="str">
        <f>Calcu!AI260</f>
        <v>-</v>
      </c>
      <c r="K267" s="37" t="str">
        <f>Calcu!AJ260</f>
        <v>-</v>
      </c>
      <c r="L267" s="37" t="str">
        <f>LEFT(Calcu!AL260,1)</f>
        <v/>
      </c>
      <c r="M267" s="37" t="s">
        <v>408</v>
      </c>
      <c r="N267" s="37" t="s">
        <v>408</v>
      </c>
      <c r="O267" s="37" t="s">
        <v>409</v>
      </c>
      <c r="Q267" s="37" t="e">
        <f ca="1">Calcu!AM260</f>
        <v>#DIV/0!</v>
      </c>
    </row>
    <row r="268" spans="1:17" ht="15" customHeight="1">
      <c r="A268" s="44" t="str">
        <f>IF(Calcu!B261=TRUE,"","삭제")</f>
        <v>삭제</v>
      </c>
      <c r="B268" s="43"/>
      <c r="C268" s="43"/>
      <c r="D268" s="43"/>
      <c r="E268" s="43"/>
      <c r="F268" s="51" t="str">
        <f>Calcu!AH261</f>
        <v>-</v>
      </c>
      <c r="G268" s="51" t="s">
        <v>407</v>
      </c>
      <c r="H268" s="51" t="str">
        <f>Calcu!AK261</f>
        <v>-</v>
      </c>
      <c r="J268" s="37" t="str">
        <f>Calcu!AI261</f>
        <v>-</v>
      </c>
      <c r="K268" s="37" t="str">
        <f>Calcu!AJ261</f>
        <v>-</v>
      </c>
      <c r="L268" s="37" t="str">
        <f>LEFT(Calcu!AL261,1)</f>
        <v/>
      </c>
      <c r="M268" s="37" t="s">
        <v>408</v>
      </c>
      <c r="N268" s="37" t="s">
        <v>408</v>
      </c>
      <c r="O268" s="37" t="s">
        <v>409</v>
      </c>
      <c r="Q268" s="37" t="e">
        <f ca="1">Calcu!AM261</f>
        <v>#DIV/0!</v>
      </c>
    </row>
    <row r="269" spans="1:17" ht="15" customHeight="1">
      <c r="A269" s="44" t="str">
        <f>IF(Calcu!B262=TRUE,"","삭제")</f>
        <v>삭제</v>
      </c>
      <c r="B269" s="43"/>
      <c r="C269" s="43"/>
      <c r="D269" s="43"/>
      <c r="E269" s="43"/>
      <c r="F269" s="51" t="str">
        <f>Calcu!AH262</f>
        <v>-</v>
      </c>
      <c r="G269" s="51" t="s">
        <v>407</v>
      </c>
      <c r="H269" s="51" t="str">
        <f>Calcu!AK262</f>
        <v>-</v>
      </c>
      <c r="J269" s="37" t="str">
        <f>Calcu!AI262</f>
        <v>-</v>
      </c>
      <c r="K269" s="37" t="str">
        <f>Calcu!AJ262</f>
        <v>-</v>
      </c>
      <c r="L269" s="37" t="str">
        <f>LEFT(Calcu!AL262,1)</f>
        <v/>
      </c>
      <c r="M269" s="37" t="s">
        <v>408</v>
      </c>
      <c r="N269" s="37" t="s">
        <v>408</v>
      </c>
      <c r="O269" s="37" t="s">
        <v>409</v>
      </c>
      <c r="Q269" s="37" t="e">
        <f ca="1">Calcu!AM262</f>
        <v>#DIV/0!</v>
      </c>
    </row>
    <row r="270" spans="1:17" ht="15" customHeight="1">
      <c r="A270" s="44" t="str">
        <f>IF(Calcu!B263=TRUE,"","삭제")</f>
        <v>삭제</v>
      </c>
      <c r="B270" s="43"/>
      <c r="C270" s="43"/>
      <c r="D270" s="43"/>
      <c r="E270" s="43"/>
      <c r="F270" s="51" t="str">
        <f>Calcu!AH263</f>
        <v>-</v>
      </c>
      <c r="G270" s="51" t="s">
        <v>407</v>
      </c>
      <c r="H270" s="51" t="str">
        <f>Calcu!AK263</f>
        <v>-</v>
      </c>
      <c r="J270" s="37" t="str">
        <f>Calcu!AI263</f>
        <v>-</v>
      </c>
      <c r="K270" s="37" t="str">
        <f>Calcu!AJ263</f>
        <v>-</v>
      </c>
      <c r="L270" s="37" t="str">
        <f>LEFT(Calcu!AL263,1)</f>
        <v/>
      </c>
      <c r="M270" s="37" t="s">
        <v>408</v>
      </c>
      <c r="N270" s="37" t="s">
        <v>408</v>
      </c>
      <c r="O270" s="37" t="s">
        <v>409</v>
      </c>
      <c r="Q270" s="37" t="e">
        <f ca="1">Calcu!AM263</f>
        <v>#DIV/0!</v>
      </c>
    </row>
    <row r="271" spans="1:17" ht="15" customHeight="1">
      <c r="A271" s="44" t="str">
        <f>IF(Calcu!B264=TRUE,"","삭제")</f>
        <v>삭제</v>
      </c>
      <c r="B271" s="43"/>
      <c r="C271" s="43"/>
      <c r="D271" s="43"/>
      <c r="E271" s="43"/>
      <c r="F271" s="51" t="str">
        <f>Calcu!AH264</f>
        <v>-</v>
      </c>
      <c r="G271" s="51" t="s">
        <v>407</v>
      </c>
      <c r="H271" s="51" t="str">
        <f>Calcu!AK264</f>
        <v>-</v>
      </c>
      <c r="J271" s="37" t="str">
        <f>Calcu!AI264</f>
        <v>-</v>
      </c>
      <c r="K271" s="37" t="str">
        <f>Calcu!AJ264</f>
        <v>-</v>
      </c>
      <c r="L271" s="37" t="str">
        <f>LEFT(Calcu!AL264,1)</f>
        <v/>
      </c>
      <c r="M271" s="37" t="s">
        <v>408</v>
      </c>
      <c r="N271" s="37" t="s">
        <v>408</v>
      </c>
      <c r="O271" s="37" t="s">
        <v>409</v>
      </c>
      <c r="Q271" s="37" t="e">
        <f ca="1">Calcu!AM264</f>
        <v>#DIV/0!</v>
      </c>
    </row>
    <row r="272" spans="1:17" ht="15" customHeight="1">
      <c r="A272" s="44" t="str">
        <f>IF(Calcu!B265=TRUE,"","삭제")</f>
        <v>삭제</v>
      </c>
      <c r="B272" s="43"/>
      <c r="C272" s="43"/>
      <c r="D272" s="43"/>
      <c r="E272" s="43"/>
      <c r="F272" s="51" t="str">
        <f>Calcu!AH265</f>
        <v>-</v>
      </c>
      <c r="G272" s="51" t="s">
        <v>407</v>
      </c>
      <c r="H272" s="51" t="str">
        <f>Calcu!AK265</f>
        <v>-</v>
      </c>
      <c r="J272" s="37" t="str">
        <f>Calcu!AI265</f>
        <v>-</v>
      </c>
      <c r="K272" s="37" t="str">
        <f>Calcu!AJ265</f>
        <v>-</v>
      </c>
      <c r="L272" s="37" t="str">
        <f>LEFT(Calcu!AL265,1)</f>
        <v/>
      </c>
      <c r="M272" s="37" t="s">
        <v>408</v>
      </c>
      <c r="N272" s="37" t="s">
        <v>408</v>
      </c>
      <c r="O272" s="37" t="s">
        <v>409</v>
      </c>
      <c r="Q272" s="37" t="e">
        <f ca="1">Calcu!AM265</f>
        <v>#DIV/0!</v>
      </c>
    </row>
    <row r="273" spans="1:17" ht="15" customHeight="1">
      <c r="A273" s="44" t="str">
        <f>IF(Calcu!B266=TRUE,"","삭제")</f>
        <v>삭제</v>
      </c>
      <c r="B273" s="43"/>
      <c r="C273" s="43"/>
      <c r="D273" s="43"/>
      <c r="E273" s="43"/>
      <c r="F273" s="51" t="str">
        <f>Calcu!AH266</f>
        <v>-</v>
      </c>
      <c r="G273" s="51" t="s">
        <v>407</v>
      </c>
      <c r="H273" s="51" t="str">
        <f>Calcu!AK266</f>
        <v>-</v>
      </c>
      <c r="J273" s="37" t="str">
        <f>Calcu!AI266</f>
        <v>-</v>
      </c>
      <c r="K273" s="37" t="str">
        <f>Calcu!AJ266</f>
        <v>-</v>
      </c>
      <c r="L273" s="37" t="str">
        <f>LEFT(Calcu!AL266,1)</f>
        <v/>
      </c>
      <c r="M273" s="37" t="s">
        <v>408</v>
      </c>
      <c r="N273" s="37" t="s">
        <v>408</v>
      </c>
      <c r="O273" s="37" t="s">
        <v>409</v>
      </c>
      <c r="Q273" s="37" t="e">
        <f ca="1">Calcu!AM266</f>
        <v>#DIV/0!</v>
      </c>
    </row>
    <row r="274" spans="1:17" ht="15" customHeight="1">
      <c r="A274" s="44" t="str">
        <f>IF(Calcu!B267=TRUE,"","삭제")</f>
        <v>삭제</v>
      </c>
      <c r="B274" s="43"/>
      <c r="C274" s="43"/>
      <c r="D274" s="43"/>
      <c r="E274" s="43"/>
      <c r="F274" s="51" t="str">
        <f>Calcu!AH267</f>
        <v>-</v>
      </c>
      <c r="G274" s="51" t="s">
        <v>407</v>
      </c>
      <c r="H274" s="51" t="str">
        <f>Calcu!AK267</f>
        <v>-</v>
      </c>
      <c r="J274" s="37" t="str">
        <f>Calcu!AI267</f>
        <v>-</v>
      </c>
      <c r="K274" s="37" t="str">
        <f>Calcu!AJ267</f>
        <v>-</v>
      </c>
      <c r="L274" s="37" t="str">
        <f>LEFT(Calcu!AL267,1)</f>
        <v/>
      </c>
      <c r="M274" s="37" t="s">
        <v>408</v>
      </c>
      <c r="N274" s="37" t="s">
        <v>408</v>
      </c>
      <c r="O274" s="37" t="s">
        <v>409</v>
      </c>
      <c r="Q274" s="37" t="e">
        <f ca="1">Calcu!AM267</f>
        <v>#DIV/0!</v>
      </c>
    </row>
    <row r="275" spans="1:17" ht="15" customHeight="1">
      <c r="A275" s="44" t="str">
        <f>IF(Calcu!B268=TRUE,"","삭제")</f>
        <v>삭제</v>
      </c>
      <c r="B275" s="43"/>
      <c r="C275" s="43"/>
      <c r="D275" s="43"/>
      <c r="E275" s="43"/>
      <c r="F275" s="51" t="str">
        <f>Calcu!AH268</f>
        <v>-</v>
      </c>
      <c r="G275" s="51" t="s">
        <v>407</v>
      </c>
      <c r="H275" s="51" t="str">
        <f>Calcu!AK268</f>
        <v>-</v>
      </c>
      <c r="J275" s="37" t="str">
        <f>Calcu!AI268</f>
        <v>-</v>
      </c>
      <c r="K275" s="37" t="str">
        <f>Calcu!AJ268</f>
        <v>-</v>
      </c>
      <c r="L275" s="37" t="str">
        <f>LEFT(Calcu!AL268,1)</f>
        <v/>
      </c>
      <c r="M275" s="37" t="s">
        <v>408</v>
      </c>
      <c r="N275" s="37" t="s">
        <v>408</v>
      </c>
      <c r="O275" s="37" t="s">
        <v>409</v>
      </c>
      <c r="Q275" s="37" t="e">
        <f ca="1">Calcu!AM268</f>
        <v>#DIV/0!</v>
      </c>
    </row>
    <row r="276" spans="1:17" ht="15" customHeight="1">
      <c r="A276" s="44" t="str">
        <f>IF(Calcu!B269=TRUE,"","삭제")</f>
        <v>삭제</v>
      </c>
      <c r="B276" s="43"/>
      <c r="C276" s="43"/>
      <c r="D276" s="43"/>
      <c r="E276" s="43"/>
      <c r="F276" s="51" t="str">
        <f>Calcu!AH269</f>
        <v>-</v>
      </c>
      <c r="G276" s="51" t="s">
        <v>407</v>
      </c>
      <c r="H276" s="51" t="str">
        <f>Calcu!AK269</f>
        <v>-</v>
      </c>
      <c r="J276" s="37" t="str">
        <f>Calcu!AI269</f>
        <v>-</v>
      </c>
      <c r="K276" s="37" t="str">
        <f>Calcu!AJ269</f>
        <v>-</v>
      </c>
      <c r="L276" s="37" t="str">
        <f>LEFT(Calcu!AL269,1)</f>
        <v/>
      </c>
      <c r="M276" s="37" t="s">
        <v>408</v>
      </c>
      <c r="N276" s="37" t="s">
        <v>408</v>
      </c>
      <c r="O276" s="37" t="s">
        <v>409</v>
      </c>
      <c r="Q276" s="37" t="e">
        <f ca="1">Calcu!AM269</f>
        <v>#DIV/0!</v>
      </c>
    </row>
    <row r="277" spans="1:17" ht="15" customHeight="1">
      <c r="A277" s="44" t="str">
        <f>IF(Calcu!B270=TRUE,"","삭제")</f>
        <v>삭제</v>
      </c>
      <c r="B277" s="43"/>
      <c r="C277" s="43"/>
      <c r="D277" s="43"/>
      <c r="E277" s="43"/>
      <c r="F277" s="51" t="str">
        <f>Calcu!AH270</f>
        <v>-</v>
      </c>
      <c r="G277" s="51" t="s">
        <v>407</v>
      </c>
      <c r="H277" s="51" t="str">
        <f>Calcu!AK270</f>
        <v>-</v>
      </c>
      <c r="J277" s="37" t="str">
        <f>Calcu!AI270</f>
        <v>-</v>
      </c>
      <c r="K277" s="37" t="str">
        <f>Calcu!AJ270</f>
        <v>-</v>
      </c>
      <c r="L277" s="37" t="str">
        <f>LEFT(Calcu!AL270,1)</f>
        <v/>
      </c>
      <c r="M277" s="37" t="s">
        <v>408</v>
      </c>
      <c r="N277" s="37" t="s">
        <v>408</v>
      </c>
      <c r="O277" s="37" t="s">
        <v>409</v>
      </c>
      <c r="Q277" s="37" t="e">
        <f ca="1">Calcu!AM270</f>
        <v>#DIV/0!</v>
      </c>
    </row>
    <row r="278" spans="1:17" ht="15" customHeight="1">
      <c r="A278" s="44" t="str">
        <f>IF(Calcu!B271=TRUE,"","삭제")</f>
        <v>삭제</v>
      </c>
      <c r="B278" s="43"/>
      <c r="C278" s="43"/>
      <c r="D278" s="43"/>
      <c r="E278" s="43"/>
      <c r="F278" s="51" t="str">
        <f>Calcu!AH271</f>
        <v>-</v>
      </c>
      <c r="G278" s="51" t="s">
        <v>407</v>
      </c>
      <c r="H278" s="51" t="str">
        <f>Calcu!AK271</f>
        <v>-</v>
      </c>
      <c r="J278" s="37" t="str">
        <f>Calcu!AI271</f>
        <v>-</v>
      </c>
      <c r="K278" s="37" t="str">
        <f>Calcu!AJ271</f>
        <v>-</v>
      </c>
      <c r="L278" s="37" t="str">
        <f>LEFT(Calcu!AL271,1)</f>
        <v/>
      </c>
      <c r="M278" s="37" t="s">
        <v>408</v>
      </c>
      <c r="N278" s="37" t="s">
        <v>408</v>
      </c>
      <c r="O278" s="37" t="s">
        <v>409</v>
      </c>
      <c r="Q278" s="37" t="e">
        <f ca="1">Calcu!AM271</f>
        <v>#DIV/0!</v>
      </c>
    </row>
    <row r="279" spans="1:17" ht="15" customHeight="1">
      <c r="A279" s="44" t="str">
        <f>IF(Calcu!B272=TRUE,"","삭제")</f>
        <v>삭제</v>
      </c>
      <c r="B279" s="43"/>
      <c r="C279" s="43"/>
      <c r="D279" s="43"/>
      <c r="E279" s="43"/>
      <c r="F279" s="51" t="str">
        <f>Calcu!AH272</f>
        <v>-</v>
      </c>
      <c r="G279" s="51" t="s">
        <v>407</v>
      </c>
      <c r="H279" s="51" t="str">
        <f>Calcu!AK272</f>
        <v>-</v>
      </c>
      <c r="J279" s="37" t="str">
        <f>Calcu!AI272</f>
        <v>-</v>
      </c>
      <c r="K279" s="37" t="str">
        <f>Calcu!AJ272</f>
        <v>-</v>
      </c>
      <c r="L279" s="37" t="str">
        <f>LEFT(Calcu!AL272,1)</f>
        <v/>
      </c>
      <c r="M279" s="37" t="s">
        <v>408</v>
      </c>
      <c r="N279" s="37" t="s">
        <v>408</v>
      </c>
      <c r="O279" s="37" t="s">
        <v>409</v>
      </c>
      <c r="Q279" s="37" t="e">
        <f ca="1">Calcu!AM272</f>
        <v>#DIV/0!</v>
      </c>
    </row>
    <row r="280" spans="1:17" ht="15" customHeight="1">
      <c r="A280" s="44" t="str">
        <f>IF(Calcu!B273=TRUE,"","삭제")</f>
        <v>삭제</v>
      </c>
      <c r="B280" s="43"/>
      <c r="C280" s="43"/>
      <c r="D280" s="43"/>
      <c r="E280" s="43"/>
      <c r="F280" s="51" t="str">
        <f>Calcu!AH273</f>
        <v>-</v>
      </c>
      <c r="G280" s="51" t="s">
        <v>407</v>
      </c>
      <c r="H280" s="51" t="str">
        <f>Calcu!AK273</f>
        <v>-</v>
      </c>
      <c r="J280" s="37" t="str">
        <f>Calcu!AI273</f>
        <v>-</v>
      </c>
      <c r="K280" s="37" t="str">
        <f>Calcu!AJ273</f>
        <v>-</v>
      </c>
      <c r="L280" s="37" t="str">
        <f>LEFT(Calcu!AL273,1)</f>
        <v/>
      </c>
      <c r="M280" s="37" t="s">
        <v>408</v>
      </c>
      <c r="N280" s="37" t="s">
        <v>408</v>
      </c>
      <c r="O280" s="37" t="s">
        <v>409</v>
      </c>
      <c r="Q280" s="37" t="e">
        <f ca="1">Calcu!AM273</f>
        <v>#DIV/0!</v>
      </c>
    </row>
    <row r="281" spans="1:17" ht="15" customHeight="1">
      <c r="A281" s="44" t="str">
        <f>IF(Calcu!B274=TRUE,"","삭제")</f>
        <v>삭제</v>
      </c>
      <c r="B281" s="43"/>
      <c r="C281" s="43"/>
      <c r="D281" s="43"/>
      <c r="E281" s="43"/>
      <c r="F281" s="51" t="str">
        <f>Calcu!AH274</f>
        <v>-</v>
      </c>
      <c r="G281" s="51" t="s">
        <v>407</v>
      </c>
      <c r="H281" s="51" t="str">
        <f>Calcu!AK274</f>
        <v>-</v>
      </c>
      <c r="J281" s="37" t="str">
        <f>Calcu!AI274</f>
        <v>-</v>
      </c>
      <c r="K281" s="37" t="str">
        <f>Calcu!AJ274</f>
        <v>-</v>
      </c>
      <c r="L281" s="37" t="str">
        <f>LEFT(Calcu!AL274,1)</f>
        <v/>
      </c>
      <c r="M281" s="37" t="s">
        <v>408</v>
      </c>
      <c r="N281" s="37" t="s">
        <v>408</v>
      </c>
      <c r="O281" s="37" t="s">
        <v>409</v>
      </c>
      <c r="Q281" s="37" t="e">
        <f ca="1">Calcu!AM274</f>
        <v>#DIV/0!</v>
      </c>
    </row>
    <row r="282" spans="1:17" ht="15" customHeight="1">
      <c r="A282" s="44" t="str">
        <f>IF(Calcu!B275=TRUE,"","삭제")</f>
        <v>삭제</v>
      </c>
      <c r="B282" s="43"/>
      <c r="C282" s="43"/>
      <c r="D282" s="43"/>
      <c r="E282" s="43"/>
      <c r="F282" s="51" t="str">
        <f>Calcu!AH275</f>
        <v>-</v>
      </c>
      <c r="G282" s="51" t="s">
        <v>407</v>
      </c>
      <c r="H282" s="51" t="str">
        <f>Calcu!AK275</f>
        <v>-</v>
      </c>
      <c r="J282" s="37" t="str">
        <f>Calcu!AI275</f>
        <v>-</v>
      </c>
      <c r="K282" s="37" t="str">
        <f>Calcu!AJ275</f>
        <v>-</v>
      </c>
      <c r="L282" s="37" t="str">
        <f>LEFT(Calcu!AL275,1)</f>
        <v/>
      </c>
      <c r="M282" s="37" t="s">
        <v>408</v>
      </c>
      <c r="N282" s="37" t="s">
        <v>408</v>
      </c>
      <c r="O282" s="37" t="s">
        <v>409</v>
      </c>
      <c r="Q282" s="37" t="e">
        <f ca="1">Calcu!AM275</f>
        <v>#DIV/0!</v>
      </c>
    </row>
    <row r="283" spans="1:17" ht="15" customHeight="1">
      <c r="A283" s="44" t="str">
        <f>IF(Calcu!B276=TRUE,"","삭제")</f>
        <v>삭제</v>
      </c>
      <c r="B283" s="43"/>
      <c r="C283" s="43"/>
      <c r="D283" s="43"/>
      <c r="E283" s="43"/>
      <c r="F283" s="51" t="str">
        <f>Calcu!AH276</f>
        <v>-</v>
      </c>
      <c r="G283" s="51" t="s">
        <v>407</v>
      </c>
      <c r="H283" s="51" t="str">
        <f>Calcu!AK276</f>
        <v>-</v>
      </c>
      <c r="J283" s="37" t="str">
        <f>Calcu!AI276</f>
        <v>-</v>
      </c>
      <c r="K283" s="37" t="str">
        <f>Calcu!AJ276</f>
        <v>-</v>
      </c>
      <c r="L283" s="37" t="str">
        <f>LEFT(Calcu!AL276,1)</f>
        <v/>
      </c>
      <c r="M283" s="37" t="s">
        <v>408</v>
      </c>
      <c r="N283" s="37" t="s">
        <v>408</v>
      </c>
      <c r="O283" s="37" t="s">
        <v>409</v>
      </c>
      <c r="Q283" s="37" t="e">
        <f ca="1">Calcu!AM276</f>
        <v>#DIV/0!</v>
      </c>
    </row>
    <row r="284" spans="1:17" ht="15" customHeight="1">
      <c r="A284" s="44" t="str">
        <f>IF(Calcu!B277=TRUE,"","삭제")</f>
        <v>삭제</v>
      </c>
      <c r="B284" s="43"/>
      <c r="C284" s="43"/>
      <c r="D284" s="43"/>
      <c r="E284" s="43"/>
      <c r="F284" s="51" t="str">
        <f>Calcu!AH277</f>
        <v>-</v>
      </c>
      <c r="G284" s="51" t="s">
        <v>407</v>
      </c>
      <c r="H284" s="51" t="str">
        <f>Calcu!AK277</f>
        <v>-</v>
      </c>
      <c r="J284" s="37" t="str">
        <f>Calcu!AI277</f>
        <v>-</v>
      </c>
      <c r="K284" s="37" t="str">
        <f>Calcu!AJ277</f>
        <v>-</v>
      </c>
      <c r="L284" s="37" t="str">
        <f>LEFT(Calcu!AL277,1)</f>
        <v/>
      </c>
      <c r="M284" s="37" t="s">
        <v>408</v>
      </c>
      <c r="N284" s="37" t="s">
        <v>408</v>
      </c>
      <c r="O284" s="37" t="s">
        <v>409</v>
      </c>
      <c r="Q284" s="37" t="e">
        <f ca="1">Calcu!AM277</f>
        <v>#DIV/0!</v>
      </c>
    </row>
    <row r="285" spans="1:17" ht="15" customHeight="1">
      <c r="A285" s="44" t="str">
        <f>IF(Calcu!B278=TRUE,"","삭제")</f>
        <v>삭제</v>
      </c>
      <c r="B285" s="43"/>
      <c r="C285" s="43"/>
      <c r="D285" s="43"/>
      <c r="E285" s="43"/>
      <c r="F285" s="51" t="str">
        <f>Calcu!AH278</f>
        <v>-</v>
      </c>
      <c r="G285" s="51" t="s">
        <v>407</v>
      </c>
      <c r="H285" s="51" t="str">
        <f>Calcu!AK278</f>
        <v>-</v>
      </c>
      <c r="J285" s="37" t="str">
        <f>Calcu!AI278</f>
        <v>-</v>
      </c>
      <c r="K285" s="37" t="str">
        <f>Calcu!AJ278</f>
        <v>-</v>
      </c>
      <c r="L285" s="37" t="str">
        <f>LEFT(Calcu!AL278,1)</f>
        <v/>
      </c>
      <c r="M285" s="37" t="s">
        <v>408</v>
      </c>
      <c r="N285" s="37" t="s">
        <v>408</v>
      </c>
      <c r="O285" s="37" t="s">
        <v>409</v>
      </c>
      <c r="Q285" s="37" t="e">
        <f ca="1">Calcu!AM278</f>
        <v>#DIV/0!</v>
      </c>
    </row>
    <row r="286" spans="1:17" ht="15" customHeight="1">
      <c r="A286" s="44" t="str">
        <f>IF(Calcu!B279=TRUE,"","삭제")</f>
        <v>삭제</v>
      </c>
      <c r="B286" s="43"/>
      <c r="C286" s="43"/>
      <c r="D286" s="43"/>
      <c r="E286" s="43"/>
      <c r="F286" s="51" t="str">
        <f>Calcu!AH279</f>
        <v>-</v>
      </c>
      <c r="G286" s="51" t="s">
        <v>407</v>
      </c>
      <c r="H286" s="51" t="str">
        <f>Calcu!AK279</f>
        <v>-</v>
      </c>
      <c r="J286" s="37" t="str">
        <f>Calcu!AI279</f>
        <v>-</v>
      </c>
      <c r="K286" s="37" t="str">
        <f>Calcu!AJ279</f>
        <v>-</v>
      </c>
      <c r="L286" s="37" t="str">
        <f>LEFT(Calcu!AL279,1)</f>
        <v/>
      </c>
      <c r="M286" s="37" t="s">
        <v>408</v>
      </c>
      <c r="N286" s="37" t="s">
        <v>408</v>
      </c>
      <c r="O286" s="37" t="s">
        <v>409</v>
      </c>
      <c r="Q286" s="37" t="e">
        <f ca="1">Calcu!AM279</f>
        <v>#DIV/0!</v>
      </c>
    </row>
    <row r="287" spans="1:17" ht="15" customHeight="1">
      <c r="A287" s="44" t="str">
        <f>IF(Calcu!B280=TRUE,"","삭제")</f>
        <v>삭제</v>
      </c>
      <c r="B287" s="43"/>
      <c r="C287" s="43"/>
      <c r="D287" s="43"/>
      <c r="E287" s="43"/>
      <c r="F287" s="51" t="str">
        <f>Calcu!AH280</f>
        <v>-</v>
      </c>
      <c r="G287" s="51" t="s">
        <v>407</v>
      </c>
      <c r="H287" s="51" t="str">
        <f>Calcu!AK280</f>
        <v>-</v>
      </c>
      <c r="J287" s="37" t="str">
        <f>Calcu!AI280</f>
        <v>-</v>
      </c>
      <c r="K287" s="37" t="str">
        <f>Calcu!AJ280</f>
        <v>-</v>
      </c>
      <c r="L287" s="37" t="str">
        <f>LEFT(Calcu!AL280,1)</f>
        <v/>
      </c>
      <c r="M287" s="37" t="s">
        <v>408</v>
      </c>
      <c r="N287" s="37" t="s">
        <v>408</v>
      </c>
      <c r="O287" s="37" t="s">
        <v>409</v>
      </c>
      <c r="Q287" s="37" t="e">
        <f ca="1">Calcu!AM280</f>
        <v>#DIV/0!</v>
      </c>
    </row>
    <row r="288" spans="1:17" ht="15" customHeight="1">
      <c r="A288" s="44" t="str">
        <f>IF(Calcu!B281=TRUE,"","삭제")</f>
        <v>삭제</v>
      </c>
      <c r="B288" s="43"/>
      <c r="C288" s="43"/>
      <c r="D288" s="43"/>
      <c r="E288" s="43"/>
      <c r="F288" s="51" t="str">
        <f>Calcu!AH281</f>
        <v>-</v>
      </c>
      <c r="G288" s="51" t="s">
        <v>407</v>
      </c>
      <c r="H288" s="51" t="str">
        <f>Calcu!AK281</f>
        <v>-</v>
      </c>
      <c r="J288" s="37" t="str">
        <f>Calcu!AI281</f>
        <v>-</v>
      </c>
      <c r="K288" s="37" t="str">
        <f>Calcu!AJ281</f>
        <v>-</v>
      </c>
      <c r="L288" s="37" t="str">
        <f>LEFT(Calcu!AL281,1)</f>
        <v/>
      </c>
      <c r="M288" s="37" t="s">
        <v>408</v>
      </c>
      <c r="N288" s="37" t="s">
        <v>408</v>
      </c>
      <c r="O288" s="37" t="s">
        <v>409</v>
      </c>
      <c r="Q288" s="37" t="e">
        <f ca="1">Calcu!AM281</f>
        <v>#DIV/0!</v>
      </c>
    </row>
    <row r="289" spans="1:17" ht="15" customHeight="1">
      <c r="A289" s="44" t="str">
        <f>IF(Calcu!B282=TRUE,"","삭제")</f>
        <v>삭제</v>
      </c>
      <c r="B289" s="43"/>
      <c r="C289" s="43"/>
      <c r="D289" s="43"/>
      <c r="E289" s="43"/>
      <c r="F289" s="51" t="str">
        <f>Calcu!AH282</f>
        <v>-</v>
      </c>
      <c r="G289" s="51" t="s">
        <v>407</v>
      </c>
      <c r="H289" s="51" t="str">
        <f>Calcu!AK282</f>
        <v>-</v>
      </c>
      <c r="J289" s="37" t="str">
        <f>Calcu!AI282</f>
        <v>-</v>
      </c>
      <c r="K289" s="37" t="str">
        <f>Calcu!AJ282</f>
        <v>-</v>
      </c>
      <c r="L289" s="37" t="str">
        <f>LEFT(Calcu!AL282,1)</f>
        <v/>
      </c>
      <c r="M289" s="37" t="s">
        <v>408</v>
      </c>
      <c r="N289" s="37" t="s">
        <v>408</v>
      </c>
      <c r="O289" s="37" t="s">
        <v>409</v>
      </c>
      <c r="Q289" s="37" t="e">
        <f ca="1">Calcu!AM282</f>
        <v>#DIV/0!</v>
      </c>
    </row>
    <row r="290" spans="1:17" ht="15" customHeight="1">
      <c r="A290" s="44" t="str">
        <f>IF(Calcu!B283=TRUE,"","삭제")</f>
        <v>삭제</v>
      </c>
      <c r="B290" s="43"/>
      <c r="C290" s="43"/>
      <c r="D290" s="43"/>
      <c r="E290" s="43"/>
      <c r="F290" s="51" t="str">
        <f>Calcu!AH283</f>
        <v>-</v>
      </c>
      <c r="G290" s="51" t="s">
        <v>407</v>
      </c>
      <c r="H290" s="51" t="str">
        <f>Calcu!AK283</f>
        <v>-</v>
      </c>
      <c r="J290" s="37" t="str">
        <f>Calcu!AI283</f>
        <v>-</v>
      </c>
      <c r="K290" s="37" t="str">
        <f>Calcu!AJ283</f>
        <v>-</v>
      </c>
      <c r="L290" s="37" t="str">
        <f>LEFT(Calcu!AL283,1)</f>
        <v/>
      </c>
      <c r="M290" s="37" t="s">
        <v>408</v>
      </c>
      <c r="N290" s="37" t="s">
        <v>408</v>
      </c>
      <c r="O290" s="37" t="s">
        <v>409</v>
      </c>
      <c r="Q290" s="37" t="e">
        <f ca="1">Calcu!AM283</f>
        <v>#DIV/0!</v>
      </c>
    </row>
    <row r="291" spans="1:17" ht="15" customHeight="1">
      <c r="A291" s="44" t="str">
        <f>IF(Calcu!B284=TRUE,"","삭제")</f>
        <v>삭제</v>
      </c>
      <c r="B291" s="43"/>
      <c r="C291" s="43"/>
      <c r="D291" s="43"/>
      <c r="E291" s="43"/>
      <c r="F291" s="51" t="str">
        <f>Calcu!AH284</f>
        <v>-</v>
      </c>
      <c r="G291" s="51" t="s">
        <v>407</v>
      </c>
      <c r="H291" s="51" t="str">
        <f>Calcu!AK284</f>
        <v>-</v>
      </c>
      <c r="J291" s="37" t="str">
        <f>Calcu!AI284</f>
        <v>-</v>
      </c>
      <c r="K291" s="37" t="str">
        <f>Calcu!AJ284</f>
        <v>-</v>
      </c>
      <c r="L291" s="37" t="str">
        <f>LEFT(Calcu!AL284,1)</f>
        <v/>
      </c>
      <c r="M291" s="37" t="s">
        <v>408</v>
      </c>
      <c r="N291" s="37" t="s">
        <v>408</v>
      </c>
      <c r="O291" s="37" t="s">
        <v>409</v>
      </c>
      <c r="Q291" s="37" t="e">
        <f ca="1">Calcu!AM284</f>
        <v>#DIV/0!</v>
      </c>
    </row>
    <row r="292" spans="1:17" ht="15" customHeight="1">
      <c r="A292" s="44" t="str">
        <f>IF(Calcu!B285=TRUE,"","삭제")</f>
        <v>삭제</v>
      </c>
      <c r="B292" s="43"/>
      <c r="C292" s="43"/>
      <c r="D292" s="43"/>
      <c r="E292" s="43"/>
      <c r="F292" s="51" t="str">
        <f>Calcu!AH285</f>
        <v>-</v>
      </c>
      <c r="G292" s="51" t="s">
        <v>407</v>
      </c>
      <c r="H292" s="51" t="str">
        <f>Calcu!AK285</f>
        <v>-</v>
      </c>
      <c r="J292" s="37" t="str">
        <f>Calcu!AI285</f>
        <v>-</v>
      </c>
      <c r="K292" s="37" t="str">
        <f>Calcu!AJ285</f>
        <v>-</v>
      </c>
      <c r="L292" s="37" t="str">
        <f>LEFT(Calcu!AL285,1)</f>
        <v/>
      </c>
      <c r="M292" s="37" t="s">
        <v>408</v>
      </c>
      <c r="N292" s="37" t="s">
        <v>408</v>
      </c>
      <c r="O292" s="37" t="s">
        <v>409</v>
      </c>
      <c r="Q292" s="37" t="e">
        <f ca="1">Calcu!AM285</f>
        <v>#DIV/0!</v>
      </c>
    </row>
    <row r="293" spans="1:17" ht="15" customHeight="1">
      <c r="A293" s="44" t="str">
        <f>IF(Calcu!B286=TRUE,"","삭제")</f>
        <v>삭제</v>
      </c>
      <c r="B293" s="43"/>
      <c r="C293" s="43"/>
      <c r="D293" s="43"/>
      <c r="E293" s="43"/>
      <c r="F293" s="51" t="str">
        <f>Calcu!AH286</f>
        <v>-</v>
      </c>
      <c r="G293" s="51" t="s">
        <v>407</v>
      </c>
      <c r="H293" s="51" t="str">
        <f>Calcu!AK286</f>
        <v>-</v>
      </c>
      <c r="J293" s="37" t="str">
        <f>Calcu!AI286</f>
        <v>-</v>
      </c>
      <c r="K293" s="37" t="str">
        <f>Calcu!AJ286</f>
        <v>-</v>
      </c>
      <c r="L293" s="37" t="str">
        <f>LEFT(Calcu!AL286,1)</f>
        <v/>
      </c>
      <c r="M293" s="37" t="s">
        <v>408</v>
      </c>
      <c r="N293" s="37" t="s">
        <v>408</v>
      </c>
      <c r="O293" s="37" t="s">
        <v>409</v>
      </c>
      <c r="Q293" s="37" t="e">
        <f ca="1">Calcu!AM286</f>
        <v>#DIV/0!</v>
      </c>
    </row>
    <row r="294" spans="1:17" ht="15" customHeight="1">
      <c r="A294" s="44" t="str">
        <f>IF(Calcu!B287=TRUE,"","삭제")</f>
        <v>삭제</v>
      </c>
      <c r="B294" s="43"/>
      <c r="C294" s="43"/>
      <c r="D294" s="43"/>
      <c r="E294" s="43"/>
      <c r="F294" s="51" t="str">
        <f>Calcu!AH287</f>
        <v>-</v>
      </c>
      <c r="G294" s="51" t="s">
        <v>407</v>
      </c>
      <c r="H294" s="51" t="str">
        <f>Calcu!AK287</f>
        <v>-</v>
      </c>
      <c r="J294" s="37" t="str">
        <f>Calcu!AI287</f>
        <v>-</v>
      </c>
      <c r="K294" s="37" t="str">
        <f>Calcu!AJ287</f>
        <v>-</v>
      </c>
      <c r="L294" s="37" t="str">
        <f>LEFT(Calcu!AL287,1)</f>
        <v/>
      </c>
      <c r="M294" s="37" t="s">
        <v>408</v>
      </c>
      <c r="N294" s="37" t="s">
        <v>408</v>
      </c>
      <c r="O294" s="37" t="s">
        <v>409</v>
      </c>
      <c r="Q294" s="37" t="e">
        <f ca="1">Calcu!AM287</f>
        <v>#DIV/0!</v>
      </c>
    </row>
    <row r="295" spans="1:17" ht="15" customHeight="1">
      <c r="A295" s="44" t="str">
        <f>IF(Calcu!B288=TRUE,"","삭제")</f>
        <v>삭제</v>
      </c>
      <c r="B295" s="43"/>
      <c r="C295" s="43"/>
      <c r="D295" s="43"/>
      <c r="E295" s="43"/>
      <c r="F295" s="51" t="str">
        <f>Calcu!AH288</f>
        <v>-</v>
      </c>
      <c r="G295" s="51" t="s">
        <v>407</v>
      </c>
      <c r="H295" s="51" t="str">
        <f>Calcu!AK288</f>
        <v>-</v>
      </c>
      <c r="J295" s="37" t="str">
        <f>Calcu!AI288</f>
        <v>-</v>
      </c>
      <c r="K295" s="37" t="str">
        <f>Calcu!AJ288</f>
        <v>-</v>
      </c>
      <c r="L295" s="37" t="str">
        <f>LEFT(Calcu!AL288,1)</f>
        <v/>
      </c>
      <c r="M295" s="37" t="s">
        <v>408</v>
      </c>
      <c r="N295" s="37" t="s">
        <v>408</v>
      </c>
      <c r="O295" s="37" t="s">
        <v>409</v>
      </c>
      <c r="Q295" s="37" t="e">
        <f ca="1">Calcu!AM288</f>
        <v>#DIV/0!</v>
      </c>
    </row>
    <row r="296" spans="1:17" ht="15" customHeight="1">
      <c r="A296" s="44" t="str">
        <f>IF(Calcu!B289=TRUE,"","삭제")</f>
        <v>삭제</v>
      </c>
      <c r="B296" s="43"/>
      <c r="C296" s="43"/>
      <c r="D296" s="43"/>
      <c r="E296" s="43"/>
      <c r="F296" s="51" t="str">
        <f>Calcu!AH289</f>
        <v>-</v>
      </c>
      <c r="G296" s="51" t="s">
        <v>407</v>
      </c>
      <c r="H296" s="51" t="str">
        <f>Calcu!AK289</f>
        <v>-</v>
      </c>
      <c r="J296" s="37" t="str">
        <f>Calcu!AI289</f>
        <v>-</v>
      </c>
      <c r="K296" s="37" t="str">
        <f>Calcu!AJ289</f>
        <v>-</v>
      </c>
      <c r="L296" s="37" t="str">
        <f>LEFT(Calcu!AL289,1)</f>
        <v/>
      </c>
      <c r="M296" s="37" t="s">
        <v>408</v>
      </c>
      <c r="N296" s="37" t="s">
        <v>408</v>
      </c>
      <c r="O296" s="37" t="s">
        <v>409</v>
      </c>
      <c r="Q296" s="37" t="e">
        <f ca="1">Calcu!AM289</f>
        <v>#DIV/0!</v>
      </c>
    </row>
    <row r="297" spans="1:17" ht="15" customHeight="1">
      <c r="A297" s="44" t="str">
        <f>IF(Calcu!B290=TRUE,"","삭제")</f>
        <v>삭제</v>
      </c>
      <c r="B297" s="43"/>
      <c r="C297" s="43"/>
      <c r="D297" s="43"/>
      <c r="E297" s="43"/>
      <c r="F297" s="51" t="str">
        <f>Calcu!AH290</f>
        <v>-</v>
      </c>
      <c r="G297" s="51" t="s">
        <v>407</v>
      </c>
      <c r="H297" s="51" t="str">
        <f>Calcu!AK290</f>
        <v>-</v>
      </c>
      <c r="J297" s="37" t="str">
        <f>Calcu!AI290</f>
        <v>-</v>
      </c>
      <c r="K297" s="37" t="str">
        <f>Calcu!AJ290</f>
        <v>-</v>
      </c>
      <c r="L297" s="37" t="str">
        <f>LEFT(Calcu!AL290,1)</f>
        <v/>
      </c>
      <c r="M297" s="37" t="s">
        <v>408</v>
      </c>
      <c r="N297" s="37" t="s">
        <v>408</v>
      </c>
      <c r="O297" s="37" t="s">
        <v>409</v>
      </c>
      <c r="Q297" s="37" t="e">
        <f ca="1">Calcu!AM290</f>
        <v>#DIV/0!</v>
      </c>
    </row>
    <row r="298" spans="1:17" ht="15" customHeight="1">
      <c r="A298" s="44" t="str">
        <f>IF(Calcu!B291=TRUE,"","삭제")</f>
        <v>삭제</v>
      </c>
      <c r="B298" s="43"/>
      <c r="C298" s="43"/>
      <c r="D298" s="43"/>
      <c r="E298" s="43"/>
      <c r="F298" s="51" t="str">
        <f>Calcu!AH291</f>
        <v>-</v>
      </c>
      <c r="G298" s="51" t="s">
        <v>407</v>
      </c>
      <c r="H298" s="51" t="str">
        <f>Calcu!AK291</f>
        <v>-</v>
      </c>
      <c r="J298" s="37" t="str">
        <f>Calcu!AI291</f>
        <v>-</v>
      </c>
      <c r="K298" s="37" t="str">
        <f>Calcu!AJ291</f>
        <v>-</v>
      </c>
      <c r="L298" s="37" t="str">
        <f>LEFT(Calcu!AL291,1)</f>
        <v/>
      </c>
      <c r="M298" s="37" t="s">
        <v>408</v>
      </c>
      <c r="N298" s="37" t="s">
        <v>408</v>
      </c>
      <c r="O298" s="37" t="s">
        <v>409</v>
      </c>
      <c r="Q298" s="37" t="e">
        <f ca="1">Calcu!AM291</f>
        <v>#DIV/0!</v>
      </c>
    </row>
    <row r="299" spans="1:17" ht="15" customHeight="1">
      <c r="A299" s="44" t="str">
        <f>IF(Calcu!B292=TRUE,"","삭제")</f>
        <v>삭제</v>
      </c>
      <c r="B299" s="43"/>
      <c r="C299" s="43"/>
      <c r="D299" s="43"/>
      <c r="E299" s="43"/>
      <c r="F299" s="51" t="str">
        <f>Calcu!AH292</f>
        <v>-</v>
      </c>
      <c r="G299" s="51" t="s">
        <v>407</v>
      </c>
      <c r="H299" s="51" t="str">
        <f>Calcu!AK292</f>
        <v>-</v>
      </c>
      <c r="J299" s="37" t="str">
        <f>Calcu!AI292</f>
        <v>-</v>
      </c>
      <c r="K299" s="37" t="str">
        <f>Calcu!AJ292</f>
        <v>-</v>
      </c>
      <c r="L299" s="37" t="str">
        <f>LEFT(Calcu!AL292,1)</f>
        <v/>
      </c>
      <c r="M299" s="37" t="s">
        <v>408</v>
      </c>
      <c r="N299" s="37" t="s">
        <v>408</v>
      </c>
      <c r="O299" s="37" t="s">
        <v>409</v>
      </c>
      <c r="Q299" s="37" t="e">
        <f ca="1">Calcu!AM292</f>
        <v>#DIV/0!</v>
      </c>
    </row>
    <row r="300" spans="1:17" ht="15" customHeight="1">
      <c r="A300" s="44" t="str">
        <f>IF(Calcu!B293=TRUE,"","삭제")</f>
        <v>삭제</v>
      </c>
      <c r="B300" s="43"/>
      <c r="C300" s="43"/>
      <c r="D300" s="43"/>
      <c r="E300" s="43"/>
      <c r="F300" s="51" t="str">
        <f>Calcu!AH293</f>
        <v>-</v>
      </c>
      <c r="G300" s="51" t="s">
        <v>407</v>
      </c>
      <c r="H300" s="51" t="str">
        <f>Calcu!AK293</f>
        <v>-</v>
      </c>
      <c r="J300" s="37" t="str">
        <f>Calcu!AI293</f>
        <v>-</v>
      </c>
      <c r="K300" s="37" t="str">
        <f>Calcu!AJ293</f>
        <v>-</v>
      </c>
      <c r="L300" s="37" t="str">
        <f>LEFT(Calcu!AL293,1)</f>
        <v/>
      </c>
      <c r="M300" s="37" t="s">
        <v>408</v>
      </c>
      <c r="N300" s="37" t="s">
        <v>408</v>
      </c>
      <c r="O300" s="37" t="s">
        <v>409</v>
      </c>
      <c r="Q300" s="37" t="e">
        <f ca="1">Calcu!AM293</f>
        <v>#DIV/0!</v>
      </c>
    </row>
    <row r="301" spans="1:17" ht="15" customHeight="1">
      <c r="A301" s="44" t="str">
        <f>IF(Calcu!B294=TRUE,"","삭제")</f>
        <v>삭제</v>
      </c>
      <c r="B301" s="43"/>
      <c r="C301" s="43"/>
      <c r="D301" s="43"/>
      <c r="E301" s="43"/>
      <c r="F301" s="51" t="str">
        <f>Calcu!AH294</f>
        <v>-</v>
      </c>
      <c r="G301" s="51" t="s">
        <v>407</v>
      </c>
      <c r="H301" s="51" t="str">
        <f>Calcu!AK294</f>
        <v>-</v>
      </c>
      <c r="J301" s="37" t="str">
        <f>Calcu!AI294</f>
        <v>-</v>
      </c>
      <c r="K301" s="37" t="str">
        <f>Calcu!AJ294</f>
        <v>-</v>
      </c>
      <c r="L301" s="37" t="str">
        <f>LEFT(Calcu!AL294,1)</f>
        <v/>
      </c>
      <c r="M301" s="37" t="s">
        <v>408</v>
      </c>
      <c r="N301" s="37" t="s">
        <v>408</v>
      </c>
      <c r="O301" s="37" t="s">
        <v>409</v>
      </c>
      <c r="Q301" s="37" t="e">
        <f ca="1">Calcu!AM294</f>
        <v>#DIV/0!</v>
      </c>
    </row>
    <row r="302" spans="1:17" ht="15" customHeight="1">
      <c r="A302" s="44" t="str">
        <f>IF(Calcu!B295=TRUE,"","삭제")</f>
        <v>삭제</v>
      </c>
      <c r="B302" s="43"/>
      <c r="C302" s="43"/>
      <c r="D302" s="43"/>
      <c r="E302" s="43"/>
      <c r="F302" s="51" t="str">
        <f>Calcu!AH295</f>
        <v>-</v>
      </c>
      <c r="G302" s="51" t="s">
        <v>407</v>
      </c>
      <c r="H302" s="51" t="str">
        <f>Calcu!AK295</f>
        <v>-</v>
      </c>
      <c r="J302" s="37" t="str">
        <f>Calcu!AI295</f>
        <v>-</v>
      </c>
      <c r="K302" s="37" t="str">
        <f>Calcu!AJ295</f>
        <v>-</v>
      </c>
      <c r="L302" s="37" t="str">
        <f>LEFT(Calcu!AL295,1)</f>
        <v/>
      </c>
      <c r="M302" s="37" t="s">
        <v>408</v>
      </c>
      <c r="N302" s="37" t="s">
        <v>408</v>
      </c>
      <c r="O302" s="37" t="s">
        <v>409</v>
      </c>
      <c r="Q302" s="37" t="e">
        <f ca="1">Calcu!AM295</f>
        <v>#DIV/0!</v>
      </c>
    </row>
    <row r="303" spans="1:17" ht="15" customHeight="1">
      <c r="A303" s="44" t="str">
        <f>IF(Calcu!B296=TRUE,"","삭제")</f>
        <v>삭제</v>
      </c>
      <c r="B303" s="43"/>
      <c r="C303" s="43"/>
      <c r="D303" s="43"/>
      <c r="E303" s="43"/>
      <c r="F303" s="51" t="str">
        <f>Calcu!AH296</f>
        <v>-</v>
      </c>
      <c r="G303" s="51" t="s">
        <v>407</v>
      </c>
      <c r="H303" s="51" t="str">
        <f>Calcu!AK296</f>
        <v>-</v>
      </c>
      <c r="J303" s="37" t="str">
        <f>Calcu!AI296</f>
        <v>-</v>
      </c>
      <c r="K303" s="37" t="str">
        <f>Calcu!AJ296</f>
        <v>-</v>
      </c>
      <c r="L303" s="37" t="str">
        <f>LEFT(Calcu!AL296,1)</f>
        <v/>
      </c>
      <c r="M303" s="37" t="s">
        <v>408</v>
      </c>
      <c r="N303" s="37" t="s">
        <v>408</v>
      </c>
      <c r="O303" s="37" t="s">
        <v>409</v>
      </c>
      <c r="Q303" s="37" t="e">
        <f ca="1">Calcu!AM296</f>
        <v>#DIV/0!</v>
      </c>
    </row>
    <row r="304" spans="1:17" ht="15" customHeight="1">
      <c r="A304" s="44" t="str">
        <f>IF(Calcu!B297=TRUE,"","삭제")</f>
        <v>삭제</v>
      </c>
      <c r="B304" s="43"/>
      <c r="C304" s="43"/>
      <c r="D304" s="43"/>
      <c r="E304" s="43"/>
      <c r="F304" s="51" t="str">
        <f>Calcu!AH297</f>
        <v>-</v>
      </c>
      <c r="G304" s="51" t="s">
        <v>407</v>
      </c>
      <c r="H304" s="51" t="str">
        <f>Calcu!AK297</f>
        <v>-</v>
      </c>
      <c r="J304" s="37" t="str">
        <f>Calcu!AI297</f>
        <v>-</v>
      </c>
      <c r="K304" s="37" t="str">
        <f>Calcu!AJ297</f>
        <v>-</v>
      </c>
      <c r="L304" s="37" t="str">
        <f>LEFT(Calcu!AL297,1)</f>
        <v/>
      </c>
      <c r="M304" s="37" t="s">
        <v>408</v>
      </c>
      <c r="N304" s="37" t="s">
        <v>408</v>
      </c>
      <c r="O304" s="37" t="s">
        <v>409</v>
      </c>
      <c r="Q304" s="37" t="e">
        <f ca="1">Calcu!AM297</f>
        <v>#DIV/0!</v>
      </c>
    </row>
    <row r="305" spans="1:17" ht="15" customHeight="1">
      <c r="A305" s="44" t="str">
        <f>IF(Calcu!B298=TRUE,"","삭제")</f>
        <v>삭제</v>
      </c>
      <c r="B305" s="43"/>
      <c r="C305" s="43"/>
      <c r="D305" s="43"/>
      <c r="E305" s="43"/>
      <c r="F305" s="51" t="str">
        <f>Calcu!AH298</f>
        <v>-</v>
      </c>
      <c r="G305" s="51" t="s">
        <v>407</v>
      </c>
      <c r="H305" s="51" t="str">
        <f>Calcu!AK298</f>
        <v>-</v>
      </c>
      <c r="J305" s="37" t="str">
        <f>Calcu!AI298</f>
        <v>-</v>
      </c>
      <c r="K305" s="37" t="str">
        <f>Calcu!AJ298</f>
        <v>-</v>
      </c>
      <c r="L305" s="37" t="str">
        <f>LEFT(Calcu!AL298,1)</f>
        <v/>
      </c>
      <c r="M305" s="37" t="s">
        <v>408</v>
      </c>
      <c r="N305" s="37" t="s">
        <v>408</v>
      </c>
      <c r="O305" s="37" t="s">
        <v>409</v>
      </c>
      <c r="Q305" s="37" t="e">
        <f ca="1">Calcu!AM298</f>
        <v>#DIV/0!</v>
      </c>
    </row>
    <row r="306" spans="1:17" ht="15" customHeight="1">
      <c r="A306" s="44" t="str">
        <f>IF(Calcu!B299=TRUE,"","삭제")</f>
        <v>삭제</v>
      </c>
      <c r="B306" s="43"/>
      <c r="C306" s="43"/>
      <c r="D306" s="43"/>
      <c r="E306" s="43"/>
      <c r="F306" s="51" t="str">
        <f>Calcu!AH299</f>
        <v>-</v>
      </c>
      <c r="G306" s="51" t="s">
        <v>407</v>
      </c>
      <c r="H306" s="51" t="str">
        <f>Calcu!AK299</f>
        <v>-</v>
      </c>
      <c r="J306" s="37" t="str">
        <f>Calcu!AI299</f>
        <v>-</v>
      </c>
      <c r="K306" s="37" t="str">
        <f>Calcu!AJ299</f>
        <v>-</v>
      </c>
      <c r="L306" s="37" t="str">
        <f>LEFT(Calcu!AL299,1)</f>
        <v/>
      </c>
      <c r="M306" s="37" t="s">
        <v>408</v>
      </c>
      <c r="N306" s="37" t="s">
        <v>408</v>
      </c>
      <c r="O306" s="37" t="s">
        <v>409</v>
      </c>
      <c r="Q306" s="37" t="e">
        <f ca="1">Calcu!AM299</f>
        <v>#DIV/0!</v>
      </c>
    </row>
    <row r="307" spans="1:17" ht="15" customHeight="1">
      <c r="A307" s="44" t="str">
        <f>IF(Calcu!B300=TRUE,"","삭제")</f>
        <v>삭제</v>
      </c>
      <c r="B307" s="43"/>
      <c r="C307" s="43"/>
      <c r="D307" s="43"/>
      <c r="E307" s="43"/>
      <c r="F307" s="51" t="str">
        <f>Calcu!AH300</f>
        <v>-</v>
      </c>
      <c r="G307" s="51" t="s">
        <v>407</v>
      </c>
      <c r="H307" s="51" t="str">
        <f>Calcu!AK300</f>
        <v>-</v>
      </c>
      <c r="J307" s="37" t="str">
        <f>Calcu!AI300</f>
        <v>-</v>
      </c>
      <c r="K307" s="37" t="str">
        <f>Calcu!AJ300</f>
        <v>-</v>
      </c>
      <c r="L307" s="37" t="str">
        <f>LEFT(Calcu!AL300,1)</f>
        <v/>
      </c>
      <c r="M307" s="37" t="s">
        <v>408</v>
      </c>
      <c r="N307" s="37" t="s">
        <v>408</v>
      </c>
      <c r="O307" s="37" t="s">
        <v>409</v>
      </c>
      <c r="Q307" s="37" t="e">
        <f ca="1">Calcu!AM300</f>
        <v>#DIV/0!</v>
      </c>
    </row>
    <row r="308" spans="1:17" ht="15" customHeight="1">
      <c r="A308" s="44" t="str">
        <f>IF(Calcu!B301=TRUE,"","삭제")</f>
        <v>삭제</v>
      </c>
      <c r="B308" s="43"/>
      <c r="C308" s="43"/>
      <c r="D308" s="43"/>
      <c r="E308" s="43"/>
      <c r="F308" s="51" t="str">
        <f>Calcu!AH301</f>
        <v>-</v>
      </c>
      <c r="G308" s="51" t="s">
        <v>407</v>
      </c>
      <c r="H308" s="51" t="str">
        <f>Calcu!AK301</f>
        <v>-</v>
      </c>
      <c r="J308" s="37" t="str">
        <f>Calcu!AI301</f>
        <v>-</v>
      </c>
      <c r="K308" s="37" t="str">
        <f>Calcu!AJ301</f>
        <v>-</v>
      </c>
      <c r="L308" s="37" t="str">
        <f>LEFT(Calcu!AL301,1)</f>
        <v/>
      </c>
      <c r="M308" s="37" t="s">
        <v>408</v>
      </c>
      <c r="N308" s="37" t="s">
        <v>408</v>
      </c>
      <c r="O308" s="37" t="s">
        <v>409</v>
      </c>
      <c r="Q308" s="37" t="e">
        <f ca="1">Calcu!AM301</f>
        <v>#DIV/0!</v>
      </c>
    </row>
    <row r="309" spans="1:17" ht="15" customHeight="1">
      <c r="A309" s="44" t="str">
        <f>IF(Calcu!B302=TRUE,"","삭제")</f>
        <v>삭제</v>
      </c>
      <c r="B309" s="43"/>
      <c r="C309" s="43"/>
      <c r="D309" s="43"/>
      <c r="E309" s="43"/>
      <c r="F309" s="51" t="str">
        <f>Calcu!AH302</f>
        <v>-</v>
      </c>
      <c r="G309" s="51" t="s">
        <v>407</v>
      </c>
      <c r="H309" s="51" t="str">
        <f>Calcu!AK302</f>
        <v>-</v>
      </c>
      <c r="J309" s="37" t="str">
        <f>Calcu!AI302</f>
        <v>-</v>
      </c>
      <c r="K309" s="37" t="str">
        <f>Calcu!AJ302</f>
        <v>-</v>
      </c>
      <c r="L309" s="37" t="str">
        <f>LEFT(Calcu!AL302,1)</f>
        <v/>
      </c>
      <c r="M309" s="37" t="s">
        <v>408</v>
      </c>
      <c r="N309" s="37" t="s">
        <v>408</v>
      </c>
      <c r="O309" s="37" t="s">
        <v>409</v>
      </c>
      <c r="Q309" s="37" t="e">
        <f ca="1">Calcu!AM302</f>
        <v>#DIV/0!</v>
      </c>
    </row>
    <row r="310" spans="1:17" ht="15" customHeight="1">
      <c r="A310" s="44" t="str">
        <f>IF(Calcu!B303=TRUE,"","삭제")</f>
        <v>삭제</v>
      </c>
      <c r="B310" s="43"/>
      <c r="C310" s="43"/>
      <c r="D310" s="43"/>
      <c r="E310" s="43"/>
      <c r="F310" s="51" t="str">
        <f>Calcu!AH303</f>
        <v>-</v>
      </c>
      <c r="G310" s="51" t="s">
        <v>407</v>
      </c>
      <c r="H310" s="51" t="str">
        <f>Calcu!AK303</f>
        <v>-</v>
      </c>
      <c r="J310" s="37" t="str">
        <f>Calcu!AI303</f>
        <v>-</v>
      </c>
      <c r="K310" s="37" t="str">
        <f>Calcu!AJ303</f>
        <v>-</v>
      </c>
      <c r="L310" s="37" t="str">
        <f>LEFT(Calcu!AL303,1)</f>
        <v/>
      </c>
      <c r="M310" s="37" t="s">
        <v>408</v>
      </c>
      <c r="N310" s="37" t="s">
        <v>408</v>
      </c>
      <c r="O310" s="37" t="s">
        <v>409</v>
      </c>
      <c r="Q310" s="37" t="e">
        <f ca="1">Calcu!AM303</f>
        <v>#DIV/0!</v>
      </c>
    </row>
    <row r="311" spans="1:17" ht="15" customHeight="1">
      <c r="A311" s="44" t="str">
        <f>IF(Calcu!B304=TRUE,"","삭제")</f>
        <v>삭제</v>
      </c>
      <c r="B311" s="43"/>
      <c r="C311" s="43"/>
      <c r="D311" s="43"/>
      <c r="E311" s="43"/>
      <c r="F311" s="51" t="str">
        <f>Calcu!AH304</f>
        <v>-</v>
      </c>
      <c r="G311" s="51" t="s">
        <v>407</v>
      </c>
      <c r="H311" s="51" t="str">
        <f>Calcu!AK304</f>
        <v>-</v>
      </c>
      <c r="J311" s="37" t="str">
        <f>Calcu!AI304</f>
        <v>-</v>
      </c>
      <c r="K311" s="37" t="str">
        <f>Calcu!AJ304</f>
        <v>-</v>
      </c>
      <c r="L311" s="37" t="str">
        <f>LEFT(Calcu!AL304,1)</f>
        <v/>
      </c>
      <c r="M311" s="37" t="s">
        <v>408</v>
      </c>
      <c r="N311" s="37" t="s">
        <v>408</v>
      </c>
      <c r="O311" s="37" t="s">
        <v>409</v>
      </c>
      <c r="Q311" s="37" t="e">
        <f ca="1">Calcu!AM304</f>
        <v>#DIV/0!</v>
      </c>
    </row>
    <row r="312" spans="1:17" ht="15" customHeight="1">
      <c r="A312" s="44" t="str">
        <f>IF(Calcu!B305=TRUE,"","삭제")</f>
        <v>삭제</v>
      </c>
      <c r="B312" s="43"/>
      <c r="C312" s="43"/>
      <c r="D312" s="43"/>
      <c r="E312" s="43"/>
      <c r="F312" s="51" t="str">
        <f>Calcu!AH305</f>
        <v>-</v>
      </c>
      <c r="G312" s="51" t="s">
        <v>407</v>
      </c>
      <c r="H312" s="51" t="str">
        <f>Calcu!AK305</f>
        <v>-</v>
      </c>
      <c r="J312" s="37" t="str">
        <f>Calcu!AI305</f>
        <v>-</v>
      </c>
      <c r="K312" s="37" t="str">
        <f>Calcu!AJ305</f>
        <v>-</v>
      </c>
      <c r="L312" s="37" t="str">
        <f>LEFT(Calcu!AL305,1)</f>
        <v/>
      </c>
      <c r="M312" s="37" t="s">
        <v>408</v>
      </c>
      <c r="N312" s="37" t="s">
        <v>408</v>
      </c>
      <c r="O312" s="37" t="s">
        <v>409</v>
      </c>
      <c r="Q312" s="37" t="e">
        <f ca="1">Calcu!AM305</f>
        <v>#DIV/0!</v>
      </c>
    </row>
    <row r="313" spans="1:17" ht="15" customHeight="1">
      <c r="A313" s="44" t="str">
        <f>IF(Calcu!B306=TRUE,"","삭제")</f>
        <v>삭제</v>
      </c>
      <c r="B313" s="43"/>
      <c r="C313" s="43"/>
      <c r="D313" s="43"/>
      <c r="E313" s="43"/>
      <c r="F313" s="51" t="str">
        <f>Calcu!AH306</f>
        <v>-</v>
      </c>
      <c r="G313" s="51" t="s">
        <v>407</v>
      </c>
      <c r="H313" s="51" t="str">
        <f>Calcu!AK306</f>
        <v>-</v>
      </c>
      <c r="J313" s="37" t="str">
        <f>Calcu!AI306</f>
        <v>-</v>
      </c>
      <c r="K313" s="37" t="str">
        <f>Calcu!AJ306</f>
        <v>-</v>
      </c>
      <c r="L313" s="37" t="str">
        <f>LEFT(Calcu!AL306,1)</f>
        <v/>
      </c>
      <c r="M313" s="37" t="s">
        <v>408</v>
      </c>
      <c r="N313" s="37" t="s">
        <v>408</v>
      </c>
      <c r="O313" s="37" t="s">
        <v>409</v>
      </c>
      <c r="Q313" s="37" t="e">
        <f ca="1">Calcu!AM306</f>
        <v>#DIV/0!</v>
      </c>
    </row>
    <row r="314" spans="1:17" ht="15" customHeight="1">
      <c r="A314" s="44" t="str">
        <f>IF(Calcu!B307=TRUE,"","삭제")</f>
        <v>삭제</v>
      </c>
      <c r="B314" s="43"/>
      <c r="C314" s="43"/>
      <c r="D314" s="43"/>
      <c r="E314" s="43"/>
      <c r="F314" s="51" t="str">
        <f>Calcu!AH307</f>
        <v>-</v>
      </c>
      <c r="G314" s="51" t="s">
        <v>407</v>
      </c>
      <c r="H314" s="51" t="str">
        <f>Calcu!AK307</f>
        <v>-</v>
      </c>
      <c r="J314" s="37" t="str">
        <f>Calcu!AI307</f>
        <v>-</v>
      </c>
      <c r="K314" s="37" t="str">
        <f>Calcu!AJ307</f>
        <v>-</v>
      </c>
      <c r="L314" s="37" t="str">
        <f>LEFT(Calcu!AL307,1)</f>
        <v/>
      </c>
      <c r="M314" s="37" t="s">
        <v>408</v>
      </c>
      <c r="N314" s="37" t="s">
        <v>408</v>
      </c>
      <c r="O314" s="37" t="s">
        <v>409</v>
      </c>
      <c r="Q314" s="37" t="e">
        <f ca="1">Calcu!AM307</f>
        <v>#DIV/0!</v>
      </c>
    </row>
    <row r="315" spans="1:17" ht="15" customHeight="1">
      <c r="A315" s="44" t="str">
        <f>IF(Calcu!B308=TRUE,"","삭제")</f>
        <v>삭제</v>
      </c>
      <c r="B315" s="43"/>
      <c r="C315" s="43"/>
      <c r="D315" s="43"/>
      <c r="E315" s="43"/>
      <c r="F315" s="51" t="str">
        <f>Calcu!AH308</f>
        <v>-</v>
      </c>
      <c r="G315" s="51" t="s">
        <v>407</v>
      </c>
      <c r="H315" s="51" t="str">
        <f>Calcu!AK308</f>
        <v>-</v>
      </c>
      <c r="J315" s="37" t="str">
        <f>Calcu!AI308</f>
        <v>-</v>
      </c>
      <c r="K315" s="37" t="str">
        <f>Calcu!AJ308</f>
        <v>-</v>
      </c>
      <c r="L315" s="37" t="str">
        <f>LEFT(Calcu!AL308,1)</f>
        <v/>
      </c>
      <c r="M315" s="37" t="s">
        <v>408</v>
      </c>
      <c r="N315" s="37" t="s">
        <v>408</v>
      </c>
      <c r="O315" s="37" t="s">
        <v>409</v>
      </c>
      <c r="Q315" s="37" t="e">
        <f ca="1">Calcu!AM308</f>
        <v>#DIV/0!</v>
      </c>
    </row>
    <row r="316" spans="1:17" ht="15" customHeight="1">
      <c r="A316" s="44" t="str">
        <f>IF(Calcu!B309=TRUE,"","삭제")</f>
        <v>삭제</v>
      </c>
      <c r="B316" s="43"/>
      <c r="C316" s="43"/>
      <c r="D316" s="43"/>
      <c r="E316" s="43"/>
      <c r="F316" s="51" t="str">
        <f>Calcu!AH309</f>
        <v>-</v>
      </c>
      <c r="G316" s="51" t="s">
        <v>407</v>
      </c>
      <c r="H316" s="51" t="str">
        <f>Calcu!AK309</f>
        <v>-</v>
      </c>
      <c r="J316" s="37" t="str">
        <f>Calcu!AI309</f>
        <v>-</v>
      </c>
      <c r="K316" s="37" t="str">
        <f>Calcu!AJ309</f>
        <v>-</v>
      </c>
      <c r="L316" s="37" t="str">
        <f>LEFT(Calcu!AL309,1)</f>
        <v/>
      </c>
      <c r="M316" s="37" t="s">
        <v>408</v>
      </c>
      <c r="N316" s="37" t="s">
        <v>408</v>
      </c>
      <c r="O316" s="37" t="s">
        <v>409</v>
      </c>
      <c r="Q316" s="37" t="e">
        <f ca="1">Calcu!AM309</f>
        <v>#DIV/0!</v>
      </c>
    </row>
    <row r="317" spans="1:17" ht="15" customHeight="1">
      <c r="A317" s="44" t="str">
        <f>IF(Calcu!B310=TRUE,"","삭제")</f>
        <v>삭제</v>
      </c>
      <c r="B317" s="43"/>
      <c r="C317" s="43"/>
      <c r="D317" s="43"/>
      <c r="E317" s="43"/>
      <c r="F317" s="51" t="str">
        <f>Calcu!AH310</f>
        <v>-</v>
      </c>
      <c r="G317" s="51" t="s">
        <v>407</v>
      </c>
      <c r="H317" s="51" t="str">
        <f>Calcu!AK310</f>
        <v>-</v>
      </c>
      <c r="J317" s="37" t="str">
        <f>Calcu!AI310</f>
        <v>-</v>
      </c>
      <c r="K317" s="37" t="str">
        <f>Calcu!AJ310</f>
        <v>-</v>
      </c>
      <c r="L317" s="37" t="str">
        <f>LEFT(Calcu!AL310,1)</f>
        <v/>
      </c>
      <c r="M317" s="37" t="s">
        <v>408</v>
      </c>
      <c r="N317" s="37" t="s">
        <v>408</v>
      </c>
      <c r="O317" s="37" t="s">
        <v>409</v>
      </c>
      <c r="Q317" s="37" t="e">
        <f ca="1">Calcu!AM310</f>
        <v>#DIV/0!</v>
      </c>
    </row>
    <row r="318" spans="1:17" ht="15" customHeight="1">
      <c r="A318" s="44" t="str">
        <f>IF(Calcu!B311=TRUE,"","삭제")</f>
        <v>삭제</v>
      </c>
      <c r="B318" s="43"/>
      <c r="C318" s="43"/>
      <c r="D318" s="43"/>
      <c r="E318" s="43"/>
      <c r="F318" s="51" t="str">
        <f>Calcu!AH311</f>
        <v>-</v>
      </c>
      <c r="G318" s="51" t="s">
        <v>407</v>
      </c>
      <c r="H318" s="51" t="str">
        <f>Calcu!AK311</f>
        <v>-</v>
      </c>
      <c r="J318" s="37" t="str">
        <f>Calcu!AI311</f>
        <v>-</v>
      </c>
      <c r="K318" s="37" t="str">
        <f>Calcu!AJ311</f>
        <v>-</v>
      </c>
      <c r="L318" s="37" t="str">
        <f>LEFT(Calcu!AL311,1)</f>
        <v/>
      </c>
      <c r="M318" s="37" t="s">
        <v>408</v>
      </c>
      <c r="N318" s="37" t="s">
        <v>408</v>
      </c>
      <c r="O318" s="37" t="s">
        <v>409</v>
      </c>
      <c r="Q318" s="37" t="e">
        <f ca="1">Calcu!AM311</f>
        <v>#DIV/0!</v>
      </c>
    </row>
    <row r="319" spans="1:17" ht="15" customHeight="1">
      <c r="A319" s="44" t="str">
        <f>IF(Calcu!B312=TRUE,"","삭제")</f>
        <v>삭제</v>
      </c>
      <c r="B319" s="43"/>
      <c r="C319" s="43"/>
      <c r="D319" s="43"/>
      <c r="E319" s="43"/>
      <c r="F319" s="51" t="str">
        <f>Calcu!AH312</f>
        <v>-</v>
      </c>
      <c r="G319" s="51" t="s">
        <v>407</v>
      </c>
      <c r="H319" s="51" t="str">
        <f>Calcu!AK312</f>
        <v>-</v>
      </c>
      <c r="J319" s="37" t="str">
        <f>Calcu!AI312</f>
        <v>-</v>
      </c>
      <c r="K319" s="37" t="str">
        <f>Calcu!AJ312</f>
        <v>-</v>
      </c>
      <c r="L319" s="37" t="str">
        <f>LEFT(Calcu!AL312,1)</f>
        <v/>
      </c>
      <c r="M319" s="37" t="s">
        <v>408</v>
      </c>
      <c r="N319" s="37" t="s">
        <v>408</v>
      </c>
      <c r="O319" s="37" t="s">
        <v>409</v>
      </c>
      <c r="Q319" s="37" t="e">
        <f ca="1">Calcu!AM312</f>
        <v>#DIV/0!</v>
      </c>
    </row>
    <row r="320" spans="1:17" ht="15" customHeight="1">
      <c r="A320" s="44" t="str">
        <f>IF(Calcu!B313=TRUE,"","삭제")</f>
        <v>삭제</v>
      </c>
      <c r="B320" s="43"/>
      <c r="C320" s="43"/>
      <c r="D320" s="43"/>
      <c r="E320" s="43"/>
      <c r="F320" s="51" t="str">
        <f>Calcu!AH313</f>
        <v>-</v>
      </c>
      <c r="G320" s="51" t="s">
        <v>407</v>
      </c>
      <c r="H320" s="51" t="str">
        <f>Calcu!AK313</f>
        <v>-</v>
      </c>
      <c r="J320" s="37" t="str">
        <f>Calcu!AI313</f>
        <v>-</v>
      </c>
      <c r="K320" s="37" t="str">
        <f>Calcu!AJ313</f>
        <v>-</v>
      </c>
      <c r="L320" s="37" t="str">
        <f>LEFT(Calcu!AL313,1)</f>
        <v/>
      </c>
      <c r="M320" s="37" t="s">
        <v>408</v>
      </c>
      <c r="N320" s="37" t="s">
        <v>408</v>
      </c>
      <c r="O320" s="37" t="s">
        <v>409</v>
      </c>
      <c r="Q320" s="37" t="e">
        <f ca="1">Calcu!AM313</f>
        <v>#DIV/0!</v>
      </c>
    </row>
    <row r="321" spans="1:17" ht="15" customHeight="1">
      <c r="A321" s="44" t="str">
        <f>IF(Calcu!B314=TRUE,"","삭제")</f>
        <v>삭제</v>
      </c>
      <c r="B321" s="43"/>
      <c r="C321" s="43"/>
      <c r="D321" s="43"/>
      <c r="E321" s="43"/>
      <c r="F321" s="51" t="str">
        <f>Calcu!AH314</f>
        <v>-</v>
      </c>
      <c r="G321" s="51" t="s">
        <v>407</v>
      </c>
      <c r="H321" s="51" t="str">
        <f>Calcu!AK314</f>
        <v>-</v>
      </c>
      <c r="J321" s="37" t="str">
        <f>Calcu!AI314</f>
        <v>-</v>
      </c>
      <c r="K321" s="37" t="str">
        <f>Calcu!AJ314</f>
        <v>-</v>
      </c>
      <c r="L321" s="37" t="str">
        <f>LEFT(Calcu!AL314,1)</f>
        <v/>
      </c>
      <c r="M321" s="37" t="s">
        <v>408</v>
      </c>
      <c r="N321" s="37" t="s">
        <v>408</v>
      </c>
      <c r="O321" s="37" t="s">
        <v>409</v>
      </c>
      <c r="Q321" s="37" t="e">
        <f ca="1">Calcu!AM314</f>
        <v>#DIV/0!</v>
      </c>
    </row>
    <row r="322" spans="1:17" ht="15" customHeight="1">
      <c r="A322" s="44" t="str">
        <f>IF(Calcu!B315=TRUE,"","삭제")</f>
        <v>삭제</v>
      </c>
      <c r="B322" s="43"/>
      <c r="C322" s="43"/>
      <c r="D322" s="43"/>
      <c r="E322" s="43"/>
      <c r="F322" s="51" t="str">
        <f>Calcu!AH315</f>
        <v>-</v>
      </c>
      <c r="G322" s="51" t="s">
        <v>407</v>
      </c>
      <c r="H322" s="51" t="str">
        <f>Calcu!AK315</f>
        <v>-</v>
      </c>
      <c r="J322" s="37" t="str">
        <f>Calcu!AI315</f>
        <v>-</v>
      </c>
      <c r="K322" s="37" t="str">
        <f>Calcu!AJ315</f>
        <v>-</v>
      </c>
      <c r="L322" s="37" t="str">
        <f>LEFT(Calcu!AL315,1)</f>
        <v/>
      </c>
      <c r="M322" s="37" t="s">
        <v>408</v>
      </c>
      <c r="N322" s="37" t="s">
        <v>408</v>
      </c>
      <c r="O322" s="37" t="s">
        <v>409</v>
      </c>
      <c r="Q322" s="37" t="e">
        <f ca="1">Calcu!AM315</f>
        <v>#DIV/0!</v>
      </c>
    </row>
    <row r="323" spans="1:17" ht="15" customHeight="1">
      <c r="A323" s="44" t="str">
        <f>IF(Calcu!B316=TRUE,"","삭제")</f>
        <v>삭제</v>
      </c>
      <c r="B323" s="43"/>
      <c r="C323" s="43"/>
      <c r="D323" s="43"/>
      <c r="E323" s="43"/>
      <c r="F323" s="51" t="str">
        <f>Calcu!AH316</f>
        <v>-</v>
      </c>
      <c r="G323" s="51" t="s">
        <v>407</v>
      </c>
      <c r="H323" s="51" t="str">
        <f>Calcu!AK316</f>
        <v>-</v>
      </c>
      <c r="J323" s="37" t="str">
        <f>Calcu!AI316</f>
        <v>-</v>
      </c>
      <c r="K323" s="37" t="str">
        <f>Calcu!AJ316</f>
        <v>-</v>
      </c>
      <c r="L323" s="37" t="str">
        <f>LEFT(Calcu!AL316,1)</f>
        <v/>
      </c>
      <c r="M323" s="37" t="s">
        <v>408</v>
      </c>
      <c r="N323" s="37" t="s">
        <v>408</v>
      </c>
      <c r="O323" s="37" t="s">
        <v>409</v>
      </c>
      <c r="Q323" s="37" t="e">
        <f ca="1">Calcu!AM316</f>
        <v>#DIV/0!</v>
      </c>
    </row>
    <row r="324" spans="1:17" ht="15" customHeight="1">
      <c r="A324" s="44" t="str">
        <f>IF(Calcu!B317=TRUE,"","삭제")</f>
        <v>삭제</v>
      </c>
      <c r="B324" s="43"/>
      <c r="C324" s="43"/>
      <c r="D324" s="43"/>
      <c r="E324" s="43"/>
      <c r="F324" s="51" t="str">
        <f>Calcu!AH317</f>
        <v>-</v>
      </c>
      <c r="G324" s="51" t="s">
        <v>407</v>
      </c>
      <c r="H324" s="51" t="str">
        <f>Calcu!AK317</f>
        <v>-</v>
      </c>
      <c r="J324" s="37" t="str">
        <f>Calcu!AI317</f>
        <v>-</v>
      </c>
      <c r="K324" s="37" t="str">
        <f>Calcu!AJ317</f>
        <v>-</v>
      </c>
      <c r="L324" s="37" t="str">
        <f>LEFT(Calcu!AL317,1)</f>
        <v/>
      </c>
      <c r="M324" s="37" t="s">
        <v>408</v>
      </c>
      <c r="N324" s="37" t="s">
        <v>408</v>
      </c>
      <c r="O324" s="37" t="s">
        <v>409</v>
      </c>
      <c r="Q324" s="37" t="e">
        <f ca="1">Calcu!AM317</f>
        <v>#DIV/0!</v>
      </c>
    </row>
    <row r="325" spans="1:17" ht="15" customHeight="1">
      <c r="A325" s="44" t="str">
        <f>IF(Calcu!B318=TRUE,"","삭제")</f>
        <v>삭제</v>
      </c>
      <c r="B325" s="43"/>
      <c r="C325" s="43"/>
      <c r="D325" s="43"/>
      <c r="E325" s="43"/>
      <c r="F325" s="51" t="str">
        <f>Calcu!AH318</f>
        <v>-</v>
      </c>
      <c r="G325" s="51" t="s">
        <v>407</v>
      </c>
      <c r="H325" s="51" t="str">
        <f>Calcu!AK318</f>
        <v>-</v>
      </c>
      <c r="J325" s="37" t="str">
        <f>Calcu!AI318</f>
        <v>-</v>
      </c>
      <c r="K325" s="37" t="str">
        <f>Calcu!AJ318</f>
        <v>-</v>
      </c>
      <c r="L325" s="37" t="str">
        <f>LEFT(Calcu!AL318,1)</f>
        <v/>
      </c>
      <c r="M325" s="37" t="s">
        <v>408</v>
      </c>
      <c r="N325" s="37" t="s">
        <v>408</v>
      </c>
      <c r="O325" s="37" t="s">
        <v>409</v>
      </c>
      <c r="Q325" s="37" t="e">
        <f ca="1">Calcu!AM318</f>
        <v>#DIV/0!</v>
      </c>
    </row>
    <row r="326" spans="1:17" ht="15" customHeight="1">
      <c r="A326" s="44"/>
      <c r="F326" s="51"/>
      <c r="G326" s="51"/>
      <c r="H326" s="51"/>
    </row>
    <row r="327" spans="1:17" ht="15" customHeight="1">
      <c r="A327" s="44"/>
      <c r="G327" s="53" t="e">
        <f ca="1">IF(Calcu!E345="사다리꼴","※ 신뢰수준 95 %,","※ 신뢰수준 약 95 %,")</f>
        <v>#DIV/0!</v>
      </c>
      <c r="H327" s="164" t="e">
        <f ca="1">Calcu!E346&amp;IF(Calcu!E345="사다리꼴",", 사다리꼴 확률분포","")</f>
        <v>#DIV/0!</v>
      </c>
      <c r="K327" s="50"/>
      <c r="Q327" s="53"/>
    </row>
    <row r="328" spans="1:17" ht="15" customHeight="1">
      <c r="B328" s="73"/>
      <c r="C328" s="73"/>
      <c r="D328" s="73"/>
      <c r="E328" s="73"/>
      <c r="F328" s="73"/>
      <c r="G328" s="73"/>
      <c r="H328" s="73"/>
      <c r="I328" s="73"/>
      <c r="J328" s="73"/>
      <c r="K328" s="73"/>
      <c r="L328" s="73"/>
      <c r="M328" s="73"/>
      <c r="N328" s="73"/>
      <c r="O328" s="73"/>
      <c r="P328" s="73"/>
      <c r="Q328" s="74"/>
    </row>
  </sheetData>
  <mergeCells count="13">
    <mergeCell ref="M14:O14"/>
    <mergeCell ref="P14:P15"/>
    <mergeCell ref="Q14:Q15"/>
    <mergeCell ref="A1:Q2"/>
    <mergeCell ref="B14:B15"/>
    <mergeCell ref="C14:C15"/>
    <mergeCell ref="D14:D15"/>
    <mergeCell ref="E14:E15"/>
    <mergeCell ref="F14:F15"/>
    <mergeCell ref="G14:G15"/>
    <mergeCell ref="H14:H15"/>
    <mergeCell ref="I14:I15"/>
    <mergeCell ref="J14:L14"/>
  </mergeCells>
  <phoneticPr fontId="4" type="noConversion"/>
  <printOptions horizontalCentered="1"/>
  <pageMargins left="0" right="0" top="0.35433070866141736" bottom="0.59055118110236227" header="0" footer="0"/>
  <pageSetup paperSize="9" fitToHeight="0" orientation="portrait" horizontalDpi="4294967292" verticalDpi="300" r:id="rId1"/>
  <headerFooter alignWithMargins="0">
    <oddHeader xml:space="preserve">&amp;R&amp;10
 페이지(page)    &amp;P  of   &amp;N         </oddHead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L181"/>
  <sheetViews>
    <sheetView showGridLines="0" showWhiteSpace="0" zoomScaleNormal="100" zoomScaleSheetLayoutView="100" workbookViewId="0">
      <selection sqref="A1:K2"/>
    </sheetView>
  </sheetViews>
  <sheetFormatPr defaultColWidth="10.77734375" defaultRowHeight="15" customHeight="1"/>
  <cols>
    <col min="1" max="1" width="3.77734375" style="37" customWidth="1"/>
    <col min="2" max="5" width="8.77734375" style="37" customWidth="1"/>
    <col min="6" max="6" width="1.77734375" style="37" customWidth="1"/>
    <col min="7" max="10" width="8.77734375" style="37" customWidth="1"/>
    <col min="11" max="11" width="3.77734375" style="93" customWidth="1"/>
    <col min="12" max="12" width="6.77734375" style="104" customWidth="1"/>
    <col min="13" max="16384" width="10.77734375" style="93"/>
  </cols>
  <sheetData>
    <row r="1" spans="1:12" s="80" customFormat="1" ht="33" customHeight="1">
      <c r="A1" s="348" t="s">
        <v>71</v>
      </c>
      <c r="B1" s="348"/>
      <c r="C1" s="348"/>
      <c r="D1" s="348"/>
      <c r="E1" s="348"/>
      <c r="F1" s="348"/>
      <c r="G1" s="348"/>
      <c r="H1" s="348"/>
      <c r="I1" s="348"/>
      <c r="J1" s="348"/>
      <c r="K1" s="348"/>
      <c r="L1" s="82"/>
    </row>
    <row r="2" spans="1:12" s="80" customFormat="1" ht="33" customHeight="1">
      <c r="A2" s="348"/>
      <c r="B2" s="348"/>
      <c r="C2" s="348"/>
      <c r="D2" s="348"/>
      <c r="E2" s="348"/>
      <c r="F2" s="348"/>
      <c r="G2" s="348"/>
      <c r="H2" s="348"/>
      <c r="I2" s="348"/>
      <c r="J2" s="348"/>
      <c r="K2" s="348"/>
      <c r="L2" s="82"/>
    </row>
    <row r="3" spans="1:12" s="80" customFormat="1" ht="12.75" customHeight="1">
      <c r="A3" s="48"/>
      <c r="B3" s="22"/>
      <c r="C3" s="22"/>
      <c r="D3" s="22"/>
      <c r="E3" s="22"/>
      <c r="F3" s="22"/>
      <c r="G3" s="22"/>
      <c r="H3" s="22"/>
      <c r="I3" s="22"/>
      <c r="J3" s="22"/>
      <c r="K3" s="81"/>
      <c r="L3" s="103"/>
    </row>
    <row r="4" spans="1:12" s="82" customFormat="1" ht="13.5" customHeight="1">
      <c r="A4" s="90"/>
      <c r="B4" s="91"/>
      <c r="C4" s="99"/>
      <c r="D4" s="91"/>
      <c r="E4" s="91"/>
      <c r="F4" s="100"/>
      <c r="G4" s="227"/>
      <c r="H4" s="227"/>
      <c r="I4" s="92"/>
      <c r="J4" s="99"/>
      <c r="K4" s="90"/>
      <c r="L4" s="36"/>
    </row>
    <row r="5" spans="1:12" s="83" customFormat="1" ht="15" customHeight="1">
      <c r="A5" s="36"/>
      <c r="B5" s="36"/>
      <c r="C5" s="36"/>
      <c r="D5" s="36"/>
      <c r="E5" s="36"/>
      <c r="F5" s="36"/>
      <c r="G5" s="36"/>
      <c r="H5" s="36"/>
      <c r="I5" s="36"/>
      <c r="J5" s="36"/>
    </row>
    <row r="6" spans="1:12" s="85" customFormat="1" ht="15" customHeight="1">
      <c r="A6" s="43"/>
      <c r="B6" s="38" t="s">
        <v>99</v>
      </c>
      <c r="C6" s="37"/>
      <c r="D6" s="52"/>
      <c r="E6" s="52"/>
      <c r="F6" s="52"/>
      <c r="G6" s="52"/>
      <c r="H6" s="52"/>
      <c r="I6" s="51"/>
      <c r="J6" s="37"/>
      <c r="K6" s="94"/>
    </row>
    <row r="7" spans="1:12" s="85" customFormat="1" ht="15" customHeight="1">
      <c r="A7" s="43"/>
      <c r="B7" s="132" t="s">
        <v>119</v>
      </c>
      <c r="C7" s="132" t="s">
        <v>83</v>
      </c>
      <c r="D7" s="155" t="s">
        <v>82</v>
      </c>
      <c r="E7" s="346" t="s">
        <v>84</v>
      </c>
      <c r="F7" s="51"/>
      <c r="G7" s="132" t="s">
        <v>118</v>
      </c>
      <c r="H7" s="132" t="s">
        <v>83</v>
      </c>
      <c r="I7" s="221" t="s">
        <v>82</v>
      </c>
      <c r="J7" s="346" t="s">
        <v>84</v>
      </c>
    </row>
    <row r="8" spans="1:12" s="85" customFormat="1" ht="15" customHeight="1">
      <c r="A8" s="43"/>
      <c r="B8" s="131" t="s">
        <v>100</v>
      </c>
      <c r="C8" s="131" t="s">
        <v>100</v>
      </c>
      <c r="D8" s="131" t="s">
        <v>98</v>
      </c>
      <c r="E8" s="347"/>
      <c r="F8" s="51"/>
      <c r="G8" s="131" t="s">
        <v>98</v>
      </c>
      <c r="H8" s="131" t="s">
        <v>98</v>
      </c>
      <c r="I8" s="131" t="s">
        <v>98</v>
      </c>
      <c r="J8" s="347"/>
    </row>
    <row r="9" spans="1:12" s="85" customFormat="1" ht="15" customHeight="1">
      <c r="A9" s="43" t="str">
        <f>IF(Calcu!B9=TRUE,"","삭제")</f>
        <v>삭제</v>
      </c>
      <c r="B9" s="169" t="str">
        <f>Calcu!AH9</f>
        <v>-</v>
      </c>
      <c r="C9" s="169" t="str">
        <f>Calcu!AI9</f>
        <v>-</v>
      </c>
      <c r="D9" s="169" t="str">
        <f>Calcu!AK9</f>
        <v>-</v>
      </c>
      <c r="E9" s="169" t="str">
        <f>Calcu!AL9</f>
        <v/>
      </c>
      <c r="G9" s="169" t="str">
        <f>Calcu!AH48</f>
        <v>-</v>
      </c>
      <c r="H9" s="169" t="str">
        <f>Calcu!AI48</f>
        <v>-</v>
      </c>
      <c r="I9" s="169" t="str">
        <f>Calcu!AK48</f>
        <v>-</v>
      </c>
      <c r="J9" s="169" t="str">
        <f>Calcu!AL48</f>
        <v/>
      </c>
    </row>
    <row r="10" spans="1:12" s="85" customFormat="1" ht="15" customHeight="1">
      <c r="A10" s="43" t="str">
        <f>IF(Calcu!B10=TRUE,"","삭제")</f>
        <v>삭제</v>
      </c>
      <c r="B10" s="169" t="str">
        <f>Calcu!AH10</f>
        <v>-</v>
      </c>
      <c r="C10" s="169" t="str">
        <f>Calcu!AI10</f>
        <v>-</v>
      </c>
      <c r="D10" s="169" t="str">
        <f>Calcu!AK10</f>
        <v>-</v>
      </c>
      <c r="E10" s="169" t="str">
        <f>Calcu!AL10</f>
        <v/>
      </c>
      <c r="G10" s="169" t="str">
        <f>Calcu!AH49</f>
        <v>-</v>
      </c>
      <c r="H10" s="169" t="str">
        <f>Calcu!AI49</f>
        <v>-</v>
      </c>
      <c r="I10" s="169" t="str">
        <f>Calcu!AK49</f>
        <v>-</v>
      </c>
      <c r="J10" s="169" t="str">
        <f>Calcu!AL49</f>
        <v/>
      </c>
    </row>
    <row r="11" spans="1:12" s="85" customFormat="1" ht="15" customHeight="1">
      <c r="A11" s="43" t="str">
        <f>IF(Calcu!B11=TRUE,"","삭제")</f>
        <v>삭제</v>
      </c>
      <c r="B11" s="169" t="str">
        <f>Calcu!AH11</f>
        <v>-</v>
      </c>
      <c r="C11" s="169" t="str">
        <f>Calcu!AI11</f>
        <v>-</v>
      </c>
      <c r="D11" s="169" t="str">
        <f>Calcu!AK11</f>
        <v>-</v>
      </c>
      <c r="E11" s="169" t="str">
        <f>Calcu!AL11</f>
        <v/>
      </c>
      <c r="G11" s="169" t="str">
        <f>Calcu!AH50</f>
        <v>-</v>
      </c>
      <c r="H11" s="169" t="str">
        <f>Calcu!AI50</f>
        <v>-</v>
      </c>
      <c r="I11" s="169" t="str">
        <f>Calcu!AK50</f>
        <v>-</v>
      </c>
      <c r="J11" s="169" t="str">
        <f>Calcu!AL50</f>
        <v/>
      </c>
    </row>
    <row r="12" spans="1:12" s="85" customFormat="1" ht="15" customHeight="1">
      <c r="A12" s="43" t="str">
        <f>IF(Calcu!B12=TRUE,"","삭제")</f>
        <v>삭제</v>
      </c>
      <c r="B12" s="169" t="str">
        <f>Calcu!AH12</f>
        <v>-</v>
      </c>
      <c r="C12" s="169" t="str">
        <f>Calcu!AI12</f>
        <v>-</v>
      </c>
      <c r="D12" s="169" t="str">
        <f>Calcu!AK12</f>
        <v>-</v>
      </c>
      <c r="E12" s="169" t="str">
        <f>Calcu!AL12</f>
        <v/>
      </c>
      <c r="G12" s="169" t="str">
        <f>Calcu!AH51</f>
        <v>-</v>
      </c>
      <c r="H12" s="169" t="str">
        <f>Calcu!AI51</f>
        <v>-</v>
      </c>
      <c r="I12" s="169" t="str">
        <f>Calcu!AK51</f>
        <v>-</v>
      </c>
      <c r="J12" s="169" t="str">
        <f>Calcu!AL51</f>
        <v/>
      </c>
    </row>
    <row r="13" spans="1:12" s="85" customFormat="1" ht="15" customHeight="1">
      <c r="A13" s="43" t="str">
        <f>IF(Calcu!B13=TRUE,"","삭제")</f>
        <v>삭제</v>
      </c>
      <c r="B13" s="169" t="str">
        <f>Calcu!AH13</f>
        <v>-</v>
      </c>
      <c r="C13" s="169" t="str">
        <f>Calcu!AI13</f>
        <v>-</v>
      </c>
      <c r="D13" s="169" t="str">
        <f>Calcu!AK13</f>
        <v>-</v>
      </c>
      <c r="E13" s="169" t="str">
        <f>Calcu!AL13</f>
        <v/>
      </c>
      <c r="G13" s="169" t="str">
        <f>Calcu!AH52</f>
        <v>-</v>
      </c>
      <c r="H13" s="169" t="str">
        <f>Calcu!AI52</f>
        <v>-</v>
      </c>
      <c r="I13" s="169" t="str">
        <f>Calcu!AK52</f>
        <v>-</v>
      </c>
      <c r="J13" s="169" t="str">
        <f>Calcu!AL52</f>
        <v/>
      </c>
    </row>
    <row r="14" spans="1:12" s="85" customFormat="1" ht="15" customHeight="1">
      <c r="A14" s="43" t="str">
        <f>IF(Calcu!B14=TRUE,"","삭제")</f>
        <v>삭제</v>
      </c>
      <c r="B14" s="169" t="str">
        <f>Calcu!AH14</f>
        <v>-</v>
      </c>
      <c r="C14" s="169" t="str">
        <f>Calcu!AI14</f>
        <v>-</v>
      </c>
      <c r="D14" s="169" t="str">
        <f>Calcu!AK14</f>
        <v>-</v>
      </c>
      <c r="E14" s="169" t="str">
        <f>Calcu!AL14</f>
        <v/>
      </c>
      <c r="G14" s="169" t="str">
        <f>Calcu!AH53</f>
        <v>-</v>
      </c>
      <c r="H14" s="169" t="str">
        <f>Calcu!AI53</f>
        <v>-</v>
      </c>
      <c r="I14" s="169" t="str">
        <f>Calcu!AK53</f>
        <v>-</v>
      </c>
      <c r="J14" s="169" t="str">
        <f>Calcu!AL53</f>
        <v/>
      </c>
    </row>
    <row r="15" spans="1:12" s="85" customFormat="1" ht="15" customHeight="1">
      <c r="A15" s="43" t="str">
        <f>IF(Calcu!B15=TRUE,"","삭제")</f>
        <v>삭제</v>
      </c>
      <c r="B15" s="169" t="str">
        <f>Calcu!AH15</f>
        <v>-</v>
      </c>
      <c r="C15" s="169" t="str">
        <f>Calcu!AI15</f>
        <v>-</v>
      </c>
      <c r="D15" s="169" t="str">
        <f>Calcu!AK15</f>
        <v>-</v>
      </c>
      <c r="E15" s="169" t="str">
        <f>Calcu!AL15</f>
        <v/>
      </c>
      <c r="G15" s="169" t="str">
        <f>Calcu!AH54</f>
        <v>-</v>
      </c>
      <c r="H15" s="169" t="str">
        <f>Calcu!AI54</f>
        <v>-</v>
      </c>
      <c r="I15" s="169" t="str">
        <f>Calcu!AK54</f>
        <v>-</v>
      </c>
      <c r="J15" s="169" t="str">
        <f>Calcu!AL54</f>
        <v/>
      </c>
    </row>
    <row r="16" spans="1:12" s="85" customFormat="1" ht="15" customHeight="1">
      <c r="A16" s="43" t="str">
        <f>IF(Calcu!B16=TRUE,"","삭제")</f>
        <v>삭제</v>
      </c>
      <c r="B16" s="169" t="str">
        <f>Calcu!AH16</f>
        <v>-</v>
      </c>
      <c r="C16" s="169" t="str">
        <f>Calcu!AI16</f>
        <v>-</v>
      </c>
      <c r="D16" s="169" t="str">
        <f>Calcu!AK16</f>
        <v>-</v>
      </c>
      <c r="E16" s="169" t="str">
        <f>Calcu!AL16</f>
        <v/>
      </c>
      <c r="G16" s="169" t="str">
        <f>Calcu!AH55</f>
        <v>-</v>
      </c>
      <c r="H16" s="169" t="str">
        <f>Calcu!AI55</f>
        <v>-</v>
      </c>
      <c r="I16" s="169" t="str">
        <f>Calcu!AK55</f>
        <v>-</v>
      </c>
      <c r="J16" s="169" t="str">
        <f>Calcu!AL55</f>
        <v/>
      </c>
    </row>
    <row r="17" spans="1:10" s="85" customFormat="1" ht="15" customHeight="1">
      <c r="A17" s="43" t="str">
        <f>IF(Calcu!B17=TRUE,"","삭제")</f>
        <v>삭제</v>
      </c>
      <c r="B17" s="169" t="str">
        <f>Calcu!AH17</f>
        <v>-</v>
      </c>
      <c r="C17" s="169" t="str">
        <f>Calcu!AI17</f>
        <v>-</v>
      </c>
      <c r="D17" s="169" t="str">
        <f>Calcu!AK17</f>
        <v>-</v>
      </c>
      <c r="E17" s="169" t="str">
        <f>Calcu!AL17</f>
        <v/>
      </c>
      <c r="G17" s="169" t="str">
        <f>Calcu!AH56</f>
        <v>-</v>
      </c>
      <c r="H17" s="169" t="str">
        <f>Calcu!AI56</f>
        <v>-</v>
      </c>
      <c r="I17" s="169" t="str">
        <f>Calcu!AK56</f>
        <v>-</v>
      </c>
      <c r="J17" s="169" t="str">
        <f>Calcu!AL56</f>
        <v/>
      </c>
    </row>
    <row r="18" spans="1:10" s="85" customFormat="1" ht="15" customHeight="1">
      <c r="A18" s="43" t="str">
        <f>IF(Calcu!B18=TRUE,"","삭제")</f>
        <v>삭제</v>
      </c>
      <c r="B18" s="169" t="str">
        <f>Calcu!AH18</f>
        <v>-</v>
      </c>
      <c r="C18" s="169" t="str">
        <f>Calcu!AI18</f>
        <v>-</v>
      </c>
      <c r="D18" s="169" t="str">
        <f>Calcu!AK18</f>
        <v>-</v>
      </c>
      <c r="E18" s="169" t="str">
        <f>Calcu!AL18</f>
        <v/>
      </c>
      <c r="G18" s="169" t="str">
        <f>Calcu!AH57</f>
        <v>-</v>
      </c>
      <c r="H18" s="169" t="str">
        <f>Calcu!AI57</f>
        <v>-</v>
      </c>
      <c r="I18" s="169" t="str">
        <f>Calcu!AK57</f>
        <v>-</v>
      </c>
      <c r="J18" s="169" t="str">
        <f>Calcu!AL57</f>
        <v/>
      </c>
    </row>
    <row r="19" spans="1:10" s="85" customFormat="1" ht="15" customHeight="1">
      <c r="A19" s="43" t="str">
        <f>IF(Calcu!B19=TRUE,"","삭제")</f>
        <v>삭제</v>
      </c>
      <c r="B19" s="169" t="str">
        <f>Calcu!AH19</f>
        <v>-</v>
      </c>
      <c r="C19" s="169" t="str">
        <f>Calcu!AI19</f>
        <v>-</v>
      </c>
      <c r="D19" s="169" t="str">
        <f>Calcu!AK19</f>
        <v>-</v>
      </c>
      <c r="E19" s="169" t="str">
        <f>Calcu!AL19</f>
        <v/>
      </c>
      <c r="G19" s="169" t="str">
        <f>Calcu!AH58</f>
        <v>-</v>
      </c>
      <c r="H19" s="169" t="str">
        <f>Calcu!AI58</f>
        <v>-</v>
      </c>
      <c r="I19" s="169" t="str">
        <f>Calcu!AK58</f>
        <v>-</v>
      </c>
      <c r="J19" s="169" t="str">
        <f>Calcu!AL58</f>
        <v/>
      </c>
    </row>
    <row r="20" spans="1:10" s="85" customFormat="1" ht="15" customHeight="1">
      <c r="A20" s="43" t="str">
        <f>IF(Calcu!B20=TRUE,"","삭제")</f>
        <v>삭제</v>
      </c>
      <c r="B20" s="169" t="str">
        <f>Calcu!AH20</f>
        <v>-</v>
      </c>
      <c r="C20" s="169" t="str">
        <f>Calcu!AI20</f>
        <v>-</v>
      </c>
      <c r="D20" s="169" t="str">
        <f>Calcu!AK20</f>
        <v>-</v>
      </c>
      <c r="E20" s="169" t="str">
        <f>Calcu!AL20</f>
        <v/>
      </c>
      <c r="G20" s="169" t="str">
        <f>Calcu!AH59</f>
        <v>-</v>
      </c>
      <c r="H20" s="169" t="str">
        <f>Calcu!AI59</f>
        <v>-</v>
      </c>
      <c r="I20" s="169" t="str">
        <f>Calcu!AK59</f>
        <v>-</v>
      </c>
      <c r="J20" s="169" t="str">
        <f>Calcu!AL59</f>
        <v/>
      </c>
    </row>
    <row r="21" spans="1:10" s="85" customFormat="1" ht="15" customHeight="1">
      <c r="A21" s="43" t="str">
        <f>IF(Calcu!B21=TRUE,"","삭제")</f>
        <v>삭제</v>
      </c>
      <c r="B21" s="169" t="str">
        <f>Calcu!AH21</f>
        <v>-</v>
      </c>
      <c r="C21" s="169" t="str">
        <f>Calcu!AI21</f>
        <v>-</v>
      </c>
      <c r="D21" s="169" t="str">
        <f>Calcu!AK21</f>
        <v>-</v>
      </c>
      <c r="E21" s="169" t="str">
        <f>Calcu!AL21</f>
        <v/>
      </c>
      <c r="G21" s="169" t="str">
        <f>Calcu!AH60</f>
        <v>-</v>
      </c>
      <c r="H21" s="169" t="str">
        <f>Calcu!AI60</f>
        <v>-</v>
      </c>
      <c r="I21" s="169" t="str">
        <f>Calcu!AK60</f>
        <v>-</v>
      </c>
      <c r="J21" s="169" t="str">
        <f>Calcu!AL60</f>
        <v/>
      </c>
    </row>
    <row r="22" spans="1:10" s="85" customFormat="1" ht="15" customHeight="1">
      <c r="A22" s="43" t="str">
        <f>IF(Calcu!B22=TRUE,"","삭제")</f>
        <v>삭제</v>
      </c>
      <c r="B22" s="169" t="str">
        <f>Calcu!AH22</f>
        <v>-</v>
      </c>
      <c r="C22" s="169" t="str">
        <f>Calcu!AI22</f>
        <v>-</v>
      </c>
      <c r="D22" s="169" t="str">
        <f>Calcu!AK22</f>
        <v>-</v>
      </c>
      <c r="E22" s="169" t="str">
        <f>Calcu!AL22</f>
        <v/>
      </c>
      <c r="G22" s="169" t="str">
        <f>Calcu!AH61</f>
        <v>-</v>
      </c>
      <c r="H22" s="169" t="str">
        <f>Calcu!AI61</f>
        <v>-</v>
      </c>
      <c r="I22" s="169" t="str">
        <f>Calcu!AK61</f>
        <v>-</v>
      </c>
      <c r="J22" s="169" t="str">
        <f>Calcu!AL61</f>
        <v/>
      </c>
    </row>
    <row r="23" spans="1:10" s="85" customFormat="1" ht="15" customHeight="1">
      <c r="A23" s="43" t="str">
        <f>IF(Calcu!B23=TRUE,"","삭제")</f>
        <v>삭제</v>
      </c>
      <c r="B23" s="169" t="str">
        <f>Calcu!AH23</f>
        <v>-</v>
      </c>
      <c r="C23" s="169" t="str">
        <f>Calcu!AI23</f>
        <v>-</v>
      </c>
      <c r="D23" s="169" t="str">
        <f>Calcu!AK23</f>
        <v>-</v>
      </c>
      <c r="E23" s="169" t="str">
        <f>Calcu!AL23</f>
        <v/>
      </c>
      <c r="G23" s="169" t="str">
        <f>Calcu!AH62</f>
        <v>-</v>
      </c>
      <c r="H23" s="169" t="str">
        <f>Calcu!AI62</f>
        <v>-</v>
      </c>
      <c r="I23" s="169" t="str">
        <f>Calcu!AK62</f>
        <v>-</v>
      </c>
      <c r="J23" s="169" t="str">
        <f>Calcu!AL62</f>
        <v/>
      </c>
    </row>
    <row r="24" spans="1:10" s="85" customFormat="1" ht="15" customHeight="1">
      <c r="A24" s="43" t="str">
        <f>IF(Calcu!B24=TRUE,"","삭제")</f>
        <v>삭제</v>
      </c>
      <c r="B24" s="169" t="str">
        <f>Calcu!AH24</f>
        <v>-</v>
      </c>
      <c r="C24" s="169" t="str">
        <f>Calcu!AI24</f>
        <v>-</v>
      </c>
      <c r="D24" s="169" t="str">
        <f>Calcu!AK24</f>
        <v>-</v>
      </c>
      <c r="E24" s="169" t="str">
        <f>Calcu!AL24</f>
        <v/>
      </c>
      <c r="G24" s="169" t="str">
        <f>Calcu!AH63</f>
        <v>-</v>
      </c>
      <c r="H24" s="169" t="str">
        <f>Calcu!AI63</f>
        <v>-</v>
      </c>
      <c r="I24" s="169" t="str">
        <f>Calcu!AK63</f>
        <v>-</v>
      </c>
      <c r="J24" s="169" t="str">
        <f>Calcu!AL63</f>
        <v/>
      </c>
    </row>
    <row r="25" spans="1:10" s="85" customFormat="1" ht="15" customHeight="1">
      <c r="A25" s="43" t="str">
        <f>IF(Calcu!B25=TRUE,"","삭제")</f>
        <v>삭제</v>
      </c>
      <c r="B25" s="169" t="str">
        <f>Calcu!AH25</f>
        <v>-</v>
      </c>
      <c r="C25" s="169" t="str">
        <f>Calcu!AI25</f>
        <v>-</v>
      </c>
      <c r="D25" s="169" t="str">
        <f>Calcu!AK25</f>
        <v>-</v>
      </c>
      <c r="E25" s="169" t="str">
        <f>Calcu!AL25</f>
        <v/>
      </c>
      <c r="G25" s="169" t="str">
        <f>Calcu!AH64</f>
        <v>-</v>
      </c>
      <c r="H25" s="169" t="str">
        <f>Calcu!AI64</f>
        <v>-</v>
      </c>
      <c r="I25" s="169" t="str">
        <f>Calcu!AK64</f>
        <v>-</v>
      </c>
      <c r="J25" s="169" t="str">
        <f>Calcu!AL64</f>
        <v/>
      </c>
    </row>
    <row r="26" spans="1:10" s="85" customFormat="1" ht="15" customHeight="1">
      <c r="A26" s="43" t="str">
        <f>IF(Calcu!B26=TRUE,"","삭제")</f>
        <v>삭제</v>
      </c>
      <c r="B26" s="169" t="str">
        <f>Calcu!AH26</f>
        <v>-</v>
      </c>
      <c r="C26" s="169" t="str">
        <f>Calcu!AI26</f>
        <v>-</v>
      </c>
      <c r="D26" s="169" t="str">
        <f>Calcu!AK26</f>
        <v>-</v>
      </c>
      <c r="E26" s="169" t="str">
        <f>Calcu!AL26</f>
        <v/>
      </c>
      <c r="G26" s="169" t="str">
        <f>Calcu!AH65</f>
        <v>-</v>
      </c>
      <c r="H26" s="169" t="str">
        <f>Calcu!AI65</f>
        <v>-</v>
      </c>
      <c r="I26" s="169" t="str">
        <f>Calcu!AK65</f>
        <v>-</v>
      </c>
      <c r="J26" s="169" t="str">
        <f>Calcu!AL65</f>
        <v/>
      </c>
    </row>
    <row r="27" spans="1:10" s="85" customFormat="1" ht="15" customHeight="1">
      <c r="A27" s="43" t="str">
        <f>IF(Calcu!B27=TRUE,"","삭제")</f>
        <v>삭제</v>
      </c>
      <c r="B27" s="169" t="str">
        <f>Calcu!AH27</f>
        <v>-</v>
      </c>
      <c r="C27" s="169" t="str">
        <f>Calcu!AI27</f>
        <v>-</v>
      </c>
      <c r="D27" s="169" t="str">
        <f>Calcu!AK27</f>
        <v>-</v>
      </c>
      <c r="E27" s="169" t="str">
        <f>Calcu!AL27</f>
        <v/>
      </c>
      <c r="G27" s="169" t="str">
        <f>Calcu!AH66</f>
        <v>-</v>
      </c>
      <c r="H27" s="169" t="str">
        <f>Calcu!AI66</f>
        <v>-</v>
      </c>
      <c r="I27" s="169" t="str">
        <f>Calcu!AK66</f>
        <v>-</v>
      </c>
      <c r="J27" s="169" t="str">
        <f>Calcu!AL66</f>
        <v/>
      </c>
    </row>
    <row r="28" spans="1:10" s="85" customFormat="1" ht="15" customHeight="1">
      <c r="A28" s="43" t="str">
        <f>IF(Calcu!B28=TRUE,"","삭제")</f>
        <v>삭제</v>
      </c>
      <c r="B28" s="169" t="str">
        <f>Calcu!AH28</f>
        <v>-</v>
      </c>
      <c r="C28" s="169" t="str">
        <f>Calcu!AI28</f>
        <v>-</v>
      </c>
      <c r="D28" s="169" t="str">
        <f>Calcu!AK28</f>
        <v>-</v>
      </c>
      <c r="E28" s="169" t="str">
        <f>Calcu!AL28</f>
        <v/>
      </c>
      <c r="G28" s="169" t="str">
        <f>Calcu!AH67</f>
        <v>-</v>
      </c>
      <c r="H28" s="169" t="str">
        <f>Calcu!AI67</f>
        <v>-</v>
      </c>
      <c r="I28" s="169" t="str">
        <f>Calcu!AK67</f>
        <v>-</v>
      </c>
      <c r="J28" s="169" t="str">
        <f>Calcu!AL67</f>
        <v/>
      </c>
    </row>
    <row r="29" spans="1:10" s="85" customFormat="1" ht="15" customHeight="1">
      <c r="A29" s="43" t="str">
        <f>IF(Calcu!B29=TRUE,"","삭제")</f>
        <v>삭제</v>
      </c>
      <c r="B29" s="169" t="str">
        <f>Calcu!AH29</f>
        <v>-</v>
      </c>
      <c r="C29" s="169" t="str">
        <f>Calcu!AI29</f>
        <v>-</v>
      </c>
      <c r="D29" s="169" t="str">
        <f>Calcu!AK29</f>
        <v>-</v>
      </c>
      <c r="E29" s="169" t="str">
        <f>Calcu!AL29</f>
        <v/>
      </c>
      <c r="G29" s="169" t="str">
        <f>Calcu!AH68</f>
        <v>-</v>
      </c>
      <c r="H29" s="169" t="str">
        <f>Calcu!AI68</f>
        <v>-</v>
      </c>
      <c r="I29" s="169" t="str">
        <f>Calcu!AK68</f>
        <v>-</v>
      </c>
      <c r="J29" s="169" t="str">
        <f>Calcu!AL68</f>
        <v/>
      </c>
    </row>
    <row r="30" spans="1:10" s="85" customFormat="1" ht="15" customHeight="1">
      <c r="A30" s="43" t="str">
        <f>IF(Calcu!B30=TRUE,"","삭제")</f>
        <v>삭제</v>
      </c>
      <c r="B30" s="169" t="str">
        <f>Calcu!AH30</f>
        <v>-</v>
      </c>
      <c r="C30" s="169" t="str">
        <f>Calcu!AI30</f>
        <v>-</v>
      </c>
      <c r="D30" s="169" t="str">
        <f>Calcu!AK30</f>
        <v>-</v>
      </c>
      <c r="E30" s="169" t="str">
        <f>Calcu!AL30</f>
        <v/>
      </c>
      <c r="G30" s="169" t="str">
        <f>Calcu!AH69</f>
        <v>-</v>
      </c>
      <c r="H30" s="169" t="str">
        <f>Calcu!AI69</f>
        <v>-</v>
      </c>
      <c r="I30" s="169" t="str">
        <f>Calcu!AK69</f>
        <v>-</v>
      </c>
      <c r="J30" s="169" t="str">
        <f>Calcu!AL69</f>
        <v/>
      </c>
    </row>
    <row r="31" spans="1:10" s="85" customFormat="1" ht="15" customHeight="1">
      <c r="A31" s="43" t="str">
        <f>IF(Calcu!B31=TRUE,"","삭제")</f>
        <v>삭제</v>
      </c>
      <c r="B31" s="169" t="str">
        <f>Calcu!AH31</f>
        <v>-</v>
      </c>
      <c r="C31" s="169" t="str">
        <f>Calcu!AI31</f>
        <v>-</v>
      </c>
      <c r="D31" s="169" t="str">
        <f>Calcu!AK31</f>
        <v>-</v>
      </c>
      <c r="E31" s="169" t="str">
        <f>Calcu!AL31</f>
        <v/>
      </c>
      <c r="G31" s="169" t="str">
        <f>Calcu!AH70</f>
        <v>-</v>
      </c>
      <c r="H31" s="169" t="str">
        <f>Calcu!AI70</f>
        <v>-</v>
      </c>
      <c r="I31" s="169" t="str">
        <f>Calcu!AK70</f>
        <v>-</v>
      </c>
      <c r="J31" s="169" t="str">
        <f>Calcu!AL70</f>
        <v/>
      </c>
    </row>
    <row r="32" spans="1:10" s="85" customFormat="1" ht="15" customHeight="1">
      <c r="A32" s="43" t="str">
        <f>IF(Calcu!B32=TRUE,"","삭제")</f>
        <v>삭제</v>
      </c>
      <c r="B32" s="169" t="str">
        <f>Calcu!AH32</f>
        <v>-</v>
      </c>
      <c r="C32" s="169" t="str">
        <f>Calcu!AI32</f>
        <v>-</v>
      </c>
      <c r="D32" s="169" t="str">
        <f>Calcu!AK32</f>
        <v>-</v>
      </c>
      <c r="E32" s="169" t="str">
        <f>Calcu!AL32</f>
        <v/>
      </c>
      <c r="G32" s="169" t="str">
        <f>Calcu!AH71</f>
        <v>-</v>
      </c>
      <c r="H32" s="169" t="str">
        <f>Calcu!AI71</f>
        <v>-</v>
      </c>
      <c r="I32" s="169" t="str">
        <f>Calcu!AK71</f>
        <v>-</v>
      </c>
      <c r="J32" s="169" t="str">
        <f>Calcu!AL71</f>
        <v/>
      </c>
    </row>
    <row r="33" spans="1:10" s="85" customFormat="1" ht="15" customHeight="1">
      <c r="A33" s="43" t="str">
        <f>IF(Calcu!B33=TRUE,"","삭제")</f>
        <v>삭제</v>
      </c>
      <c r="B33" s="169" t="str">
        <f>Calcu!AH33</f>
        <v>-</v>
      </c>
      <c r="C33" s="169" t="str">
        <f>Calcu!AI33</f>
        <v>-</v>
      </c>
      <c r="D33" s="169" t="str">
        <f>Calcu!AK33</f>
        <v>-</v>
      </c>
      <c r="E33" s="169" t="str">
        <f>Calcu!AL33</f>
        <v/>
      </c>
      <c r="G33" s="169" t="str">
        <f>Calcu!AH72</f>
        <v>-</v>
      </c>
      <c r="H33" s="169" t="str">
        <f>Calcu!AI72</f>
        <v>-</v>
      </c>
      <c r="I33" s="169" t="str">
        <f>Calcu!AK72</f>
        <v>-</v>
      </c>
      <c r="J33" s="169" t="str">
        <f>Calcu!AL72</f>
        <v/>
      </c>
    </row>
    <row r="34" spans="1:10" s="85" customFormat="1" ht="15" customHeight="1">
      <c r="A34" s="43" t="str">
        <f>IF(Calcu!B34=TRUE,"","삭제")</f>
        <v>삭제</v>
      </c>
      <c r="B34" s="169" t="str">
        <f>Calcu!AH34</f>
        <v>-</v>
      </c>
      <c r="C34" s="169" t="str">
        <f>Calcu!AI34</f>
        <v>-</v>
      </c>
      <c r="D34" s="169" t="str">
        <f>Calcu!AK34</f>
        <v>-</v>
      </c>
      <c r="E34" s="169" t="str">
        <f>Calcu!AL34</f>
        <v/>
      </c>
      <c r="G34" s="169" t="str">
        <f>Calcu!AH73</f>
        <v>-</v>
      </c>
      <c r="H34" s="169" t="str">
        <f>Calcu!AI73</f>
        <v>-</v>
      </c>
      <c r="I34" s="169" t="str">
        <f>Calcu!AK73</f>
        <v>-</v>
      </c>
      <c r="J34" s="169" t="str">
        <f>Calcu!AL73</f>
        <v/>
      </c>
    </row>
    <row r="35" spans="1:10" s="85" customFormat="1" ht="15" customHeight="1">
      <c r="A35" s="43" t="str">
        <f>IF(Calcu!B35=TRUE,"","삭제")</f>
        <v>삭제</v>
      </c>
      <c r="B35" s="169" t="str">
        <f>Calcu!AH35</f>
        <v>-</v>
      </c>
      <c r="C35" s="169" t="str">
        <f>Calcu!AI35</f>
        <v>-</v>
      </c>
      <c r="D35" s="169" t="str">
        <f>Calcu!AK35</f>
        <v>-</v>
      </c>
      <c r="E35" s="169" t="str">
        <f>Calcu!AL35</f>
        <v/>
      </c>
      <c r="G35" s="169" t="str">
        <f>Calcu!AH74</f>
        <v>-</v>
      </c>
      <c r="H35" s="169" t="str">
        <f>Calcu!AI74</f>
        <v>-</v>
      </c>
      <c r="I35" s="169" t="str">
        <f>Calcu!AK74</f>
        <v>-</v>
      </c>
      <c r="J35" s="169" t="str">
        <f>Calcu!AL74</f>
        <v/>
      </c>
    </row>
    <row r="36" spans="1:10" s="85" customFormat="1" ht="15" customHeight="1">
      <c r="A36" s="43" t="str">
        <f>IF(Calcu!B36=TRUE,"","삭제")</f>
        <v>삭제</v>
      </c>
      <c r="B36" s="169" t="str">
        <f>Calcu!AH36</f>
        <v>-</v>
      </c>
      <c r="C36" s="169" t="str">
        <f>Calcu!AI36</f>
        <v>-</v>
      </c>
      <c r="D36" s="169" t="str">
        <f>Calcu!AK36</f>
        <v>-</v>
      </c>
      <c r="E36" s="169" t="str">
        <f>Calcu!AL36</f>
        <v/>
      </c>
      <c r="G36" s="169" t="str">
        <f>Calcu!AH75</f>
        <v>-</v>
      </c>
      <c r="H36" s="169" t="str">
        <f>Calcu!AI75</f>
        <v>-</v>
      </c>
      <c r="I36" s="169" t="str">
        <f>Calcu!AK75</f>
        <v>-</v>
      </c>
      <c r="J36" s="169" t="str">
        <f>Calcu!AL75</f>
        <v/>
      </c>
    </row>
    <row r="37" spans="1:10" s="85" customFormat="1" ht="15" customHeight="1">
      <c r="A37" s="43" t="str">
        <f>IF(Calcu!B37=TRUE,"","삭제")</f>
        <v>삭제</v>
      </c>
      <c r="B37" s="169" t="str">
        <f>Calcu!AH37</f>
        <v>-</v>
      </c>
      <c r="C37" s="169" t="str">
        <f>Calcu!AI37</f>
        <v>-</v>
      </c>
      <c r="D37" s="169" t="str">
        <f>Calcu!AK37</f>
        <v>-</v>
      </c>
      <c r="E37" s="169" t="str">
        <f>Calcu!AL37</f>
        <v/>
      </c>
      <c r="G37" s="169" t="str">
        <f>Calcu!AH76</f>
        <v>-</v>
      </c>
      <c r="H37" s="169" t="str">
        <f>Calcu!AI76</f>
        <v>-</v>
      </c>
      <c r="I37" s="169" t="str">
        <f>Calcu!AK76</f>
        <v>-</v>
      </c>
      <c r="J37" s="169" t="str">
        <f>Calcu!AL76</f>
        <v/>
      </c>
    </row>
    <row r="38" spans="1:10" s="85" customFormat="1" ht="15" customHeight="1">
      <c r="A38" s="43" t="str">
        <f>IF(Calcu!B38=TRUE,"","삭제")</f>
        <v>삭제</v>
      </c>
      <c r="B38" s="169" t="str">
        <f>Calcu!AH38</f>
        <v>-</v>
      </c>
      <c r="C38" s="169" t="str">
        <f>Calcu!AI38</f>
        <v>-</v>
      </c>
      <c r="D38" s="169" t="str">
        <f>Calcu!AK38</f>
        <v>-</v>
      </c>
      <c r="E38" s="169" t="str">
        <f>Calcu!AL38</f>
        <v/>
      </c>
      <c r="G38" s="169" t="str">
        <f>Calcu!AH77</f>
        <v>-</v>
      </c>
      <c r="H38" s="169" t="str">
        <f>Calcu!AI77</f>
        <v>-</v>
      </c>
      <c r="I38" s="169" t="str">
        <f>Calcu!AK77</f>
        <v>-</v>
      </c>
      <c r="J38" s="169" t="str">
        <f>Calcu!AL77</f>
        <v/>
      </c>
    </row>
    <row r="39" spans="1:10" s="85" customFormat="1" ht="15" customHeight="1">
      <c r="A39" s="43" t="str">
        <f>IF(Calcu!B39=TRUE,"","삭제")</f>
        <v>삭제</v>
      </c>
      <c r="B39" s="169" t="str">
        <f>Calcu!AH39</f>
        <v>-</v>
      </c>
      <c r="C39" s="169" t="str">
        <f>Calcu!AI39</f>
        <v>-</v>
      </c>
      <c r="D39" s="169" t="str">
        <f>Calcu!AK39</f>
        <v>-</v>
      </c>
      <c r="E39" s="169" t="str">
        <f>Calcu!AL39</f>
        <v/>
      </c>
      <c r="G39" s="169" t="str">
        <f>Calcu!AH78</f>
        <v>-</v>
      </c>
      <c r="H39" s="169" t="str">
        <f>Calcu!AI78</f>
        <v>-</v>
      </c>
      <c r="I39" s="169" t="str">
        <f>Calcu!AK78</f>
        <v>-</v>
      </c>
      <c r="J39" s="169" t="str">
        <f>Calcu!AL78</f>
        <v/>
      </c>
    </row>
    <row r="40" spans="1:10" s="85" customFormat="1" ht="15" customHeight="1">
      <c r="A40" s="43" t="str">
        <f>IF(Calcu!B40=TRUE,"","삭제")</f>
        <v>삭제</v>
      </c>
      <c r="B40" s="169" t="str">
        <f>Calcu!AH40</f>
        <v>-</v>
      </c>
      <c r="C40" s="169" t="str">
        <f>Calcu!AI40</f>
        <v>-</v>
      </c>
      <c r="D40" s="169" t="str">
        <f>Calcu!AK40</f>
        <v>-</v>
      </c>
      <c r="E40" s="169" t="str">
        <f>Calcu!AL40</f>
        <v/>
      </c>
      <c r="G40" s="169" t="str">
        <f>Calcu!AH79</f>
        <v>-</v>
      </c>
      <c r="H40" s="169" t="str">
        <f>Calcu!AI79</f>
        <v>-</v>
      </c>
      <c r="I40" s="169" t="str">
        <f>Calcu!AK79</f>
        <v>-</v>
      </c>
      <c r="J40" s="169" t="str">
        <f>Calcu!AL79</f>
        <v/>
      </c>
    </row>
    <row r="41" spans="1:10" s="85" customFormat="1" ht="15" customHeight="1">
      <c r="A41" s="43" t="str">
        <f>IF(Calcu!B41=TRUE,"","삭제")</f>
        <v>삭제</v>
      </c>
      <c r="B41" s="169" t="str">
        <f>Calcu!AH41</f>
        <v>-</v>
      </c>
      <c r="C41" s="169" t="str">
        <f>Calcu!AI41</f>
        <v>-</v>
      </c>
      <c r="D41" s="169" t="str">
        <f>Calcu!AK41</f>
        <v>-</v>
      </c>
      <c r="E41" s="169" t="str">
        <f>Calcu!AL41</f>
        <v/>
      </c>
      <c r="G41" s="169" t="str">
        <f>Calcu!AH80</f>
        <v>-</v>
      </c>
      <c r="H41" s="169" t="str">
        <f>Calcu!AI80</f>
        <v>-</v>
      </c>
      <c r="I41" s="169" t="str">
        <f>Calcu!AK80</f>
        <v>-</v>
      </c>
      <c r="J41" s="169" t="str">
        <f>Calcu!AL80</f>
        <v/>
      </c>
    </row>
    <row r="42" spans="1:10" s="85" customFormat="1" ht="15" customHeight="1">
      <c r="A42" s="43" t="str">
        <f>IF(Calcu!B42=TRUE,"","삭제")</f>
        <v>삭제</v>
      </c>
      <c r="B42" s="169" t="str">
        <f>Calcu!AH42</f>
        <v>-</v>
      </c>
      <c r="C42" s="169" t="str">
        <f>Calcu!AI42</f>
        <v>-</v>
      </c>
      <c r="D42" s="169" t="str">
        <f>Calcu!AK42</f>
        <v>-</v>
      </c>
      <c r="E42" s="169" t="str">
        <f>Calcu!AL42</f>
        <v/>
      </c>
      <c r="G42" s="169" t="str">
        <f>Calcu!AH81</f>
        <v>-</v>
      </c>
      <c r="H42" s="169" t="str">
        <f>Calcu!AI81</f>
        <v>-</v>
      </c>
      <c r="I42" s="169" t="str">
        <f>Calcu!AK81</f>
        <v>-</v>
      </c>
      <c r="J42" s="169" t="str">
        <f>Calcu!AL81</f>
        <v/>
      </c>
    </row>
    <row r="43" spans="1:10" s="85" customFormat="1" ht="15" customHeight="1">
      <c r="A43" s="43" t="str">
        <f>IF(Calcu!B43=TRUE,"","삭제")</f>
        <v>삭제</v>
      </c>
      <c r="B43" s="169" t="str">
        <f>Calcu!AH43</f>
        <v>-</v>
      </c>
      <c r="C43" s="169" t="str">
        <f>Calcu!AI43</f>
        <v>-</v>
      </c>
      <c r="D43" s="169" t="str">
        <f>Calcu!AK43</f>
        <v>-</v>
      </c>
      <c r="E43" s="169" t="str">
        <f>Calcu!AL43</f>
        <v/>
      </c>
      <c r="G43" s="169" t="str">
        <f>Calcu!AH82</f>
        <v>-</v>
      </c>
      <c r="H43" s="169" t="str">
        <f>Calcu!AI82</f>
        <v>-</v>
      </c>
      <c r="I43" s="169" t="str">
        <f>Calcu!AK82</f>
        <v>-</v>
      </c>
      <c r="J43" s="169" t="str">
        <f>Calcu!AL82</f>
        <v/>
      </c>
    </row>
    <row r="44" spans="1:10" s="85" customFormat="1" ht="15" customHeight="1">
      <c r="A44" s="43" t="str">
        <f>IF(Calcu!B44=TRUE,"","삭제")</f>
        <v>삭제</v>
      </c>
      <c r="B44" s="169" t="str">
        <f>Calcu!AH44</f>
        <v>-</v>
      </c>
      <c r="C44" s="169" t="str">
        <f>Calcu!AI44</f>
        <v>-</v>
      </c>
      <c r="D44" s="169" t="str">
        <f>Calcu!AK44</f>
        <v>-</v>
      </c>
      <c r="E44" s="169" t="str">
        <f>Calcu!AL44</f>
        <v/>
      </c>
      <c r="G44" s="169" t="str">
        <f>Calcu!AH83</f>
        <v>-</v>
      </c>
      <c r="H44" s="169" t="str">
        <f>Calcu!AI83</f>
        <v>-</v>
      </c>
      <c r="I44" s="169" t="str">
        <f>Calcu!AK83</f>
        <v>-</v>
      </c>
      <c r="J44" s="169" t="str">
        <f>Calcu!AL83</f>
        <v/>
      </c>
    </row>
    <row r="45" spans="1:10" s="85" customFormat="1" ht="15" customHeight="1">
      <c r="A45" s="43" t="str">
        <f>IF(Calcu!B45=TRUE,"","삭제")</f>
        <v>삭제</v>
      </c>
      <c r="B45" s="169" t="str">
        <f>Calcu!AH45</f>
        <v>-</v>
      </c>
      <c r="C45" s="169" t="str">
        <f>Calcu!AI45</f>
        <v>-</v>
      </c>
      <c r="D45" s="169" t="str">
        <f>Calcu!AK45</f>
        <v>-</v>
      </c>
      <c r="E45" s="169" t="str">
        <f>Calcu!AL45</f>
        <v/>
      </c>
      <c r="G45" s="169" t="str">
        <f>Calcu!AH84</f>
        <v>-</v>
      </c>
      <c r="H45" s="169" t="str">
        <f>Calcu!AI84</f>
        <v>-</v>
      </c>
      <c r="I45" s="169" t="str">
        <f>Calcu!AK84</f>
        <v>-</v>
      </c>
      <c r="J45" s="169" t="str">
        <f>Calcu!AL84</f>
        <v/>
      </c>
    </row>
    <row r="46" spans="1:10" s="85" customFormat="1" ht="15" customHeight="1">
      <c r="A46" s="43" t="str">
        <f>IF(Calcu!B46=TRUE,"","삭제")</f>
        <v>삭제</v>
      </c>
      <c r="B46" s="169" t="str">
        <f>Calcu!AH46</f>
        <v>-</v>
      </c>
      <c r="C46" s="169" t="str">
        <f>Calcu!AI46</f>
        <v>-</v>
      </c>
      <c r="D46" s="169" t="str">
        <f>Calcu!AK46</f>
        <v>-</v>
      </c>
      <c r="E46" s="169" t="str">
        <f>Calcu!AL46</f>
        <v/>
      </c>
      <c r="G46" s="169" t="str">
        <f>Calcu!AH85</f>
        <v>-</v>
      </c>
      <c r="H46" s="169" t="str">
        <f>Calcu!AI85</f>
        <v>-</v>
      </c>
      <c r="I46" s="169" t="str">
        <f>Calcu!AK85</f>
        <v>-</v>
      </c>
      <c r="J46" s="169" t="str">
        <f>Calcu!AL85</f>
        <v/>
      </c>
    </row>
    <row r="47" spans="1:10" s="85" customFormat="1" ht="15" customHeight="1">
      <c r="A47" s="43" t="str">
        <f>IF(Calcu!B47=TRUE,"","삭제")</f>
        <v>삭제</v>
      </c>
      <c r="B47" s="169" t="str">
        <f>Calcu!AH47</f>
        <v>-</v>
      </c>
      <c r="C47" s="169" t="str">
        <f>Calcu!AI47</f>
        <v>-</v>
      </c>
      <c r="D47" s="169" t="str">
        <f>Calcu!AK47</f>
        <v>-</v>
      </c>
      <c r="E47" s="169" t="str">
        <f>Calcu!AL47</f>
        <v/>
      </c>
      <c r="G47" s="169" t="str">
        <f>Calcu!AH86</f>
        <v>-</v>
      </c>
      <c r="H47" s="169" t="str">
        <f>Calcu!AI86</f>
        <v>-</v>
      </c>
      <c r="I47" s="169" t="str">
        <f>Calcu!AK86</f>
        <v>-</v>
      </c>
      <c r="J47" s="169" t="str">
        <f>Calcu!AL86</f>
        <v/>
      </c>
    </row>
    <row r="48" spans="1:10" s="228" customFormat="1" ht="15" customHeight="1">
      <c r="A48" s="229" t="str">
        <f>A53</f>
        <v>삭제</v>
      </c>
      <c r="B48" s="157"/>
      <c r="C48" s="157"/>
      <c r="D48" s="157"/>
      <c r="E48" s="157"/>
      <c r="G48" s="157"/>
      <c r="H48" s="157"/>
      <c r="I48" s="157"/>
      <c r="J48" s="157"/>
    </row>
    <row r="49" spans="1:10" s="228" customFormat="1" ht="15" customHeight="1">
      <c r="A49" s="229" t="str">
        <f>A48</f>
        <v>삭제</v>
      </c>
      <c r="B49" s="51"/>
      <c r="C49" s="51"/>
      <c r="D49" s="51"/>
      <c r="E49" s="51"/>
      <c r="G49" s="51"/>
      <c r="H49" s="51"/>
      <c r="I49" s="51"/>
      <c r="J49" s="51"/>
    </row>
    <row r="50" spans="1:10" s="228" customFormat="1" ht="15" customHeight="1">
      <c r="A50" s="229" t="str">
        <f t="shared" ref="A50:A52" si="0">A49</f>
        <v>삭제</v>
      </c>
      <c r="B50" s="223"/>
      <c r="C50" s="223"/>
      <c r="D50" s="223"/>
      <c r="E50" s="223"/>
      <c r="G50" s="223"/>
      <c r="H50" s="223"/>
      <c r="I50" s="223"/>
      <c r="J50" s="223"/>
    </row>
    <row r="51" spans="1:10" s="85" customFormat="1" ht="15" customHeight="1">
      <c r="A51" s="229" t="str">
        <f t="shared" si="0"/>
        <v>삭제</v>
      </c>
      <c r="B51" s="132" t="s">
        <v>118</v>
      </c>
      <c r="C51" s="132" t="s">
        <v>83</v>
      </c>
      <c r="D51" s="221" t="s">
        <v>82</v>
      </c>
      <c r="E51" s="346" t="s">
        <v>84</v>
      </c>
      <c r="F51" s="51"/>
      <c r="G51" s="132" t="s">
        <v>118</v>
      </c>
      <c r="H51" s="132" t="s">
        <v>83</v>
      </c>
      <c r="I51" s="221" t="s">
        <v>82</v>
      </c>
      <c r="J51" s="346" t="s">
        <v>84</v>
      </c>
    </row>
    <row r="52" spans="1:10" s="85" customFormat="1" ht="15" customHeight="1">
      <c r="A52" s="229" t="str">
        <f t="shared" si="0"/>
        <v>삭제</v>
      </c>
      <c r="B52" s="131" t="s">
        <v>98</v>
      </c>
      <c r="C52" s="131" t="s">
        <v>98</v>
      </c>
      <c r="D52" s="131" t="s">
        <v>98</v>
      </c>
      <c r="E52" s="347"/>
      <c r="F52" s="51"/>
      <c r="G52" s="131" t="s">
        <v>98</v>
      </c>
      <c r="H52" s="131" t="s">
        <v>98</v>
      </c>
      <c r="I52" s="131" t="s">
        <v>98</v>
      </c>
      <c r="J52" s="347"/>
    </row>
    <row r="53" spans="1:10" s="85" customFormat="1" ht="15" customHeight="1">
      <c r="A53" s="43" t="str">
        <f>IF(Calcu!B87=TRUE,"","삭제")</f>
        <v>삭제</v>
      </c>
      <c r="B53" s="169" t="str">
        <f>Calcu!AH87</f>
        <v>-</v>
      </c>
      <c r="C53" s="169" t="str">
        <f>Calcu!AI87</f>
        <v>-</v>
      </c>
      <c r="D53" s="169" t="str">
        <f>Calcu!AK87</f>
        <v>-</v>
      </c>
      <c r="E53" s="169" t="str">
        <f>Calcu!AL87</f>
        <v/>
      </c>
      <c r="G53" s="169" t="str">
        <f>Calcu!AH126</f>
        <v>-</v>
      </c>
      <c r="H53" s="169" t="str">
        <f>Calcu!AI126</f>
        <v>-</v>
      </c>
      <c r="I53" s="169" t="str">
        <f>Calcu!AK126</f>
        <v>-</v>
      </c>
      <c r="J53" s="169" t="str">
        <f>Calcu!AL126</f>
        <v/>
      </c>
    </row>
    <row r="54" spans="1:10" s="85" customFormat="1" ht="15" customHeight="1">
      <c r="A54" s="43" t="str">
        <f>IF(Calcu!B88=TRUE,"","삭제")</f>
        <v>삭제</v>
      </c>
      <c r="B54" s="169" t="str">
        <f>Calcu!AH88</f>
        <v>-</v>
      </c>
      <c r="C54" s="169" t="str">
        <f>Calcu!AI88</f>
        <v>-</v>
      </c>
      <c r="D54" s="169" t="str">
        <f>Calcu!AK88</f>
        <v>-</v>
      </c>
      <c r="E54" s="169" t="str">
        <f>Calcu!AL88</f>
        <v/>
      </c>
      <c r="G54" s="169" t="str">
        <f>Calcu!AH127</f>
        <v>-</v>
      </c>
      <c r="H54" s="169" t="str">
        <f>Calcu!AI127</f>
        <v>-</v>
      </c>
      <c r="I54" s="169" t="str">
        <f>Calcu!AK127</f>
        <v>-</v>
      </c>
      <c r="J54" s="169" t="str">
        <f>Calcu!AL127</f>
        <v/>
      </c>
    </row>
    <row r="55" spans="1:10" s="85" customFormat="1" ht="15" customHeight="1">
      <c r="A55" s="43" t="str">
        <f>IF(Calcu!B89=TRUE,"","삭제")</f>
        <v>삭제</v>
      </c>
      <c r="B55" s="169" t="str">
        <f>Calcu!AH89</f>
        <v>-</v>
      </c>
      <c r="C55" s="169" t="str">
        <f>Calcu!AI89</f>
        <v>-</v>
      </c>
      <c r="D55" s="169" t="str">
        <f>Calcu!AK89</f>
        <v>-</v>
      </c>
      <c r="E55" s="169" t="str">
        <f>Calcu!AL89</f>
        <v/>
      </c>
      <c r="G55" s="169" t="str">
        <f>Calcu!AH128</f>
        <v>-</v>
      </c>
      <c r="H55" s="169" t="str">
        <f>Calcu!AI128</f>
        <v>-</v>
      </c>
      <c r="I55" s="169" t="str">
        <f>Calcu!AK128</f>
        <v>-</v>
      </c>
      <c r="J55" s="169" t="str">
        <f>Calcu!AL128</f>
        <v/>
      </c>
    </row>
    <row r="56" spans="1:10" s="85" customFormat="1" ht="15" customHeight="1">
      <c r="A56" s="43" t="str">
        <f>IF(Calcu!B90=TRUE,"","삭제")</f>
        <v>삭제</v>
      </c>
      <c r="B56" s="169" t="str">
        <f>Calcu!AH90</f>
        <v>-</v>
      </c>
      <c r="C56" s="169" t="str">
        <f>Calcu!AI90</f>
        <v>-</v>
      </c>
      <c r="D56" s="169" t="str">
        <f>Calcu!AK90</f>
        <v>-</v>
      </c>
      <c r="E56" s="169" t="str">
        <f>Calcu!AL90</f>
        <v/>
      </c>
      <c r="G56" s="169" t="str">
        <f>Calcu!AH129</f>
        <v>-</v>
      </c>
      <c r="H56" s="169" t="str">
        <f>Calcu!AI129</f>
        <v>-</v>
      </c>
      <c r="I56" s="169" t="str">
        <f>Calcu!AK129</f>
        <v>-</v>
      </c>
      <c r="J56" s="169" t="str">
        <f>Calcu!AL129</f>
        <v/>
      </c>
    </row>
    <row r="57" spans="1:10" s="85" customFormat="1" ht="15" customHeight="1">
      <c r="A57" s="43" t="str">
        <f>IF(Calcu!B91=TRUE,"","삭제")</f>
        <v>삭제</v>
      </c>
      <c r="B57" s="169" t="str">
        <f>Calcu!AH91</f>
        <v>-</v>
      </c>
      <c r="C57" s="169" t="str">
        <f>Calcu!AI91</f>
        <v>-</v>
      </c>
      <c r="D57" s="169" t="str">
        <f>Calcu!AK91</f>
        <v>-</v>
      </c>
      <c r="E57" s="169" t="str">
        <f>Calcu!AL91</f>
        <v/>
      </c>
      <c r="G57" s="169" t="str">
        <f>Calcu!AH130</f>
        <v>-</v>
      </c>
      <c r="H57" s="169" t="str">
        <f>Calcu!AI130</f>
        <v>-</v>
      </c>
      <c r="I57" s="169" t="str">
        <f>Calcu!AK130</f>
        <v>-</v>
      </c>
      <c r="J57" s="169" t="str">
        <f>Calcu!AL130</f>
        <v/>
      </c>
    </row>
    <row r="58" spans="1:10" s="85" customFormat="1" ht="15" customHeight="1">
      <c r="A58" s="43" t="str">
        <f>IF(Calcu!B92=TRUE,"","삭제")</f>
        <v>삭제</v>
      </c>
      <c r="B58" s="169" t="str">
        <f>Calcu!AH92</f>
        <v>-</v>
      </c>
      <c r="C58" s="169" t="str">
        <f>Calcu!AI92</f>
        <v>-</v>
      </c>
      <c r="D58" s="169" t="str">
        <f>Calcu!AK92</f>
        <v>-</v>
      </c>
      <c r="E58" s="169" t="str">
        <f>Calcu!AL92</f>
        <v/>
      </c>
      <c r="G58" s="169" t="str">
        <f>Calcu!AH131</f>
        <v>-</v>
      </c>
      <c r="H58" s="169" t="str">
        <f>Calcu!AI131</f>
        <v>-</v>
      </c>
      <c r="I58" s="169" t="str">
        <f>Calcu!AK131</f>
        <v>-</v>
      </c>
      <c r="J58" s="169" t="str">
        <f>Calcu!AL131</f>
        <v/>
      </c>
    </row>
    <row r="59" spans="1:10" s="85" customFormat="1" ht="15" customHeight="1">
      <c r="A59" s="43" t="str">
        <f>IF(Calcu!B93=TRUE,"","삭제")</f>
        <v>삭제</v>
      </c>
      <c r="B59" s="169" t="str">
        <f>Calcu!AH93</f>
        <v>-</v>
      </c>
      <c r="C59" s="169" t="str">
        <f>Calcu!AI93</f>
        <v>-</v>
      </c>
      <c r="D59" s="169" t="str">
        <f>Calcu!AK93</f>
        <v>-</v>
      </c>
      <c r="E59" s="169" t="str">
        <f>Calcu!AL93</f>
        <v/>
      </c>
      <c r="G59" s="169" t="str">
        <f>Calcu!AH132</f>
        <v>-</v>
      </c>
      <c r="H59" s="169" t="str">
        <f>Calcu!AI132</f>
        <v>-</v>
      </c>
      <c r="I59" s="169" t="str">
        <f>Calcu!AK132</f>
        <v>-</v>
      </c>
      <c r="J59" s="169" t="str">
        <f>Calcu!AL132</f>
        <v/>
      </c>
    </row>
    <row r="60" spans="1:10" s="85" customFormat="1" ht="15" customHeight="1">
      <c r="A60" s="43" t="str">
        <f>IF(Calcu!B94=TRUE,"","삭제")</f>
        <v>삭제</v>
      </c>
      <c r="B60" s="169" t="str">
        <f>Calcu!AH94</f>
        <v>-</v>
      </c>
      <c r="C60" s="169" t="str">
        <f>Calcu!AI94</f>
        <v>-</v>
      </c>
      <c r="D60" s="169" t="str">
        <f>Calcu!AK94</f>
        <v>-</v>
      </c>
      <c r="E60" s="169" t="str">
        <f>Calcu!AL94</f>
        <v/>
      </c>
      <c r="G60" s="169" t="str">
        <f>Calcu!AH133</f>
        <v>-</v>
      </c>
      <c r="H60" s="169" t="str">
        <f>Calcu!AI133</f>
        <v>-</v>
      </c>
      <c r="I60" s="169" t="str">
        <f>Calcu!AK133</f>
        <v>-</v>
      </c>
      <c r="J60" s="169" t="str">
        <f>Calcu!AL133</f>
        <v/>
      </c>
    </row>
    <row r="61" spans="1:10" s="85" customFormat="1" ht="15" customHeight="1">
      <c r="A61" s="43" t="str">
        <f>IF(Calcu!B95=TRUE,"","삭제")</f>
        <v>삭제</v>
      </c>
      <c r="B61" s="169" t="str">
        <f>Calcu!AH95</f>
        <v>-</v>
      </c>
      <c r="C61" s="169" t="str">
        <f>Calcu!AI95</f>
        <v>-</v>
      </c>
      <c r="D61" s="169" t="str">
        <f>Calcu!AK95</f>
        <v>-</v>
      </c>
      <c r="E61" s="169" t="str">
        <f>Calcu!AL95</f>
        <v/>
      </c>
      <c r="G61" s="169" t="str">
        <f>Calcu!AH134</f>
        <v>-</v>
      </c>
      <c r="H61" s="169" t="str">
        <f>Calcu!AI134</f>
        <v>-</v>
      </c>
      <c r="I61" s="169" t="str">
        <f>Calcu!AK134</f>
        <v>-</v>
      </c>
      <c r="J61" s="169" t="str">
        <f>Calcu!AL134</f>
        <v/>
      </c>
    </row>
    <row r="62" spans="1:10" s="85" customFormat="1" ht="15" customHeight="1">
      <c r="A62" s="43" t="str">
        <f>IF(Calcu!B96=TRUE,"","삭제")</f>
        <v>삭제</v>
      </c>
      <c r="B62" s="169" t="str">
        <f>Calcu!AH96</f>
        <v>-</v>
      </c>
      <c r="C62" s="169" t="str">
        <f>Calcu!AI96</f>
        <v>-</v>
      </c>
      <c r="D62" s="169" t="str">
        <f>Calcu!AK96</f>
        <v>-</v>
      </c>
      <c r="E62" s="169" t="str">
        <f>Calcu!AL96</f>
        <v/>
      </c>
      <c r="G62" s="169" t="str">
        <f>Calcu!AH135</f>
        <v>-</v>
      </c>
      <c r="H62" s="169" t="str">
        <f>Calcu!AI135</f>
        <v>-</v>
      </c>
      <c r="I62" s="169" t="str">
        <f>Calcu!AK135</f>
        <v>-</v>
      </c>
      <c r="J62" s="169" t="str">
        <f>Calcu!AL135</f>
        <v/>
      </c>
    </row>
    <row r="63" spans="1:10" s="85" customFormat="1" ht="15" customHeight="1">
      <c r="A63" s="43" t="str">
        <f>IF(Calcu!B97=TRUE,"","삭제")</f>
        <v>삭제</v>
      </c>
      <c r="B63" s="169" t="str">
        <f>Calcu!AH97</f>
        <v>-</v>
      </c>
      <c r="C63" s="169" t="str">
        <f>Calcu!AI97</f>
        <v>-</v>
      </c>
      <c r="D63" s="169" t="str">
        <f>Calcu!AK97</f>
        <v>-</v>
      </c>
      <c r="E63" s="169" t="str">
        <f>Calcu!AL97</f>
        <v/>
      </c>
      <c r="G63" s="169" t="str">
        <f>Calcu!AH136</f>
        <v>-</v>
      </c>
      <c r="H63" s="169" t="str">
        <f>Calcu!AI136</f>
        <v>-</v>
      </c>
      <c r="I63" s="169" t="str">
        <f>Calcu!AK136</f>
        <v>-</v>
      </c>
      <c r="J63" s="169" t="str">
        <f>Calcu!AL136</f>
        <v/>
      </c>
    </row>
    <row r="64" spans="1:10" s="85" customFormat="1" ht="15" customHeight="1">
      <c r="A64" s="43" t="str">
        <f>IF(Calcu!B98=TRUE,"","삭제")</f>
        <v>삭제</v>
      </c>
      <c r="B64" s="169" t="str">
        <f>Calcu!AH98</f>
        <v>-</v>
      </c>
      <c r="C64" s="169" t="str">
        <f>Calcu!AI98</f>
        <v>-</v>
      </c>
      <c r="D64" s="169" t="str">
        <f>Calcu!AK98</f>
        <v>-</v>
      </c>
      <c r="E64" s="169" t="str">
        <f>Calcu!AL98</f>
        <v/>
      </c>
      <c r="G64" s="169" t="str">
        <f>Calcu!AH137</f>
        <v>-</v>
      </c>
      <c r="H64" s="169" t="str">
        <f>Calcu!AI137</f>
        <v>-</v>
      </c>
      <c r="I64" s="169" t="str">
        <f>Calcu!AK137</f>
        <v>-</v>
      </c>
      <c r="J64" s="169" t="str">
        <f>Calcu!AL137</f>
        <v/>
      </c>
    </row>
    <row r="65" spans="1:10" s="85" customFormat="1" ht="15" customHeight="1">
      <c r="A65" s="43" t="str">
        <f>IF(Calcu!B99=TRUE,"","삭제")</f>
        <v>삭제</v>
      </c>
      <c r="B65" s="169" t="str">
        <f>Calcu!AH99</f>
        <v>-</v>
      </c>
      <c r="C65" s="169" t="str">
        <f>Calcu!AI99</f>
        <v>-</v>
      </c>
      <c r="D65" s="169" t="str">
        <f>Calcu!AK99</f>
        <v>-</v>
      </c>
      <c r="E65" s="169" t="str">
        <f>Calcu!AL99</f>
        <v/>
      </c>
      <c r="G65" s="169" t="str">
        <f>Calcu!AH138</f>
        <v>-</v>
      </c>
      <c r="H65" s="169" t="str">
        <f>Calcu!AI138</f>
        <v>-</v>
      </c>
      <c r="I65" s="169" t="str">
        <f>Calcu!AK138</f>
        <v>-</v>
      </c>
      <c r="J65" s="169" t="str">
        <f>Calcu!AL138</f>
        <v/>
      </c>
    </row>
    <row r="66" spans="1:10" s="85" customFormat="1" ht="15" customHeight="1">
      <c r="A66" s="43" t="str">
        <f>IF(Calcu!B100=TRUE,"","삭제")</f>
        <v>삭제</v>
      </c>
      <c r="B66" s="169" t="str">
        <f>Calcu!AH100</f>
        <v>-</v>
      </c>
      <c r="C66" s="169" t="str">
        <f>Calcu!AI100</f>
        <v>-</v>
      </c>
      <c r="D66" s="169" t="str">
        <f>Calcu!AK100</f>
        <v>-</v>
      </c>
      <c r="E66" s="169" t="str">
        <f>Calcu!AL100</f>
        <v/>
      </c>
      <c r="G66" s="169" t="str">
        <f>Calcu!AH139</f>
        <v>-</v>
      </c>
      <c r="H66" s="169" t="str">
        <f>Calcu!AI139</f>
        <v>-</v>
      </c>
      <c r="I66" s="169" t="str">
        <f>Calcu!AK139</f>
        <v>-</v>
      </c>
      <c r="J66" s="169" t="str">
        <f>Calcu!AL139</f>
        <v/>
      </c>
    </row>
    <row r="67" spans="1:10" s="85" customFormat="1" ht="15" customHeight="1">
      <c r="A67" s="43" t="str">
        <f>IF(Calcu!B101=TRUE,"","삭제")</f>
        <v>삭제</v>
      </c>
      <c r="B67" s="169" t="str">
        <f>Calcu!AH101</f>
        <v>-</v>
      </c>
      <c r="C67" s="169" t="str">
        <f>Calcu!AI101</f>
        <v>-</v>
      </c>
      <c r="D67" s="169" t="str">
        <f>Calcu!AK101</f>
        <v>-</v>
      </c>
      <c r="E67" s="169" t="str">
        <f>Calcu!AL101</f>
        <v/>
      </c>
      <c r="G67" s="169" t="str">
        <f>Calcu!AH140</f>
        <v>-</v>
      </c>
      <c r="H67" s="169" t="str">
        <f>Calcu!AI140</f>
        <v>-</v>
      </c>
      <c r="I67" s="169" t="str">
        <f>Calcu!AK140</f>
        <v>-</v>
      </c>
      <c r="J67" s="169" t="str">
        <f>Calcu!AL140</f>
        <v/>
      </c>
    </row>
    <row r="68" spans="1:10" s="85" customFormat="1" ht="15" customHeight="1">
      <c r="A68" s="43" t="str">
        <f>IF(Calcu!B102=TRUE,"","삭제")</f>
        <v>삭제</v>
      </c>
      <c r="B68" s="169" t="str">
        <f>Calcu!AH102</f>
        <v>-</v>
      </c>
      <c r="C68" s="169" t="str">
        <f>Calcu!AI102</f>
        <v>-</v>
      </c>
      <c r="D68" s="169" t="str">
        <f>Calcu!AK102</f>
        <v>-</v>
      </c>
      <c r="E68" s="169" t="str">
        <f>Calcu!AL102</f>
        <v/>
      </c>
      <c r="G68" s="169" t="str">
        <f>Calcu!AH141</f>
        <v>-</v>
      </c>
      <c r="H68" s="169" t="str">
        <f>Calcu!AI141</f>
        <v>-</v>
      </c>
      <c r="I68" s="169" t="str">
        <f>Calcu!AK141</f>
        <v>-</v>
      </c>
      <c r="J68" s="169" t="str">
        <f>Calcu!AL141</f>
        <v/>
      </c>
    </row>
    <row r="69" spans="1:10" s="85" customFormat="1" ht="15" customHeight="1">
      <c r="A69" s="43" t="str">
        <f>IF(Calcu!B103=TRUE,"","삭제")</f>
        <v>삭제</v>
      </c>
      <c r="B69" s="169" t="str">
        <f>Calcu!AH103</f>
        <v>-</v>
      </c>
      <c r="C69" s="169" t="str">
        <f>Calcu!AI103</f>
        <v>-</v>
      </c>
      <c r="D69" s="169" t="str">
        <f>Calcu!AK103</f>
        <v>-</v>
      </c>
      <c r="E69" s="169" t="str">
        <f>Calcu!AL103</f>
        <v/>
      </c>
      <c r="G69" s="169" t="str">
        <f>Calcu!AH142</f>
        <v>-</v>
      </c>
      <c r="H69" s="169" t="str">
        <f>Calcu!AI142</f>
        <v>-</v>
      </c>
      <c r="I69" s="169" t="str">
        <f>Calcu!AK142</f>
        <v>-</v>
      </c>
      <c r="J69" s="169" t="str">
        <f>Calcu!AL142</f>
        <v/>
      </c>
    </row>
    <row r="70" spans="1:10" s="85" customFormat="1" ht="15" customHeight="1">
      <c r="A70" s="43" t="str">
        <f>IF(Calcu!B104=TRUE,"","삭제")</f>
        <v>삭제</v>
      </c>
      <c r="B70" s="169" t="str">
        <f>Calcu!AH104</f>
        <v>-</v>
      </c>
      <c r="C70" s="169" t="str">
        <f>Calcu!AI104</f>
        <v>-</v>
      </c>
      <c r="D70" s="169" t="str">
        <f>Calcu!AK104</f>
        <v>-</v>
      </c>
      <c r="E70" s="169" t="str">
        <f>Calcu!AL104</f>
        <v/>
      </c>
      <c r="G70" s="169" t="str">
        <f>Calcu!AH143</f>
        <v>-</v>
      </c>
      <c r="H70" s="169" t="str">
        <f>Calcu!AI143</f>
        <v>-</v>
      </c>
      <c r="I70" s="169" t="str">
        <f>Calcu!AK143</f>
        <v>-</v>
      </c>
      <c r="J70" s="169" t="str">
        <f>Calcu!AL143</f>
        <v/>
      </c>
    </row>
    <row r="71" spans="1:10" s="85" customFormat="1" ht="15" customHeight="1">
      <c r="A71" s="43" t="str">
        <f>IF(Calcu!B105=TRUE,"","삭제")</f>
        <v>삭제</v>
      </c>
      <c r="B71" s="169" t="str">
        <f>Calcu!AH105</f>
        <v>-</v>
      </c>
      <c r="C71" s="169" t="str">
        <f>Calcu!AI105</f>
        <v>-</v>
      </c>
      <c r="D71" s="169" t="str">
        <f>Calcu!AK105</f>
        <v>-</v>
      </c>
      <c r="E71" s="169" t="str">
        <f>Calcu!AL105</f>
        <v/>
      </c>
      <c r="G71" s="169" t="str">
        <f>Calcu!AH144</f>
        <v>-</v>
      </c>
      <c r="H71" s="169" t="str">
        <f>Calcu!AI144</f>
        <v>-</v>
      </c>
      <c r="I71" s="169" t="str">
        <f>Calcu!AK144</f>
        <v>-</v>
      </c>
      <c r="J71" s="169" t="str">
        <f>Calcu!AL144</f>
        <v/>
      </c>
    </row>
    <row r="72" spans="1:10" s="85" customFormat="1" ht="15" customHeight="1">
      <c r="A72" s="43" t="str">
        <f>IF(Calcu!B106=TRUE,"","삭제")</f>
        <v>삭제</v>
      </c>
      <c r="B72" s="169" t="str">
        <f>Calcu!AH106</f>
        <v>-</v>
      </c>
      <c r="C72" s="169" t="str">
        <f>Calcu!AI106</f>
        <v>-</v>
      </c>
      <c r="D72" s="169" t="str">
        <f>Calcu!AK106</f>
        <v>-</v>
      </c>
      <c r="E72" s="169" t="str">
        <f>Calcu!AL106</f>
        <v/>
      </c>
      <c r="G72" s="169" t="str">
        <f>Calcu!AH145</f>
        <v>-</v>
      </c>
      <c r="H72" s="169" t="str">
        <f>Calcu!AI145</f>
        <v>-</v>
      </c>
      <c r="I72" s="169" t="str">
        <f>Calcu!AK145</f>
        <v>-</v>
      </c>
      <c r="J72" s="169" t="str">
        <f>Calcu!AL145</f>
        <v/>
      </c>
    </row>
    <row r="73" spans="1:10" s="85" customFormat="1" ht="15" customHeight="1">
      <c r="A73" s="43" t="str">
        <f>IF(Calcu!B107=TRUE,"","삭제")</f>
        <v>삭제</v>
      </c>
      <c r="B73" s="169" t="str">
        <f>Calcu!AH107</f>
        <v>-</v>
      </c>
      <c r="C73" s="169" t="str">
        <f>Calcu!AI107</f>
        <v>-</v>
      </c>
      <c r="D73" s="169" t="str">
        <f>Calcu!AK107</f>
        <v>-</v>
      </c>
      <c r="E73" s="169" t="str">
        <f>Calcu!AL107</f>
        <v/>
      </c>
      <c r="G73" s="169" t="str">
        <f>Calcu!AH146</f>
        <v>-</v>
      </c>
      <c r="H73" s="169" t="str">
        <f>Calcu!AI146</f>
        <v>-</v>
      </c>
      <c r="I73" s="169" t="str">
        <f>Calcu!AK146</f>
        <v>-</v>
      </c>
      <c r="J73" s="169" t="str">
        <f>Calcu!AL146</f>
        <v/>
      </c>
    </row>
    <row r="74" spans="1:10" s="85" customFormat="1" ht="15" customHeight="1">
      <c r="A74" s="43" t="str">
        <f>IF(Calcu!B108=TRUE,"","삭제")</f>
        <v>삭제</v>
      </c>
      <c r="B74" s="169" t="str">
        <f>Calcu!AH108</f>
        <v>-</v>
      </c>
      <c r="C74" s="169" t="str">
        <f>Calcu!AI108</f>
        <v>-</v>
      </c>
      <c r="D74" s="169" t="str">
        <f>Calcu!AK108</f>
        <v>-</v>
      </c>
      <c r="E74" s="169" t="str">
        <f>Calcu!AL108</f>
        <v/>
      </c>
      <c r="G74" s="169" t="str">
        <f>Calcu!AH147</f>
        <v>-</v>
      </c>
      <c r="H74" s="169" t="str">
        <f>Calcu!AI147</f>
        <v>-</v>
      </c>
      <c r="I74" s="169" t="str">
        <f>Calcu!AK147</f>
        <v>-</v>
      </c>
      <c r="J74" s="169" t="str">
        <f>Calcu!AL147</f>
        <v/>
      </c>
    </row>
    <row r="75" spans="1:10" s="85" customFormat="1" ht="15" customHeight="1">
      <c r="A75" s="43" t="str">
        <f>IF(Calcu!B109=TRUE,"","삭제")</f>
        <v>삭제</v>
      </c>
      <c r="B75" s="169" t="str">
        <f>Calcu!AH109</f>
        <v>-</v>
      </c>
      <c r="C75" s="169" t="str">
        <f>Calcu!AI109</f>
        <v>-</v>
      </c>
      <c r="D75" s="169" t="str">
        <f>Calcu!AK109</f>
        <v>-</v>
      </c>
      <c r="E75" s="169" t="str">
        <f>Calcu!AL109</f>
        <v/>
      </c>
      <c r="G75" s="169" t="str">
        <f>Calcu!AH148</f>
        <v>-</v>
      </c>
      <c r="H75" s="169" t="str">
        <f>Calcu!AI148</f>
        <v>-</v>
      </c>
      <c r="I75" s="169" t="str">
        <f>Calcu!AK148</f>
        <v>-</v>
      </c>
      <c r="J75" s="169" t="str">
        <f>Calcu!AL148</f>
        <v/>
      </c>
    </row>
    <row r="76" spans="1:10" s="85" customFormat="1" ht="15" customHeight="1">
      <c r="A76" s="43" t="str">
        <f>IF(Calcu!B110=TRUE,"","삭제")</f>
        <v>삭제</v>
      </c>
      <c r="B76" s="169" t="str">
        <f>Calcu!AH110</f>
        <v>-</v>
      </c>
      <c r="C76" s="169" t="str">
        <f>Calcu!AI110</f>
        <v>-</v>
      </c>
      <c r="D76" s="169" t="str">
        <f>Calcu!AK110</f>
        <v>-</v>
      </c>
      <c r="E76" s="169" t="str">
        <f>Calcu!AL110</f>
        <v/>
      </c>
      <c r="G76" s="169" t="str">
        <f>Calcu!AH149</f>
        <v>-</v>
      </c>
      <c r="H76" s="169" t="str">
        <f>Calcu!AI149</f>
        <v>-</v>
      </c>
      <c r="I76" s="169" t="str">
        <f>Calcu!AK149</f>
        <v>-</v>
      </c>
      <c r="J76" s="169" t="str">
        <f>Calcu!AL149</f>
        <v/>
      </c>
    </row>
    <row r="77" spans="1:10" s="85" customFormat="1" ht="15" customHeight="1">
      <c r="A77" s="43" t="str">
        <f>IF(Calcu!B111=TRUE,"","삭제")</f>
        <v>삭제</v>
      </c>
      <c r="B77" s="169" t="str">
        <f>Calcu!AH111</f>
        <v>-</v>
      </c>
      <c r="C77" s="169" t="str">
        <f>Calcu!AI111</f>
        <v>-</v>
      </c>
      <c r="D77" s="169" t="str">
        <f>Calcu!AK111</f>
        <v>-</v>
      </c>
      <c r="E77" s="169" t="str">
        <f>Calcu!AL111</f>
        <v/>
      </c>
      <c r="G77" s="169" t="str">
        <f>Calcu!AH150</f>
        <v>-</v>
      </c>
      <c r="H77" s="169" t="str">
        <f>Calcu!AI150</f>
        <v>-</v>
      </c>
      <c r="I77" s="169" t="str">
        <f>Calcu!AK150</f>
        <v>-</v>
      </c>
      <c r="J77" s="169" t="str">
        <f>Calcu!AL150</f>
        <v/>
      </c>
    </row>
    <row r="78" spans="1:10" s="85" customFormat="1" ht="15" customHeight="1">
      <c r="A78" s="43" t="str">
        <f>IF(Calcu!B112=TRUE,"","삭제")</f>
        <v>삭제</v>
      </c>
      <c r="B78" s="169" t="str">
        <f>Calcu!AH112</f>
        <v>-</v>
      </c>
      <c r="C78" s="169" t="str">
        <f>Calcu!AI112</f>
        <v>-</v>
      </c>
      <c r="D78" s="169" t="str">
        <f>Calcu!AK112</f>
        <v>-</v>
      </c>
      <c r="E78" s="169" t="str">
        <f>Calcu!AL112</f>
        <v/>
      </c>
      <c r="G78" s="169" t="str">
        <f>Calcu!AH151</f>
        <v>-</v>
      </c>
      <c r="H78" s="169" t="str">
        <f>Calcu!AI151</f>
        <v>-</v>
      </c>
      <c r="I78" s="169" t="str">
        <f>Calcu!AK151</f>
        <v>-</v>
      </c>
      <c r="J78" s="169" t="str">
        <f>Calcu!AL151</f>
        <v/>
      </c>
    </row>
    <row r="79" spans="1:10" s="85" customFormat="1" ht="15" customHeight="1">
      <c r="A79" s="43" t="str">
        <f>IF(Calcu!B113=TRUE,"","삭제")</f>
        <v>삭제</v>
      </c>
      <c r="B79" s="169" t="str">
        <f>Calcu!AH113</f>
        <v>-</v>
      </c>
      <c r="C79" s="169" t="str">
        <f>Calcu!AI113</f>
        <v>-</v>
      </c>
      <c r="D79" s="169" t="str">
        <f>Calcu!AK113</f>
        <v>-</v>
      </c>
      <c r="E79" s="169" t="str">
        <f>Calcu!AL113</f>
        <v/>
      </c>
      <c r="G79" s="169" t="str">
        <f>Calcu!AH152</f>
        <v>-</v>
      </c>
      <c r="H79" s="169" t="str">
        <f>Calcu!AI152</f>
        <v>-</v>
      </c>
      <c r="I79" s="169" t="str">
        <f>Calcu!AK152</f>
        <v>-</v>
      </c>
      <c r="J79" s="169" t="str">
        <f>Calcu!AL152</f>
        <v/>
      </c>
    </row>
    <row r="80" spans="1:10" s="85" customFormat="1" ht="15" customHeight="1">
      <c r="A80" s="43" t="str">
        <f>IF(Calcu!B114=TRUE,"","삭제")</f>
        <v>삭제</v>
      </c>
      <c r="B80" s="169" t="str">
        <f>Calcu!AH114</f>
        <v>-</v>
      </c>
      <c r="C80" s="169" t="str">
        <f>Calcu!AI114</f>
        <v>-</v>
      </c>
      <c r="D80" s="169" t="str">
        <f>Calcu!AK114</f>
        <v>-</v>
      </c>
      <c r="E80" s="169" t="str">
        <f>Calcu!AL114</f>
        <v/>
      </c>
      <c r="G80" s="169" t="str">
        <f>Calcu!AH153</f>
        <v>-</v>
      </c>
      <c r="H80" s="169" t="str">
        <f>Calcu!AI153</f>
        <v>-</v>
      </c>
      <c r="I80" s="169" t="str">
        <f>Calcu!AK153</f>
        <v>-</v>
      </c>
      <c r="J80" s="169" t="str">
        <f>Calcu!AL153</f>
        <v/>
      </c>
    </row>
    <row r="81" spans="1:10" s="85" customFormat="1" ht="15" customHeight="1">
      <c r="A81" s="43" t="str">
        <f>IF(Calcu!B115=TRUE,"","삭제")</f>
        <v>삭제</v>
      </c>
      <c r="B81" s="169" t="str">
        <f>Calcu!AH115</f>
        <v>-</v>
      </c>
      <c r="C81" s="169" t="str">
        <f>Calcu!AI115</f>
        <v>-</v>
      </c>
      <c r="D81" s="169" t="str">
        <f>Calcu!AK115</f>
        <v>-</v>
      </c>
      <c r="E81" s="169" t="str">
        <f>Calcu!AL115</f>
        <v/>
      </c>
      <c r="G81" s="169" t="str">
        <f>Calcu!AH154</f>
        <v>-</v>
      </c>
      <c r="H81" s="169" t="str">
        <f>Calcu!AI154</f>
        <v>-</v>
      </c>
      <c r="I81" s="169" t="str">
        <f>Calcu!AK154</f>
        <v>-</v>
      </c>
      <c r="J81" s="169" t="str">
        <f>Calcu!AL154</f>
        <v/>
      </c>
    </row>
    <row r="82" spans="1:10" s="85" customFormat="1" ht="15" customHeight="1">
      <c r="A82" s="43" t="str">
        <f>IF(Calcu!B116=TRUE,"","삭제")</f>
        <v>삭제</v>
      </c>
      <c r="B82" s="169" t="str">
        <f>Calcu!AH116</f>
        <v>-</v>
      </c>
      <c r="C82" s="169" t="str">
        <f>Calcu!AI116</f>
        <v>-</v>
      </c>
      <c r="D82" s="169" t="str">
        <f>Calcu!AK116</f>
        <v>-</v>
      </c>
      <c r="E82" s="169" t="str">
        <f>Calcu!AL116</f>
        <v/>
      </c>
      <c r="G82" s="169" t="str">
        <f>Calcu!AH155</f>
        <v>-</v>
      </c>
      <c r="H82" s="169" t="str">
        <f>Calcu!AI155</f>
        <v>-</v>
      </c>
      <c r="I82" s="169" t="str">
        <f>Calcu!AK155</f>
        <v>-</v>
      </c>
      <c r="J82" s="169" t="str">
        <f>Calcu!AL155</f>
        <v/>
      </c>
    </row>
    <row r="83" spans="1:10" s="85" customFormat="1" ht="15" customHeight="1">
      <c r="A83" s="43" t="str">
        <f>IF(Calcu!B117=TRUE,"","삭제")</f>
        <v>삭제</v>
      </c>
      <c r="B83" s="169" t="str">
        <f>Calcu!AH117</f>
        <v>-</v>
      </c>
      <c r="C83" s="169" t="str">
        <f>Calcu!AI117</f>
        <v>-</v>
      </c>
      <c r="D83" s="169" t="str">
        <f>Calcu!AK117</f>
        <v>-</v>
      </c>
      <c r="E83" s="169" t="str">
        <f>Calcu!AL117</f>
        <v/>
      </c>
      <c r="G83" s="169" t="str">
        <f>Calcu!AH156</f>
        <v>-</v>
      </c>
      <c r="H83" s="169" t="str">
        <f>Calcu!AI156</f>
        <v>-</v>
      </c>
      <c r="I83" s="169" t="str">
        <f>Calcu!AK156</f>
        <v>-</v>
      </c>
      <c r="J83" s="169" t="str">
        <f>Calcu!AL156</f>
        <v/>
      </c>
    </row>
    <row r="84" spans="1:10" s="85" customFormat="1" ht="15" customHeight="1">
      <c r="A84" s="43" t="str">
        <f>IF(Calcu!B118=TRUE,"","삭제")</f>
        <v>삭제</v>
      </c>
      <c r="B84" s="169" t="str">
        <f>Calcu!AH118</f>
        <v>-</v>
      </c>
      <c r="C84" s="169" t="str">
        <f>Calcu!AI118</f>
        <v>-</v>
      </c>
      <c r="D84" s="169" t="str">
        <f>Calcu!AK118</f>
        <v>-</v>
      </c>
      <c r="E84" s="169" t="str">
        <f>Calcu!AL118</f>
        <v/>
      </c>
      <c r="G84" s="169" t="str">
        <f>Calcu!AH157</f>
        <v>-</v>
      </c>
      <c r="H84" s="169" t="str">
        <f>Calcu!AI157</f>
        <v>-</v>
      </c>
      <c r="I84" s="169" t="str">
        <f>Calcu!AK157</f>
        <v>-</v>
      </c>
      <c r="J84" s="169" t="str">
        <f>Calcu!AL157</f>
        <v/>
      </c>
    </row>
    <row r="85" spans="1:10" s="85" customFormat="1" ht="15" customHeight="1">
      <c r="A85" s="43" t="str">
        <f>IF(Calcu!B119=TRUE,"","삭제")</f>
        <v>삭제</v>
      </c>
      <c r="B85" s="169" t="str">
        <f>Calcu!AH119</f>
        <v>-</v>
      </c>
      <c r="C85" s="169" t="str">
        <f>Calcu!AI119</f>
        <v>-</v>
      </c>
      <c r="D85" s="169" t="str">
        <f>Calcu!AK119</f>
        <v>-</v>
      </c>
      <c r="E85" s="169" t="str">
        <f>Calcu!AL119</f>
        <v/>
      </c>
      <c r="G85" s="169" t="str">
        <f>Calcu!AH158</f>
        <v>-</v>
      </c>
      <c r="H85" s="169" t="str">
        <f>Calcu!AI158</f>
        <v>-</v>
      </c>
      <c r="I85" s="169" t="str">
        <f>Calcu!AK158</f>
        <v>-</v>
      </c>
      <c r="J85" s="169" t="str">
        <f>Calcu!AL158</f>
        <v/>
      </c>
    </row>
    <row r="86" spans="1:10" s="85" customFormat="1" ht="15" customHeight="1">
      <c r="A86" s="43" t="str">
        <f>IF(Calcu!B120=TRUE,"","삭제")</f>
        <v>삭제</v>
      </c>
      <c r="B86" s="169" t="str">
        <f>Calcu!AH120</f>
        <v>-</v>
      </c>
      <c r="C86" s="169" t="str">
        <f>Calcu!AI120</f>
        <v>-</v>
      </c>
      <c r="D86" s="169" t="str">
        <f>Calcu!AK120</f>
        <v>-</v>
      </c>
      <c r="E86" s="169" t="str">
        <f>Calcu!AL120</f>
        <v/>
      </c>
      <c r="G86" s="169" t="str">
        <f>Calcu!AH159</f>
        <v>-</v>
      </c>
      <c r="H86" s="169" t="str">
        <f>Calcu!AI159</f>
        <v>-</v>
      </c>
      <c r="I86" s="169" t="str">
        <f>Calcu!AK159</f>
        <v>-</v>
      </c>
      <c r="J86" s="169" t="str">
        <f>Calcu!AL159</f>
        <v/>
      </c>
    </row>
    <row r="87" spans="1:10" s="85" customFormat="1" ht="15" customHeight="1">
      <c r="A87" s="43" t="str">
        <f>IF(Calcu!B121=TRUE,"","삭제")</f>
        <v>삭제</v>
      </c>
      <c r="B87" s="169" t="str">
        <f>Calcu!AH121</f>
        <v>-</v>
      </c>
      <c r="C87" s="169" t="str">
        <f>Calcu!AI121</f>
        <v>-</v>
      </c>
      <c r="D87" s="169" t="str">
        <f>Calcu!AK121</f>
        <v>-</v>
      </c>
      <c r="E87" s="169" t="str">
        <f>Calcu!AL121</f>
        <v/>
      </c>
      <c r="G87" s="169" t="str">
        <f>Calcu!AH160</f>
        <v>-</v>
      </c>
      <c r="H87" s="169" t="str">
        <f>Calcu!AI160</f>
        <v>-</v>
      </c>
      <c r="I87" s="169" t="str">
        <f>Calcu!AK160</f>
        <v>-</v>
      </c>
      <c r="J87" s="169" t="str">
        <f>Calcu!AL160</f>
        <v/>
      </c>
    </row>
    <row r="88" spans="1:10" s="85" customFormat="1" ht="15" customHeight="1">
      <c r="A88" s="43" t="str">
        <f>IF(Calcu!B122=TRUE,"","삭제")</f>
        <v>삭제</v>
      </c>
      <c r="B88" s="169" t="str">
        <f>Calcu!AH122</f>
        <v>-</v>
      </c>
      <c r="C88" s="169" t="str">
        <f>Calcu!AI122</f>
        <v>-</v>
      </c>
      <c r="D88" s="169" t="str">
        <f>Calcu!AK122</f>
        <v>-</v>
      </c>
      <c r="E88" s="169" t="str">
        <f>Calcu!AL122</f>
        <v/>
      </c>
      <c r="G88" s="169" t="str">
        <f>Calcu!AH161</f>
        <v>-</v>
      </c>
      <c r="H88" s="169" t="str">
        <f>Calcu!AI161</f>
        <v>-</v>
      </c>
      <c r="I88" s="169" t="str">
        <f>Calcu!AK161</f>
        <v>-</v>
      </c>
      <c r="J88" s="169" t="str">
        <f>Calcu!AL161</f>
        <v/>
      </c>
    </row>
    <row r="89" spans="1:10" s="85" customFormat="1" ht="15" customHeight="1">
      <c r="A89" s="43" t="str">
        <f>IF(Calcu!B123=TRUE,"","삭제")</f>
        <v>삭제</v>
      </c>
      <c r="B89" s="169" t="str">
        <f>Calcu!AH123</f>
        <v>-</v>
      </c>
      <c r="C89" s="169" t="str">
        <f>Calcu!AI123</f>
        <v>-</v>
      </c>
      <c r="D89" s="169" t="str">
        <f>Calcu!AK123</f>
        <v>-</v>
      </c>
      <c r="E89" s="169" t="str">
        <f>Calcu!AL123</f>
        <v/>
      </c>
      <c r="G89" s="169" t="str">
        <f>Calcu!AH162</f>
        <v>-</v>
      </c>
      <c r="H89" s="169" t="str">
        <f>Calcu!AI162</f>
        <v>-</v>
      </c>
      <c r="I89" s="169" t="str">
        <f>Calcu!AK162</f>
        <v>-</v>
      </c>
      <c r="J89" s="169" t="str">
        <f>Calcu!AL162</f>
        <v/>
      </c>
    </row>
    <row r="90" spans="1:10" s="85" customFormat="1" ht="15" customHeight="1">
      <c r="A90" s="43" t="str">
        <f>IF(Calcu!B124=TRUE,"","삭제")</f>
        <v>삭제</v>
      </c>
      <c r="B90" s="169" t="str">
        <f>Calcu!AH124</f>
        <v>-</v>
      </c>
      <c r="C90" s="169" t="str">
        <f>Calcu!AI124</f>
        <v>-</v>
      </c>
      <c r="D90" s="169" t="str">
        <f>Calcu!AK124</f>
        <v>-</v>
      </c>
      <c r="E90" s="169" t="str">
        <f>Calcu!AL124</f>
        <v/>
      </c>
      <c r="G90" s="169" t="str">
        <f>Calcu!AH163</f>
        <v>-</v>
      </c>
      <c r="H90" s="169" t="str">
        <f>Calcu!AI163</f>
        <v>-</v>
      </c>
      <c r="I90" s="169" t="str">
        <f>Calcu!AK163</f>
        <v>-</v>
      </c>
      <c r="J90" s="169" t="str">
        <f>Calcu!AL163</f>
        <v/>
      </c>
    </row>
    <row r="91" spans="1:10" s="85" customFormat="1" ht="15" customHeight="1">
      <c r="A91" s="43" t="str">
        <f>IF(Calcu!B125=TRUE,"","삭제")</f>
        <v>삭제</v>
      </c>
      <c r="B91" s="169" t="str">
        <f>Calcu!AH125</f>
        <v>-</v>
      </c>
      <c r="C91" s="169" t="str">
        <f>Calcu!AI125</f>
        <v>-</v>
      </c>
      <c r="D91" s="169" t="str">
        <f>Calcu!AK125</f>
        <v>-</v>
      </c>
      <c r="E91" s="169" t="str">
        <f>Calcu!AL125</f>
        <v/>
      </c>
      <c r="G91" s="169" t="str">
        <f>Calcu!AH164</f>
        <v>-</v>
      </c>
      <c r="H91" s="169" t="str">
        <f>Calcu!AI164</f>
        <v>-</v>
      </c>
      <c r="I91" s="169" t="str">
        <f>Calcu!AK164</f>
        <v>-</v>
      </c>
      <c r="J91" s="169" t="str">
        <f>Calcu!AL164</f>
        <v/>
      </c>
    </row>
    <row r="92" spans="1:10" s="228" customFormat="1" ht="15" customHeight="1">
      <c r="A92" s="229" t="str">
        <f>A97</f>
        <v>삭제</v>
      </c>
      <c r="B92" s="157"/>
      <c r="C92" s="157"/>
      <c r="D92" s="157"/>
      <c r="E92" s="157"/>
      <c r="G92" s="157"/>
      <c r="H92" s="157"/>
      <c r="I92" s="157"/>
      <c r="J92" s="157"/>
    </row>
    <row r="93" spans="1:10" s="228" customFormat="1" ht="15" customHeight="1">
      <c r="A93" s="229" t="str">
        <f>A92</f>
        <v>삭제</v>
      </c>
      <c r="B93" s="51"/>
      <c r="C93" s="51"/>
      <c r="D93" s="51"/>
      <c r="E93" s="51"/>
      <c r="G93" s="51"/>
      <c r="H93" s="51"/>
      <c r="I93" s="51"/>
      <c r="J93" s="51"/>
    </row>
    <row r="94" spans="1:10" s="228" customFormat="1" ht="15" customHeight="1">
      <c r="A94" s="229" t="str">
        <f t="shared" ref="A94:A96" si="1">A93</f>
        <v>삭제</v>
      </c>
      <c r="B94" s="223"/>
      <c r="C94" s="223"/>
      <c r="D94" s="223"/>
      <c r="E94" s="223"/>
      <c r="G94" s="223"/>
      <c r="H94" s="223"/>
      <c r="I94" s="223"/>
      <c r="J94" s="223"/>
    </row>
    <row r="95" spans="1:10" s="85" customFormat="1" ht="15" customHeight="1">
      <c r="A95" s="229" t="str">
        <f t="shared" si="1"/>
        <v>삭제</v>
      </c>
      <c r="B95" s="132" t="s">
        <v>118</v>
      </c>
      <c r="C95" s="132" t="s">
        <v>83</v>
      </c>
      <c r="D95" s="221" t="s">
        <v>82</v>
      </c>
      <c r="E95" s="346" t="s">
        <v>84</v>
      </c>
      <c r="F95" s="51"/>
      <c r="G95" s="132" t="s">
        <v>118</v>
      </c>
      <c r="H95" s="132" t="s">
        <v>83</v>
      </c>
      <c r="I95" s="221" t="s">
        <v>82</v>
      </c>
      <c r="J95" s="346" t="s">
        <v>84</v>
      </c>
    </row>
    <row r="96" spans="1:10" s="85" customFormat="1" ht="15" customHeight="1">
      <c r="A96" s="229" t="str">
        <f t="shared" si="1"/>
        <v>삭제</v>
      </c>
      <c r="B96" s="131" t="s">
        <v>98</v>
      </c>
      <c r="C96" s="131" t="s">
        <v>98</v>
      </c>
      <c r="D96" s="131" t="s">
        <v>98</v>
      </c>
      <c r="E96" s="347"/>
      <c r="F96" s="51"/>
      <c r="G96" s="131" t="s">
        <v>98</v>
      </c>
      <c r="H96" s="131" t="s">
        <v>98</v>
      </c>
      <c r="I96" s="131" t="s">
        <v>98</v>
      </c>
      <c r="J96" s="347"/>
    </row>
    <row r="97" spans="1:10" s="85" customFormat="1" ht="15" customHeight="1">
      <c r="A97" s="43" t="str">
        <f>IF(Calcu!B165=TRUE,"","삭제")</f>
        <v>삭제</v>
      </c>
      <c r="B97" s="169" t="str">
        <f>Calcu!AH165</f>
        <v>-</v>
      </c>
      <c r="C97" s="169" t="str">
        <f>Calcu!AI165</f>
        <v>-</v>
      </c>
      <c r="D97" s="169" t="str">
        <f>Calcu!AK165</f>
        <v>-</v>
      </c>
      <c r="E97" s="169" t="str">
        <f>Calcu!AL165</f>
        <v/>
      </c>
      <c r="G97" s="169" t="str">
        <f>Calcu!AH204</f>
        <v>-</v>
      </c>
      <c r="H97" s="169" t="str">
        <f>Calcu!AI204</f>
        <v>-</v>
      </c>
      <c r="I97" s="169" t="str">
        <f>Calcu!AK204</f>
        <v>-</v>
      </c>
      <c r="J97" s="169" t="str">
        <f>Calcu!AL204</f>
        <v/>
      </c>
    </row>
    <row r="98" spans="1:10" s="85" customFormat="1" ht="15" customHeight="1">
      <c r="A98" s="43" t="str">
        <f>IF(Calcu!B166=TRUE,"","삭제")</f>
        <v>삭제</v>
      </c>
      <c r="B98" s="169" t="str">
        <f>Calcu!AH166</f>
        <v>-</v>
      </c>
      <c r="C98" s="169" t="str">
        <f>Calcu!AI166</f>
        <v>-</v>
      </c>
      <c r="D98" s="169" t="str">
        <f>Calcu!AK166</f>
        <v>-</v>
      </c>
      <c r="E98" s="169" t="str">
        <f>Calcu!AL166</f>
        <v/>
      </c>
      <c r="G98" s="169" t="str">
        <f>Calcu!AH205</f>
        <v>-</v>
      </c>
      <c r="H98" s="169" t="str">
        <f>Calcu!AI205</f>
        <v>-</v>
      </c>
      <c r="I98" s="169" t="str">
        <f>Calcu!AK205</f>
        <v>-</v>
      </c>
      <c r="J98" s="169" t="str">
        <f>Calcu!AL205</f>
        <v/>
      </c>
    </row>
    <row r="99" spans="1:10" s="85" customFormat="1" ht="15" customHeight="1">
      <c r="A99" s="43" t="str">
        <f>IF(Calcu!B167=TRUE,"","삭제")</f>
        <v>삭제</v>
      </c>
      <c r="B99" s="169" t="str">
        <f>Calcu!AH167</f>
        <v>-</v>
      </c>
      <c r="C99" s="169" t="str">
        <f>Calcu!AI167</f>
        <v>-</v>
      </c>
      <c r="D99" s="169" t="str">
        <f>Calcu!AK167</f>
        <v>-</v>
      </c>
      <c r="E99" s="169" t="str">
        <f>Calcu!AL167</f>
        <v/>
      </c>
      <c r="G99" s="169" t="str">
        <f>Calcu!AH206</f>
        <v>-</v>
      </c>
      <c r="H99" s="169" t="str">
        <f>Calcu!AI206</f>
        <v>-</v>
      </c>
      <c r="I99" s="169" t="str">
        <f>Calcu!AK206</f>
        <v>-</v>
      </c>
      <c r="J99" s="169" t="str">
        <f>Calcu!AL206</f>
        <v/>
      </c>
    </row>
    <row r="100" spans="1:10" s="85" customFormat="1" ht="15" customHeight="1">
      <c r="A100" s="43" t="str">
        <f>IF(Calcu!B168=TRUE,"","삭제")</f>
        <v>삭제</v>
      </c>
      <c r="B100" s="169" t="str">
        <f>Calcu!AH168</f>
        <v>-</v>
      </c>
      <c r="C100" s="169" t="str">
        <f>Calcu!AI168</f>
        <v>-</v>
      </c>
      <c r="D100" s="169" t="str">
        <f>Calcu!AK168</f>
        <v>-</v>
      </c>
      <c r="E100" s="169" t="str">
        <f>Calcu!AL168</f>
        <v/>
      </c>
      <c r="G100" s="169" t="str">
        <f>Calcu!AH207</f>
        <v>-</v>
      </c>
      <c r="H100" s="169" t="str">
        <f>Calcu!AI207</f>
        <v>-</v>
      </c>
      <c r="I100" s="169" t="str">
        <f>Calcu!AK207</f>
        <v>-</v>
      </c>
      <c r="J100" s="169" t="str">
        <f>Calcu!AL207</f>
        <v/>
      </c>
    </row>
    <row r="101" spans="1:10" s="85" customFormat="1" ht="15" customHeight="1">
      <c r="A101" s="43" t="str">
        <f>IF(Calcu!B169=TRUE,"","삭제")</f>
        <v>삭제</v>
      </c>
      <c r="B101" s="169" t="str">
        <f>Calcu!AH169</f>
        <v>-</v>
      </c>
      <c r="C101" s="169" t="str">
        <f>Calcu!AI169</f>
        <v>-</v>
      </c>
      <c r="D101" s="169" t="str">
        <f>Calcu!AK169</f>
        <v>-</v>
      </c>
      <c r="E101" s="169" t="str">
        <f>Calcu!AL169</f>
        <v/>
      </c>
      <c r="G101" s="169" t="str">
        <f>Calcu!AH208</f>
        <v>-</v>
      </c>
      <c r="H101" s="169" t="str">
        <f>Calcu!AI208</f>
        <v>-</v>
      </c>
      <c r="I101" s="169" t="str">
        <f>Calcu!AK208</f>
        <v>-</v>
      </c>
      <c r="J101" s="169" t="str">
        <f>Calcu!AL208</f>
        <v/>
      </c>
    </row>
    <row r="102" spans="1:10" s="85" customFormat="1" ht="15" customHeight="1">
      <c r="A102" s="43" t="str">
        <f>IF(Calcu!B170=TRUE,"","삭제")</f>
        <v>삭제</v>
      </c>
      <c r="B102" s="169" t="str">
        <f>Calcu!AH170</f>
        <v>-</v>
      </c>
      <c r="C102" s="169" t="str">
        <f>Calcu!AI170</f>
        <v>-</v>
      </c>
      <c r="D102" s="169" t="str">
        <f>Calcu!AK170</f>
        <v>-</v>
      </c>
      <c r="E102" s="169" t="str">
        <f>Calcu!AL170</f>
        <v/>
      </c>
      <c r="G102" s="169" t="str">
        <f>Calcu!AH209</f>
        <v>-</v>
      </c>
      <c r="H102" s="169" t="str">
        <f>Calcu!AI209</f>
        <v>-</v>
      </c>
      <c r="I102" s="169" t="str">
        <f>Calcu!AK209</f>
        <v>-</v>
      </c>
      <c r="J102" s="169" t="str">
        <f>Calcu!AL209</f>
        <v/>
      </c>
    </row>
    <row r="103" spans="1:10" s="85" customFormat="1" ht="15" customHeight="1">
      <c r="A103" s="43" t="str">
        <f>IF(Calcu!B171=TRUE,"","삭제")</f>
        <v>삭제</v>
      </c>
      <c r="B103" s="169" t="str">
        <f>Calcu!AH171</f>
        <v>-</v>
      </c>
      <c r="C103" s="169" t="str">
        <f>Calcu!AI171</f>
        <v>-</v>
      </c>
      <c r="D103" s="169" t="str">
        <f>Calcu!AK171</f>
        <v>-</v>
      </c>
      <c r="E103" s="169" t="str">
        <f>Calcu!AL171</f>
        <v/>
      </c>
      <c r="G103" s="169" t="str">
        <f>Calcu!AH210</f>
        <v>-</v>
      </c>
      <c r="H103" s="169" t="str">
        <f>Calcu!AI210</f>
        <v>-</v>
      </c>
      <c r="I103" s="169" t="str">
        <f>Calcu!AK210</f>
        <v>-</v>
      </c>
      <c r="J103" s="169" t="str">
        <f>Calcu!AL210</f>
        <v/>
      </c>
    </row>
    <row r="104" spans="1:10" s="85" customFormat="1" ht="15" customHeight="1">
      <c r="A104" s="43" t="str">
        <f>IF(Calcu!B172=TRUE,"","삭제")</f>
        <v>삭제</v>
      </c>
      <c r="B104" s="169" t="str">
        <f>Calcu!AH172</f>
        <v>-</v>
      </c>
      <c r="C104" s="169" t="str">
        <f>Calcu!AI172</f>
        <v>-</v>
      </c>
      <c r="D104" s="169" t="str">
        <f>Calcu!AK172</f>
        <v>-</v>
      </c>
      <c r="E104" s="169" t="str">
        <f>Calcu!AL172</f>
        <v/>
      </c>
      <c r="G104" s="169" t="str">
        <f>Calcu!AH211</f>
        <v>-</v>
      </c>
      <c r="H104" s="169" t="str">
        <f>Calcu!AI211</f>
        <v>-</v>
      </c>
      <c r="I104" s="169" t="str">
        <f>Calcu!AK211</f>
        <v>-</v>
      </c>
      <c r="J104" s="169" t="str">
        <f>Calcu!AL211</f>
        <v/>
      </c>
    </row>
    <row r="105" spans="1:10" s="85" customFormat="1" ht="15" customHeight="1">
      <c r="A105" s="43" t="str">
        <f>IF(Calcu!B173=TRUE,"","삭제")</f>
        <v>삭제</v>
      </c>
      <c r="B105" s="169" t="str">
        <f>Calcu!AH173</f>
        <v>-</v>
      </c>
      <c r="C105" s="169" t="str">
        <f>Calcu!AI173</f>
        <v>-</v>
      </c>
      <c r="D105" s="169" t="str">
        <f>Calcu!AK173</f>
        <v>-</v>
      </c>
      <c r="E105" s="169" t="str">
        <f>Calcu!AL173</f>
        <v/>
      </c>
      <c r="G105" s="169" t="str">
        <f>Calcu!AH212</f>
        <v>-</v>
      </c>
      <c r="H105" s="169" t="str">
        <f>Calcu!AI212</f>
        <v>-</v>
      </c>
      <c r="I105" s="169" t="str">
        <f>Calcu!AK212</f>
        <v>-</v>
      </c>
      <c r="J105" s="169" t="str">
        <f>Calcu!AL212</f>
        <v/>
      </c>
    </row>
    <row r="106" spans="1:10" s="85" customFormat="1" ht="15" customHeight="1">
      <c r="A106" s="43" t="str">
        <f>IF(Calcu!B174=TRUE,"","삭제")</f>
        <v>삭제</v>
      </c>
      <c r="B106" s="169" t="str">
        <f>Calcu!AH174</f>
        <v>-</v>
      </c>
      <c r="C106" s="169" t="str">
        <f>Calcu!AI174</f>
        <v>-</v>
      </c>
      <c r="D106" s="169" t="str">
        <f>Calcu!AK174</f>
        <v>-</v>
      </c>
      <c r="E106" s="169" t="str">
        <f>Calcu!AL174</f>
        <v/>
      </c>
      <c r="G106" s="169" t="str">
        <f>Calcu!AH213</f>
        <v>-</v>
      </c>
      <c r="H106" s="169" t="str">
        <f>Calcu!AI213</f>
        <v>-</v>
      </c>
      <c r="I106" s="169" t="str">
        <f>Calcu!AK213</f>
        <v>-</v>
      </c>
      <c r="J106" s="169" t="str">
        <f>Calcu!AL213</f>
        <v/>
      </c>
    </row>
    <row r="107" spans="1:10" s="85" customFormat="1" ht="15" customHeight="1">
      <c r="A107" s="43" t="str">
        <f>IF(Calcu!B175=TRUE,"","삭제")</f>
        <v>삭제</v>
      </c>
      <c r="B107" s="169" t="str">
        <f>Calcu!AH175</f>
        <v>-</v>
      </c>
      <c r="C107" s="169" t="str">
        <f>Calcu!AI175</f>
        <v>-</v>
      </c>
      <c r="D107" s="169" t="str">
        <f>Calcu!AK175</f>
        <v>-</v>
      </c>
      <c r="E107" s="169" t="str">
        <f>Calcu!AL175</f>
        <v/>
      </c>
      <c r="G107" s="169" t="str">
        <f>Calcu!AH214</f>
        <v>-</v>
      </c>
      <c r="H107" s="169" t="str">
        <f>Calcu!AI214</f>
        <v>-</v>
      </c>
      <c r="I107" s="169" t="str">
        <f>Calcu!AK214</f>
        <v>-</v>
      </c>
      <c r="J107" s="169" t="str">
        <f>Calcu!AL214</f>
        <v/>
      </c>
    </row>
    <row r="108" spans="1:10" s="85" customFormat="1" ht="15" customHeight="1">
      <c r="A108" s="43" t="str">
        <f>IF(Calcu!B176=TRUE,"","삭제")</f>
        <v>삭제</v>
      </c>
      <c r="B108" s="169" t="str">
        <f>Calcu!AH176</f>
        <v>-</v>
      </c>
      <c r="C108" s="169" t="str">
        <f>Calcu!AI176</f>
        <v>-</v>
      </c>
      <c r="D108" s="169" t="str">
        <f>Calcu!AK176</f>
        <v>-</v>
      </c>
      <c r="E108" s="169" t="str">
        <f>Calcu!AL176</f>
        <v/>
      </c>
      <c r="G108" s="169" t="str">
        <f>Calcu!AH215</f>
        <v>-</v>
      </c>
      <c r="H108" s="169" t="str">
        <f>Calcu!AI215</f>
        <v>-</v>
      </c>
      <c r="I108" s="169" t="str">
        <f>Calcu!AK215</f>
        <v>-</v>
      </c>
      <c r="J108" s="169" t="str">
        <f>Calcu!AL215</f>
        <v/>
      </c>
    </row>
    <row r="109" spans="1:10" s="85" customFormat="1" ht="15" customHeight="1">
      <c r="A109" s="43" t="str">
        <f>IF(Calcu!B177=TRUE,"","삭제")</f>
        <v>삭제</v>
      </c>
      <c r="B109" s="169" t="str">
        <f>Calcu!AH177</f>
        <v>-</v>
      </c>
      <c r="C109" s="169" t="str">
        <f>Calcu!AI177</f>
        <v>-</v>
      </c>
      <c r="D109" s="169" t="str">
        <f>Calcu!AK177</f>
        <v>-</v>
      </c>
      <c r="E109" s="169" t="str">
        <f>Calcu!AL177</f>
        <v/>
      </c>
      <c r="G109" s="169" t="str">
        <f>Calcu!AH216</f>
        <v>-</v>
      </c>
      <c r="H109" s="169" t="str">
        <f>Calcu!AI216</f>
        <v>-</v>
      </c>
      <c r="I109" s="169" t="str">
        <f>Calcu!AK216</f>
        <v>-</v>
      </c>
      <c r="J109" s="169" t="str">
        <f>Calcu!AL216</f>
        <v/>
      </c>
    </row>
    <row r="110" spans="1:10" s="85" customFormat="1" ht="15" customHeight="1">
      <c r="A110" s="43" t="str">
        <f>IF(Calcu!B178=TRUE,"","삭제")</f>
        <v>삭제</v>
      </c>
      <c r="B110" s="169" t="str">
        <f>Calcu!AH178</f>
        <v>-</v>
      </c>
      <c r="C110" s="169" t="str">
        <f>Calcu!AI178</f>
        <v>-</v>
      </c>
      <c r="D110" s="169" t="str">
        <f>Calcu!AK178</f>
        <v>-</v>
      </c>
      <c r="E110" s="169" t="str">
        <f>Calcu!AL178</f>
        <v/>
      </c>
      <c r="G110" s="169" t="str">
        <f>Calcu!AH217</f>
        <v>-</v>
      </c>
      <c r="H110" s="169" t="str">
        <f>Calcu!AI217</f>
        <v>-</v>
      </c>
      <c r="I110" s="169" t="str">
        <f>Calcu!AK217</f>
        <v>-</v>
      </c>
      <c r="J110" s="169" t="str">
        <f>Calcu!AL217</f>
        <v/>
      </c>
    </row>
    <row r="111" spans="1:10" s="85" customFormat="1" ht="15" customHeight="1">
      <c r="A111" s="43" t="str">
        <f>IF(Calcu!B179=TRUE,"","삭제")</f>
        <v>삭제</v>
      </c>
      <c r="B111" s="169" t="str">
        <f>Calcu!AH179</f>
        <v>-</v>
      </c>
      <c r="C111" s="169" t="str">
        <f>Calcu!AI179</f>
        <v>-</v>
      </c>
      <c r="D111" s="169" t="str">
        <f>Calcu!AK179</f>
        <v>-</v>
      </c>
      <c r="E111" s="169" t="str">
        <f>Calcu!AL179</f>
        <v/>
      </c>
      <c r="G111" s="169" t="str">
        <f>Calcu!AH218</f>
        <v>-</v>
      </c>
      <c r="H111" s="169" t="str">
        <f>Calcu!AI218</f>
        <v>-</v>
      </c>
      <c r="I111" s="169" t="str">
        <f>Calcu!AK218</f>
        <v>-</v>
      </c>
      <c r="J111" s="169" t="str">
        <f>Calcu!AL218</f>
        <v/>
      </c>
    </row>
    <row r="112" spans="1:10" s="85" customFormat="1" ht="15" customHeight="1">
      <c r="A112" s="43" t="str">
        <f>IF(Calcu!B180=TRUE,"","삭제")</f>
        <v>삭제</v>
      </c>
      <c r="B112" s="169" t="str">
        <f>Calcu!AH180</f>
        <v>-</v>
      </c>
      <c r="C112" s="169" t="str">
        <f>Calcu!AI180</f>
        <v>-</v>
      </c>
      <c r="D112" s="169" t="str">
        <f>Calcu!AK180</f>
        <v>-</v>
      </c>
      <c r="E112" s="169" t="str">
        <f>Calcu!AL180</f>
        <v/>
      </c>
      <c r="G112" s="169" t="str">
        <f>Calcu!AH219</f>
        <v>-</v>
      </c>
      <c r="H112" s="169" t="str">
        <f>Calcu!AI219</f>
        <v>-</v>
      </c>
      <c r="I112" s="169" t="str">
        <f>Calcu!AK219</f>
        <v>-</v>
      </c>
      <c r="J112" s="169" t="str">
        <f>Calcu!AL219</f>
        <v/>
      </c>
    </row>
    <row r="113" spans="1:10" s="85" customFormat="1" ht="15" customHeight="1">
      <c r="A113" s="43" t="str">
        <f>IF(Calcu!B181=TRUE,"","삭제")</f>
        <v>삭제</v>
      </c>
      <c r="B113" s="169" t="str">
        <f>Calcu!AH181</f>
        <v>-</v>
      </c>
      <c r="C113" s="169" t="str">
        <f>Calcu!AI181</f>
        <v>-</v>
      </c>
      <c r="D113" s="169" t="str">
        <f>Calcu!AK181</f>
        <v>-</v>
      </c>
      <c r="E113" s="169" t="str">
        <f>Calcu!AL181</f>
        <v/>
      </c>
      <c r="G113" s="169" t="str">
        <f>Calcu!AH220</f>
        <v>-</v>
      </c>
      <c r="H113" s="169" t="str">
        <f>Calcu!AI220</f>
        <v>-</v>
      </c>
      <c r="I113" s="169" t="str">
        <f>Calcu!AK220</f>
        <v>-</v>
      </c>
      <c r="J113" s="169" t="str">
        <f>Calcu!AL220</f>
        <v/>
      </c>
    </row>
    <row r="114" spans="1:10" s="85" customFormat="1" ht="15" customHeight="1">
      <c r="A114" s="43" t="str">
        <f>IF(Calcu!B182=TRUE,"","삭제")</f>
        <v>삭제</v>
      </c>
      <c r="B114" s="169" t="str">
        <f>Calcu!AH182</f>
        <v>-</v>
      </c>
      <c r="C114" s="169" t="str">
        <f>Calcu!AI182</f>
        <v>-</v>
      </c>
      <c r="D114" s="169" t="str">
        <f>Calcu!AK182</f>
        <v>-</v>
      </c>
      <c r="E114" s="169" t="str">
        <f>Calcu!AL182</f>
        <v/>
      </c>
      <c r="G114" s="169" t="str">
        <f>Calcu!AH221</f>
        <v>-</v>
      </c>
      <c r="H114" s="169" t="str">
        <f>Calcu!AI221</f>
        <v>-</v>
      </c>
      <c r="I114" s="169" t="str">
        <f>Calcu!AK221</f>
        <v>-</v>
      </c>
      <c r="J114" s="169" t="str">
        <f>Calcu!AL221</f>
        <v/>
      </c>
    </row>
    <row r="115" spans="1:10" s="85" customFormat="1" ht="15" customHeight="1">
      <c r="A115" s="43" t="str">
        <f>IF(Calcu!B183=TRUE,"","삭제")</f>
        <v>삭제</v>
      </c>
      <c r="B115" s="169" t="str">
        <f>Calcu!AH183</f>
        <v>-</v>
      </c>
      <c r="C115" s="169" t="str">
        <f>Calcu!AI183</f>
        <v>-</v>
      </c>
      <c r="D115" s="169" t="str">
        <f>Calcu!AK183</f>
        <v>-</v>
      </c>
      <c r="E115" s="169" t="str">
        <f>Calcu!AL183</f>
        <v/>
      </c>
      <c r="G115" s="169" t="str">
        <f>Calcu!AH222</f>
        <v>-</v>
      </c>
      <c r="H115" s="169" t="str">
        <f>Calcu!AI222</f>
        <v>-</v>
      </c>
      <c r="I115" s="169" t="str">
        <f>Calcu!AK222</f>
        <v>-</v>
      </c>
      <c r="J115" s="169" t="str">
        <f>Calcu!AL222</f>
        <v/>
      </c>
    </row>
    <row r="116" spans="1:10" s="85" customFormat="1" ht="15" customHeight="1">
      <c r="A116" s="43" t="str">
        <f>IF(Calcu!B184=TRUE,"","삭제")</f>
        <v>삭제</v>
      </c>
      <c r="B116" s="169" t="str">
        <f>Calcu!AH184</f>
        <v>-</v>
      </c>
      <c r="C116" s="169" t="str">
        <f>Calcu!AI184</f>
        <v>-</v>
      </c>
      <c r="D116" s="169" t="str">
        <f>Calcu!AK184</f>
        <v>-</v>
      </c>
      <c r="E116" s="169" t="str">
        <f>Calcu!AL184</f>
        <v/>
      </c>
      <c r="G116" s="169" t="str">
        <f>Calcu!AH223</f>
        <v>-</v>
      </c>
      <c r="H116" s="169" t="str">
        <f>Calcu!AI223</f>
        <v>-</v>
      </c>
      <c r="I116" s="169" t="str">
        <f>Calcu!AK223</f>
        <v>-</v>
      </c>
      <c r="J116" s="169" t="str">
        <f>Calcu!AL223</f>
        <v/>
      </c>
    </row>
    <row r="117" spans="1:10" s="85" customFormat="1" ht="15" customHeight="1">
      <c r="A117" s="43" t="str">
        <f>IF(Calcu!B185=TRUE,"","삭제")</f>
        <v>삭제</v>
      </c>
      <c r="B117" s="169" t="str">
        <f>Calcu!AH185</f>
        <v>-</v>
      </c>
      <c r="C117" s="169" t="str">
        <f>Calcu!AI185</f>
        <v>-</v>
      </c>
      <c r="D117" s="169" t="str">
        <f>Calcu!AK185</f>
        <v>-</v>
      </c>
      <c r="E117" s="169" t="str">
        <f>Calcu!AL185</f>
        <v/>
      </c>
      <c r="G117" s="169" t="str">
        <f>Calcu!AH224</f>
        <v>-</v>
      </c>
      <c r="H117" s="169" t="str">
        <f>Calcu!AI224</f>
        <v>-</v>
      </c>
      <c r="I117" s="169" t="str">
        <f>Calcu!AK224</f>
        <v>-</v>
      </c>
      <c r="J117" s="169" t="str">
        <f>Calcu!AL224</f>
        <v/>
      </c>
    </row>
    <row r="118" spans="1:10" s="85" customFormat="1" ht="15" customHeight="1">
      <c r="A118" s="43" t="str">
        <f>IF(Calcu!B186=TRUE,"","삭제")</f>
        <v>삭제</v>
      </c>
      <c r="B118" s="169" t="str">
        <f>Calcu!AH186</f>
        <v>-</v>
      </c>
      <c r="C118" s="169" t="str">
        <f>Calcu!AI186</f>
        <v>-</v>
      </c>
      <c r="D118" s="169" t="str">
        <f>Calcu!AK186</f>
        <v>-</v>
      </c>
      <c r="E118" s="169" t="str">
        <f>Calcu!AL186</f>
        <v/>
      </c>
      <c r="G118" s="169" t="str">
        <f>Calcu!AH225</f>
        <v>-</v>
      </c>
      <c r="H118" s="169" t="str">
        <f>Calcu!AI225</f>
        <v>-</v>
      </c>
      <c r="I118" s="169" t="str">
        <f>Calcu!AK225</f>
        <v>-</v>
      </c>
      <c r="J118" s="169" t="str">
        <f>Calcu!AL225</f>
        <v/>
      </c>
    </row>
    <row r="119" spans="1:10" s="85" customFormat="1" ht="15" customHeight="1">
      <c r="A119" s="43" t="str">
        <f>IF(Calcu!B187=TRUE,"","삭제")</f>
        <v>삭제</v>
      </c>
      <c r="B119" s="169" t="str">
        <f>Calcu!AH187</f>
        <v>-</v>
      </c>
      <c r="C119" s="169" t="str">
        <f>Calcu!AI187</f>
        <v>-</v>
      </c>
      <c r="D119" s="169" t="str">
        <f>Calcu!AK187</f>
        <v>-</v>
      </c>
      <c r="E119" s="169" t="str">
        <f>Calcu!AL187</f>
        <v/>
      </c>
      <c r="G119" s="169" t="str">
        <f>Calcu!AH226</f>
        <v>-</v>
      </c>
      <c r="H119" s="169" t="str">
        <f>Calcu!AI226</f>
        <v>-</v>
      </c>
      <c r="I119" s="169" t="str">
        <f>Calcu!AK226</f>
        <v>-</v>
      </c>
      <c r="J119" s="169" t="str">
        <f>Calcu!AL226</f>
        <v/>
      </c>
    </row>
    <row r="120" spans="1:10" s="85" customFormat="1" ht="15" customHeight="1">
      <c r="A120" s="43" t="str">
        <f>IF(Calcu!B188=TRUE,"","삭제")</f>
        <v>삭제</v>
      </c>
      <c r="B120" s="169" t="str">
        <f>Calcu!AH188</f>
        <v>-</v>
      </c>
      <c r="C120" s="169" t="str">
        <f>Calcu!AI188</f>
        <v>-</v>
      </c>
      <c r="D120" s="169" t="str">
        <f>Calcu!AK188</f>
        <v>-</v>
      </c>
      <c r="E120" s="169" t="str">
        <f>Calcu!AL188</f>
        <v/>
      </c>
      <c r="G120" s="169" t="str">
        <f>Calcu!AH227</f>
        <v>-</v>
      </c>
      <c r="H120" s="169" t="str">
        <f>Calcu!AI227</f>
        <v>-</v>
      </c>
      <c r="I120" s="169" t="str">
        <f>Calcu!AK227</f>
        <v>-</v>
      </c>
      <c r="J120" s="169" t="str">
        <f>Calcu!AL227</f>
        <v/>
      </c>
    </row>
    <row r="121" spans="1:10" s="85" customFormat="1" ht="15" customHeight="1">
      <c r="A121" s="43" t="str">
        <f>IF(Calcu!B189=TRUE,"","삭제")</f>
        <v>삭제</v>
      </c>
      <c r="B121" s="169" t="str">
        <f>Calcu!AH189</f>
        <v>-</v>
      </c>
      <c r="C121" s="169" t="str">
        <f>Calcu!AI189</f>
        <v>-</v>
      </c>
      <c r="D121" s="169" t="str">
        <f>Calcu!AK189</f>
        <v>-</v>
      </c>
      <c r="E121" s="169" t="str">
        <f>Calcu!AL189</f>
        <v/>
      </c>
      <c r="G121" s="169" t="str">
        <f>Calcu!AH228</f>
        <v>-</v>
      </c>
      <c r="H121" s="169" t="str">
        <f>Calcu!AI228</f>
        <v>-</v>
      </c>
      <c r="I121" s="169" t="str">
        <f>Calcu!AK228</f>
        <v>-</v>
      </c>
      <c r="J121" s="169" t="str">
        <f>Calcu!AL228</f>
        <v/>
      </c>
    </row>
    <row r="122" spans="1:10" s="85" customFormat="1" ht="15" customHeight="1">
      <c r="A122" s="43" t="str">
        <f>IF(Calcu!B190=TRUE,"","삭제")</f>
        <v>삭제</v>
      </c>
      <c r="B122" s="169" t="str">
        <f>Calcu!AH190</f>
        <v>-</v>
      </c>
      <c r="C122" s="169" t="str">
        <f>Calcu!AI190</f>
        <v>-</v>
      </c>
      <c r="D122" s="169" t="str">
        <f>Calcu!AK190</f>
        <v>-</v>
      </c>
      <c r="E122" s="169" t="str">
        <f>Calcu!AL190</f>
        <v/>
      </c>
      <c r="G122" s="169" t="str">
        <f>Calcu!AH229</f>
        <v>-</v>
      </c>
      <c r="H122" s="169" t="str">
        <f>Calcu!AI229</f>
        <v>-</v>
      </c>
      <c r="I122" s="169" t="str">
        <f>Calcu!AK229</f>
        <v>-</v>
      </c>
      <c r="J122" s="169" t="str">
        <f>Calcu!AL229</f>
        <v/>
      </c>
    </row>
    <row r="123" spans="1:10" s="85" customFormat="1" ht="15" customHeight="1">
      <c r="A123" s="43" t="str">
        <f>IF(Calcu!B191=TRUE,"","삭제")</f>
        <v>삭제</v>
      </c>
      <c r="B123" s="169" t="str">
        <f>Calcu!AH191</f>
        <v>-</v>
      </c>
      <c r="C123" s="169" t="str">
        <f>Calcu!AI191</f>
        <v>-</v>
      </c>
      <c r="D123" s="169" t="str">
        <f>Calcu!AK191</f>
        <v>-</v>
      </c>
      <c r="E123" s="169" t="str">
        <f>Calcu!AL191</f>
        <v/>
      </c>
      <c r="G123" s="169" t="str">
        <f>Calcu!AH230</f>
        <v>-</v>
      </c>
      <c r="H123" s="169" t="str">
        <f>Calcu!AI230</f>
        <v>-</v>
      </c>
      <c r="I123" s="169" t="str">
        <f>Calcu!AK230</f>
        <v>-</v>
      </c>
      <c r="J123" s="169" t="str">
        <f>Calcu!AL230</f>
        <v/>
      </c>
    </row>
    <row r="124" spans="1:10" s="85" customFormat="1" ht="15" customHeight="1">
      <c r="A124" s="43" t="str">
        <f>IF(Calcu!B192=TRUE,"","삭제")</f>
        <v>삭제</v>
      </c>
      <c r="B124" s="169" t="str">
        <f>Calcu!AH192</f>
        <v>-</v>
      </c>
      <c r="C124" s="169" t="str">
        <f>Calcu!AI192</f>
        <v>-</v>
      </c>
      <c r="D124" s="169" t="str">
        <f>Calcu!AK192</f>
        <v>-</v>
      </c>
      <c r="E124" s="169" t="str">
        <f>Calcu!AL192</f>
        <v/>
      </c>
      <c r="G124" s="169" t="str">
        <f>Calcu!AH231</f>
        <v>-</v>
      </c>
      <c r="H124" s="169" t="str">
        <f>Calcu!AI231</f>
        <v>-</v>
      </c>
      <c r="I124" s="169" t="str">
        <f>Calcu!AK231</f>
        <v>-</v>
      </c>
      <c r="J124" s="169" t="str">
        <f>Calcu!AL231</f>
        <v/>
      </c>
    </row>
    <row r="125" spans="1:10" s="85" customFormat="1" ht="15" customHeight="1">
      <c r="A125" s="43" t="str">
        <f>IF(Calcu!B193=TRUE,"","삭제")</f>
        <v>삭제</v>
      </c>
      <c r="B125" s="169" t="str">
        <f>Calcu!AH193</f>
        <v>-</v>
      </c>
      <c r="C125" s="169" t="str">
        <f>Calcu!AI193</f>
        <v>-</v>
      </c>
      <c r="D125" s="169" t="str">
        <f>Calcu!AK193</f>
        <v>-</v>
      </c>
      <c r="E125" s="169" t="str">
        <f>Calcu!AL193</f>
        <v/>
      </c>
      <c r="G125" s="169" t="str">
        <f>Calcu!AH232</f>
        <v>-</v>
      </c>
      <c r="H125" s="169" t="str">
        <f>Calcu!AI232</f>
        <v>-</v>
      </c>
      <c r="I125" s="169" t="str">
        <f>Calcu!AK232</f>
        <v>-</v>
      </c>
      <c r="J125" s="169" t="str">
        <f>Calcu!AL232</f>
        <v/>
      </c>
    </row>
    <row r="126" spans="1:10" s="85" customFormat="1" ht="15" customHeight="1">
      <c r="A126" s="43" t="str">
        <f>IF(Calcu!B194=TRUE,"","삭제")</f>
        <v>삭제</v>
      </c>
      <c r="B126" s="169" t="str">
        <f>Calcu!AH194</f>
        <v>-</v>
      </c>
      <c r="C126" s="169" t="str">
        <f>Calcu!AI194</f>
        <v>-</v>
      </c>
      <c r="D126" s="169" t="str">
        <f>Calcu!AK194</f>
        <v>-</v>
      </c>
      <c r="E126" s="169" t="str">
        <f>Calcu!AL194</f>
        <v/>
      </c>
      <c r="G126" s="169" t="str">
        <f>Calcu!AH233</f>
        <v>-</v>
      </c>
      <c r="H126" s="169" t="str">
        <f>Calcu!AI233</f>
        <v>-</v>
      </c>
      <c r="I126" s="169" t="str">
        <f>Calcu!AK233</f>
        <v>-</v>
      </c>
      <c r="J126" s="169" t="str">
        <f>Calcu!AL233</f>
        <v/>
      </c>
    </row>
    <row r="127" spans="1:10" s="85" customFormat="1" ht="15" customHeight="1">
      <c r="A127" s="43" t="str">
        <f>IF(Calcu!B195=TRUE,"","삭제")</f>
        <v>삭제</v>
      </c>
      <c r="B127" s="169" t="str">
        <f>Calcu!AH195</f>
        <v>-</v>
      </c>
      <c r="C127" s="169" t="str">
        <f>Calcu!AI195</f>
        <v>-</v>
      </c>
      <c r="D127" s="169" t="str">
        <f>Calcu!AK195</f>
        <v>-</v>
      </c>
      <c r="E127" s="169" t="str">
        <f>Calcu!AL195</f>
        <v/>
      </c>
      <c r="G127" s="169" t="str">
        <f>Calcu!AH234</f>
        <v>-</v>
      </c>
      <c r="H127" s="169" t="str">
        <f>Calcu!AI234</f>
        <v>-</v>
      </c>
      <c r="I127" s="169" t="str">
        <f>Calcu!AK234</f>
        <v>-</v>
      </c>
      <c r="J127" s="169" t="str">
        <f>Calcu!AL234</f>
        <v/>
      </c>
    </row>
    <row r="128" spans="1:10" s="85" customFormat="1" ht="15" customHeight="1">
      <c r="A128" s="43" t="str">
        <f>IF(Calcu!B196=TRUE,"","삭제")</f>
        <v>삭제</v>
      </c>
      <c r="B128" s="169" t="str">
        <f>Calcu!AH196</f>
        <v>-</v>
      </c>
      <c r="C128" s="169" t="str">
        <f>Calcu!AI196</f>
        <v>-</v>
      </c>
      <c r="D128" s="169" t="str">
        <f>Calcu!AK196</f>
        <v>-</v>
      </c>
      <c r="E128" s="169" t="str">
        <f>Calcu!AL196</f>
        <v/>
      </c>
      <c r="G128" s="169" t="str">
        <f>Calcu!AH235</f>
        <v>-</v>
      </c>
      <c r="H128" s="169" t="str">
        <f>Calcu!AI235</f>
        <v>-</v>
      </c>
      <c r="I128" s="169" t="str">
        <f>Calcu!AK235</f>
        <v>-</v>
      </c>
      <c r="J128" s="169" t="str">
        <f>Calcu!AL235</f>
        <v/>
      </c>
    </row>
    <row r="129" spans="1:10" s="85" customFormat="1" ht="15" customHeight="1">
      <c r="A129" s="43" t="str">
        <f>IF(Calcu!B197=TRUE,"","삭제")</f>
        <v>삭제</v>
      </c>
      <c r="B129" s="169" t="str">
        <f>Calcu!AH197</f>
        <v>-</v>
      </c>
      <c r="C129" s="169" t="str">
        <f>Calcu!AI197</f>
        <v>-</v>
      </c>
      <c r="D129" s="169" t="str">
        <f>Calcu!AK197</f>
        <v>-</v>
      </c>
      <c r="E129" s="169" t="str">
        <f>Calcu!AL197</f>
        <v/>
      </c>
      <c r="G129" s="169" t="str">
        <f>Calcu!AH236</f>
        <v>-</v>
      </c>
      <c r="H129" s="169" t="str">
        <f>Calcu!AI236</f>
        <v>-</v>
      </c>
      <c r="I129" s="169" t="str">
        <f>Calcu!AK236</f>
        <v>-</v>
      </c>
      <c r="J129" s="169" t="str">
        <f>Calcu!AL236</f>
        <v/>
      </c>
    </row>
    <row r="130" spans="1:10" s="85" customFormat="1" ht="15" customHeight="1">
      <c r="A130" s="43" t="str">
        <f>IF(Calcu!B198=TRUE,"","삭제")</f>
        <v>삭제</v>
      </c>
      <c r="B130" s="169" t="str">
        <f>Calcu!AH198</f>
        <v>-</v>
      </c>
      <c r="C130" s="169" t="str">
        <f>Calcu!AI198</f>
        <v>-</v>
      </c>
      <c r="D130" s="169" t="str">
        <f>Calcu!AK198</f>
        <v>-</v>
      </c>
      <c r="E130" s="169" t="str">
        <f>Calcu!AL198</f>
        <v/>
      </c>
      <c r="G130" s="169" t="str">
        <f>Calcu!AH237</f>
        <v>-</v>
      </c>
      <c r="H130" s="169" t="str">
        <f>Calcu!AI237</f>
        <v>-</v>
      </c>
      <c r="I130" s="169" t="str">
        <f>Calcu!AK237</f>
        <v>-</v>
      </c>
      <c r="J130" s="169" t="str">
        <f>Calcu!AL237</f>
        <v/>
      </c>
    </row>
    <row r="131" spans="1:10" s="85" customFormat="1" ht="15" customHeight="1">
      <c r="A131" s="43" t="str">
        <f>IF(Calcu!B199=TRUE,"","삭제")</f>
        <v>삭제</v>
      </c>
      <c r="B131" s="169" t="str">
        <f>Calcu!AH199</f>
        <v>-</v>
      </c>
      <c r="C131" s="169" t="str">
        <f>Calcu!AI199</f>
        <v>-</v>
      </c>
      <c r="D131" s="169" t="str">
        <f>Calcu!AK199</f>
        <v>-</v>
      </c>
      <c r="E131" s="169" t="str">
        <f>Calcu!AL199</f>
        <v/>
      </c>
      <c r="G131" s="169" t="str">
        <f>Calcu!AH238</f>
        <v>-</v>
      </c>
      <c r="H131" s="169" t="str">
        <f>Calcu!AI238</f>
        <v>-</v>
      </c>
      <c r="I131" s="169" t="str">
        <f>Calcu!AK238</f>
        <v>-</v>
      </c>
      <c r="J131" s="169" t="str">
        <f>Calcu!AL238</f>
        <v/>
      </c>
    </row>
    <row r="132" spans="1:10" s="85" customFormat="1" ht="15" customHeight="1">
      <c r="A132" s="43" t="str">
        <f>IF(Calcu!B200=TRUE,"","삭제")</f>
        <v>삭제</v>
      </c>
      <c r="B132" s="169" t="str">
        <f>Calcu!AH200</f>
        <v>-</v>
      </c>
      <c r="C132" s="169" t="str">
        <f>Calcu!AI200</f>
        <v>-</v>
      </c>
      <c r="D132" s="169" t="str">
        <f>Calcu!AK200</f>
        <v>-</v>
      </c>
      <c r="E132" s="169" t="str">
        <f>Calcu!AL200</f>
        <v/>
      </c>
      <c r="G132" s="169" t="str">
        <f>Calcu!AH239</f>
        <v>-</v>
      </c>
      <c r="H132" s="169" t="str">
        <f>Calcu!AI239</f>
        <v>-</v>
      </c>
      <c r="I132" s="169" t="str">
        <f>Calcu!AK239</f>
        <v>-</v>
      </c>
      <c r="J132" s="169" t="str">
        <f>Calcu!AL239</f>
        <v/>
      </c>
    </row>
    <row r="133" spans="1:10" s="85" customFormat="1" ht="15" customHeight="1">
      <c r="A133" s="43" t="str">
        <f>IF(Calcu!B201=TRUE,"","삭제")</f>
        <v>삭제</v>
      </c>
      <c r="B133" s="169" t="str">
        <f>Calcu!AH201</f>
        <v>-</v>
      </c>
      <c r="C133" s="169" t="str">
        <f>Calcu!AI201</f>
        <v>-</v>
      </c>
      <c r="D133" s="169" t="str">
        <f>Calcu!AK201</f>
        <v>-</v>
      </c>
      <c r="E133" s="169" t="str">
        <f>Calcu!AL201</f>
        <v/>
      </c>
      <c r="G133" s="169" t="str">
        <f>Calcu!AH240</f>
        <v>-</v>
      </c>
      <c r="H133" s="169" t="str">
        <f>Calcu!AI240</f>
        <v>-</v>
      </c>
      <c r="I133" s="169" t="str">
        <f>Calcu!AK240</f>
        <v>-</v>
      </c>
      <c r="J133" s="169" t="str">
        <f>Calcu!AL240</f>
        <v/>
      </c>
    </row>
    <row r="134" spans="1:10" s="85" customFormat="1" ht="15" customHeight="1">
      <c r="A134" s="43" t="str">
        <f>IF(Calcu!B202=TRUE,"","삭제")</f>
        <v>삭제</v>
      </c>
      <c r="B134" s="169" t="str">
        <f>Calcu!AH202</f>
        <v>-</v>
      </c>
      <c r="C134" s="169" t="str">
        <f>Calcu!AI202</f>
        <v>-</v>
      </c>
      <c r="D134" s="169" t="str">
        <f>Calcu!AK202</f>
        <v>-</v>
      </c>
      <c r="E134" s="169" t="str">
        <f>Calcu!AL202</f>
        <v/>
      </c>
      <c r="G134" s="169" t="str">
        <f>Calcu!AH241</f>
        <v>-</v>
      </c>
      <c r="H134" s="169" t="str">
        <f>Calcu!AI241</f>
        <v>-</v>
      </c>
      <c r="I134" s="169" t="str">
        <f>Calcu!AK241</f>
        <v>-</v>
      </c>
      <c r="J134" s="169" t="str">
        <f>Calcu!AL241</f>
        <v/>
      </c>
    </row>
    <row r="135" spans="1:10" s="85" customFormat="1" ht="15" customHeight="1">
      <c r="A135" s="43" t="str">
        <f>IF(Calcu!B203=TRUE,"","삭제")</f>
        <v>삭제</v>
      </c>
      <c r="B135" s="169" t="str">
        <f>Calcu!AH203</f>
        <v>-</v>
      </c>
      <c r="C135" s="169" t="str">
        <f>Calcu!AI203</f>
        <v>-</v>
      </c>
      <c r="D135" s="169" t="str">
        <f>Calcu!AK203</f>
        <v>-</v>
      </c>
      <c r="E135" s="169" t="str">
        <f>Calcu!AL203</f>
        <v/>
      </c>
      <c r="G135" s="169" t="str">
        <f>Calcu!AH242</f>
        <v>-</v>
      </c>
      <c r="H135" s="169" t="str">
        <f>Calcu!AI242</f>
        <v>-</v>
      </c>
      <c r="I135" s="169" t="str">
        <f>Calcu!AK242</f>
        <v>-</v>
      </c>
      <c r="J135" s="169" t="str">
        <f>Calcu!AL242</f>
        <v/>
      </c>
    </row>
    <row r="136" spans="1:10" s="228" customFormat="1" ht="15" customHeight="1">
      <c r="A136" s="229" t="str">
        <f>A141</f>
        <v>삭제</v>
      </c>
      <c r="B136" s="157"/>
      <c r="C136" s="157"/>
      <c r="D136" s="157"/>
      <c r="E136" s="157"/>
      <c r="G136" s="157"/>
      <c r="H136" s="157"/>
      <c r="I136" s="157"/>
      <c r="J136" s="157"/>
    </row>
    <row r="137" spans="1:10" s="228" customFormat="1" ht="15" customHeight="1">
      <c r="A137" s="229" t="str">
        <f>A136</f>
        <v>삭제</v>
      </c>
      <c r="B137" s="51"/>
      <c r="C137" s="51"/>
      <c r="D137" s="51"/>
      <c r="E137" s="51"/>
      <c r="G137" s="51"/>
      <c r="H137" s="51"/>
      <c r="I137" s="51"/>
      <c r="J137" s="51"/>
    </row>
    <row r="138" spans="1:10" s="228" customFormat="1" ht="15" customHeight="1">
      <c r="A138" s="229" t="str">
        <f t="shared" ref="A138:A140" si="2">A137</f>
        <v>삭제</v>
      </c>
      <c r="B138" s="223"/>
      <c r="C138" s="223"/>
      <c r="D138" s="223"/>
      <c r="E138" s="223"/>
      <c r="G138" s="223"/>
      <c r="H138" s="223"/>
      <c r="I138" s="223"/>
      <c r="J138" s="223"/>
    </row>
    <row r="139" spans="1:10" s="85" customFormat="1" ht="15" customHeight="1">
      <c r="A139" s="229" t="str">
        <f t="shared" si="2"/>
        <v>삭제</v>
      </c>
      <c r="B139" s="132" t="s">
        <v>118</v>
      </c>
      <c r="C139" s="132" t="s">
        <v>83</v>
      </c>
      <c r="D139" s="221" t="s">
        <v>82</v>
      </c>
      <c r="E139" s="346" t="s">
        <v>84</v>
      </c>
      <c r="F139" s="51"/>
      <c r="G139" s="132" t="s">
        <v>118</v>
      </c>
      <c r="H139" s="132" t="s">
        <v>83</v>
      </c>
      <c r="I139" s="221" t="s">
        <v>82</v>
      </c>
      <c r="J139" s="346" t="s">
        <v>84</v>
      </c>
    </row>
    <row r="140" spans="1:10" s="85" customFormat="1" ht="15" customHeight="1">
      <c r="A140" s="229" t="str">
        <f t="shared" si="2"/>
        <v>삭제</v>
      </c>
      <c r="B140" s="131" t="s">
        <v>98</v>
      </c>
      <c r="C140" s="131" t="s">
        <v>98</v>
      </c>
      <c r="D140" s="131" t="s">
        <v>98</v>
      </c>
      <c r="E140" s="347"/>
      <c r="F140" s="51"/>
      <c r="G140" s="131" t="s">
        <v>98</v>
      </c>
      <c r="H140" s="131" t="s">
        <v>98</v>
      </c>
      <c r="I140" s="131" t="s">
        <v>98</v>
      </c>
      <c r="J140" s="347"/>
    </row>
    <row r="141" spans="1:10" s="85" customFormat="1" ht="15" customHeight="1">
      <c r="A141" s="43" t="str">
        <f>IF(Calcu!B243=TRUE,"","삭제")</f>
        <v>삭제</v>
      </c>
      <c r="B141" s="169" t="str">
        <f>Calcu!AH243</f>
        <v>-</v>
      </c>
      <c r="C141" s="169" t="str">
        <f>Calcu!AI243</f>
        <v>-</v>
      </c>
      <c r="D141" s="169" t="str">
        <f>Calcu!AK243</f>
        <v>-</v>
      </c>
      <c r="E141" s="169" t="str">
        <f>Calcu!AL243</f>
        <v/>
      </c>
      <c r="G141" s="169" t="str">
        <f>Calcu!AH281</f>
        <v>-</v>
      </c>
      <c r="H141" s="169" t="str">
        <f>Calcu!AI281</f>
        <v>-</v>
      </c>
      <c r="I141" s="169" t="str">
        <f>Calcu!AK281</f>
        <v>-</v>
      </c>
      <c r="J141" s="169" t="str">
        <f>Calcu!AL281</f>
        <v/>
      </c>
    </row>
    <row r="142" spans="1:10" s="85" customFormat="1" ht="15" customHeight="1">
      <c r="A142" s="43" t="str">
        <f>IF(Calcu!B244=TRUE,"","삭제")</f>
        <v>삭제</v>
      </c>
      <c r="B142" s="169" t="str">
        <f>Calcu!AH244</f>
        <v>-</v>
      </c>
      <c r="C142" s="169" t="str">
        <f>Calcu!AI244</f>
        <v>-</v>
      </c>
      <c r="D142" s="169" t="str">
        <f>Calcu!AK244</f>
        <v>-</v>
      </c>
      <c r="E142" s="169" t="str">
        <f>Calcu!AL244</f>
        <v/>
      </c>
      <c r="G142" s="169" t="str">
        <f>Calcu!AH282</f>
        <v>-</v>
      </c>
      <c r="H142" s="169" t="str">
        <f>Calcu!AI282</f>
        <v>-</v>
      </c>
      <c r="I142" s="169" t="str">
        <f>Calcu!AK282</f>
        <v>-</v>
      </c>
      <c r="J142" s="169" t="str">
        <f>Calcu!AL282</f>
        <v/>
      </c>
    </row>
    <row r="143" spans="1:10" s="85" customFormat="1" ht="15" customHeight="1">
      <c r="A143" s="43" t="str">
        <f>IF(Calcu!B245=TRUE,"","삭제")</f>
        <v>삭제</v>
      </c>
      <c r="B143" s="169" t="str">
        <f>Calcu!AH245</f>
        <v>-</v>
      </c>
      <c r="C143" s="169" t="str">
        <f>Calcu!AI245</f>
        <v>-</v>
      </c>
      <c r="D143" s="169" t="str">
        <f>Calcu!AK245</f>
        <v>-</v>
      </c>
      <c r="E143" s="169" t="str">
        <f>Calcu!AL245</f>
        <v/>
      </c>
      <c r="G143" s="169" t="str">
        <f>Calcu!AH283</f>
        <v>-</v>
      </c>
      <c r="H143" s="169" t="str">
        <f>Calcu!AI283</f>
        <v>-</v>
      </c>
      <c r="I143" s="169" t="str">
        <f>Calcu!AK283</f>
        <v>-</v>
      </c>
      <c r="J143" s="169" t="str">
        <f>Calcu!AL283</f>
        <v/>
      </c>
    </row>
    <row r="144" spans="1:10" s="85" customFormat="1" ht="15" customHeight="1">
      <c r="A144" s="43" t="str">
        <f>IF(Calcu!B246=TRUE,"","삭제")</f>
        <v>삭제</v>
      </c>
      <c r="B144" s="169" t="str">
        <f>Calcu!AH246</f>
        <v>-</v>
      </c>
      <c r="C144" s="169" t="str">
        <f>Calcu!AI246</f>
        <v>-</v>
      </c>
      <c r="D144" s="169" t="str">
        <f>Calcu!AK246</f>
        <v>-</v>
      </c>
      <c r="E144" s="169" t="str">
        <f>Calcu!AL246</f>
        <v/>
      </c>
      <c r="G144" s="169" t="str">
        <f>Calcu!AH284</f>
        <v>-</v>
      </c>
      <c r="H144" s="169" t="str">
        <f>Calcu!AI284</f>
        <v>-</v>
      </c>
      <c r="I144" s="169" t="str">
        <f>Calcu!AK284</f>
        <v>-</v>
      </c>
      <c r="J144" s="169" t="str">
        <f>Calcu!AL284</f>
        <v/>
      </c>
    </row>
    <row r="145" spans="1:10" s="85" customFormat="1" ht="15" customHeight="1">
      <c r="A145" s="43" t="str">
        <f>IF(Calcu!B247=TRUE,"","삭제")</f>
        <v>삭제</v>
      </c>
      <c r="B145" s="169" t="str">
        <f>Calcu!AH247</f>
        <v>-</v>
      </c>
      <c r="C145" s="169" t="str">
        <f>Calcu!AI247</f>
        <v>-</v>
      </c>
      <c r="D145" s="169" t="str">
        <f>Calcu!AK247</f>
        <v>-</v>
      </c>
      <c r="E145" s="169" t="str">
        <f>Calcu!AL247</f>
        <v/>
      </c>
      <c r="G145" s="169" t="str">
        <f>Calcu!AH285</f>
        <v>-</v>
      </c>
      <c r="H145" s="169" t="str">
        <f>Calcu!AI285</f>
        <v>-</v>
      </c>
      <c r="I145" s="169" t="str">
        <f>Calcu!AK285</f>
        <v>-</v>
      </c>
      <c r="J145" s="169" t="str">
        <f>Calcu!AL285</f>
        <v/>
      </c>
    </row>
    <row r="146" spans="1:10" s="85" customFormat="1" ht="15" customHeight="1">
      <c r="A146" s="43" t="str">
        <f>IF(Calcu!B248=TRUE,"","삭제")</f>
        <v>삭제</v>
      </c>
      <c r="B146" s="169" t="str">
        <f>Calcu!AH248</f>
        <v>-</v>
      </c>
      <c r="C146" s="169" t="str">
        <f>Calcu!AI248</f>
        <v>-</v>
      </c>
      <c r="D146" s="169" t="str">
        <f>Calcu!AK248</f>
        <v>-</v>
      </c>
      <c r="E146" s="169" t="str">
        <f>Calcu!AL248</f>
        <v/>
      </c>
      <c r="G146" s="169" t="str">
        <f>Calcu!AH286</f>
        <v>-</v>
      </c>
      <c r="H146" s="169" t="str">
        <f>Calcu!AI286</f>
        <v>-</v>
      </c>
      <c r="I146" s="169" t="str">
        <f>Calcu!AK286</f>
        <v>-</v>
      </c>
      <c r="J146" s="169" t="str">
        <f>Calcu!AL286</f>
        <v/>
      </c>
    </row>
    <row r="147" spans="1:10" s="85" customFormat="1" ht="15" customHeight="1">
      <c r="A147" s="43" t="str">
        <f>IF(Calcu!B249=TRUE,"","삭제")</f>
        <v>삭제</v>
      </c>
      <c r="B147" s="169" t="str">
        <f>Calcu!AH249</f>
        <v>-</v>
      </c>
      <c r="C147" s="169" t="str">
        <f>Calcu!AI249</f>
        <v>-</v>
      </c>
      <c r="D147" s="169" t="str">
        <f>Calcu!AK249</f>
        <v>-</v>
      </c>
      <c r="E147" s="169" t="str">
        <f>Calcu!AL249</f>
        <v/>
      </c>
      <c r="G147" s="169" t="str">
        <f>Calcu!AH287</f>
        <v>-</v>
      </c>
      <c r="H147" s="169" t="str">
        <f>Calcu!AI287</f>
        <v>-</v>
      </c>
      <c r="I147" s="169" t="str">
        <f>Calcu!AK287</f>
        <v>-</v>
      </c>
      <c r="J147" s="169" t="str">
        <f>Calcu!AL287</f>
        <v/>
      </c>
    </row>
    <row r="148" spans="1:10" s="85" customFormat="1" ht="15" customHeight="1">
      <c r="A148" s="43" t="str">
        <f>IF(Calcu!B250=TRUE,"","삭제")</f>
        <v>삭제</v>
      </c>
      <c r="B148" s="169" t="str">
        <f>Calcu!AH250</f>
        <v>-</v>
      </c>
      <c r="C148" s="169" t="str">
        <f>Calcu!AI250</f>
        <v>-</v>
      </c>
      <c r="D148" s="169" t="str">
        <f>Calcu!AK250</f>
        <v>-</v>
      </c>
      <c r="E148" s="169" t="str">
        <f>Calcu!AL250</f>
        <v/>
      </c>
      <c r="G148" s="169" t="str">
        <f>Calcu!AH288</f>
        <v>-</v>
      </c>
      <c r="H148" s="169" t="str">
        <f>Calcu!AI288</f>
        <v>-</v>
      </c>
      <c r="I148" s="169" t="str">
        <f>Calcu!AK288</f>
        <v>-</v>
      </c>
      <c r="J148" s="169" t="str">
        <f>Calcu!AL288</f>
        <v/>
      </c>
    </row>
    <row r="149" spans="1:10" s="85" customFormat="1" ht="15" customHeight="1">
      <c r="A149" s="43" t="str">
        <f>IF(Calcu!B251=TRUE,"","삭제")</f>
        <v>삭제</v>
      </c>
      <c r="B149" s="169" t="str">
        <f>Calcu!AH251</f>
        <v>-</v>
      </c>
      <c r="C149" s="169" t="str">
        <f>Calcu!AI251</f>
        <v>-</v>
      </c>
      <c r="D149" s="169" t="str">
        <f>Calcu!AK251</f>
        <v>-</v>
      </c>
      <c r="E149" s="169" t="str">
        <f>Calcu!AL251</f>
        <v/>
      </c>
      <c r="G149" s="169" t="str">
        <f>Calcu!AH289</f>
        <v>-</v>
      </c>
      <c r="H149" s="169" t="str">
        <f>Calcu!AI289</f>
        <v>-</v>
      </c>
      <c r="I149" s="169" t="str">
        <f>Calcu!AK289</f>
        <v>-</v>
      </c>
      <c r="J149" s="169" t="str">
        <f>Calcu!AL289</f>
        <v/>
      </c>
    </row>
    <row r="150" spans="1:10" s="85" customFormat="1" ht="15" customHeight="1">
      <c r="A150" s="43" t="str">
        <f>IF(Calcu!B252=TRUE,"","삭제")</f>
        <v>삭제</v>
      </c>
      <c r="B150" s="169" t="str">
        <f>Calcu!AH252</f>
        <v>-</v>
      </c>
      <c r="C150" s="169" t="str">
        <f>Calcu!AI252</f>
        <v>-</v>
      </c>
      <c r="D150" s="169" t="str">
        <f>Calcu!AK252</f>
        <v>-</v>
      </c>
      <c r="E150" s="169" t="str">
        <f>Calcu!AL252</f>
        <v/>
      </c>
      <c r="G150" s="169" t="str">
        <f>Calcu!AH290</f>
        <v>-</v>
      </c>
      <c r="H150" s="169" t="str">
        <f>Calcu!AI290</f>
        <v>-</v>
      </c>
      <c r="I150" s="169" t="str">
        <f>Calcu!AK290</f>
        <v>-</v>
      </c>
      <c r="J150" s="169" t="str">
        <f>Calcu!AL290</f>
        <v/>
      </c>
    </row>
    <row r="151" spans="1:10" s="85" customFormat="1" ht="15" customHeight="1">
      <c r="A151" s="43" t="str">
        <f>IF(Calcu!B253=TRUE,"","삭제")</f>
        <v>삭제</v>
      </c>
      <c r="B151" s="169" t="str">
        <f>Calcu!AH253</f>
        <v>-</v>
      </c>
      <c r="C151" s="169" t="str">
        <f>Calcu!AI253</f>
        <v>-</v>
      </c>
      <c r="D151" s="169" t="str">
        <f>Calcu!AK253</f>
        <v>-</v>
      </c>
      <c r="E151" s="169" t="str">
        <f>Calcu!AL253</f>
        <v/>
      </c>
      <c r="G151" s="169" t="str">
        <f>Calcu!AH291</f>
        <v>-</v>
      </c>
      <c r="H151" s="169" t="str">
        <f>Calcu!AI291</f>
        <v>-</v>
      </c>
      <c r="I151" s="169" t="str">
        <f>Calcu!AK291</f>
        <v>-</v>
      </c>
      <c r="J151" s="169" t="str">
        <f>Calcu!AL291</f>
        <v/>
      </c>
    </row>
    <row r="152" spans="1:10" s="85" customFormat="1" ht="15" customHeight="1">
      <c r="A152" s="43" t="str">
        <f>IF(Calcu!B254=TRUE,"","삭제")</f>
        <v>삭제</v>
      </c>
      <c r="B152" s="169" t="str">
        <f>Calcu!AH254</f>
        <v>-</v>
      </c>
      <c r="C152" s="169" t="str">
        <f>Calcu!AI254</f>
        <v>-</v>
      </c>
      <c r="D152" s="169" t="str">
        <f>Calcu!AK254</f>
        <v>-</v>
      </c>
      <c r="E152" s="169" t="str">
        <f>Calcu!AL254</f>
        <v/>
      </c>
      <c r="G152" s="169" t="str">
        <f>Calcu!AH292</f>
        <v>-</v>
      </c>
      <c r="H152" s="169" t="str">
        <f>Calcu!AI292</f>
        <v>-</v>
      </c>
      <c r="I152" s="169" t="str">
        <f>Calcu!AK292</f>
        <v>-</v>
      </c>
      <c r="J152" s="169" t="str">
        <f>Calcu!AL292</f>
        <v/>
      </c>
    </row>
    <row r="153" spans="1:10" s="85" customFormat="1" ht="15" customHeight="1">
      <c r="A153" s="43" t="str">
        <f>IF(Calcu!B255=TRUE,"","삭제")</f>
        <v>삭제</v>
      </c>
      <c r="B153" s="169" t="str">
        <f>Calcu!AH255</f>
        <v>-</v>
      </c>
      <c r="C153" s="169" t="str">
        <f>Calcu!AI255</f>
        <v>-</v>
      </c>
      <c r="D153" s="169" t="str">
        <f>Calcu!AK255</f>
        <v>-</v>
      </c>
      <c r="E153" s="169" t="str">
        <f>Calcu!AL255</f>
        <v/>
      </c>
      <c r="G153" s="169" t="str">
        <f>Calcu!AH293</f>
        <v>-</v>
      </c>
      <c r="H153" s="169" t="str">
        <f>Calcu!AI293</f>
        <v>-</v>
      </c>
      <c r="I153" s="169" t="str">
        <f>Calcu!AK293</f>
        <v>-</v>
      </c>
      <c r="J153" s="169" t="str">
        <f>Calcu!AL293</f>
        <v/>
      </c>
    </row>
    <row r="154" spans="1:10" s="85" customFormat="1" ht="15" customHeight="1">
      <c r="A154" s="43" t="str">
        <f>IF(Calcu!B256=TRUE,"","삭제")</f>
        <v>삭제</v>
      </c>
      <c r="B154" s="169" t="str">
        <f>Calcu!AH256</f>
        <v>-</v>
      </c>
      <c r="C154" s="169" t="str">
        <f>Calcu!AI256</f>
        <v>-</v>
      </c>
      <c r="D154" s="169" t="str">
        <f>Calcu!AK256</f>
        <v>-</v>
      </c>
      <c r="E154" s="169" t="str">
        <f>Calcu!AL256</f>
        <v/>
      </c>
      <c r="G154" s="169" t="str">
        <f>Calcu!AH294</f>
        <v>-</v>
      </c>
      <c r="H154" s="169" t="str">
        <f>Calcu!AI294</f>
        <v>-</v>
      </c>
      <c r="I154" s="169" t="str">
        <f>Calcu!AK294</f>
        <v>-</v>
      </c>
      <c r="J154" s="169" t="str">
        <f>Calcu!AL294</f>
        <v/>
      </c>
    </row>
    <row r="155" spans="1:10" s="85" customFormat="1" ht="15" customHeight="1">
      <c r="A155" s="43" t="str">
        <f>IF(Calcu!B257=TRUE,"","삭제")</f>
        <v>삭제</v>
      </c>
      <c r="B155" s="169" t="str">
        <f>Calcu!AH257</f>
        <v>-</v>
      </c>
      <c r="C155" s="169" t="str">
        <f>Calcu!AI257</f>
        <v>-</v>
      </c>
      <c r="D155" s="169" t="str">
        <f>Calcu!AK257</f>
        <v>-</v>
      </c>
      <c r="E155" s="169" t="str">
        <f>Calcu!AL257</f>
        <v/>
      </c>
      <c r="G155" s="169" t="str">
        <f>Calcu!AH295</f>
        <v>-</v>
      </c>
      <c r="H155" s="169" t="str">
        <f>Calcu!AI295</f>
        <v>-</v>
      </c>
      <c r="I155" s="169" t="str">
        <f>Calcu!AK295</f>
        <v>-</v>
      </c>
      <c r="J155" s="169" t="str">
        <f>Calcu!AL295</f>
        <v/>
      </c>
    </row>
    <row r="156" spans="1:10" s="85" customFormat="1" ht="15" customHeight="1">
      <c r="A156" s="43" t="str">
        <f>IF(Calcu!B258=TRUE,"","삭제")</f>
        <v>삭제</v>
      </c>
      <c r="B156" s="169" t="str">
        <f>Calcu!AH258</f>
        <v>-</v>
      </c>
      <c r="C156" s="169" t="str">
        <f>Calcu!AI258</f>
        <v>-</v>
      </c>
      <c r="D156" s="169" t="str">
        <f>Calcu!AK258</f>
        <v>-</v>
      </c>
      <c r="E156" s="169" t="str">
        <f>Calcu!AL258</f>
        <v/>
      </c>
      <c r="G156" s="169" t="str">
        <f>Calcu!AH296</f>
        <v>-</v>
      </c>
      <c r="H156" s="169" t="str">
        <f>Calcu!AI296</f>
        <v>-</v>
      </c>
      <c r="I156" s="169" t="str">
        <f>Calcu!AK296</f>
        <v>-</v>
      </c>
      <c r="J156" s="169" t="str">
        <f>Calcu!AL296</f>
        <v/>
      </c>
    </row>
    <row r="157" spans="1:10" s="85" customFormat="1" ht="15" customHeight="1">
      <c r="A157" s="43" t="str">
        <f>IF(Calcu!B259=TRUE,"","삭제")</f>
        <v>삭제</v>
      </c>
      <c r="B157" s="169" t="str">
        <f>Calcu!AH259</f>
        <v>-</v>
      </c>
      <c r="C157" s="169" t="str">
        <f>Calcu!AI259</f>
        <v>-</v>
      </c>
      <c r="D157" s="169" t="str">
        <f>Calcu!AK259</f>
        <v>-</v>
      </c>
      <c r="E157" s="169" t="str">
        <f>Calcu!AL259</f>
        <v/>
      </c>
      <c r="G157" s="169" t="str">
        <f>Calcu!AH297</f>
        <v>-</v>
      </c>
      <c r="H157" s="169" t="str">
        <f>Calcu!AI297</f>
        <v>-</v>
      </c>
      <c r="I157" s="169" t="str">
        <f>Calcu!AK297</f>
        <v>-</v>
      </c>
      <c r="J157" s="169" t="str">
        <f>Calcu!AL297</f>
        <v/>
      </c>
    </row>
    <row r="158" spans="1:10" s="85" customFormat="1" ht="15" customHeight="1">
      <c r="A158" s="43" t="str">
        <f>IF(Calcu!B260=TRUE,"","삭제")</f>
        <v>삭제</v>
      </c>
      <c r="B158" s="169" t="str">
        <f>Calcu!AH260</f>
        <v>-</v>
      </c>
      <c r="C158" s="169" t="str">
        <f>Calcu!AI260</f>
        <v>-</v>
      </c>
      <c r="D158" s="169" t="str">
        <f>Calcu!AK260</f>
        <v>-</v>
      </c>
      <c r="E158" s="169" t="str">
        <f>Calcu!AL260</f>
        <v/>
      </c>
      <c r="G158" s="169" t="str">
        <f>Calcu!AH298</f>
        <v>-</v>
      </c>
      <c r="H158" s="169" t="str">
        <f>Calcu!AI298</f>
        <v>-</v>
      </c>
      <c r="I158" s="169" t="str">
        <f>Calcu!AK298</f>
        <v>-</v>
      </c>
      <c r="J158" s="169" t="str">
        <f>Calcu!AL298</f>
        <v/>
      </c>
    </row>
    <row r="159" spans="1:10" s="85" customFormat="1" ht="15" customHeight="1">
      <c r="A159" s="43" t="str">
        <f>IF(Calcu!B261=TRUE,"","삭제")</f>
        <v>삭제</v>
      </c>
      <c r="B159" s="169" t="str">
        <f>Calcu!AH261</f>
        <v>-</v>
      </c>
      <c r="C159" s="169" t="str">
        <f>Calcu!AI261</f>
        <v>-</v>
      </c>
      <c r="D159" s="169" t="str">
        <f>Calcu!AK261</f>
        <v>-</v>
      </c>
      <c r="E159" s="169" t="str">
        <f>Calcu!AL261</f>
        <v/>
      </c>
      <c r="G159" s="169" t="str">
        <f>Calcu!AH299</f>
        <v>-</v>
      </c>
      <c r="H159" s="169" t="str">
        <f>Calcu!AI299</f>
        <v>-</v>
      </c>
      <c r="I159" s="169" t="str">
        <f>Calcu!AK299</f>
        <v>-</v>
      </c>
      <c r="J159" s="169" t="str">
        <f>Calcu!AL299</f>
        <v/>
      </c>
    </row>
    <row r="160" spans="1:10" s="85" customFormat="1" ht="15" customHeight="1">
      <c r="A160" s="43" t="str">
        <f>IF(Calcu!B262=TRUE,"","삭제")</f>
        <v>삭제</v>
      </c>
      <c r="B160" s="169" t="str">
        <f>Calcu!AH262</f>
        <v>-</v>
      </c>
      <c r="C160" s="169" t="str">
        <f>Calcu!AI262</f>
        <v>-</v>
      </c>
      <c r="D160" s="169" t="str">
        <f>Calcu!AK262</f>
        <v>-</v>
      </c>
      <c r="E160" s="169" t="str">
        <f>Calcu!AL262</f>
        <v/>
      </c>
      <c r="G160" s="169" t="str">
        <f>Calcu!AH300</f>
        <v>-</v>
      </c>
      <c r="H160" s="169" t="str">
        <f>Calcu!AI300</f>
        <v>-</v>
      </c>
      <c r="I160" s="169" t="str">
        <f>Calcu!AK300</f>
        <v>-</v>
      </c>
      <c r="J160" s="169" t="str">
        <f>Calcu!AL300</f>
        <v/>
      </c>
    </row>
    <row r="161" spans="1:10" s="85" customFormat="1" ht="15" customHeight="1">
      <c r="A161" s="43" t="str">
        <f>IF(Calcu!B263=TRUE,"","삭제")</f>
        <v>삭제</v>
      </c>
      <c r="B161" s="169" t="str">
        <f>Calcu!AH263</f>
        <v>-</v>
      </c>
      <c r="C161" s="169" t="str">
        <f>Calcu!AI263</f>
        <v>-</v>
      </c>
      <c r="D161" s="169" t="str">
        <f>Calcu!AK263</f>
        <v>-</v>
      </c>
      <c r="E161" s="169" t="str">
        <f>Calcu!AL263</f>
        <v/>
      </c>
      <c r="G161" s="169" t="str">
        <f>Calcu!AH301</f>
        <v>-</v>
      </c>
      <c r="H161" s="169" t="str">
        <f>Calcu!AI301</f>
        <v>-</v>
      </c>
      <c r="I161" s="169" t="str">
        <f>Calcu!AK301</f>
        <v>-</v>
      </c>
      <c r="J161" s="169" t="str">
        <f>Calcu!AL301</f>
        <v/>
      </c>
    </row>
    <row r="162" spans="1:10" s="85" customFormat="1" ht="15" customHeight="1">
      <c r="A162" s="43" t="str">
        <f>IF(Calcu!B264=TRUE,"","삭제")</f>
        <v>삭제</v>
      </c>
      <c r="B162" s="169" t="str">
        <f>Calcu!AH264</f>
        <v>-</v>
      </c>
      <c r="C162" s="169" t="str">
        <f>Calcu!AI264</f>
        <v>-</v>
      </c>
      <c r="D162" s="169" t="str">
        <f>Calcu!AK264</f>
        <v>-</v>
      </c>
      <c r="E162" s="169" t="str">
        <f>Calcu!AL264</f>
        <v/>
      </c>
      <c r="G162" s="169" t="str">
        <f>Calcu!AH302</f>
        <v>-</v>
      </c>
      <c r="H162" s="169" t="str">
        <f>Calcu!AI302</f>
        <v>-</v>
      </c>
      <c r="I162" s="169" t="str">
        <f>Calcu!AK302</f>
        <v>-</v>
      </c>
      <c r="J162" s="169" t="str">
        <f>Calcu!AL302</f>
        <v/>
      </c>
    </row>
    <row r="163" spans="1:10" s="85" customFormat="1" ht="15" customHeight="1">
      <c r="A163" s="43" t="str">
        <f>IF(Calcu!B265=TRUE,"","삭제")</f>
        <v>삭제</v>
      </c>
      <c r="B163" s="169" t="str">
        <f>Calcu!AH265</f>
        <v>-</v>
      </c>
      <c r="C163" s="169" t="str">
        <f>Calcu!AI265</f>
        <v>-</v>
      </c>
      <c r="D163" s="169" t="str">
        <f>Calcu!AK265</f>
        <v>-</v>
      </c>
      <c r="E163" s="169" t="str">
        <f>Calcu!AL265</f>
        <v/>
      </c>
      <c r="G163" s="169" t="str">
        <f>Calcu!AH303</f>
        <v>-</v>
      </c>
      <c r="H163" s="169" t="str">
        <f>Calcu!AI303</f>
        <v>-</v>
      </c>
      <c r="I163" s="169" t="str">
        <f>Calcu!AK303</f>
        <v>-</v>
      </c>
      <c r="J163" s="169" t="str">
        <f>Calcu!AL303</f>
        <v/>
      </c>
    </row>
    <row r="164" spans="1:10" s="85" customFormat="1" ht="15" customHeight="1">
      <c r="A164" s="43" t="str">
        <f>IF(Calcu!B266=TRUE,"","삭제")</f>
        <v>삭제</v>
      </c>
      <c r="B164" s="169" t="str">
        <f>Calcu!AH266</f>
        <v>-</v>
      </c>
      <c r="C164" s="169" t="str">
        <f>Calcu!AI266</f>
        <v>-</v>
      </c>
      <c r="D164" s="169" t="str">
        <f>Calcu!AK266</f>
        <v>-</v>
      </c>
      <c r="E164" s="169" t="str">
        <f>Calcu!AL266</f>
        <v/>
      </c>
      <c r="G164" s="169" t="str">
        <f>Calcu!AH304</f>
        <v>-</v>
      </c>
      <c r="H164" s="169" t="str">
        <f>Calcu!AI304</f>
        <v>-</v>
      </c>
      <c r="I164" s="169" t="str">
        <f>Calcu!AK304</f>
        <v>-</v>
      </c>
      <c r="J164" s="169" t="str">
        <f>Calcu!AL304</f>
        <v/>
      </c>
    </row>
    <row r="165" spans="1:10" s="85" customFormat="1" ht="15" customHeight="1">
      <c r="A165" s="43" t="str">
        <f>IF(Calcu!B267=TRUE,"","삭제")</f>
        <v>삭제</v>
      </c>
      <c r="B165" s="169" t="str">
        <f>Calcu!AH267</f>
        <v>-</v>
      </c>
      <c r="C165" s="169" t="str">
        <f>Calcu!AI267</f>
        <v>-</v>
      </c>
      <c r="D165" s="169" t="str">
        <f>Calcu!AK267</f>
        <v>-</v>
      </c>
      <c r="E165" s="169" t="str">
        <f>Calcu!AL267</f>
        <v/>
      </c>
      <c r="G165" s="169" t="str">
        <f>Calcu!AH305</f>
        <v>-</v>
      </c>
      <c r="H165" s="169" t="str">
        <f>Calcu!AI305</f>
        <v>-</v>
      </c>
      <c r="I165" s="169" t="str">
        <f>Calcu!AK305</f>
        <v>-</v>
      </c>
      <c r="J165" s="169" t="str">
        <f>Calcu!AL305</f>
        <v/>
      </c>
    </row>
    <row r="166" spans="1:10" s="85" customFormat="1" ht="15" customHeight="1">
      <c r="A166" s="43" t="str">
        <f>IF(Calcu!B268=TRUE,"","삭제")</f>
        <v>삭제</v>
      </c>
      <c r="B166" s="169" t="str">
        <f>Calcu!AH268</f>
        <v>-</v>
      </c>
      <c r="C166" s="169" t="str">
        <f>Calcu!AI268</f>
        <v>-</v>
      </c>
      <c r="D166" s="169" t="str">
        <f>Calcu!AK268</f>
        <v>-</v>
      </c>
      <c r="E166" s="169" t="str">
        <f>Calcu!AL268</f>
        <v/>
      </c>
      <c r="G166" s="169" t="str">
        <f>Calcu!AH306</f>
        <v>-</v>
      </c>
      <c r="H166" s="169" t="str">
        <f>Calcu!AI306</f>
        <v>-</v>
      </c>
      <c r="I166" s="169" t="str">
        <f>Calcu!AK306</f>
        <v>-</v>
      </c>
      <c r="J166" s="169" t="str">
        <f>Calcu!AL306</f>
        <v/>
      </c>
    </row>
    <row r="167" spans="1:10" s="85" customFormat="1" ht="15" customHeight="1">
      <c r="A167" s="43" t="str">
        <f>IF(Calcu!B269=TRUE,"","삭제")</f>
        <v>삭제</v>
      </c>
      <c r="B167" s="169" t="str">
        <f>Calcu!AH269</f>
        <v>-</v>
      </c>
      <c r="C167" s="169" t="str">
        <f>Calcu!AI269</f>
        <v>-</v>
      </c>
      <c r="D167" s="169" t="str">
        <f>Calcu!AK269</f>
        <v>-</v>
      </c>
      <c r="E167" s="169" t="str">
        <f>Calcu!AL269</f>
        <v/>
      </c>
      <c r="G167" s="169" t="str">
        <f>Calcu!AH307</f>
        <v>-</v>
      </c>
      <c r="H167" s="169" t="str">
        <f>Calcu!AI307</f>
        <v>-</v>
      </c>
      <c r="I167" s="169" t="str">
        <f>Calcu!AK307</f>
        <v>-</v>
      </c>
      <c r="J167" s="169" t="str">
        <f>Calcu!AL307</f>
        <v/>
      </c>
    </row>
    <row r="168" spans="1:10" s="85" customFormat="1" ht="15" customHeight="1">
      <c r="A168" s="43" t="str">
        <f>IF(Calcu!B270=TRUE,"","삭제")</f>
        <v>삭제</v>
      </c>
      <c r="B168" s="169" t="str">
        <f>Calcu!AH270</f>
        <v>-</v>
      </c>
      <c r="C168" s="169" t="str">
        <f>Calcu!AI270</f>
        <v>-</v>
      </c>
      <c r="D168" s="169" t="str">
        <f>Calcu!AK270</f>
        <v>-</v>
      </c>
      <c r="E168" s="169" t="str">
        <f>Calcu!AL270</f>
        <v/>
      </c>
      <c r="G168" s="169" t="str">
        <f>Calcu!AH308</f>
        <v>-</v>
      </c>
      <c r="H168" s="169" t="str">
        <f>Calcu!AI308</f>
        <v>-</v>
      </c>
      <c r="I168" s="169" t="str">
        <f>Calcu!AK308</f>
        <v>-</v>
      </c>
      <c r="J168" s="169" t="str">
        <f>Calcu!AL308</f>
        <v/>
      </c>
    </row>
    <row r="169" spans="1:10" s="85" customFormat="1" ht="15" customHeight="1">
      <c r="A169" s="43" t="str">
        <f>IF(Calcu!B271=TRUE,"","삭제")</f>
        <v>삭제</v>
      </c>
      <c r="B169" s="169" t="str">
        <f>Calcu!AH271</f>
        <v>-</v>
      </c>
      <c r="C169" s="169" t="str">
        <f>Calcu!AI271</f>
        <v>-</v>
      </c>
      <c r="D169" s="169" t="str">
        <f>Calcu!AK271</f>
        <v>-</v>
      </c>
      <c r="E169" s="169" t="str">
        <f>Calcu!AL271</f>
        <v/>
      </c>
      <c r="G169" s="169" t="str">
        <f>Calcu!AH309</f>
        <v>-</v>
      </c>
      <c r="H169" s="169" t="str">
        <f>Calcu!AI309</f>
        <v>-</v>
      </c>
      <c r="I169" s="169" t="str">
        <f>Calcu!AK309</f>
        <v>-</v>
      </c>
      <c r="J169" s="169" t="str">
        <f>Calcu!AL309</f>
        <v/>
      </c>
    </row>
    <row r="170" spans="1:10" s="85" customFormat="1" ht="15" customHeight="1">
      <c r="A170" s="43" t="str">
        <f>IF(Calcu!B272=TRUE,"","삭제")</f>
        <v>삭제</v>
      </c>
      <c r="B170" s="169" t="str">
        <f>Calcu!AH272</f>
        <v>-</v>
      </c>
      <c r="C170" s="169" t="str">
        <f>Calcu!AI272</f>
        <v>-</v>
      </c>
      <c r="D170" s="169" t="str">
        <f>Calcu!AK272</f>
        <v>-</v>
      </c>
      <c r="E170" s="169" t="str">
        <f>Calcu!AL272</f>
        <v/>
      </c>
      <c r="G170" s="169" t="str">
        <f>Calcu!AH310</f>
        <v>-</v>
      </c>
      <c r="H170" s="169" t="str">
        <f>Calcu!AI310</f>
        <v>-</v>
      </c>
      <c r="I170" s="169" t="str">
        <f>Calcu!AK310</f>
        <v>-</v>
      </c>
      <c r="J170" s="169" t="str">
        <f>Calcu!AL310</f>
        <v/>
      </c>
    </row>
    <row r="171" spans="1:10" s="85" customFormat="1" ht="15" customHeight="1">
      <c r="A171" s="43" t="str">
        <f>IF(Calcu!B273=TRUE,"","삭제")</f>
        <v>삭제</v>
      </c>
      <c r="B171" s="169" t="str">
        <f>Calcu!AH273</f>
        <v>-</v>
      </c>
      <c r="C171" s="169" t="str">
        <f>Calcu!AI273</f>
        <v>-</v>
      </c>
      <c r="D171" s="169" t="str">
        <f>Calcu!AK273</f>
        <v>-</v>
      </c>
      <c r="E171" s="169" t="str">
        <f>Calcu!AL273</f>
        <v/>
      </c>
      <c r="G171" s="169" t="str">
        <f>Calcu!AH311</f>
        <v>-</v>
      </c>
      <c r="H171" s="169" t="str">
        <f>Calcu!AI311</f>
        <v>-</v>
      </c>
      <c r="I171" s="169" t="str">
        <f>Calcu!AK311</f>
        <v>-</v>
      </c>
      <c r="J171" s="169" t="str">
        <f>Calcu!AL311</f>
        <v/>
      </c>
    </row>
    <row r="172" spans="1:10" s="85" customFormat="1" ht="15" customHeight="1">
      <c r="A172" s="43" t="str">
        <f>IF(Calcu!B274=TRUE,"","삭제")</f>
        <v>삭제</v>
      </c>
      <c r="B172" s="169" t="str">
        <f>Calcu!AH274</f>
        <v>-</v>
      </c>
      <c r="C172" s="169" t="str">
        <f>Calcu!AI274</f>
        <v>-</v>
      </c>
      <c r="D172" s="169" t="str">
        <f>Calcu!AK274</f>
        <v>-</v>
      </c>
      <c r="E172" s="169" t="str">
        <f>Calcu!AL274</f>
        <v/>
      </c>
      <c r="G172" s="169" t="str">
        <f>Calcu!AH312</f>
        <v>-</v>
      </c>
      <c r="H172" s="169" t="str">
        <f>Calcu!AI312</f>
        <v>-</v>
      </c>
      <c r="I172" s="169" t="str">
        <f>Calcu!AK312</f>
        <v>-</v>
      </c>
      <c r="J172" s="169" t="str">
        <f>Calcu!AL312</f>
        <v/>
      </c>
    </row>
    <row r="173" spans="1:10" s="85" customFormat="1" ht="15" customHeight="1">
      <c r="A173" s="43" t="str">
        <f>IF(Calcu!B275=TRUE,"","삭제")</f>
        <v>삭제</v>
      </c>
      <c r="B173" s="169" t="str">
        <f>Calcu!AH275</f>
        <v>-</v>
      </c>
      <c r="C173" s="169" t="str">
        <f>Calcu!AI275</f>
        <v>-</v>
      </c>
      <c r="D173" s="169" t="str">
        <f>Calcu!AK275</f>
        <v>-</v>
      </c>
      <c r="E173" s="169" t="str">
        <f>Calcu!AL275</f>
        <v/>
      </c>
      <c r="G173" s="169" t="str">
        <f>Calcu!AH313</f>
        <v>-</v>
      </c>
      <c r="H173" s="169" t="str">
        <f>Calcu!AI313</f>
        <v>-</v>
      </c>
      <c r="I173" s="169" t="str">
        <f>Calcu!AK313</f>
        <v>-</v>
      </c>
      <c r="J173" s="169" t="str">
        <f>Calcu!AL313</f>
        <v/>
      </c>
    </row>
    <row r="174" spans="1:10" s="85" customFormat="1" ht="15" customHeight="1">
      <c r="A174" s="43" t="str">
        <f>IF(Calcu!B276=TRUE,"","삭제")</f>
        <v>삭제</v>
      </c>
      <c r="B174" s="169" t="str">
        <f>Calcu!AH276</f>
        <v>-</v>
      </c>
      <c r="C174" s="169" t="str">
        <f>Calcu!AI276</f>
        <v>-</v>
      </c>
      <c r="D174" s="169" t="str">
        <f>Calcu!AK276</f>
        <v>-</v>
      </c>
      <c r="E174" s="169" t="str">
        <f>Calcu!AL276</f>
        <v/>
      </c>
      <c r="G174" s="169" t="str">
        <f>Calcu!AH314</f>
        <v>-</v>
      </c>
      <c r="H174" s="169" t="str">
        <f>Calcu!AI314</f>
        <v>-</v>
      </c>
      <c r="I174" s="169" t="str">
        <f>Calcu!AK314</f>
        <v>-</v>
      </c>
      <c r="J174" s="169" t="str">
        <f>Calcu!AL314</f>
        <v/>
      </c>
    </row>
    <row r="175" spans="1:10" s="85" customFormat="1" ht="15" customHeight="1">
      <c r="A175" s="43" t="str">
        <f>IF(Calcu!B277=TRUE,"","삭제")</f>
        <v>삭제</v>
      </c>
      <c r="B175" s="169" t="str">
        <f>Calcu!AH277</f>
        <v>-</v>
      </c>
      <c r="C175" s="169" t="str">
        <f>Calcu!AI277</f>
        <v>-</v>
      </c>
      <c r="D175" s="169" t="str">
        <f>Calcu!AK277</f>
        <v>-</v>
      </c>
      <c r="E175" s="169" t="str">
        <f>Calcu!AL277</f>
        <v/>
      </c>
      <c r="G175" s="169" t="str">
        <f>Calcu!AH315</f>
        <v>-</v>
      </c>
      <c r="H175" s="169" t="str">
        <f>Calcu!AI315</f>
        <v>-</v>
      </c>
      <c r="I175" s="169" t="str">
        <f>Calcu!AK315</f>
        <v>-</v>
      </c>
      <c r="J175" s="169" t="str">
        <f>Calcu!AL315</f>
        <v/>
      </c>
    </row>
    <row r="176" spans="1:10" s="85" customFormat="1" ht="15" customHeight="1">
      <c r="A176" s="43" t="str">
        <f>IF(Calcu!B278=TRUE,"","삭제")</f>
        <v>삭제</v>
      </c>
      <c r="B176" s="169" t="str">
        <f>Calcu!AH278</f>
        <v>-</v>
      </c>
      <c r="C176" s="169" t="str">
        <f>Calcu!AI278</f>
        <v>-</v>
      </c>
      <c r="D176" s="169" t="str">
        <f>Calcu!AK278</f>
        <v>-</v>
      </c>
      <c r="E176" s="169" t="str">
        <f>Calcu!AL278</f>
        <v/>
      </c>
      <c r="G176" s="169" t="str">
        <f>Calcu!AH316</f>
        <v>-</v>
      </c>
      <c r="H176" s="169" t="str">
        <f>Calcu!AI316</f>
        <v>-</v>
      </c>
      <c r="I176" s="169" t="str">
        <f>Calcu!AK316</f>
        <v>-</v>
      </c>
      <c r="J176" s="169" t="str">
        <f>Calcu!AL316</f>
        <v/>
      </c>
    </row>
    <row r="177" spans="1:12" s="85" customFormat="1" ht="15" customHeight="1">
      <c r="A177" s="43" t="str">
        <f>IF(Calcu!B279=TRUE,"","삭제")</f>
        <v>삭제</v>
      </c>
      <c r="B177" s="169" t="str">
        <f>Calcu!AH279</f>
        <v>-</v>
      </c>
      <c r="C177" s="169" t="str">
        <f>Calcu!AI279</f>
        <v>-</v>
      </c>
      <c r="D177" s="169" t="str">
        <f>Calcu!AK279</f>
        <v>-</v>
      </c>
      <c r="E177" s="169" t="str">
        <f>Calcu!AL279</f>
        <v/>
      </c>
      <c r="G177" s="169" t="str">
        <f>Calcu!AH317</f>
        <v>-</v>
      </c>
      <c r="H177" s="169" t="str">
        <f>Calcu!AI317</f>
        <v>-</v>
      </c>
      <c r="I177" s="169" t="str">
        <f>Calcu!AK317</f>
        <v>-</v>
      </c>
      <c r="J177" s="169" t="str">
        <f>Calcu!AL317</f>
        <v/>
      </c>
    </row>
    <row r="178" spans="1:12" s="85" customFormat="1" ht="15" customHeight="1">
      <c r="A178" s="43" t="str">
        <f>IF(Calcu!B280=TRUE,"","삭제")</f>
        <v>삭제</v>
      </c>
      <c r="B178" s="169" t="str">
        <f>Calcu!AH280</f>
        <v>-</v>
      </c>
      <c r="C178" s="169" t="str">
        <f>Calcu!AI280</f>
        <v>-</v>
      </c>
      <c r="D178" s="169" t="str">
        <f>Calcu!AK280</f>
        <v>-</v>
      </c>
      <c r="E178" s="169" t="str">
        <f>Calcu!AL280</f>
        <v/>
      </c>
      <c r="G178" s="169" t="str">
        <f>Calcu!AH318</f>
        <v>-</v>
      </c>
      <c r="H178" s="169" t="str">
        <f>Calcu!AI318</f>
        <v>-</v>
      </c>
      <c r="I178" s="169" t="str">
        <f>Calcu!AK318</f>
        <v>-</v>
      </c>
      <c r="J178" s="169" t="str">
        <f>Calcu!AL318</f>
        <v/>
      </c>
    </row>
    <row r="179" spans="1:12" ht="15" customHeight="1">
      <c r="B179" s="105"/>
      <c r="C179" s="105"/>
      <c r="D179" s="105"/>
      <c r="E179" s="105"/>
      <c r="F179" s="73"/>
      <c r="G179" s="73"/>
      <c r="H179" s="73"/>
      <c r="I179" s="73"/>
      <c r="J179" s="73"/>
      <c r="K179" s="73"/>
      <c r="L179" s="93"/>
    </row>
    <row r="180" spans="1:12" ht="15" customHeight="1">
      <c r="I180" s="93"/>
      <c r="J180" s="104"/>
      <c r="L180" s="93"/>
    </row>
    <row r="181" spans="1:12" ht="15" customHeight="1">
      <c r="I181" s="93"/>
      <c r="J181" s="104"/>
      <c r="L181" s="93"/>
    </row>
  </sheetData>
  <mergeCells count="9">
    <mergeCell ref="E139:E140"/>
    <mergeCell ref="J139:J140"/>
    <mergeCell ref="E7:E8"/>
    <mergeCell ref="A1:K2"/>
    <mergeCell ref="J7:J8"/>
    <mergeCell ref="E51:E52"/>
    <mergeCell ref="J51:J52"/>
    <mergeCell ref="E95:E96"/>
    <mergeCell ref="J95:J96"/>
  </mergeCells>
  <phoneticPr fontId="4" type="noConversion"/>
  <printOptions horizontalCentered="1"/>
  <pageMargins left="0" right="0" top="0.35433070866141736" bottom="0.59055118110236227" header="0" footer="0"/>
  <pageSetup paperSize="9" orientation="portrait" horizontalDpi="4294967292" verticalDpi="300" r:id="rId1"/>
  <headerFooter alignWithMargins="0">
    <oddHeader xml:space="preserve">&amp;R&amp;10
 페이지(page)    &amp;P  of   &amp;N         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L11"/>
  <sheetViews>
    <sheetView showGridLines="0" showWhiteSpace="0" zoomScaleSheetLayoutView="100" workbookViewId="0">
      <selection sqref="A1:L2"/>
    </sheetView>
  </sheetViews>
  <sheetFormatPr defaultColWidth="10.77734375" defaultRowHeight="15" customHeight="1"/>
  <cols>
    <col min="1" max="2" width="5" style="37" customWidth="1"/>
    <col min="3" max="10" width="7.5546875" style="37" customWidth="1"/>
    <col min="11" max="11" width="5" style="37" customWidth="1"/>
    <col min="12" max="12" width="5" style="93" customWidth="1"/>
    <col min="13" max="16384" width="10.77734375" style="85"/>
  </cols>
  <sheetData>
    <row r="1" spans="1:12" s="80" customFormat="1" ht="33" customHeight="1">
      <c r="A1" s="348" t="s">
        <v>59</v>
      </c>
      <c r="B1" s="348"/>
      <c r="C1" s="348"/>
      <c r="D1" s="348"/>
      <c r="E1" s="348"/>
      <c r="F1" s="348"/>
      <c r="G1" s="348"/>
      <c r="H1" s="348"/>
      <c r="I1" s="348"/>
      <c r="J1" s="348"/>
      <c r="K1" s="348"/>
      <c r="L1" s="348"/>
    </row>
    <row r="2" spans="1:12" s="80" customFormat="1" ht="33" customHeight="1">
      <c r="A2" s="348"/>
      <c r="B2" s="348"/>
      <c r="C2" s="348"/>
      <c r="D2" s="348"/>
      <c r="E2" s="348"/>
      <c r="F2" s="348"/>
      <c r="G2" s="348"/>
      <c r="H2" s="348"/>
      <c r="I2" s="348"/>
      <c r="J2" s="348"/>
      <c r="K2" s="348"/>
      <c r="L2" s="348"/>
    </row>
    <row r="3" spans="1:12" s="80" customFormat="1" ht="12.75" customHeight="1">
      <c r="A3" s="48"/>
      <c r="B3" s="48"/>
      <c r="C3" s="22"/>
      <c r="D3" s="22"/>
      <c r="E3" s="22"/>
      <c r="F3" s="22"/>
      <c r="G3" s="22"/>
      <c r="H3" s="22"/>
      <c r="I3" s="22"/>
      <c r="J3" s="22"/>
      <c r="K3" s="22"/>
      <c r="L3" s="81"/>
    </row>
    <row r="4" spans="1:12" s="82" customFormat="1" ht="13.5" customHeight="1">
      <c r="A4" s="90"/>
      <c r="B4" s="90"/>
      <c r="C4" s="91"/>
      <c r="D4" s="91"/>
      <c r="E4" s="99"/>
      <c r="F4" s="91"/>
      <c r="G4" s="91"/>
      <c r="H4" s="100"/>
      <c r="I4" s="92"/>
      <c r="J4" s="99"/>
      <c r="K4" s="99"/>
      <c r="L4" s="90"/>
    </row>
    <row r="5" spans="1:12" s="84" customFormat="1" ht="15" customHeight="1">
      <c r="A5" s="36"/>
      <c r="B5" s="36"/>
      <c r="C5" s="36"/>
      <c r="D5" s="36"/>
      <c r="E5" s="36"/>
      <c r="F5" s="36"/>
      <c r="G5" s="36"/>
      <c r="H5" s="36"/>
      <c r="I5" s="36"/>
      <c r="J5" s="36"/>
      <c r="K5" s="36"/>
      <c r="L5" s="83"/>
    </row>
    <row r="6" spans="1:12" s="37" customFormat="1" ht="15" customHeight="1">
      <c r="C6" s="54" t="str">
        <f>"○ 품명 : "&amp;기본정보!C$5</f>
        <v xml:space="preserve">○ 품명 : </v>
      </c>
      <c r="L6" s="93"/>
    </row>
    <row r="7" spans="1:12" s="37" customFormat="1" ht="15" customHeight="1">
      <c r="C7" s="54" t="str">
        <f>"○ 제작회사 : "&amp;기본정보!C$6</f>
        <v xml:space="preserve">○ 제작회사 : </v>
      </c>
      <c r="L7" s="93"/>
    </row>
    <row r="8" spans="1:12" s="37" customFormat="1" ht="15" customHeight="1">
      <c r="C8" s="54" t="str">
        <f>"○ 형식 : "&amp;기본정보!C$7</f>
        <v xml:space="preserve">○ 형식 : </v>
      </c>
      <c r="L8" s="93"/>
    </row>
    <row r="9" spans="1:12" s="37" customFormat="1" ht="15" customHeight="1">
      <c r="C9" s="54" t="str">
        <f>"○ 기기번호 : "&amp;기본정보!C$8</f>
        <v xml:space="preserve">○ 기기번호 : </v>
      </c>
      <c r="L9" s="93"/>
    </row>
    <row r="10" spans="1:12" s="37" customFormat="1" ht="15" customHeight="1">
      <c r="L10" s="93"/>
    </row>
    <row r="11" spans="1:12" ht="15" customHeight="1">
      <c r="B11" s="73"/>
      <c r="C11" s="105"/>
      <c r="D11" s="105"/>
      <c r="E11" s="105"/>
      <c r="F11" s="105"/>
      <c r="G11" s="105"/>
      <c r="H11" s="106"/>
      <c r="I11" s="106"/>
      <c r="J11" s="105"/>
      <c r="K11" s="73"/>
    </row>
  </sheetData>
  <mergeCells count="1">
    <mergeCell ref="A1:L2"/>
  </mergeCells>
  <phoneticPr fontId="4" type="noConversion"/>
  <printOptions horizontalCentered="1"/>
  <pageMargins left="0" right="0" top="0.35433070866141736" bottom="0.59055118110236227" header="0" footer="0"/>
  <pageSetup paperSize="9" orientation="portrait" horizontalDpi="4294967292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D324"/>
  <sheetViews>
    <sheetView showGridLines="0" zoomScaleNormal="100" workbookViewId="0"/>
  </sheetViews>
  <sheetFormatPr defaultColWidth="8.88671875" defaultRowHeight="13.5" customHeight="1"/>
  <cols>
    <col min="1" max="1" width="3.77734375" style="30" customWidth="1"/>
    <col min="2" max="2" width="8.77734375" style="30" customWidth="1"/>
    <col min="3" max="4" width="8.77734375" style="31" customWidth="1"/>
    <col min="5" max="5" width="8.77734375" style="26" customWidth="1"/>
    <col min="6" max="8" width="8.77734375" style="27" customWidth="1"/>
    <col min="9" max="9" width="10.44140625" style="27" customWidth="1"/>
    <col min="10" max="10" width="3.77734375" style="45" customWidth="1"/>
    <col min="11" max="12" width="10.44140625" style="45" customWidth="1"/>
    <col min="13" max="16" width="8.88671875" style="45" customWidth="1"/>
    <col min="17" max="19" width="8.88671875" style="45"/>
    <col min="20" max="16384" width="8.88671875" style="29"/>
  </cols>
  <sheetData>
    <row r="1" spans="1:30" s="66" customFormat="1" ht="25.5">
      <c r="A1" s="62" t="s">
        <v>192</v>
      </c>
      <c r="B1" s="31"/>
      <c r="C1" s="31"/>
      <c r="D1" s="31"/>
      <c r="E1" s="63"/>
      <c r="F1" s="27"/>
      <c r="G1" s="27"/>
      <c r="H1" s="27"/>
      <c r="I1" s="27"/>
      <c r="J1" s="27"/>
      <c r="K1" s="64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  <c r="AA1" s="65"/>
      <c r="AB1" s="65"/>
      <c r="AC1" s="65"/>
      <c r="AD1" s="65"/>
    </row>
    <row r="2" spans="1:30" s="28" customFormat="1" ht="15" customHeight="1">
      <c r="A2" s="25"/>
      <c r="B2" s="25"/>
      <c r="C2" s="25"/>
      <c r="D2" s="25"/>
      <c r="E2" s="25"/>
      <c r="F2" s="25"/>
      <c r="G2" s="25"/>
      <c r="H2" s="25"/>
      <c r="I2" s="25"/>
    </row>
    <row r="3" spans="1:30" s="28" customFormat="1" ht="15" customHeight="1">
      <c r="A3" s="46"/>
      <c r="B3" s="191" t="s">
        <v>193</v>
      </c>
      <c r="C3" s="192">
        <f>기본정보!C3</f>
        <v>0</v>
      </c>
      <c r="D3" s="191" t="s">
        <v>194</v>
      </c>
      <c r="E3" s="353">
        <f>기본정보!H3</f>
        <v>0</v>
      </c>
      <c r="F3" s="354"/>
      <c r="G3" s="191" t="s">
        <v>195</v>
      </c>
      <c r="H3" s="217">
        <f>기본정보!H8</f>
        <v>0</v>
      </c>
      <c r="I3" s="25"/>
    </row>
    <row r="4" spans="1:30" s="28" customFormat="1" ht="15" customHeight="1">
      <c r="A4" s="46"/>
      <c r="B4" s="191" t="s">
        <v>196</v>
      </c>
      <c r="C4" s="218">
        <f>기본정보!C8</f>
        <v>0</v>
      </c>
      <c r="D4" s="191" t="s">
        <v>197</v>
      </c>
      <c r="E4" s="351">
        <f>기본정보!H4</f>
        <v>0</v>
      </c>
      <c r="F4" s="352"/>
      <c r="G4" s="191" t="s">
        <v>198</v>
      </c>
      <c r="H4" s="217">
        <f>기본정보!H9</f>
        <v>0</v>
      </c>
      <c r="I4" s="25"/>
    </row>
    <row r="5" spans="1:30" s="28" customFormat="1" ht="15" customHeight="1">
      <c r="A5" s="46"/>
      <c r="D5" s="25"/>
      <c r="E5" s="25"/>
      <c r="F5" s="25"/>
      <c r="G5" s="25"/>
      <c r="H5" s="25"/>
      <c r="I5" s="25"/>
    </row>
    <row r="6" spans="1:30" s="28" customFormat="1" ht="15" customHeight="1">
      <c r="A6" s="46"/>
      <c r="B6" s="46" t="s">
        <v>199</v>
      </c>
      <c r="D6" s="25"/>
      <c r="E6" s="25"/>
      <c r="F6" s="25"/>
      <c r="G6" s="25"/>
      <c r="H6" s="25"/>
      <c r="I6" s="25"/>
    </row>
    <row r="7" spans="1:30" s="28" customFormat="1" ht="15" customHeight="1">
      <c r="A7" s="46"/>
      <c r="B7" s="191" t="s">
        <v>200</v>
      </c>
      <c r="C7" s="191" t="s">
        <v>201</v>
      </c>
      <c r="D7" s="191" t="s">
        <v>202</v>
      </c>
      <c r="E7" s="25"/>
      <c r="F7" s="25"/>
      <c r="G7" s="25"/>
      <c r="H7" s="25"/>
      <c r="I7" s="25"/>
    </row>
    <row r="8" spans="1:30" s="28" customFormat="1" ht="15" customHeight="1">
      <c r="A8" s="46"/>
      <c r="B8" s="192">
        <f>Calcu!G3</f>
        <v>0</v>
      </c>
      <c r="C8" s="192">
        <f>Calcu!H3</f>
        <v>0</v>
      </c>
      <c r="D8" s="192" t="str">
        <f>Calcu!I3</f>
        <v/>
      </c>
      <c r="E8" s="25"/>
      <c r="F8" s="25"/>
      <c r="G8" s="25"/>
      <c r="H8" s="25"/>
      <c r="I8" s="25"/>
    </row>
    <row r="9" spans="1:30" s="28" customFormat="1" ht="15" customHeight="1">
      <c r="A9" s="46"/>
      <c r="B9" s="25"/>
      <c r="C9" s="25"/>
      <c r="D9" s="25"/>
      <c r="E9" s="25"/>
      <c r="F9" s="25"/>
      <c r="G9" s="25"/>
      <c r="H9" s="25"/>
      <c r="I9" s="25"/>
    </row>
    <row r="10" spans="1:30" s="28" customFormat="1" ht="15" customHeight="1">
      <c r="A10" s="46"/>
      <c r="B10" s="101" t="s">
        <v>203</v>
      </c>
      <c r="C10" s="25"/>
      <c r="D10" s="25"/>
      <c r="E10" s="25"/>
      <c r="F10" s="25"/>
      <c r="G10" s="25"/>
      <c r="H10" s="25"/>
      <c r="I10" s="25"/>
    </row>
    <row r="11" spans="1:30" ht="13.5" customHeight="1">
      <c r="A11" s="29"/>
      <c r="B11" s="102" t="s">
        <v>204</v>
      </c>
      <c r="F11" s="25"/>
      <c r="G11" s="25"/>
      <c r="H11" s="25"/>
      <c r="I11" s="25"/>
      <c r="J11" s="28"/>
      <c r="K11" s="28"/>
      <c r="L11" s="28"/>
      <c r="M11" s="28"/>
    </row>
    <row r="12" spans="1:30" ht="13.5" customHeight="1">
      <c r="B12" s="349" t="s">
        <v>205</v>
      </c>
      <c r="C12" s="355" t="str">
        <f>Calcu!E6</f>
        <v>표준 측장기 지시값</v>
      </c>
      <c r="D12" s="356"/>
      <c r="E12" s="356"/>
      <c r="F12" s="356"/>
      <c r="G12" s="356"/>
      <c r="H12" s="357"/>
      <c r="I12" s="25"/>
      <c r="J12" s="28"/>
      <c r="K12" s="28"/>
      <c r="L12" s="28"/>
      <c r="M12" s="28"/>
    </row>
    <row r="13" spans="1:30" ht="13.5" customHeight="1">
      <c r="B13" s="350"/>
      <c r="C13" s="174" t="s">
        <v>206</v>
      </c>
      <c r="D13" s="196" t="s">
        <v>207</v>
      </c>
      <c r="E13" s="174" t="s">
        <v>208</v>
      </c>
      <c r="F13" s="196" t="s">
        <v>209</v>
      </c>
      <c r="G13" s="174" t="s">
        <v>210</v>
      </c>
      <c r="H13" s="174" t="s">
        <v>211</v>
      </c>
      <c r="I13" s="25"/>
      <c r="J13" s="28"/>
      <c r="K13" s="28"/>
      <c r="L13" s="28"/>
      <c r="M13" s="28"/>
    </row>
    <row r="14" spans="1:30" ht="13.5" customHeight="1">
      <c r="B14" s="191" t="str">
        <f>D8</f>
        <v/>
      </c>
      <c r="C14" s="191" t="str">
        <f t="shared" ref="C14:H14" si="0">B14</f>
        <v/>
      </c>
      <c r="D14" s="191" t="str">
        <f t="shared" si="0"/>
        <v/>
      </c>
      <c r="E14" s="191" t="str">
        <f t="shared" si="0"/>
        <v/>
      </c>
      <c r="F14" s="191" t="str">
        <f t="shared" si="0"/>
        <v/>
      </c>
      <c r="G14" s="191" t="str">
        <f t="shared" si="0"/>
        <v/>
      </c>
      <c r="H14" s="191" t="str">
        <f t="shared" si="0"/>
        <v/>
      </c>
      <c r="I14" s="25"/>
      <c r="J14" s="28"/>
      <c r="K14" s="28"/>
      <c r="L14" s="28"/>
      <c r="M14" s="28"/>
    </row>
    <row r="15" spans="1:30" ht="13.5" customHeight="1">
      <c r="B15" s="192" t="str">
        <f>Calcu!C9</f>
        <v/>
      </c>
      <c r="C15" s="192" t="str">
        <f>IF(Calcu!$B9=FALSE,"",TEXT(Calcu!E9,Calcu!$Q$335))</f>
        <v/>
      </c>
      <c r="D15" s="192" t="str">
        <f>IF(Calcu!$B9=FALSE,"",TEXT(Calcu!F9,Calcu!$Q$335))</f>
        <v/>
      </c>
      <c r="E15" s="192" t="str">
        <f>IF(Calcu!$B9=FALSE,"",TEXT(Calcu!G9,Calcu!$Q$335))</f>
        <v/>
      </c>
      <c r="F15" s="192" t="str">
        <f>IF(Calcu!$B9=FALSE,"",TEXT(Calcu!H9,Calcu!$Q$335))</f>
        <v/>
      </c>
      <c r="G15" s="192" t="str">
        <f>IF(Calcu!$B9=FALSE,"",TEXT(Calcu!I9,Calcu!$Q$335))</f>
        <v/>
      </c>
      <c r="H15" s="192" t="str">
        <f>IF(Calcu!$B9=FALSE,"",TEXT(Calcu!J9,Calcu!$Q$335))</f>
        <v/>
      </c>
      <c r="I15" s="25"/>
      <c r="J15" s="28"/>
      <c r="K15" s="28"/>
      <c r="L15" s="28"/>
      <c r="M15" s="28"/>
    </row>
    <row r="16" spans="1:30" ht="13.5" customHeight="1">
      <c r="B16" s="192" t="str">
        <f>Calcu!C10</f>
        <v/>
      </c>
      <c r="C16" s="192" t="str">
        <f>IF(Calcu!$B10=FALSE,"",TEXT(Calcu!E10,Calcu!$Q$335))</f>
        <v/>
      </c>
      <c r="D16" s="192" t="str">
        <f>IF(Calcu!$B10=FALSE,"",TEXT(Calcu!F10,Calcu!$Q$335))</f>
        <v/>
      </c>
      <c r="E16" s="192" t="str">
        <f>IF(Calcu!$B10=FALSE,"",TEXT(Calcu!G10,Calcu!$Q$335))</f>
        <v/>
      </c>
      <c r="F16" s="192" t="str">
        <f>IF(Calcu!$B10=FALSE,"",TEXT(Calcu!H10,Calcu!$Q$335))</f>
        <v/>
      </c>
      <c r="G16" s="192" t="str">
        <f>IF(Calcu!$B10=FALSE,"",TEXT(Calcu!I10,Calcu!$Q$335))</f>
        <v/>
      </c>
      <c r="H16" s="192" t="str">
        <f>IF(Calcu!$B10=FALSE,"",TEXT(Calcu!J10,Calcu!$Q$335))</f>
        <v/>
      </c>
      <c r="I16" s="25"/>
      <c r="J16" s="28"/>
      <c r="K16" s="28"/>
      <c r="L16" s="28"/>
      <c r="M16" s="28"/>
    </row>
    <row r="17" spans="2:13" ht="13.5" customHeight="1">
      <c r="B17" s="192" t="str">
        <f>Calcu!C11</f>
        <v/>
      </c>
      <c r="C17" s="192" t="str">
        <f>IF(Calcu!$B11=FALSE,"",TEXT(Calcu!E11,Calcu!$Q$335))</f>
        <v/>
      </c>
      <c r="D17" s="192" t="str">
        <f>IF(Calcu!$B11=FALSE,"",TEXT(Calcu!F11,Calcu!$Q$335))</f>
        <v/>
      </c>
      <c r="E17" s="192" t="str">
        <f>IF(Calcu!$B11=FALSE,"",TEXT(Calcu!G11,Calcu!$Q$335))</f>
        <v/>
      </c>
      <c r="F17" s="192" t="str">
        <f>IF(Calcu!$B11=FALSE,"",TEXT(Calcu!H11,Calcu!$Q$335))</f>
        <v/>
      </c>
      <c r="G17" s="192" t="str">
        <f>IF(Calcu!$B11=FALSE,"",TEXT(Calcu!I11,Calcu!$Q$335))</f>
        <v/>
      </c>
      <c r="H17" s="192" t="str">
        <f>IF(Calcu!$B11=FALSE,"",TEXT(Calcu!J11,Calcu!$Q$335))</f>
        <v/>
      </c>
      <c r="I17" s="25"/>
      <c r="J17" s="28"/>
      <c r="K17" s="28"/>
      <c r="L17" s="28"/>
      <c r="M17" s="28"/>
    </row>
    <row r="18" spans="2:13" ht="13.5" customHeight="1">
      <c r="B18" s="192" t="str">
        <f>Calcu!C12</f>
        <v/>
      </c>
      <c r="C18" s="192" t="str">
        <f>IF(Calcu!$B12=FALSE,"",TEXT(Calcu!E12,Calcu!$Q$335))</f>
        <v/>
      </c>
      <c r="D18" s="192" t="str">
        <f>IF(Calcu!$B12=FALSE,"",TEXT(Calcu!F12,Calcu!$Q$335))</f>
        <v/>
      </c>
      <c r="E18" s="192" t="str">
        <f>IF(Calcu!$B12=FALSE,"",TEXT(Calcu!G12,Calcu!$Q$335))</f>
        <v/>
      </c>
      <c r="F18" s="192" t="str">
        <f>IF(Calcu!$B12=FALSE,"",TEXT(Calcu!H12,Calcu!$Q$335))</f>
        <v/>
      </c>
      <c r="G18" s="192" t="str">
        <f>IF(Calcu!$B12=FALSE,"",TEXT(Calcu!I12,Calcu!$Q$335))</f>
        <v/>
      </c>
      <c r="H18" s="192" t="str">
        <f>IF(Calcu!$B12=FALSE,"",TEXT(Calcu!J12,Calcu!$Q$335))</f>
        <v/>
      </c>
      <c r="I18" s="25"/>
      <c r="J18" s="28"/>
      <c r="K18" s="28"/>
      <c r="L18" s="28"/>
      <c r="M18" s="28"/>
    </row>
    <row r="19" spans="2:13" ht="13.5" customHeight="1">
      <c r="B19" s="192" t="str">
        <f>Calcu!C13</f>
        <v/>
      </c>
      <c r="C19" s="192" t="str">
        <f>IF(Calcu!$B13=FALSE,"",TEXT(Calcu!E13,Calcu!$Q$335))</f>
        <v/>
      </c>
      <c r="D19" s="192" t="str">
        <f>IF(Calcu!$B13=FALSE,"",TEXT(Calcu!F13,Calcu!$Q$335))</f>
        <v/>
      </c>
      <c r="E19" s="192" t="str">
        <f>IF(Calcu!$B13=FALSE,"",TEXT(Calcu!G13,Calcu!$Q$335))</f>
        <v/>
      </c>
      <c r="F19" s="192" t="str">
        <f>IF(Calcu!$B13=FALSE,"",TEXT(Calcu!H13,Calcu!$Q$335))</f>
        <v/>
      </c>
      <c r="G19" s="192" t="str">
        <f>IF(Calcu!$B13=FALSE,"",TEXT(Calcu!I13,Calcu!$Q$335))</f>
        <v/>
      </c>
      <c r="H19" s="192" t="str">
        <f>IF(Calcu!$B13=FALSE,"",TEXT(Calcu!J13,Calcu!$Q$335))</f>
        <v/>
      </c>
      <c r="I19" s="25"/>
      <c r="J19" s="28"/>
      <c r="K19" s="28"/>
      <c r="L19" s="28"/>
      <c r="M19" s="28"/>
    </row>
    <row r="20" spans="2:13" ht="13.5" customHeight="1">
      <c r="B20" s="192" t="str">
        <f>Calcu!C14</f>
        <v/>
      </c>
      <c r="C20" s="192" t="str">
        <f>IF(Calcu!$B14=FALSE,"",TEXT(Calcu!E14,Calcu!$Q$335))</f>
        <v/>
      </c>
      <c r="D20" s="192" t="str">
        <f>IF(Calcu!$B14=FALSE,"",TEXT(Calcu!F14,Calcu!$Q$335))</f>
        <v/>
      </c>
      <c r="E20" s="192" t="str">
        <f>IF(Calcu!$B14=FALSE,"",TEXT(Calcu!G14,Calcu!$Q$335))</f>
        <v/>
      </c>
      <c r="F20" s="192" t="str">
        <f>IF(Calcu!$B14=FALSE,"",TEXT(Calcu!H14,Calcu!$Q$335))</f>
        <v/>
      </c>
      <c r="G20" s="192" t="str">
        <f>IF(Calcu!$B14=FALSE,"",TEXT(Calcu!I14,Calcu!$Q$335))</f>
        <v/>
      </c>
      <c r="H20" s="192" t="str">
        <f>IF(Calcu!$B14=FALSE,"",TEXT(Calcu!J14,Calcu!$Q$335))</f>
        <v/>
      </c>
      <c r="I20" s="25"/>
      <c r="J20" s="28"/>
      <c r="K20" s="28"/>
      <c r="L20" s="28"/>
      <c r="M20" s="28"/>
    </row>
    <row r="21" spans="2:13" ht="13.5" customHeight="1">
      <c r="B21" s="192" t="str">
        <f>Calcu!C15</f>
        <v/>
      </c>
      <c r="C21" s="192" t="str">
        <f>IF(Calcu!$B15=FALSE,"",TEXT(Calcu!E15,Calcu!$Q$335))</f>
        <v/>
      </c>
      <c r="D21" s="192" t="str">
        <f>IF(Calcu!$B15=FALSE,"",TEXT(Calcu!F15,Calcu!$Q$335))</f>
        <v/>
      </c>
      <c r="E21" s="192" t="str">
        <f>IF(Calcu!$B15=FALSE,"",TEXT(Calcu!G15,Calcu!$Q$335))</f>
        <v/>
      </c>
      <c r="F21" s="192" t="str">
        <f>IF(Calcu!$B15=FALSE,"",TEXT(Calcu!H15,Calcu!$Q$335))</f>
        <v/>
      </c>
      <c r="G21" s="192" t="str">
        <f>IF(Calcu!$B15=FALSE,"",TEXT(Calcu!I15,Calcu!$Q$335))</f>
        <v/>
      </c>
      <c r="H21" s="192" t="str">
        <f>IF(Calcu!$B15=FALSE,"",TEXT(Calcu!J15,Calcu!$Q$335))</f>
        <v/>
      </c>
      <c r="I21" s="25"/>
      <c r="J21" s="28"/>
      <c r="K21" s="28"/>
      <c r="L21" s="28"/>
      <c r="M21" s="28"/>
    </row>
    <row r="22" spans="2:13" ht="13.5" customHeight="1">
      <c r="B22" s="192" t="str">
        <f>Calcu!C16</f>
        <v/>
      </c>
      <c r="C22" s="192" t="str">
        <f>IF(Calcu!$B16=FALSE,"",TEXT(Calcu!E16,Calcu!$Q$335))</f>
        <v/>
      </c>
      <c r="D22" s="192" t="str">
        <f>IF(Calcu!$B16=FALSE,"",TEXT(Calcu!F16,Calcu!$Q$335))</f>
        <v/>
      </c>
      <c r="E22" s="192" t="str">
        <f>IF(Calcu!$B16=FALSE,"",TEXT(Calcu!G16,Calcu!$Q$335))</f>
        <v/>
      </c>
      <c r="F22" s="192" t="str">
        <f>IF(Calcu!$B16=FALSE,"",TEXT(Calcu!H16,Calcu!$Q$335))</f>
        <v/>
      </c>
      <c r="G22" s="192" t="str">
        <f>IF(Calcu!$B16=FALSE,"",TEXT(Calcu!I16,Calcu!$Q$335))</f>
        <v/>
      </c>
      <c r="H22" s="192" t="str">
        <f>IF(Calcu!$B16=FALSE,"",TEXT(Calcu!J16,Calcu!$Q$335))</f>
        <v/>
      </c>
      <c r="I22" s="25"/>
      <c r="J22" s="28"/>
      <c r="K22" s="28"/>
      <c r="L22" s="28"/>
      <c r="M22" s="28"/>
    </row>
    <row r="23" spans="2:13" ht="13.5" customHeight="1">
      <c r="B23" s="192" t="str">
        <f>Calcu!C17</f>
        <v/>
      </c>
      <c r="C23" s="192" t="str">
        <f>IF(Calcu!$B17=FALSE,"",TEXT(Calcu!E17,Calcu!$Q$335))</f>
        <v/>
      </c>
      <c r="D23" s="192" t="str">
        <f>IF(Calcu!$B17=FALSE,"",TEXT(Calcu!F17,Calcu!$Q$335))</f>
        <v/>
      </c>
      <c r="E23" s="192" t="str">
        <f>IF(Calcu!$B17=FALSE,"",TEXT(Calcu!G17,Calcu!$Q$335))</f>
        <v/>
      </c>
      <c r="F23" s="192" t="str">
        <f>IF(Calcu!$B17=FALSE,"",TEXT(Calcu!H17,Calcu!$Q$335))</f>
        <v/>
      </c>
      <c r="G23" s="192" t="str">
        <f>IF(Calcu!$B17=FALSE,"",TEXT(Calcu!I17,Calcu!$Q$335))</f>
        <v/>
      </c>
      <c r="H23" s="192" t="str">
        <f>IF(Calcu!$B17=FALSE,"",TEXT(Calcu!J17,Calcu!$Q$335))</f>
        <v/>
      </c>
      <c r="I23" s="25"/>
      <c r="J23" s="28"/>
      <c r="K23" s="28"/>
      <c r="L23" s="28"/>
      <c r="M23" s="28"/>
    </row>
    <row r="24" spans="2:13" ht="13.5" customHeight="1">
      <c r="B24" s="192" t="str">
        <f>Calcu!C18</f>
        <v/>
      </c>
      <c r="C24" s="192" t="str">
        <f>IF(Calcu!$B18=FALSE,"",TEXT(Calcu!E18,Calcu!$Q$335))</f>
        <v/>
      </c>
      <c r="D24" s="192" t="str">
        <f>IF(Calcu!$B18=FALSE,"",TEXT(Calcu!F18,Calcu!$Q$335))</f>
        <v/>
      </c>
      <c r="E24" s="192" t="str">
        <f>IF(Calcu!$B18=FALSE,"",TEXT(Calcu!G18,Calcu!$Q$335))</f>
        <v/>
      </c>
      <c r="F24" s="192" t="str">
        <f>IF(Calcu!$B18=FALSE,"",TEXT(Calcu!H18,Calcu!$Q$335))</f>
        <v/>
      </c>
      <c r="G24" s="192" t="str">
        <f>IF(Calcu!$B18=FALSE,"",TEXT(Calcu!I18,Calcu!$Q$335))</f>
        <v/>
      </c>
      <c r="H24" s="192" t="str">
        <f>IF(Calcu!$B18=FALSE,"",TEXT(Calcu!J18,Calcu!$Q$335))</f>
        <v/>
      </c>
      <c r="I24" s="25"/>
      <c r="J24" s="28"/>
      <c r="K24" s="28"/>
      <c r="L24" s="28"/>
      <c r="M24" s="28"/>
    </row>
    <row r="25" spans="2:13" ht="13.5" customHeight="1">
      <c r="B25" s="192" t="str">
        <f>Calcu!C19</f>
        <v/>
      </c>
      <c r="C25" s="192" t="str">
        <f>IF(Calcu!$B19=FALSE,"",TEXT(Calcu!E19,Calcu!$Q$335))</f>
        <v/>
      </c>
      <c r="D25" s="192" t="str">
        <f>IF(Calcu!$B19=FALSE,"",TEXT(Calcu!F19,Calcu!$Q$335))</f>
        <v/>
      </c>
      <c r="E25" s="192" t="str">
        <f>IF(Calcu!$B19=FALSE,"",TEXT(Calcu!G19,Calcu!$Q$335))</f>
        <v/>
      </c>
      <c r="F25" s="192" t="str">
        <f>IF(Calcu!$B19=FALSE,"",TEXT(Calcu!H19,Calcu!$Q$335))</f>
        <v/>
      </c>
      <c r="G25" s="192" t="str">
        <f>IF(Calcu!$B19=FALSE,"",TEXT(Calcu!I19,Calcu!$Q$335))</f>
        <v/>
      </c>
      <c r="H25" s="192" t="str">
        <f>IF(Calcu!$B19=FALSE,"",TEXT(Calcu!J19,Calcu!$Q$335))</f>
        <v/>
      </c>
      <c r="I25" s="25"/>
      <c r="J25" s="28"/>
      <c r="K25" s="28"/>
      <c r="L25" s="28"/>
      <c r="M25" s="28"/>
    </row>
    <row r="26" spans="2:13" ht="13.5" customHeight="1">
      <c r="B26" s="192" t="str">
        <f>Calcu!C20</f>
        <v/>
      </c>
      <c r="C26" s="192" t="str">
        <f>IF(Calcu!$B20=FALSE,"",TEXT(Calcu!E20,Calcu!$Q$335))</f>
        <v/>
      </c>
      <c r="D26" s="192" t="str">
        <f>IF(Calcu!$B20=FALSE,"",TEXT(Calcu!F20,Calcu!$Q$335))</f>
        <v/>
      </c>
      <c r="E26" s="192" t="str">
        <f>IF(Calcu!$B20=FALSE,"",TEXT(Calcu!G20,Calcu!$Q$335))</f>
        <v/>
      </c>
      <c r="F26" s="192" t="str">
        <f>IF(Calcu!$B20=FALSE,"",TEXT(Calcu!H20,Calcu!$Q$335))</f>
        <v/>
      </c>
      <c r="G26" s="192" t="str">
        <f>IF(Calcu!$B20=FALSE,"",TEXT(Calcu!I20,Calcu!$Q$335))</f>
        <v/>
      </c>
      <c r="H26" s="192" t="str">
        <f>IF(Calcu!$B20=FALSE,"",TEXT(Calcu!J20,Calcu!$Q$335))</f>
        <v/>
      </c>
      <c r="I26" s="25"/>
      <c r="J26" s="28"/>
      <c r="K26" s="28"/>
      <c r="L26" s="28"/>
      <c r="M26" s="28"/>
    </row>
    <row r="27" spans="2:13" ht="13.5" customHeight="1">
      <c r="B27" s="192" t="str">
        <f>Calcu!C21</f>
        <v/>
      </c>
      <c r="C27" s="192" t="str">
        <f>IF(Calcu!$B21=FALSE,"",TEXT(Calcu!E21,Calcu!$Q$335))</f>
        <v/>
      </c>
      <c r="D27" s="192" t="str">
        <f>IF(Calcu!$B21=FALSE,"",TEXT(Calcu!F21,Calcu!$Q$335))</f>
        <v/>
      </c>
      <c r="E27" s="192" t="str">
        <f>IF(Calcu!$B21=FALSE,"",TEXT(Calcu!G21,Calcu!$Q$335))</f>
        <v/>
      </c>
      <c r="F27" s="192" t="str">
        <f>IF(Calcu!$B21=FALSE,"",TEXT(Calcu!H21,Calcu!$Q$335))</f>
        <v/>
      </c>
      <c r="G27" s="192" t="str">
        <f>IF(Calcu!$B21=FALSE,"",TEXT(Calcu!I21,Calcu!$Q$335))</f>
        <v/>
      </c>
      <c r="H27" s="192" t="str">
        <f>IF(Calcu!$B21=FALSE,"",TEXT(Calcu!J21,Calcu!$Q$335))</f>
        <v/>
      </c>
      <c r="I27" s="25"/>
      <c r="J27" s="28"/>
      <c r="K27" s="28"/>
      <c r="L27" s="28"/>
      <c r="M27" s="28"/>
    </row>
    <row r="28" spans="2:13" ht="13.5" customHeight="1">
      <c r="B28" s="192" t="str">
        <f>Calcu!C22</f>
        <v/>
      </c>
      <c r="C28" s="192" t="str">
        <f>IF(Calcu!$B22=FALSE,"",TEXT(Calcu!E22,Calcu!$Q$335))</f>
        <v/>
      </c>
      <c r="D28" s="192" t="str">
        <f>IF(Calcu!$B22=FALSE,"",TEXT(Calcu!F22,Calcu!$Q$335))</f>
        <v/>
      </c>
      <c r="E28" s="192" t="str">
        <f>IF(Calcu!$B22=FALSE,"",TEXT(Calcu!G22,Calcu!$Q$335))</f>
        <v/>
      </c>
      <c r="F28" s="192" t="str">
        <f>IF(Calcu!$B22=FALSE,"",TEXT(Calcu!H22,Calcu!$Q$335))</f>
        <v/>
      </c>
      <c r="G28" s="192" t="str">
        <f>IF(Calcu!$B22=FALSE,"",TEXT(Calcu!I22,Calcu!$Q$335))</f>
        <v/>
      </c>
      <c r="H28" s="192" t="str">
        <f>IF(Calcu!$B22=FALSE,"",TEXT(Calcu!J22,Calcu!$Q$335))</f>
        <v/>
      </c>
      <c r="I28" s="25"/>
      <c r="J28" s="28"/>
      <c r="K28" s="28"/>
      <c r="L28" s="28"/>
      <c r="M28" s="28"/>
    </row>
    <row r="29" spans="2:13" ht="13.5" customHeight="1">
      <c r="B29" s="192" t="str">
        <f>Calcu!C23</f>
        <v/>
      </c>
      <c r="C29" s="192" t="str">
        <f>IF(Calcu!$B23=FALSE,"",TEXT(Calcu!E23,Calcu!$Q$335))</f>
        <v/>
      </c>
      <c r="D29" s="192" t="str">
        <f>IF(Calcu!$B23=FALSE,"",TEXT(Calcu!F23,Calcu!$Q$335))</f>
        <v/>
      </c>
      <c r="E29" s="192" t="str">
        <f>IF(Calcu!$B23=FALSE,"",TEXT(Calcu!G23,Calcu!$Q$335))</f>
        <v/>
      </c>
      <c r="F29" s="192" t="str">
        <f>IF(Calcu!$B23=FALSE,"",TEXT(Calcu!H23,Calcu!$Q$335))</f>
        <v/>
      </c>
      <c r="G29" s="192" t="str">
        <f>IF(Calcu!$B23=FALSE,"",TEXT(Calcu!I23,Calcu!$Q$335))</f>
        <v/>
      </c>
      <c r="H29" s="192" t="str">
        <f>IF(Calcu!$B23=FALSE,"",TEXT(Calcu!J23,Calcu!$Q$335))</f>
        <v/>
      </c>
      <c r="I29" s="25"/>
      <c r="J29" s="28"/>
      <c r="K29" s="28"/>
      <c r="L29" s="28"/>
      <c r="M29" s="28"/>
    </row>
    <row r="30" spans="2:13" ht="13.5" customHeight="1">
      <c r="B30" s="192" t="str">
        <f>Calcu!C24</f>
        <v/>
      </c>
      <c r="C30" s="192" t="str">
        <f>IF(Calcu!$B24=FALSE,"",TEXT(Calcu!E24,Calcu!$Q$335))</f>
        <v/>
      </c>
      <c r="D30" s="192" t="str">
        <f>IF(Calcu!$B24=FALSE,"",TEXT(Calcu!F24,Calcu!$Q$335))</f>
        <v/>
      </c>
      <c r="E30" s="192" t="str">
        <f>IF(Calcu!$B24=FALSE,"",TEXT(Calcu!G24,Calcu!$Q$335))</f>
        <v/>
      </c>
      <c r="F30" s="192" t="str">
        <f>IF(Calcu!$B24=FALSE,"",TEXT(Calcu!H24,Calcu!$Q$335))</f>
        <v/>
      </c>
      <c r="G30" s="192" t="str">
        <f>IF(Calcu!$B24=FALSE,"",TEXT(Calcu!I24,Calcu!$Q$335))</f>
        <v/>
      </c>
      <c r="H30" s="192" t="str">
        <f>IF(Calcu!$B24=FALSE,"",TEXT(Calcu!J24,Calcu!$Q$335))</f>
        <v/>
      </c>
      <c r="I30" s="25"/>
      <c r="J30" s="28"/>
      <c r="K30" s="28"/>
      <c r="L30" s="28"/>
      <c r="M30" s="28"/>
    </row>
    <row r="31" spans="2:13" ht="13.5" customHeight="1">
      <c r="B31" s="192" t="str">
        <f>Calcu!C25</f>
        <v/>
      </c>
      <c r="C31" s="192" t="str">
        <f>IF(Calcu!$B25=FALSE,"",TEXT(Calcu!E25,Calcu!$Q$335))</f>
        <v/>
      </c>
      <c r="D31" s="192" t="str">
        <f>IF(Calcu!$B25=FALSE,"",TEXT(Calcu!F25,Calcu!$Q$335))</f>
        <v/>
      </c>
      <c r="E31" s="192" t="str">
        <f>IF(Calcu!$B25=FALSE,"",TEXT(Calcu!G25,Calcu!$Q$335))</f>
        <v/>
      </c>
      <c r="F31" s="192" t="str">
        <f>IF(Calcu!$B25=FALSE,"",TEXT(Calcu!H25,Calcu!$Q$335))</f>
        <v/>
      </c>
      <c r="G31" s="192" t="str">
        <f>IF(Calcu!$B25=FALSE,"",TEXT(Calcu!I25,Calcu!$Q$335))</f>
        <v/>
      </c>
      <c r="H31" s="192" t="str">
        <f>IF(Calcu!$B25=FALSE,"",TEXT(Calcu!J25,Calcu!$Q$335))</f>
        <v/>
      </c>
      <c r="I31" s="25"/>
      <c r="J31" s="28"/>
      <c r="K31" s="28"/>
      <c r="L31" s="28"/>
      <c r="M31" s="28"/>
    </row>
    <row r="32" spans="2:13" ht="13.5" customHeight="1">
      <c r="B32" s="192" t="str">
        <f>Calcu!C26</f>
        <v/>
      </c>
      <c r="C32" s="192" t="str">
        <f>IF(Calcu!$B26=FALSE,"",TEXT(Calcu!E26,Calcu!$Q$335))</f>
        <v/>
      </c>
      <c r="D32" s="192" t="str">
        <f>IF(Calcu!$B26=FALSE,"",TEXT(Calcu!F26,Calcu!$Q$335))</f>
        <v/>
      </c>
      <c r="E32" s="192" t="str">
        <f>IF(Calcu!$B26=FALSE,"",TEXT(Calcu!G26,Calcu!$Q$335))</f>
        <v/>
      </c>
      <c r="F32" s="192" t="str">
        <f>IF(Calcu!$B26=FALSE,"",TEXT(Calcu!H26,Calcu!$Q$335))</f>
        <v/>
      </c>
      <c r="G32" s="192" t="str">
        <f>IF(Calcu!$B26=FALSE,"",TEXT(Calcu!I26,Calcu!$Q$335))</f>
        <v/>
      </c>
      <c r="H32" s="192" t="str">
        <f>IF(Calcu!$B26=FALSE,"",TEXT(Calcu!J26,Calcu!$Q$335))</f>
        <v/>
      </c>
      <c r="I32" s="25"/>
      <c r="J32" s="28"/>
      <c r="K32" s="28"/>
      <c r="L32" s="28"/>
      <c r="M32" s="28"/>
    </row>
    <row r="33" spans="2:13" ht="13.5" customHeight="1">
      <c r="B33" s="192" t="str">
        <f>Calcu!C27</f>
        <v/>
      </c>
      <c r="C33" s="192" t="str">
        <f>IF(Calcu!$B27=FALSE,"",TEXT(Calcu!E27,Calcu!$Q$335))</f>
        <v/>
      </c>
      <c r="D33" s="192" t="str">
        <f>IF(Calcu!$B27=FALSE,"",TEXT(Calcu!F27,Calcu!$Q$335))</f>
        <v/>
      </c>
      <c r="E33" s="192" t="str">
        <f>IF(Calcu!$B27=FALSE,"",TEXT(Calcu!G27,Calcu!$Q$335))</f>
        <v/>
      </c>
      <c r="F33" s="192" t="str">
        <f>IF(Calcu!$B27=FALSE,"",TEXT(Calcu!H27,Calcu!$Q$335))</f>
        <v/>
      </c>
      <c r="G33" s="192" t="str">
        <f>IF(Calcu!$B27=FALSE,"",TEXT(Calcu!I27,Calcu!$Q$335))</f>
        <v/>
      </c>
      <c r="H33" s="192" t="str">
        <f>IF(Calcu!$B27=FALSE,"",TEXT(Calcu!J27,Calcu!$Q$335))</f>
        <v/>
      </c>
      <c r="I33" s="25"/>
      <c r="J33" s="28"/>
      <c r="K33" s="28"/>
      <c r="L33" s="28"/>
      <c r="M33" s="28"/>
    </row>
    <row r="34" spans="2:13" ht="13.5" customHeight="1">
      <c r="B34" s="192" t="str">
        <f>Calcu!C28</f>
        <v/>
      </c>
      <c r="C34" s="192" t="str">
        <f>IF(Calcu!$B28=FALSE,"",TEXT(Calcu!E28,Calcu!$Q$335))</f>
        <v/>
      </c>
      <c r="D34" s="192" t="str">
        <f>IF(Calcu!$B28=FALSE,"",TEXT(Calcu!F28,Calcu!$Q$335))</f>
        <v/>
      </c>
      <c r="E34" s="192" t="str">
        <f>IF(Calcu!$B28=FALSE,"",TEXT(Calcu!G28,Calcu!$Q$335))</f>
        <v/>
      </c>
      <c r="F34" s="192" t="str">
        <f>IF(Calcu!$B28=FALSE,"",TEXT(Calcu!H28,Calcu!$Q$335))</f>
        <v/>
      </c>
      <c r="G34" s="192" t="str">
        <f>IF(Calcu!$B28=FALSE,"",TEXT(Calcu!I28,Calcu!$Q$335))</f>
        <v/>
      </c>
      <c r="H34" s="192" t="str">
        <f>IF(Calcu!$B28=FALSE,"",TEXT(Calcu!J28,Calcu!$Q$335))</f>
        <v/>
      </c>
      <c r="I34" s="25"/>
      <c r="J34" s="28"/>
      <c r="K34" s="28"/>
      <c r="L34" s="28"/>
      <c r="M34" s="28"/>
    </row>
    <row r="35" spans="2:13" ht="13.5" customHeight="1">
      <c r="B35" s="192" t="str">
        <f>Calcu!C29</f>
        <v/>
      </c>
      <c r="C35" s="192" t="str">
        <f>IF(Calcu!$B29=FALSE,"",TEXT(Calcu!E29,Calcu!$Q$335))</f>
        <v/>
      </c>
      <c r="D35" s="192" t="str">
        <f>IF(Calcu!$B29=FALSE,"",TEXT(Calcu!F29,Calcu!$Q$335))</f>
        <v/>
      </c>
      <c r="E35" s="192" t="str">
        <f>IF(Calcu!$B29=FALSE,"",TEXT(Calcu!G29,Calcu!$Q$335))</f>
        <v/>
      </c>
      <c r="F35" s="192" t="str">
        <f>IF(Calcu!$B29=FALSE,"",TEXT(Calcu!H29,Calcu!$Q$335))</f>
        <v/>
      </c>
      <c r="G35" s="192" t="str">
        <f>IF(Calcu!$B29=FALSE,"",TEXT(Calcu!I29,Calcu!$Q$335))</f>
        <v/>
      </c>
      <c r="H35" s="192" t="str">
        <f>IF(Calcu!$B29=FALSE,"",TEXT(Calcu!J29,Calcu!$Q$335))</f>
        <v/>
      </c>
      <c r="I35" s="25"/>
      <c r="J35" s="28"/>
      <c r="K35" s="28"/>
      <c r="L35" s="28"/>
      <c r="M35" s="28"/>
    </row>
    <row r="36" spans="2:13" ht="13.5" customHeight="1">
      <c r="B36" s="192" t="str">
        <f>Calcu!C30</f>
        <v/>
      </c>
      <c r="C36" s="192" t="str">
        <f>IF(Calcu!$B30=FALSE,"",TEXT(Calcu!E30,Calcu!$Q$335))</f>
        <v/>
      </c>
      <c r="D36" s="192" t="str">
        <f>IF(Calcu!$B30=FALSE,"",TEXT(Calcu!F30,Calcu!$Q$335))</f>
        <v/>
      </c>
      <c r="E36" s="192" t="str">
        <f>IF(Calcu!$B30=FALSE,"",TEXT(Calcu!G30,Calcu!$Q$335))</f>
        <v/>
      </c>
      <c r="F36" s="192" t="str">
        <f>IF(Calcu!$B30=FALSE,"",TEXT(Calcu!H30,Calcu!$Q$335))</f>
        <v/>
      </c>
      <c r="G36" s="192" t="str">
        <f>IF(Calcu!$B30=FALSE,"",TEXT(Calcu!I30,Calcu!$Q$335))</f>
        <v/>
      </c>
      <c r="H36" s="192" t="str">
        <f>IF(Calcu!$B30=FALSE,"",TEXT(Calcu!J30,Calcu!$Q$335))</f>
        <v/>
      </c>
      <c r="I36" s="25"/>
      <c r="J36" s="28"/>
      <c r="K36" s="28"/>
      <c r="L36" s="28"/>
      <c r="M36" s="28"/>
    </row>
    <row r="37" spans="2:13" ht="13.5" customHeight="1">
      <c r="B37" s="192" t="str">
        <f>Calcu!C31</f>
        <v/>
      </c>
      <c r="C37" s="192" t="str">
        <f>IF(Calcu!$B31=FALSE,"",TEXT(Calcu!E31,Calcu!$Q$335))</f>
        <v/>
      </c>
      <c r="D37" s="192" t="str">
        <f>IF(Calcu!$B31=FALSE,"",TEXT(Calcu!F31,Calcu!$Q$335))</f>
        <v/>
      </c>
      <c r="E37" s="192" t="str">
        <f>IF(Calcu!$B31=FALSE,"",TEXT(Calcu!G31,Calcu!$Q$335))</f>
        <v/>
      </c>
      <c r="F37" s="192" t="str">
        <f>IF(Calcu!$B31=FALSE,"",TEXT(Calcu!H31,Calcu!$Q$335))</f>
        <v/>
      </c>
      <c r="G37" s="192" t="str">
        <f>IF(Calcu!$B31=FALSE,"",TEXT(Calcu!I31,Calcu!$Q$335))</f>
        <v/>
      </c>
      <c r="H37" s="192" t="str">
        <f>IF(Calcu!$B31=FALSE,"",TEXT(Calcu!J31,Calcu!$Q$335))</f>
        <v/>
      </c>
      <c r="I37" s="25"/>
      <c r="J37" s="28"/>
      <c r="K37" s="28"/>
      <c r="L37" s="28"/>
      <c r="M37" s="28"/>
    </row>
    <row r="38" spans="2:13" ht="13.5" customHeight="1">
      <c r="B38" s="192" t="str">
        <f>Calcu!C32</f>
        <v/>
      </c>
      <c r="C38" s="192" t="str">
        <f>IF(Calcu!$B32=FALSE,"",TEXT(Calcu!E32,Calcu!$Q$335))</f>
        <v/>
      </c>
      <c r="D38" s="192" t="str">
        <f>IF(Calcu!$B32=FALSE,"",TEXT(Calcu!F32,Calcu!$Q$335))</f>
        <v/>
      </c>
      <c r="E38" s="192" t="str">
        <f>IF(Calcu!$B32=FALSE,"",TEXT(Calcu!G32,Calcu!$Q$335))</f>
        <v/>
      </c>
      <c r="F38" s="192" t="str">
        <f>IF(Calcu!$B32=FALSE,"",TEXT(Calcu!H32,Calcu!$Q$335))</f>
        <v/>
      </c>
      <c r="G38" s="192" t="str">
        <f>IF(Calcu!$B32=FALSE,"",TEXT(Calcu!I32,Calcu!$Q$335))</f>
        <v/>
      </c>
      <c r="H38" s="192" t="str">
        <f>IF(Calcu!$B32=FALSE,"",TEXT(Calcu!J32,Calcu!$Q$335))</f>
        <v/>
      </c>
      <c r="I38" s="25"/>
      <c r="J38" s="28"/>
      <c r="K38" s="28"/>
      <c r="L38" s="28"/>
      <c r="M38" s="28"/>
    </row>
    <row r="39" spans="2:13" ht="13.5" customHeight="1">
      <c r="B39" s="192" t="str">
        <f>Calcu!C33</f>
        <v/>
      </c>
      <c r="C39" s="192" t="str">
        <f>IF(Calcu!$B33=FALSE,"",TEXT(Calcu!E33,Calcu!$Q$335))</f>
        <v/>
      </c>
      <c r="D39" s="192" t="str">
        <f>IF(Calcu!$B33=FALSE,"",TEXT(Calcu!F33,Calcu!$Q$335))</f>
        <v/>
      </c>
      <c r="E39" s="192" t="str">
        <f>IF(Calcu!$B33=FALSE,"",TEXT(Calcu!G33,Calcu!$Q$335))</f>
        <v/>
      </c>
      <c r="F39" s="192" t="str">
        <f>IF(Calcu!$B33=FALSE,"",TEXT(Calcu!H33,Calcu!$Q$335))</f>
        <v/>
      </c>
      <c r="G39" s="192" t="str">
        <f>IF(Calcu!$B33=FALSE,"",TEXT(Calcu!I33,Calcu!$Q$335))</f>
        <v/>
      </c>
      <c r="H39" s="192" t="str">
        <f>IF(Calcu!$B33=FALSE,"",TEXT(Calcu!J33,Calcu!$Q$335))</f>
        <v/>
      </c>
      <c r="I39" s="25"/>
      <c r="J39" s="28"/>
      <c r="K39" s="28"/>
      <c r="L39" s="28"/>
      <c r="M39" s="28"/>
    </row>
    <row r="40" spans="2:13" ht="13.5" customHeight="1">
      <c r="B40" s="192" t="str">
        <f>Calcu!C34</f>
        <v/>
      </c>
      <c r="C40" s="192" t="str">
        <f>IF(Calcu!$B34=FALSE,"",TEXT(Calcu!E34,Calcu!$Q$335))</f>
        <v/>
      </c>
      <c r="D40" s="192" t="str">
        <f>IF(Calcu!$B34=FALSE,"",TEXT(Calcu!F34,Calcu!$Q$335))</f>
        <v/>
      </c>
      <c r="E40" s="192" t="str">
        <f>IF(Calcu!$B34=FALSE,"",TEXT(Calcu!G34,Calcu!$Q$335))</f>
        <v/>
      </c>
      <c r="F40" s="192" t="str">
        <f>IF(Calcu!$B34=FALSE,"",TEXT(Calcu!H34,Calcu!$Q$335))</f>
        <v/>
      </c>
      <c r="G40" s="192" t="str">
        <f>IF(Calcu!$B34=FALSE,"",TEXT(Calcu!I34,Calcu!$Q$335))</f>
        <v/>
      </c>
      <c r="H40" s="192" t="str">
        <f>IF(Calcu!$B34=FALSE,"",TEXT(Calcu!J34,Calcu!$Q$335))</f>
        <v/>
      </c>
      <c r="I40" s="25"/>
      <c r="J40" s="28"/>
      <c r="K40" s="28"/>
      <c r="L40" s="28"/>
      <c r="M40" s="28"/>
    </row>
    <row r="41" spans="2:13" ht="13.5" customHeight="1">
      <c r="B41" s="192" t="str">
        <f>Calcu!C35</f>
        <v/>
      </c>
      <c r="C41" s="192" t="str">
        <f>IF(Calcu!$B35=FALSE,"",TEXT(Calcu!E35,Calcu!$Q$335))</f>
        <v/>
      </c>
      <c r="D41" s="192" t="str">
        <f>IF(Calcu!$B35=FALSE,"",TEXT(Calcu!F35,Calcu!$Q$335))</f>
        <v/>
      </c>
      <c r="E41" s="192" t="str">
        <f>IF(Calcu!$B35=FALSE,"",TEXT(Calcu!G35,Calcu!$Q$335))</f>
        <v/>
      </c>
      <c r="F41" s="192" t="str">
        <f>IF(Calcu!$B35=FALSE,"",TEXT(Calcu!H35,Calcu!$Q$335))</f>
        <v/>
      </c>
      <c r="G41" s="192" t="str">
        <f>IF(Calcu!$B35=FALSE,"",TEXT(Calcu!I35,Calcu!$Q$335))</f>
        <v/>
      </c>
      <c r="H41" s="192" t="str">
        <f>IF(Calcu!$B35=FALSE,"",TEXT(Calcu!J35,Calcu!$Q$335))</f>
        <v/>
      </c>
      <c r="I41" s="25"/>
      <c r="J41" s="28"/>
      <c r="K41" s="28"/>
      <c r="L41" s="28"/>
      <c r="M41" s="28"/>
    </row>
    <row r="42" spans="2:13" ht="13.5" customHeight="1">
      <c r="B42" s="192" t="str">
        <f>Calcu!C36</f>
        <v/>
      </c>
      <c r="C42" s="192" t="str">
        <f>IF(Calcu!$B36=FALSE,"",TEXT(Calcu!E36,Calcu!$Q$335))</f>
        <v/>
      </c>
      <c r="D42" s="192" t="str">
        <f>IF(Calcu!$B36=FALSE,"",TEXT(Calcu!F36,Calcu!$Q$335))</f>
        <v/>
      </c>
      <c r="E42" s="192" t="str">
        <f>IF(Calcu!$B36=FALSE,"",TEXT(Calcu!G36,Calcu!$Q$335))</f>
        <v/>
      </c>
      <c r="F42" s="192" t="str">
        <f>IF(Calcu!$B36=FALSE,"",TEXT(Calcu!H36,Calcu!$Q$335))</f>
        <v/>
      </c>
      <c r="G42" s="192" t="str">
        <f>IF(Calcu!$B36=FALSE,"",TEXT(Calcu!I36,Calcu!$Q$335))</f>
        <v/>
      </c>
      <c r="H42" s="192" t="str">
        <f>IF(Calcu!$B36=FALSE,"",TEXT(Calcu!J36,Calcu!$Q$335))</f>
        <v/>
      </c>
      <c r="I42" s="25"/>
      <c r="J42" s="28"/>
      <c r="K42" s="28"/>
      <c r="L42" s="28"/>
      <c r="M42" s="28"/>
    </row>
    <row r="43" spans="2:13" ht="13.5" customHeight="1">
      <c r="B43" s="192" t="str">
        <f>Calcu!C37</f>
        <v/>
      </c>
      <c r="C43" s="192" t="str">
        <f>IF(Calcu!$B37=FALSE,"",TEXT(Calcu!E37,Calcu!$Q$335))</f>
        <v/>
      </c>
      <c r="D43" s="192" t="str">
        <f>IF(Calcu!$B37=FALSE,"",TEXT(Calcu!F37,Calcu!$Q$335))</f>
        <v/>
      </c>
      <c r="E43" s="192" t="str">
        <f>IF(Calcu!$B37=FALSE,"",TEXT(Calcu!G37,Calcu!$Q$335))</f>
        <v/>
      </c>
      <c r="F43" s="192" t="str">
        <f>IF(Calcu!$B37=FALSE,"",TEXT(Calcu!H37,Calcu!$Q$335))</f>
        <v/>
      </c>
      <c r="G43" s="192" t="str">
        <f>IF(Calcu!$B37=FALSE,"",TEXT(Calcu!I37,Calcu!$Q$335))</f>
        <v/>
      </c>
      <c r="H43" s="192" t="str">
        <f>IF(Calcu!$B37=FALSE,"",TEXT(Calcu!J37,Calcu!$Q$335))</f>
        <v/>
      </c>
      <c r="I43" s="25"/>
      <c r="J43" s="28"/>
      <c r="K43" s="28"/>
      <c r="L43" s="28"/>
      <c r="M43" s="28"/>
    </row>
    <row r="44" spans="2:13" ht="13.5" customHeight="1">
      <c r="B44" s="192" t="str">
        <f>Calcu!C38</f>
        <v/>
      </c>
      <c r="C44" s="192" t="str">
        <f>IF(Calcu!$B38=FALSE,"",TEXT(Calcu!E38,Calcu!$Q$335))</f>
        <v/>
      </c>
      <c r="D44" s="192" t="str">
        <f>IF(Calcu!$B38=FALSE,"",TEXT(Calcu!F38,Calcu!$Q$335))</f>
        <v/>
      </c>
      <c r="E44" s="192" t="str">
        <f>IF(Calcu!$B38=FALSE,"",TEXT(Calcu!G38,Calcu!$Q$335))</f>
        <v/>
      </c>
      <c r="F44" s="192" t="str">
        <f>IF(Calcu!$B38=FALSE,"",TEXT(Calcu!H38,Calcu!$Q$335))</f>
        <v/>
      </c>
      <c r="G44" s="192" t="str">
        <f>IF(Calcu!$B38=FALSE,"",TEXT(Calcu!I38,Calcu!$Q$335))</f>
        <v/>
      </c>
      <c r="H44" s="192" t="str">
        <f>IF(Calcu!$B38=FALSE,"",TEXT(Calcu!J38,Calcu!$Q$335))</f>
        <v/>
      </c>
      <c r="I44" s="25"/>
      <c r="J44" s="28"/>
      <c r="K44" s="28"/>
      <c r="L44" s="28"/>
      <c r="M44" s="28"/>
    </row>
    <row r="45" spans="2:13" ht="13.5" customHeight="1">
      <c r="B45" s="192" t="str">
        <f>Calcu!C39</f>
        <v/>
      </c>
      <c r="C45" s="192" t="str">
        <f>IF(Calcu!$B39=FALSE,"",TEXT(Calcu!E39,Calcu!$Q$335))</f>
        <v/>
      </c>
      <c r="D45" s="192" t="str">
        <f>IF(Calcu!$B39=FALSE,"",TEXT(Calcu!F39,Calcu!$Q$335))</f>
        <v/>
      </c>
      <c r="E45" s="192" t="str">
        <f>IF(Calcu!$B39=FALSE,"",TEXT(Calcu!G39,Calcu!$Q$335))</f>
        <v/>
      </c>
      <c r="F45" s="192" t="str">
        <f>IF(Calcu!$B39=FALSE,"",TEXT(Calcu!H39,Calcu!$Q$335))</f>
        <v/>
      </c>
      <c r="G45" s="192" t="str">
        <f>IF(Calcu!$B39=FALSE,"",TEXT(Calcu!I39,Calcu!$Q$335))</f>
        <v/>
      </c>
      <c r="H45" s="192" t="str">
        <f>IF(Calcu!$B39=FALSE,"",TEXT(Calcu!J39,Calcu!$Q$335))</f>
        <v/>
      </c>
      <c r="I45" s="25"/>
      <c r="J45" s="28"/>
      <c r="K45" s="28"/>
      <c r="L45" s="28"/>
      <c r="M45" s="28"/>
    </row>
    <row r="46" spans="2:13" ht="13.5" customHeight="1">
      <c r="B46" s="192" t="str">
        <f>Calcu!C40</f>
        <v/>
      </c>
      <c r="C46" s="192" t="str">
        <f>IF(Calcu!$B40=FALSE,"",TEXT(Calcu!E40,Calcu!$Q$335))</f>
        <v/>
      </c>
      <c r="D46" s="192" t="str">
        <f>IF(Calcu!$B40=FALSE,"",TEXT(Calcu!F40,Calcu!$Q$335))</f>
        <v/>
      </c>
      <c r="E46" s="192" t="str">
        <f>IF(Calcu!$B40=FALSE,"",TEXT(Calcu!G40,Calcu!$Q$335))</f>
        <v/>
      </c>
      <c r="F46" s="192" t="str">
        <f>IF(Calcu!$B40=FALSE,"",TEXT(Calcu!H40,Calcu!$Q$335))</f>
        <v/>
      </c>
      <c r="G46" s="192" t="str">
        <f>IF(Calcu!$B40=FALSE,"",TEXT(Calcu!I40,Calcu!$Q$335))</f>
        <v/>
      </c>
      <c r="H46" s="192" t="str">
        <f>IF(Calcu!$B40=FALSE,"",TEXT(Calcu!J40,Calcu!$Q$335))</f>
        <v/>
      </c>
      <c r="I46" s="25"/>
      <c r="J46" s="28"/>
      <c r="K46" s="28"/>
      <c r="L46" s="28"/>
      <c r="M46" s="28"/>
    </row>
    <row r="47" spans="2:13" ht="13.5" customHeight="1">
      <c r="B47" s="192" t="str">
        <f>Calcu!C41</f>
        <v/>
      </c>
      <c r="C47" s="192" t="str">
        <f>IF(Calcu!$B41=FALSE,"",TEXT(Calcu!E41,Calcu!$Q$335))</f>
        <v/>
      </c>
      <c r="D47" s="192" t="str">
        <f>IF(Calcu!$B41=FALSE,"",TEXT(Calcu!F41,Calcu!$Q$335))</f>
        <v/>
      </c>
      <c r="E47" s="192" t="str">
        <f>IF(Calcu!$B41=FALSE,"",TEXT(Calcu!G41,Calcu!$Q$335))</f>
        <v/>
      </c>
      <c r="F47" s="192" t="str">
        <f>IF(Calcu!$B41=FALSE,"",TEXT(Calcu!H41,Calcu!$Q$335))</f>
        <v/>
      </c>
      <c r="G47" s="192" t="str">
        <f>IF(Calcu!$B41=FALSE,"",TEXT(Calcu!I41,Calcu!$Q$335))</f>
        <v/>
      </c>
      <c r="H47" s="192" t="str">
        <f>IF(Calcu!$B41=FALSE,"",TEXT(Calcu!J41,Calcu!$Q$335))</f>
        <v/>
      </c>
      <c r="I47" s="25"/>
      <c r="J47" s="28"/>
      <c r="K47" s="28"/>
      <c r="L47" s="28"/>
      <c r="M47" s="28"/>
    </row>
    <row r="48" spans="2:13" ht="13.5" customHeight="1">
      <c r="B48" s="192" t="str">
        <f>Calcu!C42</f>
        <v/>
      </c>
      <c r="C48" s="192" t="str">
        <f>IF(Calcu!$B42=FALSE,"",TEXT(Calcu!E42,Calcu!$Q$335))</f>
        <v/>
      </c>
      <c r="D48" s="192" t="str">
        <f>IF(Calcu!$B42=FALSE,"",TEXT(Calcu!F42,Calcu!$Q$335))</f>
        <v/>
      </c>
      <c r="E48" s="192" t="str">
        <f>IF(Calcu!$B42=FALSE,"",TEXT(Calcu!G42,Calcu!$Q$335))</f>
        <v/>
      </c>
      <c r="F48" s="192" t="str">
        <f>IF(Calcu!$B42=FALSE,"",TEXT(Calcu!H42,Calcu!$Q$335))</f>
        <v/>
      </c>
      <c r="G48" s="192" t="str">
        <f>IF(Calcu!$B42=FALSE,"",TEXT(Calcu!I42,Calcu!$Q$335))</f>
        <v/>
      </c>
      <c r="H48" s="192" t="str">
        <f>IF(Calcu!$B42=FALSE,"",TEXT(Calcu!J42,Calcu!$Q$335))</f>
        <v/>
      </c>
      <c r="I48" s="25"/>
      <c r="J48" s="28"/>
      <c r="K48" s="28"/>
      <c r="L48" s="28"/>
      <c r="M48" s="28"/>
    </row>
    <row r="49" spans="2:13" ht="13.5" customHeight="1">
      <c r="B49" s="192" t="str">
        <f>Calcu!C43</f>
        <v/>
      </c>
      <c r="C49" s="192" t="str">
        <f>IF(Calcu!$B43=FALSE,"",TEXT(Calcu!E43,Calcu!$Q$335))</f>
        <v/>
      </c>
      <c r="D49" s="192" t="str">
        <f>IF(Calcu!$B43=FALSE,"",TEXT(Calcu!F43,Calcu!$Q$335))</f>
        <v/>
      </c>
      <c r="E49" s="192" t="str">
        <f>IF(Calcu!$B43=FALSE,"",TEXT(Calcu!G43,Calcu!$Q$335))</f>
        <v/>
      </c>
      <c r="F49" s="192" t="str">
        <f>IF(Calcu!$B43=FALSE,"",TEXT(Calcu!H43,Calcu!$Q$335))</f>
        <v/>
      </c>
      <c r="G49" s="192" t="str">
        <f>IF(Calcu!$B43=FALSE,"",TEXT(Calcu!I43,Calcu!$Q$335))</f>
        <v/>
      </c>
      <c r="H49" s="192" t="str">
        <f>IF(Calcu!$B43=FALSE,"",TEXT(Calcu!J43,Calcu!$Q$335))</f>
        <v/>
      </c>
      <c r="I49" s="25"/>
      <c r="J49" s="28"/>
      <c r="K49" s="28"/>
      <c r="L49" s="28"/>
      <c r="M49" s="28"/>
    </row>
    <row r="50" spans="2:13" ht="13.5" customHeight="1">
      <c r="B50" s="192" t="str">
        <f>Calcu!C44</f>
        <v/>
      </c>
      <c r="C50" s="192" t="str">
        <f>IF(Calcu!$B44=FALSE,"",TEXT(Calcu!E44,Calcu!$Q$335))</f>
        <v/>
      </c>
      <c r="D50" s="192" t="str">
        <f>IF(Calcu!$B44=FALSE,"",TEXT(Calcu!F44,Calcu!$Q$335))</f>
        <v/>
      </c>
      <c r="E50" s="192" t="str">
        <f>IF(Calcu!$B44=FALSE,"",TEXT(Calcu!G44,Calcu!$Q$335))</f>
        <v/>
      </c>
      <c r="F50" s="192" t="str">
        <f>IF(Calcu!$B44=FALSE,"",TEXT(Calcu!H44,Calcu!$Q$335))</f>
        <v/>
      </c>
      <c r="G50" s="192" t="str">
        <f>IF(Calcu!$B44=FALSE,"",TEXT(Calcu!I44,Calcu!$Q$335))</f>
        <v/>
      </c>
      <c r="H50" s="192" t="str">
        <f>IF(Calcu!$B44=FALSE,"",TEXT(Calcu!J44,Calcu!$Q$335))</f>
        <v/>
      </c>
      <c r="I50" s="25"/>
      <c r="J50" s="28"/>
      <c r="K50" s="28"/>
      <c r="L50" s="28"/>
      <c r="M50" s="28"/>
    </row>
    <row r="51" spans="2:13" ht="13.5" customHeight="1">
      <c r="B51" s="192" t="str">
        <f>Calcu!C45</f>
        <v/>
      </c>
      <c r="C51" s="192" t="str">
        <f>IF(Calcu!$B45=FALSE,"",TEXT(Calcu!E45,Calcu!$Q$335))</f>
        <v/>
      </c>
      <c r="D51" s="192" t="str">
        <f>IF(Calcu!$B45=FALSE,"",TEXT(Calcu!F45,Calcu!$Q$335))</f>
        <v/>
      </c>
      <c r="E51" s="192" t="str">
        <f>IF(Calcu!$B45=FALSE,"",TEXT(Calcu!G45,Calcu!$Q$335))</f>
        <v/>
      </c>
      <c r="F51" s="192" t="str">
        <f>IF(Calcu!$B45=FALSE,"",TEXT(Calcu!H45,Calcu!$Q$335))</f>
        <v/>
      </c>
      <c r="G51" s="192" t="str">
        <f>IF(Calcu!$B45=FALSE,"",TEXT(Calcu!I45,Calcu!$Q$335))</f>
        <v/>
      </c>
      <c r="H51" s="192" t="str">
        <f>IF(Calcu!$B45=FALSE,"",TEXT(Calcu!J45,Calcu!$Q$335))</f>
        <v/>
      </c>
      <c r="I51" s="25"/>
      <c r="J51" s="28"/>
      <c r="K51" s="28"/>
      <c r="L51" s="28"/>
      <c r="M51" s="28"/>
    </row>
    <row r="52" spans="2:13" ht="13.5" customHeight="1">
      <c r="B52" s="192" t="str">
        <f>Calcu!C46</f>
        <v/>
      </c>
      <c r="C52" s="192" t="str">
        <f>IF(Calcu!$B46=FALSE,"",TEXT(Calcu!E46,Calcu!$Q$335))</f>
        <v/>
      </c>
      <c r="D52" s="192" t="str">
        <f>IF(Calcu!$B46=FALSE,"",TEXT(Calcu!F46,Calcu!$Q$335))</f>
        <v/>
      </c>
      <c r="E52" s="192" t="str">
        <f>IF(Calcu!$B46=FALSE,"",TEXT(Calcu!G46,Calcu!$Q$335))</f>
        <v/>
      </c>
      <c r="F52" s="192" t="str">
        <f>IF(Calcu!$B46=FALSE,"",TEXT(Calcu!H46,Calcu!$Q$335))</f>
        <v/>
      </c>
      <c r="G52" s="192" t="str">
        <f>IF(Calcu!$B46=FALSE,"",TEXT(Calcu!I46,Calcu!$Q$335))</f>
        <v/>
      </c>
      <c r="H52" s="192" t="str">
        <f>IF(Calcu!$B46=FALSE,"",TEXT(Calcu!J46,Calcu!$Q$335))</f>
        <v/>
      </c>
      <c r="I52" s="25"/>
      <c r="J52" s="28"/>
      <c r="K52" s="28"/>
      <c r="L52" s="28"/>
      <c r="M52" s="28"/>
    </row>
    <row r="53" spans="2:13" ht="13.5" customHeight="1">
      <c r="B53" s="192" t="str">
        <f>Calcu!C47</f>
        <v/>
      </c>
      <c r="C53" s="192" t="str">
        <f>IF(Calcu!$B47=FALSE,"",TEXT(Calcu!E47,Calcu!$Q$335))</f>
        <v/>
      </c>
      <c r="D53" s="192" t="str">
        <f>IF(Calcu!$B47=FALSE,"",TEXT(Calcu!F47,Calcu!$Q$335))</f>
        <v/>
      </c>
      <c r="E53" s="192" t="str">
        <f>IF(Calcu!$B47=FALSE,"",TEXT(Calcu!G47,Calcu!$Q$335))</f>
        <v/>
      </c>
      <c r="F53" s="192" t="str">
        <f>IF(Calcu!$B47=FALSE,"",TEXT(Calcu!H47,Calcu!$Q$335))</f>
        <v/>
      </c>
      <c r="G53" s="192" t="str">
        <f>IF(Calcu!$B47=FALSE,"",TEXT(Calcu!I47,Calcu!$Q$335))</f>
        <v/>
      </c>
      <c r="H53" s="192" t="str">
        <f>IF(Calcu!$B47=FALSE,"",TEXT(Calcu!J47,Calcu!$Q$335))</f>
        <v/>
      </c>
      <c r="I53" s="25"/>
      <c r="J53" s="28"/>
      <c r="K53" s="28"/>
      <c r="L53" s="28"/>
      <c r="M53" s="28"/>
    </row>
    <row r="54" spans="2:13" ht="13.5" customHeight="1">
      <c r="B54" s="192" t="str">
        <f>Calcu!C48</f>
        <v/>
      </c>
      <c r="C54" s="192" t="str">
        <f>IF(Calcu!$B48=FALSE,"",TEXT(Calcu!E48,Calcu!$Q$335))</f>
        <v/>
      </c>
      <c r="D54" s="192" t="str">
        <f>IF(Calcu!$B48=FALSE,"",TEXT(Calcu!F48,Calcu!$Q$335))</f>
        <v/>
      </c>
      <c r="E54" s="192" t="str">
        <f>IF(Calcu!$B48=FALSE,"",TEXT(Calcu!G48,Calcu!$Q$335))</f>
        <v/>
      </c>
      <c r="F54" s="192" t="str">
        <f>IF(Calcu!$B48=FALSE,"",TEXT(Calcu!H48,Calcu!$Q$335))</f>
        <v/>
      </c>
      <c r="G54" s="192" t="str">
        <f>IF(Calcu!$B48=FALSE,"",TEXT(Calcu!I48,Calcu!$Q$335))</f>
        <v/>
      </c>
      <c r="H54" s="192" t="str">
        <f>IF(Calcu!$B48=FALSE,"",TEXT(Calcu!J48,Calcu!$Q$335))</f>
        <v/>
      </c>
      <c r="I54" s="25"/>
      <c r="J54" s="28"/>
      <c r="K54" s="28"/>
      <c r="L54" s="28"/>
      <c r="M54" s="28"/>
    </row>
    <row r="55" spans="2:13" ht="13.5" customHeight="1">
      <c r="B55" s="192" t="str">
        <f>Calcu!C49</f>
        <v/>
      </c>
      <c r="C55" s="192" t="str">
        <f>IF(Calcu!$B49=FALSE,"",TEXT(Calcu!E49,Calcu!$Q$335))</f>
        <v/>
      </c>
      <c r="D55" s="192" t="str">
        <f>IF(Calcu!$B49=FALSE,"",TEXT(Calcu!F49,Calcu!$Q$335))</f>
        <v/>
      </c>
      <c r="E55" s="192" t="str">
        <f>IF(Calcu!$B49=FALSE,"",TEXT(Calcu!G49,Calcu!$Q$335))</f>
        <v/>
      </c>
      <c r="F55" s="192" t="str">
        <f>IF(Calcu!$B49=FALSE,"",TEXT(Calcu!H49,Calcu!$Q$335))</f>
        <v/>
      </c>
      <c r="G55" s="192" t="str">
        <f>IF(Calcu!$B49=FALSE,"",TEXT(Calcu!I49,Calcu!$Q$335))</f>
        <v/>
      </c>
      <c r="H55" s="192" t="str">
        <f>IF(Calcu!$B49=FALSE,"",TEXT(Calcu!J49,Calcu!$Q$335))</f>
        <v/>
      </c>
      <c r="I55" s="25"/>
      <c r="J55" s="28"/>
      <c r="K55" s="28"/>
      <c r="L55" s="28"/>
      <c r="M55" s="28"/>
    </row>
    <row r="56" spans="2:13" ht="13.5" customHeight="1">
      <c r="B56" s="192" t="str">
        <f>Calcu!C50</f>
        <v/>
      </c>
      <c r="C56" s="192" t="str">
        <f>IF(Calcu!$B50=FALSE,"",TEXT(Calcu!E50,Calcu!$Q$335))</f>
        <v/>
      </c>
      <c r="D56" s="192" t="str">
        <f>IF(Calcu!$B50=FALSE,"",TEXT(Calcu!F50,Calcu!$Q$335))</f>
        <v/>
      </c>
      <c r="E56" s="192" t="str">
        <f>IF(Calcu!$B50=FALSE,"",TEXT(Calcu!G50,Calcu!$Q$335))</f>
        <v/>
      </c>
      <c r="F56" s="192" t="str">
        <f>IF(Calcu!$B50=FALSE,"",TEXT(Calcu!H50,Calcu!$Q$335))</f>
        <v/>
      </c>
      <c r="G56" s="192" t="str">
        <f>IF(Calcu!$B50=FALSE,"",TEXT(Calcu!I50,Calcu!$Q$335))</f>
        <v/>
      </c>
      <c r="H56" s="192" t="str">
        <f>IF(Calcu!$B50=FALSE,"",TEXT(Calcu!J50,Calcu!$Q$335))</f>
        <v/>
      </c>
      <c r="I56" s="25"/>
      <c r="J56" s="28"/>
      <c r="K56" s="28"/>
      <c r="L56" s="28"/>
      <c r="M56" s="28"/>
    </row>
    <row r="57" spans="2:13" ht="13.5" customHeight="1">
      <c r="B57" s="192" t="str">
        <f>Calcu!C51</f>
        <v/>
      </c>
      <c r="C57" s="192" t="str">
        <f>IF(Calcu!$B51=FALSE,"",TEXT(Calcu!E51,Calcu!$Q$335))</f>
        <v/>
      </c>
      <c r="D57" s="192" t="str">
        <f>IF(Calcu!$B51=FALSE,"",TEXT(Calcu!F51,Calcu!$Q$335))</f>
        <v/>
      </c>
      <c r="E57" s="192" t="str">
        <f>IF(Calcu!$B51=FALSE,"",TEXT(Calcu!G51,Calcu!$Q$335))</f>
        <v/>
      </c>
      <c r="F57" s="192" t="str">
        <f>IF(Calcu!$B51=FALSE,"",TEXT(Calcu!H51,Calcu!$Q$335))</f>
        <v/>
      </c>
      <c r="G57" s="192" t="str">
        <f>IF(Calcu!$B51=FALSE,"",TEXT(Calcu!I51,Calcu!$Q$335))</f>
        <v/>
      </c>
      <c r="H57" s="192" t="str">
        <f>IF(Calcu!$B51=FALSE,"",TEXT(Calcu!J51,Calcu!$Q$335))</f>
        <v/>
      </c>
      <c r="I57" s="25"/>
      <c r="J57" s="28"/>
      <c r="K57" s="28"/>
      <c r="L57" s="28"/>
      <c r="M57" s="28"/>
    </row>
    <row r="58" spans="2:13" ht="13.5" customHeight="1">
      <c r="B58" s="192" t="str">
        <f>Calcu!C52</f>
        <v/>
      </c>
      <c r="C58" s="192" t="str">
        <f>IF(Calcu!$B52=FALSE,"",TEXT(Calcu!E52,Calcu!$Q$335))</f>
        <v/>
      </c>
      <c r="D58" s="192" t="str">
        <f>IF(Calcu!$B52=FALSE,"",TEXT(Calcu!F52,Calcu!$Q$335))</f>
        <v/>
      </c>
      <c r="E58" s="192" t="str">
        <f>IF(Calcu!$B52=FALSE,"",TEXT(Calcu!G52,Calcu!$Q$335))</f>
        <v/>
      </c>
      <c r="F58" s="192" t="str">
        <f>IF(Calcu!$B52=FALSE,"",TEXT(Calcu!H52,Calcu!$Q$335))</f>
        <v/>
      </c>
      <c r="G58" s="192" t="str">
        <f>IF(Calcu!$B52=FALSE,"",TEXT(Calcu!I52,Calcu!$Q$335))</f>
        <v/>
      </c>
      <c r="H58" s="192" t="str">
        <f>IF(Calcu!$B52=FALSE,"",TEXT(Calcu!J52,Calcu!$Q$335))</f>
        <v/>
      </c>
      <c r="I58" s="25"/>
      <c r="J58" s="28"/>
      <c r="K58" s="28"/>
      <c r="L58" s="28"/>
      <c r="M58" s="28"/>
    </row>
    <row r="59" spans="2:13" ht="13.5" customHeight="1">
      <c r="B59" s="192" t="str">
        <f>Calcu!C53</f>
        <v/>
      </c>
      <c r="C59" s="192" t="str">
        <f>IF(Calcu!$B53=FALSE,"",TEXT(Calcu!E53,Calcu!$Q$335))</f>
        <v/>
      </c>
      <c r="D59" s="192" t="str">
        <f>IF(Calcu!$B53=FALSE,"",TEXT(Calcu!F53,Calcu!$Q$335))</f>
        <v/>
      </c>
      <c r="E59" s="192" t="str">
        <f>IF(Calcu!$B53=FALSE,"",TEXT(Calcu!G53,Calcu!$Q$335))</f>
        <v/>
      </c>
      <c r="F59" s="192" t="str">
        <f>IF(Calcu!$B53=FALSE,"",TEXT(Calcu!H53,Calcu!$Q$335))</f>
        <v/>
      </c>
      <c r="G59" s="192" t="str">
        <f>IF(Calcu!$B53=FALSE,"",TEXT(Calcu!I53,Calcu!$Q$335))</f>
        <v/>
      </c>
      <c r="H59" s="192" t="str">
        <f>IF(Calcu!$B53=FALSE,"",TEXT(Calcu!J53,Calcu!$Q$335))</f>
        <v/>
      </c>
      <c r="I59" s="25"/>
      <c r="J59" s="28"/>
      <c r="K59" s="28"/>
      <c r="L59" s="28"/>
      <c r="M59" s="28"/>
    </row>
    <row r="60" spans="2:13" ht="13.5" customHeight="1">
      <c r="B60" s="192" t="str">
        <f>Calcu!C54</f>
        <v/>
      </c>
      <c r="C60" s="192" t="str">
        <f>IF(Calcu!$B54=FALSE,"",TEXT(Calcu!E54,Calcu!$Q$335))</f>
        <v/>
      </c>
      <c r="D60" s="192" t="str">
        <f>IF(Calcu!$B54=FALSE,"",TEXT(Calcu!F54,Calcu!$Q$335))</f>
        <v/>
      </c>
      <c r="E60" s="192" t="str">
        <f>IF(Calcu!$B54=FALSE,"",TEXT(Calcu!G54,Calcu!$Q$335))</f>
        <v/>
      </c>
      <c r="F60" s="192" t="str">
        <f>IF(Calcu!$B54=FALSE,"",TEXT(Calcu!H54,Calcu!$Q$335))</f>
        <v/>
      </c>
      <c r="G60" s="192" t="str">
        <f>IF(Calcu!$B54=FALSE,"",TEXT(Calcu!I54,Calcu!$Q$335))</f>
        <v/>
      </c>
      <c r="H60" s="192" t="str">
        <f>IF(Calcu!$B54=FALSE,"",TEXT(Calcu!J54,Calcu!$Q$335))</f>
        <v/>
      </c>
      <c r="I60" s="25"/>
      <c r="J60" s="28"/>
      <c r="K60" s="28"/>
      <c r="L60" s="28"/>
      <c r="M60" s="28"/>
    </row>
    <row r="61" spans="2:13" ht="13.5" customHeight="1">
      <c r="B61" s="192" t="str">
        <f>Calcu!C55</f>
        <v/>
      </c>
      <c r="C61" s="192" t="str">
        <f>IF(Calcu!$B55=FALSE,"",TEXT(Calcu!E55,Calcu!$Q$335))</f>
        <v/>
      </c>
      <c r="D61" s="192" t="str">
        <f>IF(Calcu!$B55=FALSE,"",TEXT(Calcu!F55,Calcu!$Q$335))</f>
        <v/>
      </c>
      <c r="E61" s="192" t="str">
        <f>IF(Calcu!$B55=FALSE,"",TEXT(Calcu!G55,Calcu!$Q$335))</f>
        <v/>
      </c>
      <c r="F61" s="192" t="str">
        <f>IF(Calcu!$B55=FALSE,"",TEXT(Calcu!H55,Calcu!$Q$335))</f>
        <v/>
      </c>
      <c r="G61" s="192" t="str">
        <f>IF(Calcu!$B55=FALSE,"",TEXT(Calcu!I55,Calcu!$Q$335))</f>
        <v/>
      </c>
      <c r="H61" s="192" t="str">
        <f>IF(Calcu!$B55=FALSE,"",TEXT(Calcu!J55,Calcu!$Q$335))</f>
        <v/>
      </c>
      <c r="I61" s="25"/>
      <c r="J61" s="28"/>
      <c r="K61" s="28"/>
      <c r="L61" s="28"/>
      <c r="M61" s="28"/>
    </row>
    <row r="62" spans="2:13" ht="13.5" customHeight="1">
      <c r="B62" s="192" t="str">
        <f>Calcu!C56</f>
        <v/>
      </c>
      <c r="C62" s="192" t="str">
        <f>IF(Calcu!$B56=FALSE,"",TEXT(Calcu!E56,Calcu!$Q$335))</f>
        <v/>
      </c>
      <c r="D62" s="192" t="str">
        <f>IF(Calcu!$B56=FALSE,"",TEXT(Calcu!F56,Calcu!$Q$335))</f>
        <v/>
      </c>
      <c r="E62" s="192" t="str">
        <f>IF(Calcu!$B56=FALSE,"",TEXT(Calcu!G56,Calcu!$Q$335))</f>
        <v/>
      </c>
      <c r="F62" s="192" t="str">
        <f>IF(Calcu!$B56=FALSE,"",TEXT(Calcu!H56,Calcu!$Q$335))</f>
        <v/>
      </c>
      <c r="G62" s="192" t="str">
        <f>IF(Calcu!$B56=FALSE,"",TEXT(Calcu!I56,Calcu!$Q$335))</f>
        <v/>
      </c>
      <c r="H62" s="192" t="str">
        <f>IF(Calcu!$B56=FALSE,"",TEXT(Calcu!J56,Calcu!$Q$335))</f>
        <v/>
      </c>
      <c r="I62" s="25"/>
      <c r="J62" s="28"/>
      <c r="K62" s="28"/>
      <c r="L62" s="28"/>
      <c r="M62" s="28"/>
    </row>
    <row r="63" spans="2:13" ht="13.5" customHeight="1">
      <c r="B63" s="192" t="str">
        <f>Calcu!C57</f>
        <v/>
      </c>
      <c r="C63" s="192" t="str">
        <f>IF(Calcu!$B57=FALSE,"",TEXT(Calcu!E57,Calcu!$Q$335))</f>
        <v/>
      </c>
      <c r="D63" s="192" t="str">
        <f>IF(Calcu!$B57=FALSE,"",TEXT(Calcu!F57,Calcu!$Q$335))</f>
        <v/>
      </c>
      <c r="E63" s="192" t="str">
        <f>IF(Calcu!$B57=FALSE,"",TEXT(Calcu!G57,Calcu!$Q$335))</f>
        <v/>
      </c>
      <c r="F63" s="192" t="str">
        <f>IF(Calcu!$B57=FALSE,"",TEXT(Calcu!H57,Calcu!$Q$335))</f>
        <v/>
      </c>
      <c r="G63" s="192" t="str">
        <f>IF(Calcu!$B57=FALSE,"",TEXT(Calcu!I57,Calcu!$Q$335))</f>
        <v/>
      </c>
      <c r="H63" s="192" t="str">
        <f>IF(Calcu!$B57=FALSE,"",TEXT(Calcu!J57,Calcu!$Q$335))</f>
        <v/>
      </c>
      <c r="I63" s="25"/>
      <c r="J63" s="28"/>
      <c r="K63" s="28"/>
      <c r="L63" s="28"/>
      <c r="M63" s="28"/>
    </row>
    <row r="64" spans="2:13" ht="13.5" customHeight="1">
      <c r="B64" s="192" t="str">
        <f>Calcu!C58</f>
        <v/>
      </c>
      <c r="C64" s="192" t="str">
        <f>IF(Calcu!$B58=FALSE,"",TEXT(Calcu!E58,Calcu!$Q$335))</f>
        <v/>
      </c>
      <c r="D64" s="192" t="str">
        <f>IF(Calcu!$B58=FALSE,"",TEXT(Calcu!F58,Calcu!$Q$335))</f>
        <v/>
      </c>
      <c r="E64" s="192" t="str">
        <f>IF(Calcu!$B58=FALSE,"",TEXT(Calcu!G58,Calcu!$Q$335))</f>
        <v/>
      </c>
      <c r="F64" s="192" t="str">
        <f>IF(Calcu!$B58=FALSE,"",TEXT(Calcu!H58,Calcu!$Q$335))</f>
        <v/>
      </c>
      <c r="G64" s="192" t="str">
        <f>IF(Calcu!$B58=FALSE,"",TEXT(Calcu!I58,Calcu!$Q$335))</f>
        <v/>
      </c>
      <c r="H64" s="192" t="str">
        <f>IF(Calcu!$B58=FALSE,"",TEXT(Calcu!J58,Calcu!$Q$335))</f>
        <v/>
      </c>
      <c r="I64" s="25"/>
      <c r="J64" s="28"/>
      <c r="K64" s="28"/>
      <c r="L64" s="28"/>
      <c r="M64" s="28"/>
    </row>
    <row r="65" spans="2:13" ht="13.5" customHeight="1">
      <c r="B65" s="192" t="str">
        <f>Calcu!C59</f>
        <v/>
      </c>
      <c r="C65" s="192" t="str">
        <f>IF(Calcu!$B59=FALSE,"",TEXT(Calcu!E59,Calcu!$Q$335))</f>
        <v/>
      </c>
      <c r="D65" s="192" t="str">
        <f>IF(Calcu!$B59=FALSE,"",TEXT(Calcu!F59,Calcu!$Q$335))</f>
        <v/>
      </c>
      <c r="E65" s="192" t="str">
        <f>IF(Calcu!$B59=FALSE,"",TEXT(Calcu!G59,Calcu!$Q$335))</f>
        <v/>
      </c>
      <c r="F65" s="192" t="str">
        <f>IF(Calcu!$B59=FALSE,"",TEXT(Calcu!H59,Calcu!$Q$335))</f>
        <v/>
      </c>
      <c r="G65" s="192" t="str">
        <f>IF(Calcu!$B59=FALSE,"",TEXT(Calcu!I59,Calcu!$Q$335))</f>
        <v/>
      </c>
      <c r="H65" s="192" t="str">
        <f>IF(Calcu!$B59=FALSE,"",TEXT(Calcu!J59,Calcu!$Q$335))</f>
        <v/>
      </c>
      <c r="I65" s="25"/>
      <c r="J65" s="28"/>
      <c r="K65" s="28"/>
      <c r="L65" s="28"/>
      <c r="M65" s="28"/>
    </row>
    <row r="66" spans="2:13" ht="13.5" customHeight="1">
      <c r="B66" s="192" t="str">
        <f>Calcu!C60</f>
        <v/>
      </c>
      <c r="C66" s="192" t="str">
        <f>IF(Calcu!$B60=FALSE,"",TEXT(Calcu!E60,Calcu!$Q$335))</f>
        <v/>
      </c>
      <c r="D66" s="192" t="str">
        <f>IF(Calcu!$B60=FALSE,"",TEXT(Calcu!F60,Calcu!$Q$335))</f>
        <v/>
      </c>
      <c r="E66" s="192" t="str">
        <f>IF(Calcu!$B60=FALSE,"",TEXT(Calcu!G60,Calcu!$Q$335))</f>
        <v/>
      </c>
      <c r="F66" s="192" t="str">
        <f>IF(Calcu!$B60=FALSE,"",TEXT(Calcu!H60,Calcu!$Q$335))</f>
        <v/>
      </c>
      <c r="G66" s="192" t="str">
        <f>IF(Calcu!$B60=FALSE,"",TEXT(Calcu!I60,Calcu!$Q$335))</f>
        <v/>
      </c>
      <c r="H66" s="192" t="str">
        <f>IF(Calcu!$B60=FALSE,"",TEXT(Calcu!J60,Calcu!$Q$335))</f>
        <v/>
      </c>
      <c r="I66" s="25"/>
      <c r="J66" s="28"/>
      <c r="K66" s="28"/>
      <c r="L66" s="28"/>
      <c r="M66" s="28"/>
    </row>
    <row r="67" spans="2:13" ht="13.5" customHeight="1">
      <c r="B67" s="192" t="str">
        <f>Calcu!C61</f>
        <v/>
      </c>
      <c r="C67" s="192" t="str">
        <f>IF(Calcu!$B61=FALSE,"",TEXT(Calcu!E61,Calcu!$Q$335))</f>
        <v/>
      </c>
      <c r="D67" s="192" t="str">
        <f>IF(Calcu!$B61=FALSE,"",TEXT(Calcu!F61,Calcu!$Q$335))</f>
        <v/>
      </c>
      <c r="E67" s="192" t="str">
        <f>IF(Calcu!$B61=FALSE,"",TEXT(Calcu!G61,Calcu!$Q$335))</f>
        <v/>
      </c>
      <c r="F67" s="192" t="str">
        <f>IF(Calcu!$B61=FALSE,"",TEXT(Calcu!H61,Calcu!$Q$335))</f>
        <v/>
      </c>
      <c r="G67" s="192" t="str">
        <f>IF(Calcu!$B61=FALSE,"",TEXT(Calcu!I61,Calcu!$Q$335))</f>
        <v/>
      </c>
      <c r="H67" s="192" t="str">
        <f>IF(Calcu!$B61=FALSE,"",TEXT(Calcu!J61,Calcu!$Q$335))</f>
        <v/>
      </c>
      <c r="I67" s="25"/>
      <c r="J67" s="28"/>
      <c r="K67" s="28"/>
      <c r="L67" s="28"/>
      <c r="M67" s="28"/>
    </row>
    <row r="68" spans="2:13" ht="13.5" customHeight="1">
      <c r="B68" s="192" t="str">
        <f>Calcu!C62</f>
        <v/>
      </c>
      <c r="C68" s="192" t="str">
        <f>IF(Calcu!$B62=FALSE,"",TEXT(Calcu!E62,Calcu!$Q$335))</f>
        <v/>
      </c>
      <c r="D68" s="192" t="str">
        <f>IF(Calcu!$B62=FALSE,"",TEXT(Calcu!F62,Calcu!$Q$335))</f>
        <v/>
      </c>
      <c r="E68" s="192" t="str">
        <f>IF(Calcu!$B62=FALSE,"",TEXT(Calcu!G62,Calcu!$Q$335))</f>
        <v/>
      </c>
      <c r="F68" s="192" t="str">
        <f>IF(Calcu!$B62=FALSE,"",TEXT(Calcu!H62,Calcu!$Q$335))</f>
        <v/>
      </c>
      <c r="G68" s="192" t="str">
        <f>IF(Calcu!$B62=FALSE,"",TEXT(Calcu!I62,Calcu!$Q$335))</f>
        <v/>
      </c>
      <c r="H68" s="192" t="str">
        <f>IF(Calcu!$B62=FALSE,"",TEXT(Calcu!J62,Calcu!$Q$335))</f>
        <v/>
      </c>
      <c r="I68" s="25"/>
      <c r="J68" s="28"/>
      <c r="K68" s="28"/>
      <c r="L68" s="28"/>
      <c r="M68" s="28"/>
    </row>
    <row r="69" spans="2:13" ht="13.5" customHeight="1">
      <c r="B69" s="192" t="str">
        <f>Calcu!C63</f>
        <v/>
      </c>
      <c r="C69" s="192" t="str">
        <f>IF(Calcu!$B63=FALSE,"",TEXT(Calcu!E63,Calcu!$Q$335))</f>
        <v/>
      </c>
      <c r="D69" s="192" t="str">
        <f>IF(Calcu!$B63=FALSE,"",TEXT(Calcu!F63,Calcu!$Q$335))</f>
        <v/>
      </c>
      <c r="E69" s="192" t="str">
        <f>IF(Calcu!$B63=FALSE,"",TEXT(Calcu!G63,Calcu!$Q$335))</f>
        <v/>
      </c>
      <c r="F69" s="192" t="str">
        <f>IF(Calcu!$B63=FALSE,"",TEXT(Calcu!H63,Calcu!$Q$335))</f>
        <v/>
      </c>
      <c r="G69" s="192" t="str">
        <f>IF(Calcu!$B63=FALSE,"",TEXT(Calcu!I63,Calcu!$Q$335))</f>
        <v/>
      </c>
      <c r="H69" s="192" t="str">
        <f>IF(Calcu!$B63=FALSE,"",TEXT(Calcu!J63,Calcu!$Q$335))</f>
        <v/>
      </c>
      <c r="I69" s="25"/>
      <c r="J69" s="28"/>
      <c r="K69" s="28"/>
      <c r="L69" s="28"/>
      <c r="M69" s="28"/>
    </row>
    <row r="70" spans="2:13" ht="13.5" customHeight="1">
      <c r="B70" s="192" t="str">
        <f>Calcu!C64</f>
        <v/>
      </c>
      <c r="C70" s="192" t="str">
        <f>IF(Calcu!$B64=FALSE,"",TEXT(Calcu!E64,Calcu!$Q$335))</f>
        <v/>
      </c>
      <c r="D70" s="192" t="str">
        <f>IF(Calcu!$B64=FALSE,"",TEXT(Calcu!F64,Calcu!$Q$335))</f>
        <v/>
      </c>
      <c r="E70" s="192" t="str">
        <f>IF(Calcu!$B64=FALSE,"",TEXT(Calcu!G64,Calcu!$Q$335))</f>
        <v/>
      </c>
      <c r="F70" s="192" t="str">
        <f>IF(Calcu!$B64=FALSE,"",TEXT(Calcu!H64,Calcu!$Q$335))</f>
        <v/>
      </c>
      <c r="G70" s="192" t="str">
        <f>IF(Calcu!$B64=FALSE,"",TEXT(Calcu!I64,Calcu!$Q$335))</f>
        <v/>
      </c>
      <c r="H70" s="192" t="str">
        <f>IF(Calcu!$B64=FALSE,"",TEXT(Calcu!J64,Calcu!$Q$335))</f>
        <v/>
      </c>
      <c r="I70" s="25"/>
      <c r="J70" s="28"/>
      <c r="K70" s="28"/>
      <c r="L70" s="28"/>
      <c r="M70" s="28"/>
    </row>
    <row r="71" spans="2:13" ht="13.5" customHeight="1">
      <c r="B71" s="192" t="str">
        <f>Calcu!C65</f>
        <v/>
      </c>
      <c r="C71" s="192" t="str">
        <f>IF(Calcu!$B65=FALSE,"",TEXT(Calcu!E65,Calcu!$Q$335))</f>
        <v/>
      </c>
      <c r="D71" s="192" t="str">
        <f>IF(Calcu!$B65=FALSE,"",TEXT(Calcu!F65,Calcu!$Q$335))</f>
        <v/>
      </c>
      <c r="E71" s="192" t="str">
        <f>IF(Calcu!$B65=FALSE,"",TEXT(Calcu!G65,Calcu!$Q$335))</f>
        <v/>
      </c>
      <c r="F71" s="192" t="str">
        <f>IF(Calcu!$B65=FALSE,"",TEXT(Calcu!H65,Calcu!$Q$335))</f>
        <v/>
      </c>
      <c r="G71" s="192" t="str">
        <f>IF(Calcu!$B65=FALSE,"",TEXT(Calcu!I65,Calcu!$Q$335))</f>
        <v/>
      </c>
      <c r="H71" s="192" t="str">
        <f>IF(Calcu!$B65=FALSE,"",TEXT(Calcu!J65,Calcu!$Q$335))</f>
        <v/>
      </c>
      <c r="I71" s="25"/>
      <c r="J71" s="28"/>
      <c r="K71" s="28"/>
      <c r="L71" s="28"/>
      <c r="M71" s="28"/>
    </row>
    <row r="72" spans="2:13" ht="13.5" customHeight="1">
      <c r="B72" s="192" t="str">
        <f>Calcu!C66</f>
        <v/>
      </c>
      <c r="C72" s="192" t="str">
        <f>IF(Calcu!$B66=FALSE,"",TEXT(Calcu!E66,Calcu!$Q$335))</f>
        <v/>
      </c>
      <c r="D72" s="192" t="str">
        <f>IF(Calcu!$B66=FALSE,"",TEXT(Calcu!F66,Calcu!$Q$335))</f>
        <v/>
      </c>
      <c r="E72" s="192" t="str">
        <f>IF(Calcu!$B66=FALSE,"",TEXT(Calcu!G66,Calcu!$Q$335))</f>
        <v/>
      </c>
      <c r="F72" s="192" t="str">
        <f>IF(Calcu!$B66=FALSE,"",TEXT(Calcu!H66,Calcu!$Q$335))</f>
        <v/>
      </c>
      <c r="G72" s="192" t="str">
        <f>IF(Calcu!$B66=FALSE,"",TEXT(Calcu!I66,Calcu!$Q$335))</f>
        <v/>
      </c>
      <c r="H72" s="192" t="str">
        <f>IF(Calcu!$B66=FALSE,"",TEXT(Calcu!J66,Calcu!$Q$335))</f>
        <v/>
      </c>
      <c r="I72" s="25"/>
      <c r="J72" s="28"/>
      <c r="K72" s="28"/>
      <c r="L72" s="28"/>
      <c r="M72" s="28"/>
    </row>
    <row r="73" spans="2:13" ht="13.5" customHeight="1">
      <c r="B73" s="192" t="str">
        <f>Calcu!C67</f>
        <v/>
      </c>
      <c r="C73" s="192" t="str">
        <f>IF(Calcu!$B67=FALSE,"",TEXT(Calcu!E67,Calcu!$Q$335))</f>
        <v/>
      </c>
      <c r="D73" s="192" t="str">
        <f>IF(Calcu!$B67=FALSE,"",TEXT(Calcu!F67,Calcu!$Q$335))</f>
        <v/>
      </c>
      <c r="E73" s="192" t="str">
        <f>IF(Calcu!$B67=FALSE,"",TEXT(Calcu!G67,Calcu!$Q$335))</f>
        <v/>
      </c>
      <c r="F73" s="192" t="str">
        <f>IF(Calcu!$B67=FALSE,"",TEXT(Calcu!H67,Calcu!$Q$335))</f>
        <v/>
      </c>
      <c r="G73" s="192" t="str">
        <f>IF(Calcu!$B67=FALSE,"",TEXT(Calcu!I67,Calcu!$Q$335))</f>
        <v/>
      </c>
      <c r="H73" s="192" t="str">
        <f>IF(Calcu!$B67=FALSE,"",TEXT(Calcu!J67,Calcu!$Q$335))</f>
        <v/>
      </c>
      <c r="I73" s="25"/>
      <c r="J73" s="28"/>
      <c r="K73" s="28"/>
      <c r="L73" s="28"/>
      <c r="M73" s="28"/>
    </row>
    <row r="74" spans="2:13" ht="13.5" customHeight="1">
      <c r="B74" s="192" t="str">
        <f>Calcu!C68</f>
        <v/>
      </c>
      <c r="C74" s="192" t="str">
        <f>IF(Calcu!$B68=FALSE,"",TEXT(Calcu!E68,Calcu!$Q$335))</f>
        <v/>
      </c>
      <c r="D74" s="192" t="str">
        <f>IF(Calcu!$B68=FALSE,"",TEXT(Calcu!F68,Calcu!$Q$335))</f>
        <v/>
      </c>
      <c r="E74" s="192" t="str">
        <f>IF(Calcu!$B68=FALSE,"",TEXT(Calcu!G68,Calcu!$Q$335))</f>
        <v/>
      </c>
      <c r="F74" s="192" t="str">
        <f>IF(Calcu!$B68=FALSE,"",TEXT(Calcu!H68,Calcu!$Q$335))</f>
        <v/>
      </c>
      <c r="G74" s="192" t="str">
        <f>IF(Calcu!$B68=FALSE,"",TEXT(Calcu!I68,Calcu!$Q$335))</f>
        <v/>
      </c>
      <c r="H74" s="192" t="str">
        <f>IF(Calcu!$B68=FALSE,"",TEXT(Calcu!J68,Calcu!$Q$335))</f>
        <v/>
      </c>
      <c r="I74" s="25"/>
      <c r="J74" s="28"/>
      <c r="K74" s="28"/>
      <c r="L74" s="28"/>
      <c r="M74" s="28"/>
    </row>
    <row r="75" spans="2:13" ht="13.5" customHeight="1">
      <c r="B75" s="192" t="str">
        <f>Calcu!C69</f>
        <v/>
      </c>
      <c r="C75" s="192" t="str">
        <f>IF(Calcu!$B69=FALSE,"",TEXT(Calcu!E69,Calcu!$Q$335))</f>
        <v/>
      </c>
      <c r="D75" s="192" t="str">
        <f>IF(Calcu!$B69=FALSE,"",TEXT(Calcu!F69,Calcu!$Q$335))</f>
        <v/>
      </c>
      <c r="E75" s="192" t="str">
        <f>IF(Calcu!$B69=FALSE,"",TEXT(Calcu!G69,Calcu!$Q$335))</f>
        <v/>
      </c>
      <c r="F75" s="192" t="str">
        <f>IF(Calcu!$B69=FALSE,"",TEXT(Calcu!H69,Calcu!$Q$335))</f>
        <v/>
      </c>
      <c r="G75" s="192" t="str">
        <f>IF(Calcu!$B69=FALSE,"",TEXT(Calcu!I69,Calcu!$Q$335))</f>
        <v/>
      </c>
      <c r="H75" s="192" t="str">
        <f>IF(Calcu!$B69=FALSE,"",TEXT(Calcu!J69,Calcu!$Q$335))</f>
        <v/>
      </c>
      <c r="I75" s="25"/>
      <c r="J75" s="28"/>
      <c r="K75" s="28"/>
      <c r="L75" s="28"/>
      <c r="M75" s="28"/>
    </row>
    <row r="76" spans="2:13" ht="13.5" customHeight="1">
      <c r="B76" s="192" t="str">
        <f>Calcu!C70</f>
        <v/>
      </c>
      <c r="C76" s="192" t="str">
        <f>IF(Calcu!$B70=FALSE,"",TEXT(Calcu!E70,Calcu!$Q$335))</f>
        <v/>
      </c>
      <c r="D76" s="192" t="str">
        <f>IF(Calcu!$B70=FALSE,"",TEXT(Calcu!F70,Calcu!$Q$335))</f>
        <v/>
      </c>
      <c r="E76" s="192" t="str">
        <f>IF(Calcu!$B70=FALSE,"",TEXT(Calcu!G70,Calcu!$Q$335))</f>
        <v/>
      </c>
      <c r="F76" s="192" t="str">
        <f>IF(Calcu!$B70=FALSE,"",TEXT(Calcu!H70,Calcu!$Q$335))</f>
        <v/>
      </c>
      <c r="G76" s="192" t="str">
        <f>IF(Calcu!$B70=FALSE,"",TEXT(Calcu!I70,Calcu!$Q$335))</f>
        <v/>
      </c>
      <c r="H76" s="192" t="str">
        <f>IF(Calcu!$B70=FALSE,"",TEXT(Calcu!J70,Calcu!$Q$335))</f>
        <v/>
      </c>
      <c r="I76" s="25"/>
      <c r="J76" s="28"/>
      <c r="K76" s="28"/>
      <c r="L76" s="28"/>
      <c r="M76" s="28"/>
    </row>
    <row r="77" spans="2:13" ht="13.5" customHeight="1">
      <c r="B77" s="192" t="str">
        <f>Calcu!C71</f>
        <v/>
      </c>
      <c r="C77" s="192" t="str">
        <f>IF(Calcu!$B71=FALSE,"",TEXT(Calcu!E71,Calcu!$Q$335))</f>
        <v/>
      </c>
      <c r="D77" s="192" t="str">
        <f>IF(Calcu!$B71=FALSE,"",TEXT(Calcu!F71,Calcu!$Q$335))</f>
        <v/>
      </c>
      <c r="E77" s="192" t="str">
        <f>IF(Calcu!$B71=FALSE,"",TEXT(Calcu!G71,Calcu!$Q$335))</f>
        <v/>
      </c>
      <c r="F77" s="192" t="str">
        <f>IF(Calcu!$B71=FALSE,"",TEXT(Calcu!H71,Calcu!$Q$335))</f>
        <v/>
      </c>
      <c r="G77" s="192" t="str">
        <f>IF(Calcu!$B71=FALSE,"",TEXT(Calcu!I71,Calcu!$Q$335))</f>
        <v/>
      </c>
      <c r="H77" s="192" t="str">
        <f>IF(Calcu!$B71=FALSE,"",TEXT(Calcu!J71,Calcu!$Q$335))</f>
        <v/>
      </c>
      <c r="I77" s="25"/>
      <c r="J77" s="28"/>
      <c r="K77" s="28"/>
      <c r="L77" s="28"/>
      <c r="M77" s="28"/>
    </row>
    <row r="78" spans="2:13" ht="13.5" customHeight="1">
      <c r="B78" s="192" t="str">
        <f>Calcu!C72</f>
        <v/>
      </c>
      <c r="C78" s="192" t="str">
        <f>IF(Calcu!$B72=FALSE,"",TEXT(Calcu!E72,Calcu!$Q$335))</f>
        <v/>
      </c>
      <c r="D78" s="192" t="str">
        <f>IF(Calcu!$B72=FALSE,"",TEXT(Calcu!F72,Calcu!$Q$335))</f>
        <v/>
      </c>
      <c r="E78" s="192" t="str">
        <f>IF(Calcu!$B72=FALSE,"",TEXT(Calcu!G72,Calcu!$Q$335))</f>
        <v/>
      </c>
      <c r="F78" s="192" t="str">
        <f>IF(Calcu!$B72=FALSE,"",TEXT(Calcu!H72,Calcu!$Q$335))</f>
        <v/>
      </c>
      <c r="G78" s="192" t="str">
        <f>IF(Calcu!$B72=FALSE,"",TEXT(Calcu!I72,Calcu!$Q$335))</f>
        <v/>
      </c>
      <c r="H78" s="192" t="str">
        <f>IF(Calcu!$B72=FALSE,"",TEXT(Calcu!J72,Calcu!$Q$335))</f>
        <v/>
      </c>
      <c r="I78" s="25"/>
      <c r="J78" s="28"/>
      <c r="K78" s="28"/>
      <c r="L78" s="28"/>
      <c r="M78" s="28"/>
    </row>
    <row r="79" spans="2:13" ht="13.5" customHeight="1">
      <c r="B79" s="192" t="str">
        <f>Calcu!C73</f>
        <v/>
      </c>
      <c r="C79" s="192" t="str">
        <f>IF(Calcu!$B73=FALSE,"",TEXT(Calcu!E73,Calcu!$Q$335))</f>
        <v/>
      </c>
      <c r="D79" s="192" t="str">
        <f>IF(Calcu!$B73=FALSE,"",TEXT(Calcu!F73,Calcu!$Q$335))</f>
        <v/>
      </c>
      <c r="E79" s="192" t="str">
        <f>IF(Calcu!$B73=FALSE,"",TEXT(Calcu!G73,Calcu!$Q$335))</f>
        <v/>
      </c>
      <c r="F79" s="192" t="str">
        <f>IF(Calcu!$B73=FALSE,"",TEXT(Calcu!H73,Calcu!$Q$335))</f>
        <v/>
      </c>
      <c r="G79" s="192" t="str">
        <f>IF(Calcu!$B73=FALSE,"",TEXT(Calcu!I73,Calcu!$Q$335))</f>
        <v/>
      </c>
      <c r="H79" s="192" t="str">
        <f>IF(Calcu!$B73=FALSE,"",TEXT(Calcu!J73,Calcu!$Q$335))</f>
        <v/>
      </c>
      <c r="I79" s="25"/>
      <c r="J79" s="28"/>
      <c r="K79" s="28"/>
      <c r="L79" s="28"/>
      <c r="M79" s="28"/>
    </row>
    <row r="80" spans="2:13" ht="13.5" customHeight="1">
      <c r="B80" s="192" t="str">
        <f>Calcu!C74</f>
        <v/>
      </c>
      <c r="C80" s="192" t="str">
        <f>IF(Calcu!$B74=FALSE,"",TEXT(Calcu!E74,Calcu!$Q$335))</f>
        <v/>
      </c>
      <c r="D80" s="192" t="str">
        <f>IF(Calcu!$B74=FALSE,"",TEXT(Calcu!F74,Calcu!$Q$335))</f>
        <v/>
      </c>
      <c r="E80" s="192" t="str">
        <f>IF(Calcu!$B74=FALSE,"",TEXT(Calcu!G74,Calcu!$Q$335))</f>
        <v/>
      </c>
      <c r="F80" s="192" t="str">
        <f>IF(Calcu!$B74=FALSE,"",TEXT(Calcu!H74,Calcu!$Q$335))</f>
        <v/>
      </c>
      <c r="G80" s="192" t="str">
        <f>IF(Calcu!$B74=FALSE,"",TEXT(Calcu!I74,Calcu!$Q$335))</f>
        <v/>
      </c>
      <c r="H80" s="192" t="str">
        <f>IF(Calcu!$B74=FALSE,"",TEXT(Calcu!J74,Calcu!$Q$335))</f>
        <v/>
      </c>
      <c r="I80" s="25"/>
      <c r="J80" s="28"/>
      <c r="K80" s="28"/>
      <c r="L80" s="28"/>
      <c r="M80" s="28"/>
    </row>
    <row r="81" spans="2:13" ht="13.5" customHeight="1">
      <c r="B81" s="192" t="str">
        <f>Calcu!C75</f>
        <v/>
      </c>
      <c r="C81" s="192" t="str">
        <f>IF(Calcu!$B75=FALSE,"",TEXT(Calcu!E75,Calcu!$Q$335))</f>
        <v/>
      </c>
      <c r="D81" s="192" t="str">
        <f>IF(Calcu!$B75=FALSE,"",TEXT(Calcu!F75,Calcu!$Q$335))</f>
        <v/>
      </c>
      <c r="E81" s="192" t="str">
        <f>IF(Calcu!$B75=FALSE,"",TEXT(Calcu!G75,Calcu!$Q$335))</f>
        <v/>
      </c>
      <c r="F81" s="192" t="str">
        <f>IF(Calcu!$B75=FALSE,"",TEXT(Calcu!H75,Calcu!$Q$335))</f>
        <v/>
      </c>
      <c r="G81" s="192" t="str">
        <f>IF(Calcu!$B75=FALSE,"",TEXT(Calcu!I75,Calcu!$Q$335))</f>
        <v/>
      </c>
      <c r="H81" s="192" t="str">
        <f>IF(Calcu!$B75=FALSE,"",TEXT(Calcu!J75,Calcu!$Q$335))</f>
        <v/>
      </c>
      <c r="I81" s="25"/>
      <c r="J81" s="28"/>
      <c r="K81" s="28"/>
      <c r="L81" s="28"/>
      <c r="M81" s="28"/>
    </row>
    <row r="82" spans="2:13" ht="13.5" customHeight="1">
      <c r="B82" s="192" t="str">
        <f>Calcu!C76</f>
        <v/>
      </c>
      <c r="C82" s="192" t="str">
        <f>IF(Calcu!$B76=FALSE,"",TEXT(Calcu!E76,Calcu!$Q$335))</f>
        <v/>
      </c>
      <c r="D82" s="192" t="str">
        <f>IF(Calcu!$B76=FALSE,"",TEXT(Calcu!F76,Calcu!$Q$335))</f>
        <v/>
      </c>
      <c r="E82" s="192" t="str">
        <f>IF(Calcu!$B76=FALSE,"",TEXT(Calcu!G76,Calcu!$Q$335))</f>
        <v/>
      </c>
      <c r="F82" s="192" t="str">
        <f>IF(Calcu!$B76=FALSE,"",TEXT(Calcu!H76,Calcu!$Q$335))</f>
        <v/>
      </c>
      <c r="G82" s="192" t="str">
        <f>IF(Calcu!$B76=FALSE,"",TEXT(Calcu!I76,Calcu!$Q$335))</f>
        <v/>
      </c>
      <c r="H82" s="192" t="str">
        <f>IF(Calcu!$B76=FALSE,"",TEXT(Calcu!J76,Calcu!$Q$335))</f>
        <v/>
      </c>
      <c r="I82" s="25"/>
      <c r="J82" s="28"/>
      <c r="K82" s="28"/>
      <c r="L82" s="28"/>
      <c r="M82" s="28"/>
    </row>
    <row r="83" spans="2:13" ht="13.5" customHeight="1">
      <c r="B83" s="192" t="str">
        <f>Calcu!C77</f>
        <v/>
      </c>
      <c r="C83" s="192" t="str">
        <f>IF(Calcu!$B77=FALSE,"",TEXT(Calcu!E77,Calcu!$Q$335))</f>
        <v/>
      </c>
      <c r="D83" s="192" t="str">
        <f>IF(Calcu!$B77=FALSE,"",TEXT(Calcu!F77,Calcu!$Q$335))</f>
        <v/>
      </c>
      <c r="E83" s="192" t="str">
        <f>IF(Calcu!$B77=FALSE,"",TEXT(Calcu!G77,Calcu!$Q$335))</f>
        <v/>
      </c>
      <c r="F83" s="192" t="str">
        <f>IF(Calcu!$B77=FALSE,"",TEXT(Calcu!H77,Calcu!$Q$335))</f>
        <v/>
      </c>
      <c r="G83" s="192" t="str">
        <f>IF(Calcu!$B77=FALSE,"",TEXT(Calcu!I77,Calcu!$Q$335))</f>
        <v/>
      </c>
      <c r="H83" s="192" t="str">
        <f>IF(Calcu!$B77=FALSE,"",TEXT(Calcu!J77,Calcu!$Q$335))</f>
        <v/>
      </c>
      <c r="I83" s="25"/>
      <c r="J83" s="28"/>
      <c r="K83" s="28"/>
      <c r="L83" s="28"/>
      <c r="M83" s="28"/>
    </row>
    <row r="84" spans="2:13" ht="13.5" customHeight="1">
      <c r="B84" s="192" t="str">
        <f>Calcu!C78</f>
        <v/>
      </c>
      <c r="C84" s="192" t="str">
        <f>IF(Calcu!$B78=FALSE,"",TEXT(Calcu!E78,Calcu!$Q$335))</f>
        <v/>
      </c>
      <c r="D84" s="192" t="str">
        <f>IF(Calcu!$B78=FALSE,"",TEXT(Calcu!F78,Calcu!$Q$335))</f>
        <v/>
      </c>
      <c r="E84" s="192" t="str">
        <f>IF(Calcu!$B78=FALSE,"",TEXT(Calcu!G78,Calcu!$Q$335))</f>
        <v/>
      </c>
      <c r="F84" s="192" t="str">
        <f>IF(Calcu!$B78=FALSE,"",TEXT(Calcu!H78,Calcu!$Q$335))</f>
        <v/>
      </c>
      <c r="G84" s="192" t="str">
        <f>IF(Calcu!$B78=FALSE,"",TEXT(Calcu!I78,Calcu!$Q$335))</f>
        <v/>
      </c>
      <c r="H84" s="192" t="str">
        <f>IF(Calcu!$B78=FALSE,"",TEXT(Calcu!J78,Calcu!$Q$335))</f>
        <v/>
      </c>
      <c r="I84" s="25"/>
      <c r="J84" s="28"/>
      <c r="K84" s="28"/>
      <c r="L84" s="28"/>
      <c r="M84" s="28"/>
    </row>
    <row r="85" spans="2:13" ht="13.5" customHeight="1">
      <c r="B85" s="192" t="str">
        <f>Calcu!C79</f>
        <v/>
      </c>
      <c r="C85" s="192" t="str">
        <f>IF(Calcu!$B79=FALSE,"",TEXT(Calcu!E79,Calcu!$Q$335))</f>
        <v/>
      </c>
      <c r="D85" s="192" t="str">
        <f>IF(Calcu!$B79=FALSE,"",TEXT(Calcu!F79,Calcu!$Q$335))</f>
        <v/>
      </c>
      <c r="E85" s="192" t="str">
        <f>IF(Calcu!$B79=FALSE,"",TEXT(Calcu!G79,Calcu!$Q$335))</f>
        <v/>
      </c>
      <c r="F85" s="192" t="str">
        <f>IF(Calcu!$B79=FALSE,"",TEXT(Calcu!H79,Calcu!$Q$335))</f>
        <v/>
      </c>
      <c r="G85" s="192" t="str">
        <f>IF(Calcu!$B79=FALSE,"",TEXT(Calcu!I79,Calcu!$Q$335))</f>
        <v/>
      </c>
      <c r="H85" s="192" t="str">
        <f>IF(Calcu!$B79=FALSE,"",TEXT(Calcu!J79,Calcu!$Q$335))</f>
        <v/>
      </c>
      <c r="I85" s="25"/>
      <c r="J85" s="28"/>
      <c r="K85" s="28"/>
      <c r="L85" s="28"/>
      <c r="M85" s="28"/>
    </row>
    <row r="86" spans="2:13" ht="13.5" customHeight="1">
      <c r="B86" s="192" t="str">
        <f>Calcu!C80</f>
        <v/>
      </c>
      <c r="C86" s="192" t="str">
        <f>IF(Calcu!$B80=FALSE,"",TEXT(Calcu!E80,Calcu!$Q$335))</f>
        <v/>
      </c>
      <c r="D86" s="192" t="str">
        <f>IF(Calcu!$B80=FALSE,"",TEXT(Calcu!F80,Calcu!$Q$335))</f>
        <v/>
      </c>
      <c r="E86" s="192" t="str">
        <f>IF(Calcu!$B80=FALSE,"",TEXT(Calcu!G80,Calcu!$Q$335))</f>
        <v/>
      </c>
      <c r="F86" s="192" t="str">
        <f>IF(Calcu!$B80=FALSE,"",TEXT(Calcu!H80,Calcu!$Q$335))</f>
        <v/>
      </c>
      <c r="G86" s="192" t="str">
        <f>IF(Calcu!$B80=FALSE,"",TEXT(Calcu!I80,Calcu!$Q$335))</f>
        <v/>
      </c>
      <c r="H86" s="192" t="str">
        <f>IF(Calcu!$B80=FALSE,"",TEXT(Calcu!J80,Calcu!$Q$335))</f>
        <v/>
      </c>
      <c r="I86" s="25"/>
      <c r="J86" s="28"/>
      <c r="K86" s="28"/>
      <c r="L86" s="28"/>
      <c r="M86" s="28"/>
    </row>
    <row r="87" spans="2:13" ht="13.5" customHeight="1">
      <c r="B87" s="192" t="str">
        <f>Calcu!C81</f>
        <v/>
      </c>
      <c r="C87" s="192" t="str">
        <f>IF(Calcu!$B81=FALSE,"",TEXT(Calcu!E81,Calcu!$Q$335))</f>
        <v/>
      </c>
      <c r="D87" s="192" t="str">
        <f>IF(Calcu!$B81=FALSE,"",TEXT(Calcu!F81,Calcu!$Q$335))</f>
        <v/>
      </c>
      <c r="E87" s="192" t="str">
        <f>IF(Calcu!$B81=FALSE,"",TEXT(Calcu!G81,Calcu!$Q$335))</f>
        <v/>
      </c>
      <c r="F87" s="192" t="str">
        <f>IF(Calcu!$B81=FALSE,"",TEXT(Calcu!H81,Calcu!$Q$335))</f>
        <v/>
      </c>
      <c r="G87" s="192" t="str">
        <f>IF(Calcu!$B81=FALSE,"",TEXT(Calcu!I81,Calcu!$Q$335))</f>
        <v/>
      </c>
      <c r="H87" s="192" t="str">
        <f>IF(Calcu!$B81=FALSE,"",TEXT(Calcu!J81,Calcu!$Q$335))</f>
        <v/>
      </c>
      <c r="I87" s="25"/>
      <c r="J87" s="28"/>
      <c r="K87" s="28"/>
      <c r="L87" s="28"/>
      <c r="M87" s="28"/>
    </row>
    <row r="88" spans="2:13" ht="13.5" customHeight="1">
      <c r="B88" s="192" t="str">
        <f>Calcu!C82</f>
        <v/>
      </c>
      <c r="C88" s="192" t="str">
        <f>IF(Calcu!$B82=FALSE,"",TEXT(Calcu!E82,Calcu!$Q$335))</f>
        <v/>
      </c>
      <c r="D88" s="192" t="str">
        <f>IF(Calcu!$B82=FALSE,"",TEXT(Calcu!F82,Calcu!$Q$335))</f>
        <v/>
      </c>
      <c r="E88" s="192" t="str">
        <f>IF(Calcu!$B82=FALSE,"",TEXT(Calcu!G82,Calcu!$Q$335))</f>
        <v/>
      </c>
      <c r="F88" s="192" t="str">
        <f>IF(Calcu!$B82=FALSE,"",TEXT(Calcu!H82,Calcu!$Q$335))</f>
        <v/>
      </c>
      <c r="G88" s="192" t="str">
        <f>IF(Calcu!$B82=FALSE,"",TEXT(Calcu!I82,Calcu!$Q$335))</f>
        <v/>
      </c>
      <c r="H88" s="192" t="str">
        <f>IF(Calcu!$B82=FALSE,"",TEXT(Calcu!J82,Calcu!$Q$335))</f>
        <v/>
      </c>
      <c r="I88" s="25"/>
      <c r="J88" s="28"/>
      <c r="K88" s="28"/>
      <c r="L88" s="28"/>
      <c r="M88" s="28"/>
    </row>
    <row r="89" spans="2:13" ht="13.5" customHeight="1">
      <c r="B89" s="192" t="str">
        <f>Calcu!C83</f>
        <v/>
      </c>
      <c r="C89" s="192" t="str">
        <f>IF(Calcu!$B83=FALSE,"",TEXT(Calcu!E83,Calcu!$Q$335))</f>
        <v/>
      </c>
      <c r="D89" s="192" t="str">
        <f>IF(Calcu!$B83=FALSE,"",TEXT(Calcu!F83,Calcu!$Q$335))</f>
        <v/>
      </c>
      <c r="E89" s="192" t="str">
        <f>IF(Calcu!$B83=FALSE,"",TEXT(Calcu!G83,Calcu!$Q$335))</f>
        <v/>
      </c>
      <c r="F89" s="192" t="str">
        <f>IF(Calcu!$B83=FALSE,"",TEXT(Calcu!H83,Calcu!$Q$335))</f>
        <v/>
      </c>
      <c r="G89" s="192" t="str">
        <f>IF(Calcu!$B83=FALSE,"",TEXT(Calcu!I83,Calcu!$Q$335))</f>
        <v/>
      </c>
      <c r="H89" s="192" t="str">
        <f>IF(Calcu!$B83=FALSE,"",TEXT(Calcu!J83,Calcu!$Q$335))</f>
        <v/>
      </c>
      <c r="I89" s="25"/>
      <c r="J89" s="28"/>
      <c r="K89" s="28"/>
      <c r="L89" s="28"/>
      <c r="M89" s="28"/>
    </row>
    <row r="90" spans="2:13" ht="13.5" customHeight="1">
      <c r="B90" s="192" t="str">
        <f>Calcu!C84</f>
        <v/>
      </c>
      <c r="C90" s="192" t="str">
        <f>IF(Calcu!$B84=FALSE,"",TEXT(Calcu!E84,Calcu!$Q$335))</f>
        <v/>
      </c>
      <c r="D90" s="192" t="str">
        <f>IF(Calcu!$B84=FALSE,"",TEXT(Calcu!F84,Calcu!$Q$335))</f>
        <v/>
      </c>
      <c r="E90" s="192" t="str">
        <f>IF(Calcu!$B84=FALSE,"",TEXT(Calcu!G84,Calcu!$Q$335))</f>
        <v/>
      </c>
      <c r="F90" s="192" t="str">
        <f>IF(Calcu!$B84=FALSE,"",TEXT(Calcu!H84,Calcu!$Q$335))</f>
        <v/>
      </c>
      <c r="G90" s="192" t="str">
        <f>IF(Calcu!$B84=FALSE,"",TEXT(Calcu!I84,Calcu!$Q$335))</f>
        <v/>
      </c>
      <c r="H90" s="192" t="str">
        <f>IF(Calcu!$B84=FALSE,"",TEXT(Calcu!J84,Calcu!$Q$335))</f>
        <v/>
      </c>
      <c r="I90" s="25"/>
      <c r="J90" s="28"/>
      <c r="K90" s="28"/>
      <c r="L90" s="28"/>
      <c r="M90" s="28"/>
    </row>
    <row r="91" spans="2:13" ht="13.5" customHeight="1">
      <c r="B91" s="192" t="str">
        <f>Calcu!C85</f>
        <v/>
      </c>
      <c r="C91" s="192" t="str">
        <f>IF(Calcu!$B85=FALSE,"",TEXT(Calcu!E85,Calcu!$Q$335))</f>
        <v/>
      </c>
      <c r="D91" s="192" t="str">
        <f>IF(Calcu!$B85=FALSE,"",TEXT(Calcu!F85,Calcu!$Q$335))</f>
        <v/>
      </c>
      <c r="E91" s="192" t="str">
        <f>IF(Calcu!$B85=FALSE,"",TEXT(Calcu!G85,Calcu!$Q$335))</f>
        <v/>
      </c>
      <c r="F91" s="192" t="str">
        <f>IF(Calcu!$B85=FALSE,"",TEXT(Calcu!H85,Calcu!$Q$335))</f>
        <v/>
      </c>
      <c r="G91" s="192" t="str">
        <f>IF(Calcu!$B85=FALSE,"",TEXT(Calcu!I85,Calcu!$Q$335))</f>
        <v/>
      </c>
      <c r="H91" s="192" t="str">
        <f>IF(Calcu!$B85=FALSE,"",TEXT(Calcu!J85,Calcu!$Q$335))</f>
        <v/>
      </c>
      <c r="I91" s="25"/>
      <c r="J91" s="28"/>
      <c r="K91" s="28"/>
      <c r="L91" s="28"/>
      <c r="M91" s="28"/>
    </row>
    <row r="92" spans="2:13" ht="13.5" customHeight="1">
      <c r="B92" s="192" t="str">
        <f>Calcu!C86</f>
        <v/>
      </c>
      <c r="C92" s="192" t="str">
        <f>IF(Calcu!$B86=FALSE,"",TEXT(Calcu!E86,Calcu!$Q$335))</f>
        <v/>
      </c>
      <c r="D92" s="192" t="str">
        <f>IF(Calcu!$B86=FALSE,"",TEXT(Calcu!F86,Calcu!$Q$335))</f>
        <v/>
      </c>
      <c r="E92" s="192" t="str">
        <f>IF(Calcu!$B86=FALSE,"",TEXT(Calcu!G86,Calcu!$Q$335))</f>
        <v/>
      </c>
      <c r="F92" s="192" t="str">
        <f>IF(Calcu!$B86=FALSE,"",TEXT(Calcu!H86,Calcu!$Q$335))</f>
        <v/>
      </c>
      <c r="G92" s="192" t="str">
        <f>IF(Calcu!$B86=FALSE,"",TEXT(Calcu!I86,Calcu!$Q$335))</f>
        <v/>
      </c>
      <c r="H92" s="192" t="str">
        <f>IF(Calcu!$B86=FALSE,"",TEXT(Calcu!J86,Calcu!$Q$335))</f>
        <v/>
      </c>
      <c r="I92" s="25"/>
      <c r="J92" s="28"/>
      <c r="K92" s="28"/>
      <c r="L92" s="28"/>
      <c r="M92" s="28"/>
    </row>
    <row r="93" spans="2:13" ht="13.5" customHeight="1">
      <c r="B93" s="192" t="str">
        <f>Calcu!C87</f>
        <v/>
      </c>
      <c r="C93" s="192" t="str">
        <f>IF(Calcu!$B87=FALSE,"",TEXT(Calcu!E87,Calcu!$Q$335))</f>
        <v/>
      </c>
      <c r="D93" s="192" t="str">
        <f>IF(Calcu!$B87=FALSE,"",TEXT(Calcu!F87,Calcu!$Q$335))</f>
        <v/>
      </c>
      <c r="E93" s="192" t="str">
        <f>IF(Calcu!$B87=FALSE,"",TEXT(Calcu!G87,Calcu!$Q$335))</f>
        <v/>
      </c>
      <c r="F93" s="192" t="str">
        <f>IF(Calcu!$B87=FALSE,"",TEXT(Calcu!H87,Calcu!$Q$335))</f>
        <v/>
      </c>
      <c r="G93" s="192" t="str">
        <f>IF(Calcu!$B87=FALSE,"",TEXT(Calcu!I87,Calcu!$Q$335))</f>
        <v/>
      </c>
      <c r="H93" s="192" t="str">
        <f>IF(Calcu!$B87=FALSE,"",TEXT(Calcu!J87,Calcu!$Q$335))</f>
        <v/>
      </c>
      <c r="I93" s="25"/>
      <c r="J93" s="28"/>
      <c r="K93" s="28"/>
      <c r="L93" s="28"/>
      <c r="M93" s="28"/>
    </row>
    <row r="94" spans="2:13" ht="13.5" customHeight="1">
      <c r="B94" s="192" t="str">
        <f>Calcu!C88</f>
        <v/>
      </c>
      <c r="C94" s="192" t="str">
        <f>IF(Calcu!$B88=FALSE,"",TEXT(Calcu!E88,Calcu!$Q$335))</f>
        <v/>
      </c>
      <c r="D94" s="192" t="str">
        <f>IF(Calcu!$B88=FALSE,"",TEXT(Calcu!F88,Calcu!$Q$335))</f>
        <v/>
      </c>
      <c r="E94" s="192" t="str">
        <f>IF(Calcu!$B88=FALSE,"",TEXT(Calcu!G88,Calcu!$Q$335))</f>
        <v/>
      </c>
      <c r="F94" s="192" t="str">
        <f>IF(Calcu!$B88=FALSE,"",TEXT(Calcu!H88,Calcu!$Q$335))</f>
        <v/>
      </c>
      <c r="G94" s="192" t="str">
        <f>IF(Calcu!$B88=FALSE,"",TEXT(Calcu!I88,Calcu!$Q$335))</f>
        <v/>
      </c>
      <c r="H94" s="192" t="str">
        <f>IF(Calcu!$B88=FALSE,"",TEXT(Calcu!J88,Calcu!$Q$335))</f>
        <v/>
      </c>
      <c r="I94" s="25"/>
      <c r="J94" s="28"/>
      <c r="K94" s="28"/>
      <c r="L94" s="28"/>
      <c r="M94" s="28"/>
    </row>
    <row r="95" spans="2:13" ht="13.5" customHeight="1">
      <c r="B95" s="192" t="str">
        <f>Calcu!C89</f>
        <v/>
      </c>
      <c r="C95" s="192" t="str">
        <f>IF(Calcu!$B89=FALSE,"",TEXT(Calcu!E89,Calcu!$Q$335))</f>
        <v/>
      </c>
      <c r="D95" s="192" t="str">
        <f>IF(Calcu!$B89=FALSE,"",TEXT(Calcu!F89,Calcu!$Q$335))</f>
        <v/>
      </c>
      <c r="E95" s="192" t="str">
        <f>IF(Calcu!$B89=FALSE,"",TEXT(Calcu!G89,Calcu!$Q$335))</f>
        <v/>
      </c>
      <c r="F95" s="192" t="str">
        <f>IF(Calcu!$B89=FALSE,"",TEXT(Calcu!H89,Calcu!$Q$335))</f>
        <v/>
      </c>
      <c r="G95" s="192" t="str">
        <f>IF(Calcu!$B89=FALSE,"",TEXT(Calcu!I89,Calcu!$Q$335))</f>
        <v/>
      </c>
      <c r="H95" s="192" t="str">
        <f>IF(Calcu!$B89=FALSE,"",TEXT(Calcu!J89,Calcu!$Q$335))</f>
        <v/>
      </c>
      <c r="I95" s="25"/>
      <c r="J95" s="28"/>
      <c r="K95" s="28"/>
      <c r="L95" s="28"/>
      <c r="M95" s="28"/>
    </row>
    <row r="96" spans="2:13" ht="13.5" customHeight="1">
      <c r="B96" s="192" t="str">
        <f>Calcu!C90</f>
        <v/>
      </c>
      <c r="C96" s="192" t="str">
        <f>IF(Calcu!$B90=FALSE,"",TEXT(Calcu!E90,Calcu!$Q$335))</f>
        <v/>
      </c>
      <c r="D96" s="192" t="str">
        <f>IF(Calcu!$B90=FALSE,"",TEXT(Calcu!F90,Calcu!$Q$335))</f>
        <v/>
      </c>
      <c r="E96" s="192" t="str">
        <f>IF(Calcu!$B90=FALSE,"",TEXT(Calcu!G90,Calcu!$Q$335))</f>
        <v/>
      </c>
      <c r="F96" s="192" t="str">
        <f>IF(Calcu!$B90=FALSE,"",TEXT(Calcu!H90,Calcu!$Q$335))</f>
        <v/>
      </c>
      <c r="G96" s="192" t="str">
        <f>IF(Calcu!$B90=FALSE,"",TEXT(Calcu!I90,Calcu!$Q$335))</f>
        <v/>
      </c>
      <c r="H96" s="192" t="str">
        <f>IF(Calcu!$B90=FALSE,"",TEXT(Calcu!J90,Calcu!$Q$335))</f>
        <v/>
      </c>
      <c r="I96" s="25"/>
      <c r="J96" s="28"/>
      <c r="K96" s="28"/>
      <c r="L96" s="28"/>
      <c r="M96" s="28"/>
    </row>
    <row r="97" spans="2:13" ht="13.5" customHeight="1">
      <c r="B97" s="192" t="str">
        <f>Calcu!C91</f>
        <v/>
      </c>
      <c r="C97" s="192" t="str">
        <f>IF(Calcu!$B91=FALSE,"",TEXT(Calcu!E91,Calcu!$Q$335))</f>
        <v/>
      </c>
      <c r="D97" s="192" t="str">
        <f>IF(Calcu!$B91=FALSE,"",TEXT(Calcu!F91,Calcu!$Q$335))</f>
        <v/>
      </c>
      <c r="E97" s="192" t="str">
        <f>IF(Calcu!$B91=FALSE,"",TEXT(Calcu!G91,Calcu!$Q$335))</f>
        <v/>
      </c>
      <c r="F97" s="192" t="str">
        <f>IF(Calcu!$B91=FALSE,"",TEXT(Calcu!H91,Calcu!$Q$335))</f>
        <v/>
      </c>
      <c r="G97" s="192" t="str">
        <f>IF(Calcu!$B91=FALSE,"",TEXT(Calcu!I91,Calcu!$Q$335))</f>
        <v/>
      </c>
      <c r="H97" s="192" t="str">
        <f>IF(Calcu!$B91=FALSE,"",TEXT(Calcu!J91,Calcu!$Q$335))</f>
        <v/>
      </c>
      <c r="I97" s="25"/>
      <c r="J97" s="28"/>
      <c r="K97" s="28"/>
      <c r="L97" s="28"/>
      <c r="M97" s="28"/>
    </row>
    <row r="98" spans="2:13" ht="13.5" customHeight="1">
      <c r="B98" s="192" t="str">
        <f>Calcu!C92</f>
        <v/>
      </c>
      <c r="C98" s="192" t="str">
        <f>IF(Calcu!$B92=FALSE,"",TEXT(Calcu!E92,Calcu!$Q$335))</f>
        <v/>
      </c>
      <c r="D98" s="192" t="str">
        <f>IF(Calcu!$B92=FALSE,"",TEXT(Calcu!F92,Calcu!$Q$335))</f>
        <v/>
      </c>
      <c r="E98" s="192" t="str">
        <f>IF(Calcu!$B92=FALSE,"",TEXT(Calcu!G92,Calcu!$Q$335))</f>
        <v/>
      </c>
      <c r="F98" s="192" t="str">
        <f>IF(Calcu!$B92=FALSE,"",TEXT(Calcu!H92,Calcu!$Q$335))</f>
        <v/>
      </c>
      <c r="G98" s="192" t="str">
        <f>IF(Calcu!$B92=FALSE,"",TEXT(Calcu!I92,Calcu!$Q$335))</f>
        <v/>
      </c>
      <c r="H98" s="192" t="str">
        <f>IF(Calcu!$B92=FALSE,"",TEXT(Calcu!J92,Calcu!$Q$335))</f>
        <v/>
      </c>
      <c r="I98" s="25"/>
      <c r="J98" s="28"/>
      <c r="K98" s="28"/>
      <c r="L98" s="28"/>
      <c r="M98" s="28"/>
    </row>
    <row r="99" spans="2:13" ht="13.5" customHeight="1">
      <c r="B99" s="192" t="str">
        <f>Calcu!C93</f>
        <v/>
      </c>
      <c r="C99" s="192" t="str">
        <f>IF(Calcu!$B93=FALSE,"",TEXT(Calcu!E93,Calcu!$Q$335))</f>
        <v/>
      </c>
      <c r="D99" s="192" t="str">
        <f>IF(Calcu!$B93=FALSE,"",TEXT(Calcu!F93,Calcu!$Q$335))</f>
        <v/>
      </c>
      <c r="E99" s="192" t="str">
        <f>IF(Calcu!$B93=FALSE,"",TEXT(Calcu!G93,Calcu!$Q$335))</f>
        <v/>
      </c>
      <c r="F99" s="192" t="str">
        <f>IF(Calcu!$B93=FALSE,"",TEXT(Calcu!H93,Calcu!$Q$335))</f>
        <v/>
      </c>
      <c r="G99" s="192" t="str">
        <f>IF(Calcu!$B93=FALSE,"",TEXT(Calcu!I93,Calcu!$Q$335))</f>
        <v/>
      </c>
      <c r="H99" s="192" t="str">
        <f>IF(Calcu!$B93=FALSE,"",TEXT(Calcu!J93,Calcu!$Q$335))</f>
        <v/>
      </c>
      <c r="I99" s="25"/>
      <c r="J99" s="28"/>
      <c r="K99" s="28"/>
      <c r="L99" s="28"/>
      <c r="M99" s="28"/>
    </row>
    <row r="100" spans="2:13" ht="13.5" customHeight="1">
      <c r="B100" s="192" t="str">
        <f>Calcu!C94</f>
        <v/>
      </c>
      <c r="C100" s="192" t="str">
        <f>IF(Calcu!$B94=FALSE,"",TEXT(Calcu!E94,Calcu!$Q$335))</f>
        <v/>
      </c>
      <c r="D100" s="192" t="str">
        <f>IF(Calcu!$B94=FALSE,"",TEXT(Calcu!F94,Calcu!$Q$335))</f>
        <v/>
      </c>
      <c r="E100" s="192" t="str">
        <f>IF(Calcu!$B94=FALSE,"",TEXT(Calcu!G94,Calcu!$Q$335))</f>
        <v/>
      </c>
      <c r="F100" s="192" t="str">
        <f>IF(Calcu!$B94=FALSE,"",TEXT(Calcu!H94,Calcu!$Q$335))</f>
        <v/>
      </c>
      <c r="G100" s="192" t="str">
        <f>IF(Calcu!$B94=FALSE,"",TEXT(Calcu!I94,Calcu!$Q$335))</f>
        <v/>
      </c>
      <c r="H100" s="192" t="str">
        <f>IF(Calcu!$B94=FALSE,"",TEXT(Calcu!J94,Calcu!$Q$335))</f>
        <v/>
      </c>
      <c r="I100" s="25"/>
      <c r="J100" s="28"/>
      <c r="K100" s="28"/>
      <c r="L100" s="28"/>
      <c r="M100" s="28"/>
    </row>
    <row r="101" spans="2:13" ht="13.5" customHeight="1">
      <c r="B101" s="192" t="str">
        <f>Calcu!C95</f>
        <v/>
      </c>
      <c r="C101" s="192" t="str">
        <f>IF(Calcu!$B95=FALSE,"",TEXT(Calcu!E95,Calcu!$Q$335))</f>
        <v/>
      </c>
      <c r="D101" s="192" t="str">
        <f>IF(Calcu!$B95=FALSE,"",TEXT(Calcu!F95,Calcu!$Q$335))</f>
        <v/>
      </c>
      <c r="E101" s="192" t="str">
        <f>IF(Calcu!$B95=FALSE,"",TEXT(Calcu!G95,Calcu!$Q$335))</f>
        <v/>
      </c>
      <c r="F101" s="192" t="str">
        <f>IF(Calcu!$B95=FALSE,"",TEXT(Calcu!H95,Calcu!$Q$335))</f>
        <v/>
      </c>
      <c r="G101" s="192" t="str">
        <f>IF(Calcu!$B95=FALSE,"",TEXT(Calcu!I95,Calcu!$Q$335))</f>
        <v/>
      </c>
      <c r="H101" s="192" t="str">
        <f>IF(Calcu!$B95=FALSE,"",TEXT(Calcu!J95,Calcu!$Q$335))</f>
        <v/>
      </c>
      <c r="I101" s="25"/>
      <c r="J101" s="28"/>
      <c r="K101" s="28"/>
      <c r="L101" s="28"/>
      <c r="M101" s="28"/>
    </row>
    <row r="102" spans="2:13" ht="13.5" customHeight="1">
      <c r="B102" s="192" t="str">
        <f>Calcu!C96</f>
        <v/>
      </c>
      <c r="C102" s="192" t="str">
        <f>IF(Calcu!$B96=FALSE,"",TEXT(Calcu!E96,Calcu!$Q$335))</f>
        <v/>
      </c>
      <c r="D102" s="192" t="str">
        <f>IF(Calcu!$B96=FALSE,"",TEXT(Calcu!F96,Calcu!$Q$335))</f>
        <v/>
      </c>
      <c r="E102" s="192" t="str">
        <f>IF(Calcu!$B96=FALSE,"",TEXT(Calcu!G96,Calcu!$Q$335))</f>
        <v/>
      </c>
      <c r="F102" s="192" t="str">
        <f>IF(Calcu!$B96=FALSE,"",TEXT(Calcu!H96,Calcu!$Q$335))</f>
        <v/>
      </c>
      <c r="G102" s="192" t="str">
        <f>IF(Calcu!$B96=FALSE,"",TEXT(Calcu!I96,Calcu!$Q$335))</f>
        <v/>
      </c>
      <c r="H102" s="192" t="str">
        <f>IF(Calcu!$B96=FALSE,"",TEXT(Calcu!J96,Calcu!$Q$335))</f>
        <v/>
      </c>
      <c r="I102" s="25"/>
      <c r="J102" s="28"/>
      <c r="K102" s="28"/>
      <c r="L102" s="28"/>
      <c r="M102" s="28"/>
    </row>
    <row r="103" spans="2:13" ht="13.5" customHeight="1">
      <c r="B103" s="192" t="str">
        <f>Calcu!C97</f>
        <v/>
      </c>
      <c r="C103" s="192" t="str">
        <f>IF(Calcu!$B97=FALSE,"",TEXT(Calcu!E97,Calcu!$Q$335))</f>
        <v/>
      </c>
      <c r="D103" s="192" t="str">
        <f>IF(Calcu!$B97=FALSE,"",TEXT(Calcu!F97,Calcu!$Q$335))</f>
        <v/>
      </c>
      <c r="E103" s="192" t="str">
        <f>IF(Calcu!$B97=FALSE,"",TEXT(Calcu!G97,Calcu!$Q$335))</f>
        <v/>
      </c>
      <c r="F103" s="192" t="str">
        <f>IF(Calcu!$B97=FALSE,"",TEXT(Calcu!H97,Calcu!$Q$335))</f>
        <v/>
      </c>
      <c r="G103" s="192" t="str">
        <f>IF(Calcu!$B97=FALSE,"",TEXT(Calcu!I97,Calcu!$Q$335))</f>
        <v/>
      </c>
      <c r="H103" s="192" t="str">
        <f>IF(Calcu!$B97=FALSE,"",TEXT(Calcu!J97,Calcu!$Q$335))</f>
        <v/>
      </c>
      <c r="I103" s="25"/>
      <c r="J103" s="28"/>
      <c r="K103" s="28"/>
      <c r="L103" s="28"/>
      <c r="M103" s="28"/>
    </row>
    <row r="104" spans="2:13" ht="13.5" customHeight="1">
      <c r="B104" s="192" t="str">
        <f>Calcu!C98</f>
        <v/>
      </c>
      <c r="C104" s="192" t="str">
        <f>IF(Calcu!$B98=FALSE,"",TEXT(Calcu!E98,Calcu!$Q$335))</f>
        <v/>
      </c>
      <c r="D104" s="192" t="str">
        <f>IF(Calcu!$B98=FALSE,"",TEXT(Calcu!F98,Calcu!$Q$335))</f>
        <v/>
      </c>
      <c r="E104" s="192" t="str">
        <f>IF(Calcu!$B98=FALSE,"",TEXT(Calcu!G98,Calcu!$Q$335))</f>
        <v/>
      </c>
      <c r="F104" s="192" t="str">
        <f>IF(Calcu!$B98=FALSE,"",TEXT(Calcu!H98,Calcu!$Q$335))</f>
        <v/>
      </c>
      <c r="G104" s="192" t="str">
        <f>IF(Calcu!$B98=FALSE,"",TEXT(Calcu!I98,Calcu!$Q$335))</f>
        <v/>
      </c>
      <c r="H104" s="192" t="str">
        <f>IF(Calcu!$B98=FALSE,"",TEXT(Calcu!J98,Calcu!$Q$335))</f>
        <v/>
      </c>
      <c r="I104" s="25"/>
      <c r="J104" s="28"/>
      <c r="K104" s="28"/>
      <c r="L104" s="28"/>
      <c r="M104" s="28"/>
    </row>
    <row r="105" spans="2:13" ht="13.5" customHeight="1">
      <c r="B105" s="192" t="str">
        <f>Calcu!C99</f>
        <v/>
      </c>
      <c r="C105" s="192" t="str">
        <f>IF(Calcu!$B99=FALSE,"",TEXT(Calcu!E99,Calcu!$Q$335))</f>
        <v/>
      </c>
      <c r="D105" s="192" t="str">
        <f>IF(Calcu!$B99=FALSE,"",TEXT(Calcu!F99,Calcu!$Q$335))</f>
        <v/>
      </c>
      <c r="E105" s="192" t="str">
        <f>IF(Calcu!$B99=FALSE,"",TEXT(Calcu!G99,Calcu!$Q$335))</f>
        <v/>
      </c>
      <c r="F105" s="192" t="str">
        <f>IF(Calcu!$B99=FALSE,"",TEXT(Calcu!H99,Calcu!$Q$335))</f>
        <v/>
      </c>
      <c r="G105" s="192" t="str">
        <f>IF(Calcu!$B99=FALSE,"",TEXT(Calcu!I99,Calcu!$Q$335))</f>
        <v/>
      </c>
      <c r="H105" s="192" t="str">
        <f>IF(Calcu!$B99=FALSE,"",TEXT(Calcu!J99,Calcu!$Q$335))</f>
        <v/>
      </c>
      <c r="I105" s="25"/>
      <c r="J105" s="28"/>
      <c r="K105" s="28"/>
      <c r="L105" s="28"/>
      <c r="M105" s="28"/>
    </row>
    <row r="106" spans="2:13" ht="13.5" customHeight="1">
      <c r="B106" s="192" t="str">
        <f>Calcu!C100</f>
        <v/>
      </c>
      <c r="C106" s="192" t="str">
        <f>IF(Calcu!$B100=FALSE,"",TEXT(Calcu!E100,Calcu!$Q$335))</f>
        <v/>
      </c>
      <c r="D106" s="192" t="str">
        <f>IF(Calcu!$B100=FALSE,"",TEXT(Calcu!F100,Calcu!$Q$335))</f>
        <v/>
      </c>
      <c r="E106" s="192" t="str">
        <f>IF(Calcu!$B100=FALSE,"",TEXT(Calcu!G100,Calcu!$Q$335))</f>
        <v/>
      </c>
      <c r="F106" s="192" t="str">
        <f>IF(Calcu!$B100=FALSE,"",TEXT(Calcu!H100,Calcu!$Q$335))</f>
        <v/>
      </c>
      <c r="G106" s="192" t="str">
        <f>IF(Calcu!$B100=FALSE,"",TEXT(Calcu!I100,Calcu!$Q$335))</f>
        <v/>
      </c>
      <c r="H106" s="192" t="str">
        <f>IF(Calcu!$B100=FALSE,"",TEXT(Calcu!J100,Calcu!$Q$335))</f>
        <v/>
      </c>
      <c r="I106" s="25"/>
      <c r="J106" s="28"/>
      <c r="K106" s="28"/>
      <c r="L106" s="28"/>
      <c r="M106" s="28"/>
    </row>
    <row r="107" spans="2:13" ht="13.5" customHeight="1">
      <c r="B107" s="192" t="str">
        <f>Calcu!C101</f>
        <v/>
      </c>
      <c r="C107" s="192" t="str">
        <f>IF(Calcu!$B101=FALSE,"",TEXT(Calcu!E101,Calcu!$Q$335))</f>
        <v/>
      </c>
      <c r="D107" s="192" t="str">
        <f>IF(Calcu!$B101=FALSE,"",TEXT(Calcu!F101,Calcu!$Q$335))</f>
        <v/>
      </c>
      <c r="E107" s="192" t="str">
        <f>IF(Calcu!$B101=FALSE,"",TEXT(Calcu!G101,Calcu!$Q$335))</f>
        <v/>
      </c>
      <c r="F107" s="192" t="str">
        <f>IF(Calcu!$B101=FALSE,"",TEXT(Calcu!H101,Calcu!$Q$335))</f>
        <v/>
      </c>
      <c r="G107" s="192" t="str">
        <f>IF(Calcu!$B101=FALSE,"",TEXT(Calcu!I101,Calcu!$Q$335))</f>
        <v/>
      </c>
      <c r="H107" s="192" t="str">
        <f>IF(Calcu!$B101=FALSE,"",TEXT(Calcu!J101,Calcu!$Q$335))</f>
        <v/>
      </c>
      <c r="I107" s="25"/>
      <c r="J107" s="28"/>
      <c r="K107" s="28"/>
      <c r="L107" s="28"/>
      <c r="M107" s="28"/>
    </row>
    <row r="108" spans="2:13" ht="13.5" customHeight="1">
      <c r="B108" s="192" t="str">
        <f>Calcu!C102</f>
        <v/>
      </c>
      <c r="C108" s="192" t="str">
        <f>IF(Calcu!$B102=FALSE,"",TEXT(Calcu!E102,Calcu!$Q$335))</f>
        <v/>
      </c>
      <c r="D108" s="192" t="str">
        <f>IF(Calcu!$B102=FALSE,"",TEXT(Calcu!F102,Calcu!$Q$335))</f>
        <v/>
      </c>
      <c r="E108" s="192" t="str">
        <f>IF(Calcu!$B102=FALSE,"",TEXT(Calcu!G102,Calcu!$Q$335))</f>
        <v/>
      </c>
      <c r="F108" s="192" t="str">
        <f>IF(Calcu!$B102=FALSE,"",TEXT(Calcu!H102,Calcu!$Q$335))</f>
        <v/>
      </c>
      <c r="G108" s="192" t="str">
        <f>IF(Calcu!$B102=FALSE,"",TEXT(Calcu!I102,Calcu!$Q$335))</f>
        <v/>
      </c>
      <c r="H108" s="192" t="str">
        <f>IF(Calcu!$B102=FALSE,"",TEXT(Calcu!J102,Calcu!$Q$335))</f>
        <v/>
      </c>
      <c r="I108" s="25"/>
      <c r="J108" s="28"/>
      <c r="K108" s="28"/>
      <c r="L108" s="28"/>
      <c r="M108" s="28"/>
    </row>
    <row r="109" spans="2:13" ht="13.5" customHeight="1">
      <c r="B109" s="192" t="str">
        <f>Calcu!C103</f>
        <v/>
      </c>
      <c r="C109" s="192" t="str">
        <f>IF(Calcu!$B103=FALSE,"",TEXT(Calcu!E103,Calcu!$Q$335))</f>
        <v/>
      </c>
      <c r="D109" s="192" t="str">
        <f>IF(Calcu!$B103=FALSE,"",TEXT(Calcu!F103,Calcu!$Q$335))</f>
        <v/>
      </c>
      <c r="E109" s="192" t="str">
        <f>IF(Calcu!$B103=FALSE,"",TEXT(Calcu!G103,Calcu!$Q$335))</f>
        <v/>
      </c>
      <c r="F109" s="192" t="str">
        <f>IF(Calcu!$B103=FALSE,"",TEXT(Calcu!H103,Calcu!$Q$335))</f>
        <v/>
      </c>
      <c r="G109" s="192" t="str">
        <f>IF(Calcu!$B103=FALSE,"",TEXT(Calcu!I103,Calcu!$Q$335))</f>
        <v/>
      </c>
      <c r="H109" s="192" t="str">
        <f>IF(Calcu!$B103=FALSE,"",TEXT(Calcu!J103,Calcu!$Q$335))</f>
        <v/>
      </c>
      <c r="I109" s="25"/>
      <c r="J109" s="28"/>
      <c r="K109" s="28"/>
      <c r="L109" s="28"/>
      <c r="M109" s="28"/>
    </row>
    <row r="110" spans="2:13" ht="13.5" customHeight="1">
      <c r="B110" s="192" t="str">
        <f>Calcu!C104</f>
        <v/>
      </c>
      <c r="C110" s="192" t="str">
        <f>IF(Calcu!$B104=FALSE,"",TEXT(Calcu!E104,Calcu!$Q$335))</f>
        <v/>
      </c>
      <c r="D110" s="192" t="str">
        <f>IF(Calcu!$B104=FALSE,"",TEXT(Calcu!F104,Calcu!$Q$335))</f>
        <v/>
      </c>
      <c r="E110" s="192" t="str">
        <f>IF(Calcu!$B104=FALSE,"",TEXT(Calcu!G104,Calcu!$Q$335))</f>
        <v/>
      </c>
      <c r="F110" s="192" t="str">
        <f>IF(Calcu!$B104=FALSE,"",TEXT(Calcu!H104,Calcu!$Q$335))</f>
        <v/>
      </c>
      <c r="G110" s="192" t="str">
        <f>IF(Calcu!$B104=FALSE,"",TEXT(Calcu!I104,Calcu!$Q$335))</f>
        <v/>
      </c>
      <c r="H110" s="192" t="str">
        <f>IF(Calcu!$B104=FALSE,"",TEXT(Calcu!J104,Calcu!$Q$335))</f>
        <v/>
      </c>
      <c r="I110" s="25"/>
      <c r="J110" s="28"/>
      <c r="K110" s="28"/>
      <c r="L110" s="28"/>
      <c r="M110" s="28"/>
    </row>
    <row r="111" spans="2:13" ht="13.5" customHeight="1">
      <c r="B111" s="192" t="str">
        <f>Calcu!C105</f>
        <v/>
      </c>
      <c r="C111" s="192" t="str">
        <f>IF(Calcu!$B105=FALSE,"",TEXT(Calcu!E105,Calcu!$Q$335))</f>
        <v/>
      </c>
      <c r="D111" s="192" t="str">
        <f>IF(Calcu!$B105=FALSE,"",TEXT(Calcu!F105,Calcu!$Q$335))</f>
        <v/>
      </c>
      <c r="E111" s="192" t="str">
        <f>IF(Calcu!$B105=FALSE,"",TEXT(Calcu!G105,Calcu!$Q$335))</f>
        <v/>
      </c>
      <c r="F111" s="192" t="str">
        <f>IF(Calcu!$B105=FALSE,"",TEXT(Calcu!H105,Calcu!$Q$335))</f>
        <v/>
      </c>
      <c r="G111" s="192" t="str">
        <f>IF(Calcu!$B105=FALSE,"",TEXT(Calcu!I105,Calcu!$Q$335))</f>
        <v/>
      </c>
      <c r="H111" s="192" t="str">
        <f>IF(Calcu!$B105=FALSE,"",TEXT(Calcu!J105,Calcu!$Q$335))</f>
        <v/>
      </c>
      <c r="I111" s="25"/>
      <c r="J111" s="28"/>
      <c r="K111" s="28"/>
      <c r="L111" s="28"/>
      <c r="M111" s="28"/>
    </row>
    <row r="112" spans="2:13" ht="13.5" customHeight="1">
      <c r="B112" s="192" t="str">
        <f>Calcu!C106</f>
        <v/>
      </c>
      <c r="C112" s="192" t="str">
        <f>IF(Calcu!$B106=FALSE,"",TEXT(Calcu!E106,Calcu!$Q$335))</f>
        <v/>
      </c>
      <c r="D112" s="192" t="str">
        <f>IF(Calcu!$B106=FALSE,"",TEXT(Calcu!F106,Calcu!$Q$335))</f>
        <v/>
      </c>
      <c r="E112" s="192" t="str">
        <f>IF(Calcu!$B106=FALSE,"",TEXT(Calcu!G106,Calcu!$Q$335))</f>
        <v/>
      </c>
      <c r="F112" s="192" t="str">
        <f>IF(Calcu!$B106=FALSE,"",TEXT(Calcu!H106,Calcu!$Q$335))</f>
        <v/>
      </c>
      <c r="G112" s="192" t="str">
        <f>IF(Calcu!$B106=FALSE,"",TEXT(Calcu!I106,Calcu!$Q$335))</f>
        <v/>
      </c>
      <c r="H112" s="192" t="str">
        <f>IF(Calcu!$B106=FALSE,"",TEXT(Calcu!J106,Calcu!$Q$335))</f>
        <v/>
      </c>
      <c r="I112" s="25"/>
      <c r="J112" s="28"/>
      <c r="K112" s="28"/>
      <c r="L112" s="28"/>
      <c r="M112" s="28"/>
    </row>
    <row r="113" spans="2:13" ht="13.5" customHeight="1">
      <c r="B113" s="192" t="str">
        <f>Calcu!C107</f>
        <v/>
      </c>
      <c r="C113" s="192" t="str">
        <f>IF(Calcu!$B107=FALSE,"",TEXT(Calcu!E107,Calcu!$Q$335))</f>
        <v/>
      </c>
      <c r="D113" s="192" t="str">
        <f>IF(Calcu!$B107=FALSE,"",TEXT(Calcu!F107,Calcu!$Q$335))</f>
        <v/>
      </c>
      <c r="E113" s="192" t="str">
        <f>IF(Calcu!$B107=FALSE,"",TEXT(Calcu!G107,Calcu!$Q$335))</f>
        <v/>
      </c>
      <c r="F113" s="192" t="str">
        <f>IF(Calcu!$B107=FALSE,"",TEXT(Calcu!H107,Calcu!$Q$335))</f>
        <v/>
      </c>
      <c r="G113" s="192" t="str">
        <f>IF(Calcu!$B107=FALSE,"",TEXT(Calcu!I107,Calcu!$Q$335))</f>
        <v/>
      </c>
      <c r="H113" s="192" t="str">
        <f>IF(Calcu!$B107=FALSE,"",TEXT(Calcu!J107,Calcu!$Q$335))</f>
        <v/>
      </c>
      <c r="I113" s="25"/>
      <c r="J113" s="28"/>
      <c r="K113" s="28"/>
      <c r="L113" s="28"/>
      <c r="M113" s="28"/>
    </row>
    <row r="114" spans="2:13" ht="13.5" customHeight="1">
      <c r="B114" s="192" t="str">
        <f>Calcu!C108</f>
        <v/>
      </c>
      <c r="C114" s="192" t="str">
        <f>IF(Calcu!$B108=FALSE,"",TEXT(Calcu!E108,Calcu!$Q$335))</f>
        <v/>
      </c>
      <c r="D114" s="192" t="str">
        <f>IF(Calcu!$B108=FALSE,"",TEXT(Calcu!F108,Calcu!$Q$335))</f>
        <v/>
      </c>
      <c r="E114" s="192" t="str">
        <f>IF(Calcu!$B108=FALSE,"",TEXT(Calcu!G108,Calcu!$Q$335))</f>
        <v/>
      </c>
      <c r="F114" s="192" t="str">
        <f>IF(Calcu!$B108=FALSE,"",TEXT(Calcu!H108,Calcu!$Q$335))</f>
        <v/>
      </c>
      <c r="G114" s="192" t="str">
        <f>IF(Calcu!$B108=FALSE,"",TEXT(Calcu!I108,Calcu!$Q$335))</f>
        <v/>
      </c>
      <c r="H114" s="192" t="str">
        <f>IF(Calcu!$B108=FALSE,"",TEXT(Calcu!J108,Calcu!$Q$335))</f>
        <v/>
      </c>
      <c r="I114" s="25"/>
      <c r="J114" s="28"/>
      <c r="K114" s="28"/>
      <c r="L114" s="28"/>
      <c r="M114" s="28"/>
    </row>
    <row r="115" spans="2:13" ht="13.5" customHeight="1">
      <c r="B115" s="192" t="str">
        <f>Calcu!C109</f>
        <v/>
      </c>
      <c r="C115" s="192" t="str">
        <f>IF(Calcu!$B109=FALSE,"",TEXT(Calcu!E109,Calcu!$Q$335))</f>
        <v/>
      </c>
      <c r="D115" s="192" t="str">
        <f>IF(Calcu!$B109=FALSE,"",TEXT(Calcu!F109,Calcu!$Q$335))</f>
        <v/>
      </c>
      <c r="E115" s="192" t="str">
        <f>IF(Calcu!$B109=FALSE,"",TEXT(Calcu!G109,Calcu!$Q$335))</f>
        <v/>
      </c>
      <c r="F115" s="192" t="str">
        <f>IF(Calcu!$B109=FALSE,"",TEXT(Calcu!H109,Calcu!$Q$335))</f>
        <v/>
      </c>
      <c r="G115" s="192" t="str">
        <f>IF(Calcu!$B109=FALSE,"",TEXT(Calcu!I109,Calcu!$Q$335))</f>
        <v/>
      </c>
      <c r="H115" s="192" t="str">
        <f>IF(Calcu!$B109=FALSE,"",TEXT(Calcu!J109,Calcu!$Q$335))</f>
        <v/>
      </c>
      <c r="I115" s="25"/>
      <c r="J115" s="28"/>
      <c r="K115" s="28"/>
      <c r="L115" s="28"/>
      <c r="M115" s="28"/>
    </row>
    <row r="116" spans="2:13" ht="13.5" customHeight="1">
      <c r="B116" s="192" t="str">
        <f>Calcu!C110</f>
        <v/>
      </c>
      <c r="C116" s="192" t="str">
        <f>IF(Calcu!$B110=FALSE,"",TEXT(Calcu!E110,Calcu!$Q$335))</f>
        <v/>
      </c>
      <c r="D116" s="192" t="str">
        <f>IF(Calcu!$B110=FALSE,"",TEXT(Calcu!F110,Calcu!$Q$335))</f>
        <v/>
      </c>
      <c r="E116" s="192" t="str">
        <f>IF(Calcu!$B110=FALSE,"",TEXT(Calcu!G110,Calcu!$Q$335))</f>
        <v/>
      </c>
      <c r="F116" s="192" t="str">
        <f>IF(Calcu!$B110=FALSE,"",TEXT(Calcu!H110,Calcu!$Q$335))</f>
        <v/>
      </c>
      <c r="G116" s="192" t="str">
        <f>IF(Calcu!$B110=FALSE,"",TEXT(Calcu!I110,Calcu!$Q$335))</f>
        <v/>
      </c>
      <c r="H116" s="192" t="str">
        <f>IF(Calcu!$B110=FALSE,"",TEXT(Calcu!J110,Calcu!$Q$335))</f>
        <v/>
      </c>
      <c r="I116" s="25"/>
      <c r="J116" s="28"/>
      <c r="K116" s="28"/>
      <c r="L116" s="28"/>
      <c r="M116" s="28"/>
    </row>
    <row r="117" spans="2:13" ht="13.5" customHeight="1">
      <c r="B117" s="192" t="str">
        <f>Calcu!C111</f>
        <v/>
      </c>
      <c r="C117" s="192" t="str">
        <f>IF(Calcu!$B111=FALSE,"",TEXT(Calcu!E111,Calcu!$Q$335))</f>
        <v/>
      </c>
      <c r="D117" s="192" t="str">
        <f>IF(Calcu!$B111=FALSE,"",TEXT(Calcu!F111,Calcu!$Q$335))</f>
        <v/>
      </c>
      <c r="E117" s="192" t="str">
        <f>IF(Calcu!$B111=FALSE,"",TEXT(Calcu!G111,Calcu!$Q$335))</f>
        <v/>
      </c>
      <c r="F117" s="192" t="str">
        <f>IF(Calcu!$B111=FALSE,"",TEXT(Calcu!H111,Calcu!$Q$335))</f>
        <v/>
      </c>
      <c r="G117" s="192" t="str">
        <f>IF(Calcu!$B111=FALSE,"",TEXT(Calcu!I111,Calcu!$Q$335))</f>
        <v/>
      </c>
      <c r="H117" s="192" t="str">
        <f>IF(Calcu!$B111=FALSE,"",TEXT(Calcu!J111,Calcu!$Q$335))</f>
        <v/>
      </c>
      <c r="I117" s="25"/>
      <c r="J117" s="28"/>
      <c r="K117" s="28"/>
      <c r="L117" s="28"/>
      <c r="M117" s="28"/>
    </row>
    <row r="118" spans="2:13" ht="13.5" customHeight="1">
      <c r="B118" s="192" t="str">
        <f>Calcu!C112</f>
        <v/>
      </c>
      <c r="C118" s="192" t="str">
        <f>IF(Calcu!$B112=FALSE,"",TEXT(Calcu!E112,Calcu!$Q$335))</f>
        <v/>
      </c>
      <c r="D118" s="192" t="str">
        <f>IF(Calcu!$B112=FALSE,"",TEXT(Calcu!F112,Calcu!$Q$335))</f>
        <v/>
      </c>
      <c r="E118" s="192" t="str">
        <f>IF(Calcu!$B112=FALSE,"",TEXT(Calcu!G112,Calcu!$Q$335))</f>
        <v/>
      </c>
      <c r="F118" s="192" t="str">
        <f>IF(Calcu!$B112=FALSE,"",TEXT(Calcu!H112,Calcu!$Q$335))</f>
        <v/>
      </c>
      <c r="G118" s="192" t="str">
        <f>IF(Calcu!$B112=FALSE,"",TEXT(Calcu!I112,Calcu!$Q$335))</f>
        <v/>
      </c>
      <c r="H118" s="192" t="str">
        <f>IF(Calcu!$B112=FALSE,"",TEXT(Calcu!J112,Calcu!$Q$335))</f>
        <v/>
      </c>
      <c r="I118" s="25"/>
      <c r="J118" s="28"/>
      <c r="K118" s="28"/>
      <c r="L118" s="28"/>
      <c r="M118" s="28"/>
    </row>
    <row r="119" spans="2:13" ht="13.5" customHeight="1">
      <c r="B119" s="192" t="str">
        <f>Calcu!C113</f>
        <v/>
      </c>
      <c r="C119" s="192" t="str">
        <f>IF(Calcu!$B113=FALSE,"",TEXT(Calcu!E113,Calcu!$Q$335))</f>
        <v/>
      </c>
      <c r="D119" s="192" t="str">
        <f>IF(Calcu!$B113=FALSE,"",TEXT(Calcu!F113,Calcu!$Q$335))</f>
        <v/>
      </c>
      <c r="E119" s="192" t="str">
        <f>IF(Calcu!$B113=FALSE,"",TEXT(Calcu!G113,Calcu!$Q$335))</f>
        <v/>
      </c>
      <c r="F119" s="192" t="str">
        <f>IF(Calcu!$B113=FALSE,"",TEXT(Calcu!H113,Calcu!$Q$335))</f>
        <v/>
      </c>
      <c r="G119" s="192" t="str">
        <f>IF(Calcu!$B113=FALSE,"",TEXT(Calcu!I113,Calcu!$Q$335))</f>
        <v/>
      </c>
      <c r="H119" s="192" t="str">
        <f>IF(Calcu!$B113=FALSE,"",TEXT(Calcu!J113,Calcu!$Q$335))</f>
        <v/>
      </c>
      <c r="I119" s="25"/>
      <c r="J119" s="28"/>
      <c r="K119" s="28"/>
      <c r="L119" s="28"/>
      <c r="M119" s="28"/>
    </row>
    <row r="120" spans="2:13" ht="13.5" customHeight="1">
      <c r="B120" s="192" t="str">
        <f>Calcu!C114</f>
        <v/>
      </c>
      <c r="C120" s="192" t="str">
        <f>IF(Calcu!$B114=FALSE,"",TEXT(Calcu!E114,Calcu!$Q$335))</f>
        <v/>
      </c>
      <c r="D120" s="192" t="str">
        <f>IF(Calcu!$B114=FALSE,"",TEXT(Calcu!F114,Calcu!$Q$335))</f>
        <v/>
      </c>
      <c r="E120" s="192" t="str">
        <f>IF(Calcu!$B114=FALSE,"",TEXT(Calcu!G114,Calcu!$Q$335))</f>
        <v/>
      </c>
      <c r="F120" s="192" t="str">
        <f>IF(Calcu!$B114=FALSE,"",TEXT(Calcu!H114,Calcu!$Q$335))</f>
        <v/>
      </c>
      <c r="G120" s="192" t="str">
        <f>IF(Calcu!$B114=FALSE,"",TEXT(Calcu!I114,Calcu!$Q$335))</f>
        <v/>
      </c>
      <c r="H120" s="192" t="str">
        <f>IF(Calcu!$B114=FALSE,"",TEXT(Calcu!J114,Calcu!$Q$335))</f>
        <v/>
      </c>
      <c r="I120" s="25"/>
      <c r="J120" s="28"/>
      <c r="K120" s="28"/>
      <c r="L120" s="28"/>
      <c r="M120" s="28"/>
    </row>
    <row r="121" spans="2:13" ht="13.5" customHeight="1">
      <c r="B121" s="192" t="str">
        <f>Calcu!C115</f>
        <v/>
      </c>
      <c r="C121" s="192" t="str">
        <f>IF(Calcu!$B115=FALSE,"",TEXT(Calcu!E115,Calcu!$Q$335))</f>
        <v/>
      </c>
      <c r="D121" s="192" t="str">
        <f>IF(Calcu!$B115=FALSE,"",TEXT(Calcu!F115,Calcu!$Q$335))</f>
        <v/>
      </c>
      <c r="E121" s="192" t="str">
        <f>IF(Calcu!$B115=FALSE,"",TEXT(Calcu!G115,Calcu!$Q$335))</f>
        <v/>
      </c>
      <c r="F121" s="192" t="str">
        <f>IF(Calcu!$B115=FALSE,"",TEXT(Calcu!H115,Calcu!$Q$335))</f>
        <v/>
      </c>
      <c r="G121" s="192" t="str">
        <f>IF(Calcu!$B115=FALSE,"",TEXT(Calcu!I115,Calcu!$Q$335))</f>
        <v/>
      </c>
      <c r="H121" s="192" t="str">
        <f>IF(Calcu!$B115=FALSE,"",TEXT(Calcu!J115,Calcu!$Q$335))</f>
        <v/>
      </c>
      <c r="I121" s="25"/>
      <c r="J121" s="28"/>
      <c r="K121" s="28"/>
      <c r="L121" s="28"/>
      <c r="M121" s="28"/>
    </row>
    <row r="122" spans="2:13" ht="13.5" customHeight="1">
      <c r="B122" s="192" t="str">
        <f>Calcu!C116</f>
        <v/>
      </c>
      <c r="C122" s="192" t="str">
        <f>IF(Calcu!$B116=FALSE,"",TEXT(Calcu!E116,Calcu!$Q$335))</f>
        <v/>
      </c>
      <c r="D122" s="192" t="str">
        <f>IF(Calcu!$B116=FALSE,"",TEXT(Calcu!F116,Calcu!$Q$335))</f>
        <v/>
      </c>
      <c r="E122" s="192" t="str">
        <f>IF(Calcu!$B116=FALSE,"",TEXT(Calcu!G116,Calcu!$Q$335))</f>
        <v/>
      </c>
      <c r="F122" s="192" t="str">
        <f>IF(Calcu!$B116=FALSE,"",TEXT(Calcu!H116,Calcu!$Q$335))</f>
        <v/>
      </c>
      <c r="G122" s="192" t="str">
        <f>IF(Calcu!$B116=FALSE,"",TEXT(Calcu!I116,Calcu!$Q$335))</f>
        <v/>
      </c>
      <c r="H122" s="192" t="str">
        <f>IF(Calcu!$B116=FALSE,"",TEXT(Calcu!J116,Calcu!$Q$335))</f>
        <v/>
      </c>
      <c r="I122" s="25"/>
      <c r="J122" s="28"/>
      <c r="K122" s="28"/>
      <c r="L122" s="28"/>
      <c r="M122" s="28"/>
    </row>
    <row r="123" spans="2:13" ht="13.5" customHeight="1">
      <c r="B123" s="192" t="str">
        <f>Calcu!C117</f>
        <v/>
      </c>
      <c r="C123" s="192" t="str">
        <f>IF(Calcu!$B117=FALSE,"",TEXT(Calcu!E117,Calcu!$Q$335))</f>
        <v/>
      </c>
      <c r="D123" s="192" t="str">
        <f>IF(Calcu!$B117=FALSE,"",TEXT(Calcu!F117,Calcu!$Q$335))</f>
        <v/>
      </c>
      <c r="E123" s="192" t="str">
        <f>IF(Calcu!$B117=FALSE,"",TEXT(Calcu!G117,Calcu!$Q$335))</f>
        <v/>
      </c>
      <c r="F123" s="192" t="str">
        <f>IF(Calcu!$B117=FALSE,"",TEXT(Calcu!H117,Calcu!$Q$335))</f>
        <v/>
      </c>
      <c r="G123" s="192" t="str">
        <f>IF(Calcu!$B117=FALSE,"",TEXT(Calcu!I117,Calcu!$Q$335))</f>
        <v/>
      </c>
      <c r="H123" s="192" t="str">
        <f>IF(Calcu!$B117=FALSE,"",TEXT(Calcu!J117,Calcu!$Q$335))</f>
        <v/>
      </c>
      <c r="I123" s="25"/>
      <c r="J123" s="28"/>
      <c r="K123" s="28"/>
      <c r="L123" s="28"/>
      <c r="M123" s="28"/>
    </row>
    <row r="124" spans="2:13" ht="13.5" customHeight="1">
      <c r="B124" s="192" t="str">
        <f>Calcu!C118</f>
        <v/>
      </c>
      <c r="C124" s="192" t="str">
        <f>IF(Calcu!$B118=FALSE,"",TEXT(Calcu!E118,Calcu!$Q$335))</f>
        <v/>
      </c>
      <c r="D124" s="192" t="str">
        <f>IF(Calcu!$B118=FALSE,"",TEXT(Calcu!F118,Calcu!$Q$335))</f>
        <v/>
      </c>
      <c r="E124" s="192" t="str">
        <f>IF(Calcu!$B118=FALSE,"",TEXT(Calcu!G118,Calcu!$Q$335))</f>
        <v/>
      </c>
      <c r="F124" s="192" t="str">
        <f>IF(Calcu!$B118=FALSE,"",TEXT(Calcu!H118,Calcu!$Q$335))</f>
        <v/>
      </c>
      <c r="G124" s="192" t="str">
        <f>IF(Calcu!$B118=FALSE,"",TEXT(Calcu!I118,Calcu!$Q$335))</f>
        <v/>
      </c>
      <c r="H124" s="192" t="str">
        <f>IF(Calcu!$B118=FALSE,"",TEXT(Calcu!J118,Calcu!$Q$335))</f>
        <v/>
      </c>
      <c r="I124" s="25"/>
      <c r="J124" s="28"/>
      <c r="K124" s="28"/>
      <c r="L124" s="28"/>
      <c r="M124" s="28"/>
    </row>
    <row r="125" spans="2:13" ht="13.5" customHeight="1">
      <c r="B125" s="192" t="str">
        <f>Calcu!C119</f>
        <v/>
      </c>
      <c r="C125" s="192" t="str">
        <f>IF(Calcu!$B119=FALSE,"",TEXT(Calcu!E119,Calcu!$Q$335))</f>
        <v/>
      </c>
      <c r="D125" s="192" t="str">
        <f>IF(Calcu!$B119=FALSE,"",TEXT(Calcu!F119,Calcu!$Q$335))</f>
        <v/>
      </c>
      <c r="E125" s="192" t="str">
        <f>IF(Calcu!$B119=FALSE,"",TEXT(Calcu!G119,Calcu!$Q$335))</f>
        <v/>
      </c>
      <c r="F125" s="192" t="str">
        <f>IF(Calcu!$B119=FALSE,"",TEXT(Calcu!H119,Calcu!$Q$335))</f>
        <v/>
      </c>
      <c r="G125" s="192" t="str">
        <f>IF(Calcu!$B119=FALSE,"",TEXT(Calcu!I119,Calcu!$Q$335))</f>
        <v/>
      </c>
      <c r="H125" s="192" t="str">
        <f>IF(Calcu!$B119=FALSE,"",TEXT(Calcu!J119,Calcu!$Q$335))</f>
        <v/>
      </c>
      <c r="I125" s="25"/>
      <c r="J125" s="28"/>
      <c r="K125" s="28"/>
      <c r="L125" s="28"/>
      <c r="M125" s="28"/>
    </row>
    <row r="126" spans="2:13" ht="13.5" customHeight="1">
      <c r="B126" s="192" t="str">
        <f>Calcu!C120</f>
        <v/>
      </c>
      <c r="C126" s="192" t="str">
        <f>IF(Calcu!$B120=FALSE,"",TEXT(Calcu!E120,Calcu!$Q$335))</f>
        <v/>
      </c>
      <c r="D126" s="192" t="str">
        <f>IF(Calcu!$B120=FALSE,"",TEXT(Calcu!F120,Calcu!$Q$335))</f>
        <v/>
      </c>
      <c r="E126" s="192" t="str">
        <f>IF(Calcu!$B120=FALSE,"",TEXT(Calcu!G120,Calcu!$Q$335))</f>
        <v/>
      </c>
      <c r="F126" s="192" t="str">
        <f>IF(Calcu!$B120=FALSE,"",TEXT(Calcu!H120,Calcu!$Q$335))</f>
        <v/>
      </c>
      <c r="G126" s="192" t="str">
        <f>IF(Calcu!$B120=FALSE,"",TEXT(Calcu!I120,Calcu!$Q$335))</f>
        <v/>
      </c>
      <c r="H126" s="192" t="str">
        <f>IF(Calcu!$B120=FALSE,"",TEXT(Calcu!J120,Calcu!$Q$335))</f>
        <v/>
      </c>
      <c r="I126" s="25"/>
      <c r="J126" s="28"/>
      <c r="K126" s="28"/>
      <c r="L126" s="28"/>
      <c r="M126" s="28"/>
    </row>
    <row r="127" spans="2:13" ht="13.5" customHeight="1">
      <c r="B127" s="192" t="str">
        <f>Calcu!C121</f>
        <v/>
      </c>
      <c r="C127" s="192" t="str">
        <f>IF(Calcu!$B121=FALSE,"",TEXT(Calcu!E121,Calcu!$Q$335))</f>
        <v/>
      </c>
      <c r="D127" s="192" t="str">
        <f>IF(Calcu!$B121=FALSE,"",TEXT(Calcu!F121,Calcu!$Q$335))</f>
        <v/>
      </c>
      <c r="E127" s="192" t="str">
        <f>IF(Calcu!$B121=FALSE,"",TEXT(Calcu!G121,Calcu!$Q$335))</f>
        <v/>
      </c>
      <c r="F127" s="192" t="str">
        <f>IF(Calcu!$B121=FALSE,"",TEXT(Calcu!H121,Calcu!$Q$335))</f>
        <v/>
      </c>
      <c r="G127" s="192" t="str">
        <f>IF(Calcu!$B121=FALSE,"",TEXT(Calcu!I121,Calcu!$Q$335))</f>
        <v/>
      </c>
      <c r="H127" s="192" t="str">
        <f>IF(Calcu!$B121=FALSE,"",TEXT(Calcu!J121,Calcu!$Q$335))</f>
        <v/>
      </c>
      <c r="I127" s="25"/>
      <c r="J127" s="28"/>
      <c r="K127" s="28"/>
      <c r="L127" s="28"/>
      <c r="M127" s="28"/>
    </row>
    <row r="128" spans="2:13" ht="13.5" customHeight="1">
      <c r="B128" s="192" t="str">
        <f>Calcu!C122</f>
        <v/>
      </c>
      <c r="C128" s="192" t="str">
        <f>IF(Calcu!$B122=FALSE,"",TEXT(Calcu!E122,Calcu!$Q$335))</f>
        <v/>
      </c>
      <c r="D128" s="192" t="str">
        <f>IF(Calcu!$B122=FALSE,"",TEXT(Calcu!F122,Calcu!$Q$335))</f>
        <v/>
      </c>
      <c r="E128" s="192" t="str">
        <f>IF(Calcu!$B122=FALSE,"",TEXT(Calcu!G122,Calcu!$Q$335))</f>
        <v/>
      </c>
      <c r="F128" s="192" t="str">
        <f>IF(Calcu!$B122=FALSE,"",TEXT(Calcu!H122,Calcu!$Q$335))</f>
        <v/>
      </c>
      <c r="G128" s="192" t="str">
        <f>IF(Calcu!$B122=FALSE,"",TEXT(Calcu!I122,Calcu!$Q$335))</f>
        <v/>
      </c>
      <c r="H128" s="192" t="str">
        <f>IF(Calcu!$B122=FALSE,"",TEXT(Calcu!J122,Calcu!$Q$335))</f>
        <v/>
      </c>
      <c r="I128" s="25"/>
      <c r="J128" s="28"/>
      <c r="K128" s="28"/>
      <c r="L128" s="28"/>
      <c r="M128" s="28"/>
    </row>
    <row r="129" spans="2:13" ht="13.5" customHeight="1">
      <c r="B129" s="192" t="str">
        <f>Calcu!C123</f>
        <v/>
      </c>
      <c r="C129" s="192" t="str">
        <f>IF(Calcu!$B123=FALSE,"",TEXT(Calcu!E123,Calcu!$Q$335))</f>
        <v/>
      </c>
      <c r="D129" s="192" t="str">
        <f>IF(Calcu!$B123=FALSE,"",TEXT(Calcu!F123,Calcu!$Q$335))</f>
        <v/>
      </c>
      <c r="E129" s="192" t="str">
        <f>IF(Calcu!$B123=FALSE,"",TEXT(Calcu!G123,Calcu!$Q$335))</f>
        <v/>
      </c>
      <c r="F129" s="192" t="str">
        <f>IF(Calcu!$B123=FALSE,"",TEXT(Calcu!H123,Calcu!$Q$335))</f>
        <v/>
      </c>
      <c r="G129" s="192" t="str">
        <f>IF(Calcu!$B123=FALSE,"",TEXT(Calcu!I123,Calcu!$Q$335))</f>
        <v/>
      </c>
      <c r="H129" s="192" t="str">
        <f>IF(Calcu!$B123=FALSE,"",TEXT(Calcu!J123,Calcu!$Q$335))</f>
        <v/>
      </c>
      <c r="I129" s="25"/>
      <c r="J129" s="28"/>
      <c r="K129" s="28"/>
      <c r="L129" s="28"/>
      <c r="M129" s="28"/>
    </row>
    <row r="130" spans="2:13" ht="13.5" customHeight="1">
      <c r="B130" s="192" t="str">
        <f>Calcu!C124</f>
        <v/>
      </c>
      <c r="C130" s="192" t="str">
        <f>IF(Calcu!$B124=FALSE,"",TEXT(Calcu!E124,Calcu!$Q$335))</f>
        <v/>
      </c>
      <c r="D130" s="192" t="str">
        <f>IF(Calcu!$B124=FALSE,"",TEXT(Calcu!F124,Calcu!$Q$335))</f>
        <v/>
      </c>
      <c r="E130" s="192" t="str">
        <f>IF(Calcu!$B124=FALSE,"",TEXT(Calcu!G124,Calcu!$Q$335))</f>
        <v/>
      </c>
      <c r="F130" s="192" t="str">
        <f>IF(Calcu!$B124=FALSE,"",TEXT(Calcu!H124,Calcu!$Q$335))</f>
        <v/>
      </c>
      <c r="G130" s="192" t="str">
        <f>IF(Calcu!$B124=FALSE,"",TEXT(Calcu!I124,Calcu!$Q$335))</f>
        <v/>
      </c>
      <c r="H130" s="192" t="str">
        <f>IF(Calcu!$B124=FALSE,"",TEXT(Calcu!J124,Calcu!$Q$335))</f>
        <v/>
      </c>
      <c r="I130" s="25"/>
      <c r="J130" s="28"/>
      <c r="K130" s="28"/>
      <c r="L130" s="28"/>
      <c r="M130" s="28"/>
    </row>
    <row r="131" spans="2:13" ht="13.5" customHeight="1">
      <c r="B131" s="192" t="str">
        <f>Calcu!C125</f>
        <v/>
      </c>
      <c r="C131" s="192" t="str">
        <f>IF(Calcu!$B125=FALSE,"",TEXT(Calcu!E125,Calcu!$Q$335))</f>
        <v/>
      </c>
      <c r="D131" s="192" t="str">
        <f>IF(Calcu!$B125=FALSE,"",TEXT(Calcu!F125,Calcu!$Q$335))</f>
        <v/>
      </c>
      <c r="E131" s="192" t="str">
        <f>IF(Calcu!$B125=FALSE,"",TEXT(Calcu!G125,Calcu!$Q$335))</f>
        <v/>
      </c>
      <c r="F131" s="192" t="str">
        <f>IF(Calcu!$B125=FALSE,"",TEXT(Calcu!H125,Calcu!$Q$335))</f>
        <v/>
      </c>
      <c r="G131" s="192" t="str">
        <f>IF(Calcu!$B125=FALSE,"",TEXT(Calcu!I125,Calcu!$Q$335))</f>
        <v/>
      </c>
      <c r="H131" s="192" t="str">
        <f>IF(Calcu!$B125=FALSE,"",TEXT(Calcu!J125,Calcu!$Q$335))</f>
        <v/>
      </c>
      <c r="I131" s="25"/>
      <c r="J131" s="28"/>
      <c r="K131" s="28"/>
      <c r="L131" s="28"/>
      <c r="M131" s="28"/>
    </row>
    <row r="132" spans="2:13" ht="13.5" customHeight="1">
      <c r="B132" s="192" t="str">
        <f>Calcu!C126</f>
        <v/>
      </c>
      <c r="C132" s="192" t="str">
        <f>IF(Calcu!$B126=FALSE,"",TEXT(Calcu!E126,Calcu!$Q$335))</f>
        <v/>
      </c>
      <c r="D132" s="192" t="str">
        <f>IF(Calcu!$B126=FALSE,"",TEXT(Calcu!F126,Calcu!$Q$335))</f>
        <v/>
      </c>
      <c r="E132" s="192" t="str">
        <f>IF(Calcu!$B126=FALSE,"",TEXT(Calcu!G126,Calcu!$Q$335))</f>
        <v/>
      </c>
      <c r="F132" s="192" t="str">
        <f>IF(Calcu!$B126=FALSE,"",TEXT(Calcu!H126,Calcu!$Q$335))</f>
        <v/>
      </c>
      <c r="G132" s="192" t="str">
        <f>IF(Calcu!$B126=FALSE,"",TEXT(Calcu!I126,Calcu!$Q$335))</f>
        <v/>
      </c>
      <c r="H132" s="192" t="str">
        <f>IF(Calcu!$B126=FALSE,"",TEXT(Calcu!J126,Calcu!$Q$335))</f>
        <v/>
      </c>
      <c r="I132" s="25"/>
      <c r="J132" s="28"/>
      <c r="K132" s="28"/>
      <c r="L132" s="28"/>
      <c r="M132" s="28"/>
    </row>
    <row r="133" spans="2:13" ht="13.5" customHeight="1">
      <c r="B133" s="192" t="str">
        <f>Calcu!C127</f>
        <v/>
      </c>
      <c r="C133" s="192" t="str">
        <f>IF(Calcu!$B127=FALSE,"",TEXT(Calcu!E127,Calcu!$Q$335))</f>
        <v/>
      </c>
      <c r="D133" s="192" t="str">
        <f>IF(Calcu!$B127=FALSE,"",TEXT(Calcu!F127,Calcu!$Q$335))</f>
        <v/>
      </c>
      <c r="E133" s="192" t="str">
        <f>IF(Calcu!$B127=FALSE,"",TEXT(Calcu!G127,Calcu!$Q$335))</f>
        <v/>
      </c>
      <c r="F133" s="192" t="str">
        <f>IF(Calcu!$B127=FALSE,"",TEXT(Calcu!H127,Calcu!$Q$335))</f>
        <v/>
      </c>
      <c r="G133" s="192" t="str">
        <f>IF(Calcu!$B127=FALSE,"",TEXT(Calcu!I127,Calcu!$Q$335))</f>
        <v/>
      </c>
      <c r="H133" s="192" t="str">
        <f>IF(Calcu!$B127=FALSE,"",TEXT(Calcu!J127,Calcu!$Q$335))</f>
        <v/>
      </c>
      <c r="I133" s="25"/>
      <c r="J133" s="28"/>
      <c r="K133" s="28"/>
      <c r="L133" s="28"/>
      <c r="M133" s="28"/>
    </row>
    <row r="134" spans="2:13" ht="13.5" customHeight="1">
      <c r="B134" s="192" t="str">
        <f>Calcu!C128</f>
        <v/>
      </c>
      <c r="C134" s="192" t="str">
        <f>IF(Calcu!$B128=FALSE,"",TEXT(Calcu!E128,Calcu!$Q$335))</f>
        <v/>
      </c>
      <c r="D134" s="192" t="str">
        <f>IF(Calcu!$B128=FALSE,"",TEXT(Calcu!F128,Calcu!$Q$335))</f>
        <v/>
      </c>
      <c r="E134" s="192" t="str">
        <f>IF(Calcu!$B128=FALSE,"",TEXT(Calcu!G128,Calcu!$Q$335))</f>
        <v/>
      </c>
      <c r="F134" s="192" t="str">
        <f>IF(Calcu!$B128=FALSE,"",TEXT(Calcu!H128,Calcu!$Q$335))</f>
        <v/>
      </c>
      <c r="G134" s="192" t="str">
        <f>IF(Calcu!$B128=FALSE,"",TEXT(Calcu!I128,Calcu!$Q$335))</f>
        <v/>
      </c>
      <c r="H134" s="192" t="str">
        <f>IF(Calcu!$B128=FALSE,"",TEXT(Calcu!J128,Calcu!$Q$335))</f>
        <v/>
      </c>
      <c r="I134" s="25"/>
      <c r="J134" s="28"/>
      <c r="K134" s="28"/>
      <c r="L134" s="28"/>
      <c r="M134" s="28"/>
    </row>
    <row r="135" spans="2:13" ht="13.5" customHeight="1">
      <c r="B135" s="192" t="str">
        <f>Calcu!C129</f>
        <v/>
      </c>
      <c r="C135" s="192" t="str">
        <f>IF(Calcu!$B129=FALSE,"",TEXT(Calcu!E129,Calcu!$Q$335))</f>
        <v/>
      </c>
      <c r="D135" s="192" t="str">
        <f>IF(Calcu!$B129=FALSE,"",TEXT(Calcu!F129,Calcu!$Q$335))</f>
        <v/>
      </c>
      <c r="E135" s="192" t="str">
        <f>IF(Calcu!$B129=FALSE,"",TEXT(Calcu!G129,Calcu!$Q$335))</f>
        <v/>
      </c>
      <c r="F135" s="192" t="str">
        <f>IF(Calcu!$B129=FALSE,"",TEXT(Calcu!H129,Calcu!$Q$335))</f>
        <v/>
      </c>
      <c r="G135" s="192" t="str">
        <f>IF(Calcu!$B129=FALSE,"",TEXT(Calcu!I129,Calcu!$Q$335))</f>
        <v/>
      </c>
      <c r="H135" s="192" t="str">
        <f>IF(Calcu!$B129=FALSE,"",TEXT(Calcu!J129,Calcu!$Q$335))</f>
        <v/>
      </c>
      <c r="I135" s="25"/>
      <c r="J135" s="28"/>
      <c r="K135" s="28"/>
      <c r="L135" s="28"/>
      <c r="M135" s="28"/>
    </row>
    <row r="136" spans="2:13" ht="13.5" customHeight="1">
      <c r="B136" s="192" t="str">
        <f>Calcu!C130</f>
        <v/>
      </c>
      <c r="C136" s="192" t="str">
        <f>IF(Calcu!$B130=FALSE,"",TEXT(Calcu!E130,Calcu!$Q$335))</f>
        <v/>
      </c>
      <c r="D136" s="192" t="str">
        <f>IF(Calcu!$B130=FALSE,"",TEXT(Calcu!F130,Calcu!$Q$335))</f>
        <v/>
      </c>
      <c r="E136" s="192" t="str">
        <f>IF(Calcu!$B130=FALSE,"",TEXT(Calcu!G130,Calcu!$Q$335))</f>
        <v/>
      </c>
      <c r="F136" s="192" t="str">
        <f>IF(Calcu!$B130=FALSE,"",TEXT(Calcu!H130,Calcu!$Q$335))</f>
        <v/>
      </c>
      <c r="G136" s="192" t="str">
        <f>IF(Calcu!$B130=FALSE,"",TEXT(Calcu!I130,Calcu!$Q$335))</f>
        <v/>
      </c>
      <c r="H136" s="192" t="str">
        <f>IF(Calcu!$B130=FALSE,"",TEXT(Calcu!J130,Calcu!$Q$335))</f>
        <v/>
      </c>
      <c r="I136" s="25"/>
      <c r="J136" s="28"/>
      <c r="K136" s="28"/>
      <c r="L136" s="28"/>
      <c r="M136" s="28"/>
    </row>
    <row r="137" spans="2:13" ht="13.5" customHeight="1">
      <c r="B137" s="192" t="str">
        <f>Calcu!C131</f>
        <v/>
      </c>
      <c r="C137" s="192" t="str">
        <f>IF(Calcu!$B131=FALSE,"",TEXT(Calcu!E131,Calcu!$Q$335))</f>
        <v/>
      </c>
      <c r="D137" s="192" t="str">
        <f>IF(Calcu!$B131=FALSE,"",TEXT(Calcu!F131,Calcu!$Q$335))</f>
        <v/>
      </c>
      <c r="E137" s="192" t="str">
        <f>IF(Calcu!$B131=FALSE,"",TEXT(Calcu!G131,Calcu!$Q$335))</f>
        <v/>
      </c>
      <c r="F137" s="192" t="str">
        <f>IF(Calcu!$B131=FALSE,"",TEXT(Calcu!H131,Calcu!$Q$335))</f>
        <v/>
      </c>
      <c r="G137" s="192" t="str">
        <f>IF(Calcu!$B131=FALSE,"",TEXT(Calcu!I131,Calcu!$Q$335))</f>
        <v/>
      </c>
      <c r="H137" s="192" t="str">
        <f>IF(Calcu!$B131=FALSE,"",TEXT(Calcu!J131,Calcu!$Q$335))</f>
        <v/>
      </c>
      <c r="I137" s="25"/>
      <c r="J137" s="28"/>
      <c r="K137" s="28"/>
      <c r="L137" s="28"/>
      <c r="M137" s="28"/>
    </row>
    <row r="138" spans="2:13" ht="13.5" customHeight="1">
      <c r="B138" s="192" t="str">
        <f>Calcu!C132</f>
        <v/>
      </c>
      <c r="C138" s="192" t="str">
        <f>IF(Calcu!$B132=FALSE,"",TEXT(Calcu!E132,Calcu!$Q$335))</f>
        <v/>
      </c>
      <c r="D138" s="192" t="str">
        <f>IF(Calcu!$B132=FALSE,"",TEXT(Calcu!F132,Calcu!$Q$335))</f>
        <v/>
      </c>
      <c r="E138" s="192" t="str">
        <f>IF(Calcu!$B132=FALSE,"",TEXT(Calcu!G132,Calcu!$Q$335))</f>
        <v/>
      </c>
      <c r="F138" s="192" t="str">
        <f>IF(Calcu!$B132=FALSE,"",TEXT(Calcu!H132,Calcu!$Q$335))</f>
        <v/>
      </c>
      <c r="G138" s="192" t="str">
        <f>IF(Calcu!$B132=FALSE,"",TEXT(Calcu!I132,Calcu!$Q$335))</f>
        <v/>
      </c>
      <c r="H138" s="192" t="str">
        <f>IF(Calcu!$B132=FALSE,"",TEXT(Calcu!J132,Calcu!$Q$335))</f>
        <v/>
      </c>
      <c r="I138" s="25"/>
      <c r="J138" s="28"/>
      <c r="K138" s="28"/>
      <c r="L138" s="28"/>
      <c r="M138" s="28"/>
    </row>
    <row r="139" spans="2:13" ht="13.5" customHeight="1">
      <c r="B139" s="192" t="str">
        <f>Calcu!C133</f>
        <v/>
      </c>
      <c r="C139" s="192" t="str">
        <f>IF(Calcu!$B133=FALSE,"",TEXT(Calcu!E133,Calcu!$Q$335))</f>
        <v/>
      </c>
      <c r="D139" s="192" t="str">
        <f>IF(Calcu!$B133=FALSE,"",TEXT(Calcu!F133,Calcu!$Q$335))</f>
        <v/>
      </c>
      <c r="E139" s="192" t="str">
        <f>IF(Calcu!$B133=FALSE,"",TEXT(Calcu!G133,Calcu!$Q$335))</f>
        <v/>
      </c>
      <c r="F139" s="192" t="str">
        <f>IF(Calcu!$B133=FALSE,"",TEXT(Calcu!H133,Calcu!$Q$335))</f>
        <v/>
      </c>
      <c r="G139" s="192" t="str">
        <f>IF(Calcu!$B133=FALSE,"",TEXT(Calcu!I133,Calcu!$Q$335))</f>
        <v/>
      </c>
      <c r="H139" s="192" t="str">
        <f>IF(Calcu!$B133=FALSE,"",TEXT(Calcu!J133,Calcu!$Q$335))</f>
        <v/>
      </c>
      <c r="I139" s="25"/>
      <c r="J139" s="28"/>
      <c r="K139" s="28"/>
      <c r="L139" s="28"/>
      <c r="M139" s="28"/>
    </row>
    <row r="140" spans="2:13" ht="13.5" customHeight="1">
      <c r="B140" s="192" t="str">
        <f>Calcu!C134</f>
        <v/>
      </c>
      <c r="C140" s="192" t="str">
        <f>IF(Calcu!$B134=FALSE,"",TEXT(Calcu!E134,Calcu!$Q$335))</f>
        <v/>
      </c>
      <c r="D140" s="192" t="str">
        <f>IF(Calcu!$B134=FALSE,"",TEXT(Calcu!F134,Calcu!$Q$335))</f>
        <v/>
      </c>
      <c r="E140" s="192" t="str">
        <f>IF(Calcu!$B134=FALSE,"",TEXT(Calcu!G134,Calcu!$Q$335))</f>
        <v/>
      </c>
      <c r="F140" s="192" t="str">
        <f>IF(Calcu!$B134=FALSE,"",TEXT(Calcu!H134,Calcu!$Q$335))</f>
        <v/>
      </c>
      <c r="G140" s="192" t="str">
        <f>IF(Calcu!$B134=FALSE,"",TEXT(Calcu!I134,Calcu!$Q$335))</f>
        <v/>
      </c>
      <c r="H140" s="192" t="str">
        <f>IF(Calcu!$B134=FALSE,"",TEXT(Calcu!J134,Calcu!$Q$335))</f>
        <v/>
      </c>
      <c r="I140" s="25"/>
      <c r="J140" s="28"/>
      <c r="K140" s="28"/>
      <c r="L140" s="28"/>
      <c r="M140" s="28"/>
    </row>
    <row r="141" spans="2:13" ht="13.5" customHeight="1">
      <c r="B141" s="192" t="str">
        <f>Calcu!C135</f>
        <v/>
      </c>
      <c r="C141" s="192" t="str">
        <f>IF(Calcu!$B135=FALSE,"",TEXT(Calcu!E135,Calcu!$Q$335))</f>
        <v/>
      </c>
      <c r="D141" s="192" t="str">
        <f>IF(Calcu!$B135=FALSE,"",TEXT(Calcu!F135,Calcu!$Q$335))</f>
        <v/>
      </c>
      <c r="E141" s="192" t="str">
        <f>IF(Calcu!$B135=FALSE,"",TEXT(Calcu!G135,Calcu!$Q$335))</f>
        <v/>
      </c>
      <c r="F141" s="192" t="str">
        <f>IF(Calcu!$B135=FALSE,"",TEXT(Calcu!H135,Calcu!$Q$335))</f>
        <v/>
      </c>
      <c r="G141" s="192" t="str">
        <f>IF(Calcu!$B135=FALSE,"",TEXT(Calcu!I135,Calcu!$Q$335))</f>
        <v/>
      </c>
      <c r="H141" s="192" t="str">
        <f>IF(Calcu!$B135=FALSE,"",TEXT(Calcu!J135,Calcu!$Q$335))</f>
        <v/>
      </c>
      <c r="I141" s="25"/>
      <c r="J141" s="28"/>
      <c r="K141" s="28"/>
      <c r="L141" s="28"/>
      <c r="M141" s="28"/>
    </row>
    <row r="142" spans="2:13" ht="13.5" customHeight="1">
      <c r="B142" s="192" t="str">
        <f>Calcu!C136</f>
        <v/>
      </c>
      <c r="C142" s="192" t="str">
        <f>IF(Calcu!$B136=FALSE,"",TEXT(Calcu!E136,Calcu!$Q$335))</f>
        <v/>
      </c>
      <c r="D142" s="192" t="str">
        <f>IF(Calcu!$B136=FALSE,"",TEXT(Calcu!F136,Calcu!$Q$335))</f>
        <v/>
      </c>
      <c r="E142" s="192" t="str">
        <f>IF(Calcu!$B136=FALSE,"",TEXT(Calcu!G136,Calcu!$Q$335))</f>
        <v/>
      </c>
      <c r="F142" s="192" t="str">
        <f>IF(Calcu!$B136=FALSE,"",TEXT(Calcu!H136,Calcu!$Q$335))</f>
        <v/>
      </c>
      <c r="G142" s="192" t="str">
        <f>IF(Calcu!$B136=FALSE,"",TEXT(Calcu!I136,Calcu!$Q$335))</f>
        <v/>
      </c>
      <c r="H142" s="192" t="str">
        <f>IF(Calcu!$B136=FALSE,"",TEXT(Calcu!J136,Calcu!$Q$335))</f>
        <v/>
      </c>
      <c r="I142" s="25"/>
      <c r="J142" s="28"/>
      <c r="K142" s="28"/>
      <c r="L142" s="28"/>
      <c r="M142" s="28"/>
    </row>
    <row r="143" spans="2:13" ht="13.5" customHeight="1">
      <c r="B143" s="192" t="str">
        <f>Calcu!C137</f>
        <v/>
      </c>
      <c r="C143" s="192" t="str">
        <f>IF(Calcu!$B137=FALSE,"",TEXT(Calcu!E137,Calcu!$Q$335))</f>
        <v/>
      </c>
      <c r="D143" s="192" t="str">
        <f>IF(Calcu!$B137=FALSE,"",TEXT(Calcu!F137,Calcu!$Q$335))</f>
        <v/>
      </c>
      <c r="E143" s="192" t="str">
        <f>IF(Calcu!$B137=FALSE,"",TEXT(Calcu!G137,Calcu!$Q$335))</f>
        <v/>
      </c>
      <c r="F143" s="192" t="str">
        <f>IF(Calcu!$B137=FALSE,"",TEXT(Calcu!H137,Calcu!$Q$335))</f>
        <v/>
      </c>
      <c r="G143" s="192" t="str">
        <f>IF(Calcu!$B137=FALSE,"",TEXT(Calcu!I137,Calcu!$Q$335))</f>
        <v/>
      </c>
      <c r="H143" s="192" t="str">
        <f>IF(Calcu!$B137=FALSE,"",TEXT(Calcu!J137,Calcu!$Q$335))</f>
        <v/>
      </c>
      <c r="I143" s="25"/>
      <c r="J143" s="28"/>
      <c r="K143" s="28"/>
      <c r="L143" s="28"/>
      <c r="M143" s="28"/>
    </row>
    <row r="144" spans="2:13" ht="13.5" customHeight="1">
      <c r="B144" s="192" t="str">
        <f>Calcu!C138</f>
        <v/>
      </c>
      <c r="C144" s="192" t="str">
        <f>IF(Calcu!$B138=FALSE,"",TEXT(Calcu!E138,Calcu!$Q$335))</f>
        <v/>
      </c>
      <c r="D144" s="192" t="str">
        <f>IF(Calcu!$B138=FALSE,"",TEXT(Calcu!F138,Calcu!$Q$335))</f>
        <v/>
      </c>
      <c r="E144" s="192" t="str">
        <f>IF(Calcu!$B138=FALSE,"",TEXT(Calcu!G138,Calcu!$Q$335))</f>
        <v/>
      </c>
      <c r="F144" s="192" t="str">
        <f>IF(Calcu!$B138=FALSE,"",TEXT(Calcu!H138,Calcu!$Q$335))</f>
        <v/>
      </c>
      <c r="G144" s="192" t="str">
        <f>IF(Calcu!$B138=FALSE,"",TEXT(Calcu!I138,Calcu!$Q$335))</f>
        <v/>
      </c>
      <c r="H144" s="192" t="str">
        <f>IF(Calcu!$B138=FALSE,"",TEXT(Calcu!J138,Calcu!$Q$335))</f>
        <v/>
      </c>
      <c r="I144" s="25"/>
      <c r="J144" s="28"/>
      <c r="K144" s="28"/>
      <c r="L144" s="28"/>
      <c r="M144" s="28"/>
    </row>
    <row r="145" spans="2:13" ht="13.5" customHeight="1">
      <c r="B145" s="192" t="str">
        <f>Calcu!C139</f>
        <v/>
      </c>
      <c r="C145" s="192" t="str">
        <f>IF(Calcu!$B139=FALSE,"",TEXT(Calcu!E139,Calcu!$Q$335))</f>
        <v/>
      </c>
      <c r="D145" s="192" t="str">
        <f>IF(Calcu!$B139=FALSE,"",TEXT(Calcu!F139,Calcu!$Q$335))</f>
        <v/>
      </c>
      <c r="E145" s="192" t="str">
        <f>IF(Calcu!$B139=FALSE,"",TEXT(Calcu!G139,Calcu!$Q$335))</f>
        <v/>
      </c>
      <c r="F145" s="192" t="str">
        <f>IF(Calcu!$B139=FALSE,"",TEXT(Calcu!H139,Calcu!$Q$335))</f>
        <v/>
      </c>
      <c r="G145" s="192" t="str">
        <f>IF(Calcu!$B139=FALSE,"",TEXT(Calcu!I139,Calcu!$Q$335))</f>
        <v/>
      </c>
      <c r="H145" s="192" t="str">
        <f>IF(Calcu!$B139=FALSE,"",TEXT(Calcu!J139,Calcu!$Q$335))</f>
        <v/>
      </c>
      <c r="I145" s="25"/>
      <c r="J145" s="28"/>
      <c r="K145" s="28"/>
      <c r="L145" s="28"/>
      <c r="M145" s="28"/>
    </row>
    <row r="146" spans="2:13" ht="13.5" customHeight="1">
      <c r="B146" s="192" t="str">
        <f>Calcu!C140</f>
        <v/>
      </c>
      <c r="C146" s="192" t="str">
        <f>IF(Calcu!$B140=FALSE,"",TEXT(Calcu!E140,Calcu!$Q$335))</f>
        <v/>
      </c>
      <c r="D146" s="192" t="str">
        <f>IF(Calcu!$B140=FALSE,"",TEXT(Calcu!F140,Calcu!$Q$335))</f>
        <v/>
      </c>
      <c r="E146" s="192" t="str">
        <f>IF(Calcu!$B140=FALSE,"",TEXT(Calcu!G140,Calcu!$Q$335))</f>
        <v/>
      </c>
      <c r="F146" s="192" t="str">
        <f>IF(Calcu!$B140=FALSE,"",TEXT(Calcu!H140,Calcu!$Q$335))</f>
        <v/>
      </c>
      <c r="G146" s="192" t="str">
        <f>IF(Calcu!$B140=FALSE,"",TEXT(Calcu!I140,Calcu!$Q$335))</f>
        <v/>
      </c>
      <c r="H146" s="192" t="str">
        <f>IF(Calcu!$B140=FALSE,"",TEXT(Calcu!J140,Calcu!$Q$335))</f>
        <v/>
      </c>
      <c r="I146" s="25"/>
      <c r="J146" s="28"/>
      <c r="K146" s="28"/>
      <c r="L146" s="28"/>
      <c r="M146" s="28"/>
    </row>
    <row r="147" spans="2:13" ht="13.5" customHeight="1">
      <c r="B147" s="192" t="str">
        <f>Calcu!C141</f>
        <v/>
      </c>
      <c r="C147" s="192" t="str">
        <f>IF(Calcu!$B141=FALSE,"",TEXT(Calcu!E141,Calcu!$Q$335))</f>
        <v/>
      </c>
      <c r="D147" s="192" t="str">
        <f>IF(Calcu!$B141=FALSE,"",TEXT(Calcu!F141,Calcu!$Q$335))</f>
        <v/>
      </c>
      <c r="E147" s="192" t="str">
        <f>IF(Calcu!$B141=FALSE,"",TEXT(Calcu!G141,Calcu!$Q$335))</f>
        <v/>
      </c>
      <c r="F147" s="192" t="str">
        <f>IF(Calcu!$B141=FALSE,"",TEXT(Calcu!H141,Calcu!$Q$335))</f>
        <v/>
      </c>
      <c r="G147" s="192" t="str">
        <f>IF(Calcu!$B141=FALSE,"",TEXT(Calcu!I141,Calcu!$Q$335))</f>
        <v/>
      </c>
      <c r="H147" s="192" t="str">
        <f>IF(Calcu!$B141=FALSE,"",TEXT(Calcu!J141,Calcu!$Q$335))</f>
        <v/>
      </c>
      <c r="I147" s="25"/>
      <c r="J147" s="28"/>
      <c r="K147" s="28"/>
      <c r="L147" s="28"/>
      <c r="M147" s="28"/>
    </row>
    <row r="148" spans="2:13" ht="13.5" customHeight="1">
      <c r="B148" s="192" t="str">
        <f>Calcu!C142</f>
        <v/>
      </c>
      <c r="C148" s="192" t="str">
        <f>IF(Calcu!$B142=FALSE,"",TEXT(Calcu!E142,Calcu!$Q$335))</f>
        <v/>
      </c>
      <c r="D148" s="192" t="str">
        <f>IF(Calcu!$B142=FALSE,"",TEXT(Calcu!F142,Calcu!$Q$335))</f>
        <v/>
      </c>
      <c r="E148" s="192" t="str">
        <f>IF(Calcu!$B142=FALSE,"",TEXT(Calcu!G142,Calcu!$Q$335))</f>
        <v/>
      </c>
      <c r="F148" s="192" t="str">
        <f>IF(Calcu!$B142=FALSE,"",TEXT(Calcu!H142,Calcu!$Q$335))</f>
        <v/>
      </c>
      <c r="G148" s="192" t="str">
        <f>IF(Calcu!$B142=FALSE,"",TEXT(Calcu!I142,Calcu!$Q$335))</f>
        <v/>
      </c>
      <c r="H148" s="192" t="str">
        <f>IF(Calcu!$B142=FALSE,"",TEXT(Calcu!J142,Calcu!$Q$335))</f>
        <v/>
      </c>
      <c r="I148" s="25"/>
      <c r="J148" s="28"/>
      <c r="K148" s="28"/>
      <c r="L148" s="28"/>
      <c r="M148" s="28"/>
    </row>
    <row r="149" spans="2:13" ht="13.5" customHeight="1">
      <c r="B149" s="192" t="str">
        <f>Calcu!C143</f>
        <v/>
      </c>
      <c r="C149" s="192" t="str">
        <f>IF(Calcu!$B143=FALSE,"",TEXT(Calcu!E143,Calcu!$Q$335))</f>
        <v/>
      </c>
      <c r="D149" s="192" t="str">
        <f>IF(Calcu!$B143=FALSE,"",TEXT(Calcu!F143,Calcu!$Q$335))</f>
        <v/>
      </c>
      <c r="E149" s="192" t="str">
        <f>IF(Calcu!$B143=FALSE,"",TEXT(Calcu!G143,Calcu!$Q$335))</f>
        <v/>
      </c>
      <c r="F149" s="192" t="str">
        <f>IF(Calcu!$B143=FALSE,"",TEXT(Calcu!H143,Calcu!$Q$335))</f>
        <v/>
      </c>
      <c r="G149" s="192" t="str">
        <f>IF(Calcu!$B143=FALSE,"",TEXT(Calcu!I143,Calcu!$Q$335))</f>
        <v/>
      </c>
      <c r="H149" s="192" t="str">
        <f>IF(Calcu!$B143=FALSE,"",TEXT(Calcu!J143,Calcu!$Q$335))</f>
        <v/>
      </c>
      <c r="I149" s="25"/>
      <c r="J149" s="28"/>
      <c r="K149" s="28"/>
      <c r="L149" s="28"/>
      <c r="M149" s="28"/>
    </row>
    <row r="150" spans="2:13" ht="13.5" customHeight="1">
      <c r="B150" s="192" t="str">
        <f>Calcu!C144</f>
        <v/>
      </c>
      <c r="C150" s="192" t="str">
        <f>IF(Calcu!$B144=FALSE,"",TEXT(Calcu!E144,Calcu!$Q$335))</f>
        <v/>
      </c>
      <c r="D150" s="192" t="str">
        <f>IF(Calcu!$B144=FALSE,"",TEXT(Calcu!F144,Calcu!$Q$335))</f>
        <v/>
      </c>
      <c r="E150" s="192" t="str">
        <f>IF(Calcu!$B144=FALSE,"",TEXT(Calcu!G144,Calcu!$Q$335))</f>
        <v/>
      </c>
      <c r="F150" s="192" t="str">
        <f>IF(Calcu!$B144=FALSE,"",TEXT(Calcu!H144,Calcu!$Q$335))</f>
        <v/>
      </c>
      <c r="G150" s="192" t="str">
        <f>IF(Calcu!$B144=FALSE,"",TEXT(Calcu!I144,Calcu!$Q$335))</f>
        <v/>
      </c>
      <c r="H150" s="192" t="str">
        <f>IF(Calcu!$B144=FALSE,"",TEXT(Calcu!J144,Calcu!$Q$335))</f>
        <v/>
      </c>
      <c r="I150" s="25"/>
      <c r="J150" s="28"/>
      <c r="K150" s="28"/>
      <c r="L150" s="28"/>
      <c r="M150" s="28"/>
    </row>
    <row r="151" spans="2:13" ht="13.5" customHeight="1">
      <c r="B151" s="192" t="str">
        <f>Calcu!C145</f>
        <v/>
      </c>
      <c r="C151" s="192" t="str">
        <f>IF(Calcu!$B145=FALSE,"",TEXT(Calcu!E145,Calcu!$Q$335))</f>
        <v/>
      </c>
      <c r="D151" s="192" t="str">
        <f>IF(Calcu!$B145=FALSE,"",TEXT(Calcu!F145,Calcu!$Q$335))</f>
        <v/>
      </c>
      <c r="E151" s="192" t="str">
        <f>IF(Calcu!$B145=FALSE,"",TEXT(Calcu!G145,Calcu!$Q$335))</f>
        <v/>
      </c>
      <c r="F151" s="192" t="str">
        <f>IF(Calcu!$B145=FALSE,"",TEXT(Calcu!H145,Calcu!$Q$335))</f>
        <v/>
      </c>
      <c r="G151" s="192" t="str">
        <f>IF(Calcu!$B145=FALSE,"",TEXT(Calcu!I145,Calcu!$Q$335))</f>
        <v/>
      </c>
      <c r="H151" s="192" t="str">
        <f>IF(Calcu!$B145=FALSE,"",TEXT(Calcu!J145,Calcu!$Q$335))</f>
        <v/>
      </c>
      <c r="I151" s="25"/>
      <c r="J151" s="28"/>
      <c r="K151" s="28"/>
      <c r="L151" s="28"/>
      <c r="M151" s="28"/>
    </row>
    <row r="152" spans="2:13" ht="13.5" customHeight="1">
      <c r="B152" s="192" t="str">
        <f>Calcu!C146</f>
        <v/>
      </c>
      <c r="C152" s="192" t="str">
        <f>IF(Calcu!$B146=FALSE,"",TEXT(Calcu!E146,Calcu!$Q$335))</f>
        <v/>
      </c>
      <c r="D152" s="192" t="str">
        <f>IF(Calcu!$B146=FALSE,"",TEXT(Calcu!F146,Calcu!$Q$335))</f>
        <v/>
      </c>
      <c r="E152" s="192" t="str">
        <f>IF(Calcu!$B146=FALSE,"",TEXT(Calcu!G146,Calcu!$Q$335))</f>
        <v/>
      </c>
      <c r="F152" s="192" t="str">
        <f>IF(Calcu!$B146=FALSE,"",TEXT(Calcu!H146,Calcu!$Q$335))</f>
        <v/>
      </c>
      <c r="G152" s="192" t="str">
        <f>IF(Calcu!$B146=FALSE,"",TEXT(Calcu!I146,Calcu!$Q$335))</f>
        <v/>
      </c>
      <c r="H152" s="192" t="str">
        <f>IF(Calcu!$B146=FALSE,"",TEXT(Calcu!J146,Calcu!$Q$335))</f>
        <v/>
      </c>
      <c r="I152" s="25"/>
      <c r="J152" s="28"/>
      <c r="K152" s="28"/>
      <c r="L152" s="28"/>
      <c r="M152" s="28"/>
    </row>
    <row r="153" spans="2:13" ht="13.5" customHeight="1">
      <c r="B153" s="192" t="str">
        <f>Calcu!C147</f>
        <v/>
      </c>
      <c r="C153" s="192" t="str">
        <f>IF(Calcu!$B147=FALSE,"",TEXT(Calcu!E147,Calcu!$Q$335))</f>
        <v/>
      </c>
      <c r="D153" s="192" t="str">
        <f>IF(Calcu!$B147=FALSE,"",TEXT(Calcu!F147,Calcu!$Q$335))</f>
        <v/>
      </c>
      <c r="E153" s="192" t="str">
        <f>IF(Calcu!$B147=FALSE,"",TEXT(Calcu!G147,Calcu!$Q$335))</f>
        <v/>
      </c>
      <c r="F153" s="192" t="str">
        <f>IF(Calcu!$B147=FALSE,"",TEXT(Calcu!H147,Calcu!$Q$335))</f>
        <v/>
      </c>
      <c r="G153" s="192" t="str">
        <f>IF(Calcu!$B147=FALSE,"",TEXT(Calcu!I147,Calcu!$Q$335))</f>
        <v/>
      </c>
      <c r="H153" s="192" t="str">
        <f>IF(Calcu!$B147=FALSE,"",TEXT(Calcu!J147,Calcu!$Q$335))</f>
        <v/>
      </c>
      <c r="I153" s="25"/>
      <c r="J153" s="28"/>
      <c r="K153" s="28"/>
      <c r="L153" s="28"/>
      <c r="M153" s="28"/>
    </row>
    <row r="154" spans="2:13" ht="13.5" customHeight="1">
      <c r="B154" s="192" t="str">
        <f>Calcu!C148</f>
        <v/>
      </c>
      <c r="C154" s="192" t="str">
        <f>IF(Calcu!$B148=FALSE,"",TEXT(Calcu!E148,Calcu!$Q$335))</f>
        <v/>
      </c>
      <c r="D154" s="192" t="str">
        <f>IF(Calcu!$B148=FALSE,"",TEXT(Calcu!F148,Calcu!$Q$335))</f>
        <v/>
      </c>
      <c r="E154" s="192" t="str">
        <f>IF(Calcu!$B148=FALSE,"",TEXT(Calcu!G148,Calcu!$Q$335))</f>
        <v/>
      </c>
      <c r="F154" s="192" t="str">
        <f>IF(Calcu!$B148=FALSE,"",TEXT(Calcu!H148,Calcu!$Q$335))</f>
        <v/>
      </c>
      <c r="G154" s="192" t="str">
        <f>IF(Calcu!$B148=FALSE,"",TEXT(Calcu!I148,Calcu!$Q$335))</f>
        <v/>
      </c>
      <c r="H154" s="192" t="str">
        <f>IF(Calcu!$B148=FALSE,"",TEXT(Calcu!J148,Calcu!$Q$335))</f>
        <v/>
      </c>
      <c r="I154" s="25"/>
      <c r="J154" s="28"/>
      <c r="K154" s="28"/>
      <c r="L154" s="28"/>
      <c r="M154" s="28"/>
    </row>
    <row r="155" spans="2:13" ht="13.5" customHeight="1">
      <c r="B155" s="192" t="str">
        <f>Calcu!C149</f>
        <v/>
      </c>
      <c r="C155" s="192" t="str">
        <f>IF(Calcu!$B149=FALSE,"",TEXT(Calcu!E149,Calcu!$Q$335))</f>
        <v/>
      </c>
      <c r="D155" s="192" t="str">
        <f>IF(Calcu!$B149=FALSE,"",TEXT(Calcu!F149,Calcu!$Q$335))</f>
        <v/>
      </c>
      <c r="E155" s="192" t="str">
        <f>IF(Calcu!$B149=FALSE,"",TEXT(Calcu!G149,Calcu!$Q$335))</f>
        <v/>
      </c>
      <c r="F155" s="192" t="str">
        <f>IF(Calcu!$B149=FALSE,"",TEXT(Calcu!H149,Calcu!$Q$335))</f>
        <v/>
      </c>
      <c r="G155" s="192" t="str">
        <f>IF(Calcu!$B149=FALSE,"",TEXT(Calcu!I149,Calcu!$Q$335))</f>
        <v/>
      </c>
      <c r="H155" s="192" t="str">
        <f>IF(Calcu!$B149=FALSE,"",TEXT(Calcu!J149,Calcu!$Q$335))</f>
        <v/>
      </c>
      <c r="I155" s="25"/>
      <c r="J155" s="28"/>
      <c r="K155" s="28"/>
      <c r="L155" s="28"/>
      <c r="M155" s="28"/>
    </row>
    <row r="156" spans="2:13" ht="13.5" customHeight="1">
      <c r="B156" s="192" t="str">
        <f>Calcu!C150</f>
        <v/>
      </c>
      <c r="C156" s="192" t="str">
        <f>IF(Calcu!$B150=FALSE,"",TEXT(Calcu!E150,Calcu!$Q$335))</f>
        <v/>
      </c>
      <c r="D156" s="192" t="str">
        <f>IF(Calcu!$B150=FALSE,"",TEXT(Calcu!F150,Calcu!$Q$335))</f>
        <v/>
      </c>
      <c r="E156" s="192" t="str">
        <f>IF(Calcu!$B150=FALSE,"",TEXT(Calcu!G150,Calcu!$Q$335))</f>
        <v/>
      </c>
      <c r="F156" s="192" t="str">
        <f>IF(Calcu!$B150=FALSE,"",TEXT(Calcu!H150,Calcu!$Q$335))</f>
        <v/>
      </c>
      <c r="G156" s="192" t="str">
        <f>IF(Calcu!$B150=FALSE,"",TEXT(Calcu!I150,Calcu!$Q$335))</f>
        <v/>
      </c>
      <c r="H156" s="192" t="str">
        <f>IF(Calcu!$B150=FALSE,"",TEXT(Calcu!J150,Calcu!$Q$335))</f>
        <v/>
      </c>
      <c r="I156" s="25"/>
      <c r="J156" s="28"/>
      <c r="K156" s="28"/>
      <c r="L156" s="28"/>
      <c r="M156" s="28"/>
    </row>
    <row r="157" spans="2:13" ht="13.5" customHeight="1">
      <c r="B157" s="192" t="str">
        <f>Calcu!C151</f>
        <v/>
      </c>
      <c r="C157" s="192" t="str">
        <f>IF(Calcu!$B151=FALSE,"",TEXT(Calcu!E151,Calcu!$Q$335))</f>
        <v/>
      </c>
      <c r="D157" s="192" t="str">
        <f>IF(Calcu!$B151=FALSE,"",TEXT(Calcu!F151,Calcu!$Q$335))</f>
        <v/>
      </c>
      <c r="E157" s="192" t="str">
        <f>IF(Calcu!$B151=FALSE,"",TEXT(Calcu!G151,Calcu!$Q$335))</f>
        <v/>
      </c>
      <c r="F157" s="192" t="str">
        <f>IF(Calcu!$B151=FALSE,"",TEXT(Calcu!H151,Calcu!$Q$335))</f>
        <v/>
      </c>
      <c r="G157" s="192" t="str">
        <f>IF(Calcu!$B151=FALSE,"",TEXT(Calcu!I151,Calcu!$Q$335))</f>
        <v/>
      </c>
      <c r="H157" s="192" t="str">
        <f>IF(Calcu!$B151=FALSE,"",TEXT(Calcu!J151,Calcu!$Q$335))</f>
        <v/>
      </c>
      <c r="I157" s="25"/>
      <c r="J157" s="28"/>
      <c r="K157" s="28"/>
      <c r="L157" s="28"/>
      <c r="M157" s="28"/>
    </row>
    <row r="158" spans="2:13" ht="13.5" customHeight="1">
      <c r="B158" s="192" t="str">
        <f>Calcu!C152</f>
        <v/>
      </c>
      <c r="C158" s="192" t="str">
        <f>IF(Calcu!$B152=FALSE,"",TEXT(Calcu!E152,Calcu!$Q$335))</f>
        <v/>
      </c>
      <c r="D158" s="192" t="str">
        <f>IF(Calcu!$B152=FALSE,"",TEXT(Calcu!F152,Calcu!$Q$335))</f>
        <v/>
      </c>
      <c r="E158" s="192" t="str">
        <f>IF(Calcu!$B152=FALSE,"",TEXT(Calcu!G152,Calcu!$Q$335))</f>
        <v/>
      </c>
      <c r="F158" s="192" t="str">
        <f>IF(Calcu!$B152=FALSE,"",TEXT(Calcu!H152,Calcu!$Q$335))</f>
        <v/>
      </c>
      <c r="G158" s="192" t="str">
        <f>IF(Calcu!$B152=FALSE,"",TEXT(Calcu!I152,Calcu!$Q$335))</f>
        <v/>
      </c>
      <c r="H158" s="192" t="str">
        <f>IF(Calcu!$B152=FALSE,"",TEXT(Calcu!J152,Calcu!$Q$335))</f>
        <v/>
      </c>
      <c r="I158" s="25"/>
      <c r="J158" s="28"/>
      <c r="K158" s="28"/>
      <c r="L158" s="28"/>
      <c r="M158" s="28"/>
    </row>
    <row r="159" spans="2:13" ht="13.5" customHeight="1">
      <c r="B159" s="192" t="str">
        <f>Calcu!C153</f>
        <v/>
      </c>
      <c r="C159" s="192" t="str">
        <f>IF(Calcu!$B153=FALSE,"",TEXT(Calcu!E153,Calcu!$Q$335))</f>
        <v/>
      </c>
      <c r="D159" s="192" t="str">
        <f>IF(Calcu!$B153=FALSE,"",TEXT(Calcu!F153,Calcu!$Q$335))</f>
        <v/>
      </c>
      <c r="E159" s="192" t="str">
        <f>IF(Calcu!$B153=FALSE,"",TEXT(Calcu!G153,Calcu!$Q$335))</f>
        <v/>
      </c>
      <c r="F159" s="192" t="str">
        <f>IF(Calcu!$B153=FALSE,"",TEXT(Calcu!H153,Calcu!$Q$335))</f>
        <v/>
      </c>
      <c r="G159" s="192" t="str">
        <f>IF(Calcu!$B153=FALSE,"",TEXT(Calcu!I153,Calcu!$Q$335))</f>
        <v/>
      </c>
      <c r="H159" s="192" t="str">
        <f>IF(Calcu!$B153=FALSE,"",TEXT(Calcu!J153,Calcu!$Q$335))</f>
        <v/>
      </c>
      <c r="I159" s="25"/>
      <c r="J159" s="28"/>
      <c r="K159" s="28"/>
      <c r="L159" s="28"/>
      <c r="M159" s="28"/>
    </row>
    <row r="160" spans="2:13" ht="13.5" customHeight="1">
      <c r="B160" s="192" t="str">
        <f>Calcu!C154</f>
        <v/>
      </c>
      <c r="C160" s="192" t="str">
        <f>IF(Calcu!$B154=FALSE,"",TEXT(Calcu!E154,Calcu!$Q$335))</f>
        <v/>
      </c>
      <c r="D160" s="192" t="str">
        <f>IF(Calcu!$B154=FALSE,"",TEXT(Calcu!F154,Calcu!$Q$335))</f>
        <v/>
      </c>
      <c r="E160" s="192" t="str">
        <f>IF(Calcu!$B154=FALSE,"",TEXT(Calcu!G154,Calcu!$Q$335))</f>
        <v/>
      </c>
      <c r="F160" s="192" t="str">
        <f>IF(Calcu!$B154=FALSE,"",TEXT(Calcu!H154,Calcu!$Q$335))</f>
        <v/>
      </c>
      <c r="G160" s="192" t="str">
        <f>IF(Calcu!$B154=FALSE,"",TEXT(Calcu!I154,Calcu!$Q$335))</f>
        <v/>
      </c>
      <c r="H160" s="192" t="str">
        <f>IF(Calcu!$B154=FALSE,"",TEXT(Calcu!J154,Calcu!$Q$335))</f>
        <v/>
      </c>
      <c r="I160" s="25"/>
      <c r="J160" s="28"/>
      <c r="K160" s="28"/>
      <c r="L160" s="28"/>
      <c r="M160" s="28"/>
    </row>
    <row r="161" spans="2:13" ht="13.5" customHeight="1">
      <c r="B161" s="192" t="str">
        <f>Calcu!C155</f>
        <v/>
      </c>
      <c r="C161" s="192" t="str">
        <f>IF(Calcu!$B155=FALSE,"",TEXT(Calcu!E155,Calcu!$Q$335))</f>
        <v/>
      </c>
      <c r="D161" s="192" t="str">
        <f>IF(Calcu!$B155=FALSE,"",TEXT(Calcu!F155,Calcu!$Q$335))</f>
        <v/>
      </c>
      <c r="E161" s="192" t="str">
        <f>IF(Calcu!$B155=FALSE,"",TEXT(Calcu!G155,Calcu!$Q$335))</f>
        <v/>
      </c>
      <c r="F161" s="192" t="str">
        <f>IF(Calcu!$B155=FALSE,"",TEXT(Calcu!H155,Calcu!$Q$335))</f>
        <v/>
      </c>
      <c r="G161" s="192" t="str">
        <f>IF(Calcu!$B155=FALSE,"",TEXT(Calcu!I155,Calcu!$Q$335))</f>
        <v/>
      </c>
      <c r="H161" s="192" t="str">
        <f>IF(Calcu!$B155=FALSE,"",TEXT(Calcu!J155,Calcu!$Q$335))</f>
        <v/>
      </c>
      <c r="I161" s="25"/>
      <c r="J161" s="28"/>
      <c r="K161" s="28"/>
      <c r="L161" s="28"/>
      <c r="M161" s="28"/>
    </row>
    <row r="162" spans="2:13" ht="13.5" customHeight="1">
      <c r="B162" s="192" t="str">
        <f>Calcu!C156</f>
        <v/>
      </c>
      <c r="C162" s="192" t="str">
        <f>IF(Calcu!$B156=FALSE,"",TEXT(Calcu!E156,Calcu!$Q$335))</f>
        <v/>
      </c>
      <c r="D162" s="192" t="str">
        <f>IF(Calcu!$B156=FALSE,"",TEXT(Calcu!F156,Calcu!$Q$335))</f>
        <v/>
      </c>
      <c r="E162" s="192" t="str">
        <f>IF(Calcu!$B156=FALSE,"",TEXT(Calcu!G156,Calcu!$Q$335))</f>
        <v/>
      </c>
      <c r="F162" s="192" t="str">
        <f>IF(Calcu!$B156=FALSE,"",TEXT(Calcu!H156,Calcu!$Q$335))</f>
        <v/>
      </c>
      <c r="G162" s="192" t="str">
        <f>IF(Calcu!$B156=FALSE,"",TEXT(Calcu!I156,Calcu!$Q$335))</f>
        <v/>
      </c>
      <c r="H162" s="192" t="str">
        <f>IF(Calcu!$B156=FALSE,"",TEXT(Calcu!J156,Calcu!$Q$335))</f>
        <v/>
      </c>
      <c r="I162" s="25"/>
      <c r="J162" s="28"/>
      <c r="K162" s="28"/>
      <c r="L162" s="28"/>
      <c r="M162" s="28"/>
    </row>
    <row r="163" spans="2:13" ht="13.5" customHeight="1">
      <c r="B163" s="192" t="str">
        <f>Calcu!C157</f>
        <v/>
      </c>
      <c r="C163" s="192" t="str">
        <f>IF(Calcu!$B157=FALSE,"",TEXT(Calcu!E157,Calcu!$Q$335))</f>
        <v/>
      </c>
      <c r="D163" s="192" t="str">
        <f>IF(Calcu!$B157=FALSE,"",TEXT(Calcu!F157,Calcu!$Q$335))</f>
        <v/>
      </c>
      <c r="E163" s="192" t="str">
        <f>IF(Calcu!$B157=FALSE,"",TEXT(Calcu!G157,Calcu!$Q$335))</f>
        <v/>
      </c>
      <c r="F163" s="192" t="str">
        <f>IF(Calcu!$B157=FALSE,"",TEXT(Calcu!H157,Calcu!$Q$335))</f>
        <v/>
      </c>
      <c r="G163" s="192" t="str">
        <f>IF(Calcu!$B157=FALSE,"",TEXT(Calcu!I157,Calcu!$Q$335))</f>
        <v/>
      </c>
      <c r="H163" s="192" t="str">
        <f>IF(Calcu!$B157=FALSE,"",TEXT(Calcu!J157,Calcu!$Q$335))</f>
        <v/>
      </c>
      <c r="I163" s="25"/>
      <c r="J163" s="28"/>
      <c r="K163" s="28"/>
      <c r="L163" s="28"/>
      <c r="M163" s="28"/>
    </row>
    <row r="164" spans="2:13" ht="13.5" customHeight="1">
      <c r="B164" s="192" t="str">
        <f>Calcu!C158</f>
        <v/>
      </c>
      <c r="C164" s="192" t="str">
        <f>IF(Calcu!$B158=FALSE,"",TEXT(Calcu!E158,Calcu!$Q$335))</f>
        <v/>
      </c>
      <c r="D164" s="192" t="str">
        <f>IF(Calcu!$B158=FALSE,"",TEXT(Calcu!F158,Calcu!$Q$335))</f>
        <v/>
      </c>
      <c r="E164" s="192" t="str">
        <f>IF(Calcu!$B158=FALSE,"",TEXT(Calcu!G158,Calcu!$Q$335))</f>
        <v/>
      </c>
      <c r="F164" s="192" t="str">
        <f>IF(Calcu!$B158=FALSE,"",TEXT(Calcu!H158,Calcu!$Q$335))</f>
        <v/>
      </c>
      <c r="G164" s="192" t="str">
        <f>IF(Calcu!$B158=FALSE,"",TEXT(Calcu!I158,Calcu!$Q$335))</f>
        <v/>
      </c>
      <c r="H164" s="192" t="str">
        <f>IF(Calcu!$B158=FALSE,"",TEXT(Calcu!J158,Calcu!$Q$335))</f>
        <v/>
      </c>
      <c r="I164" s="25"/>
      <c r="J164" s="28"/>
      <c r="K164" s="28"/>
      <c r="L164" s="28"/>
      <c r="M164" s="28"/>
    </row>
    <row r="165" spans="2:13" ht="13.5" customHeight="1">
      <c r="B165" s="192" t="str">
        <f>Calcu!C159</f>
        <v/>
      </c>
      <c r="C165" s="192" t="str">
        <f>IF(Calcu!$B159=FALSE,"",TEXT(Calcu!E159,Calcu!$Q$335))</f>
        <v/>
      </c>
      <c r="D165" s="192" t="str">
        <f>IF(Calcu!$B159=FALSE,"",TEXT(Calcu!F159,Calcu!$Q$335))</f>
        <v/>
      </c>
      <c r="E165" s="192" t="str">
        <f>IF(Calcu!$B159=FALSE,"",TEXT(Calcu!G159,Calcu!$Q$335))</f>
        <v/>
      </c>
      <c r="F165" s="192" t="str">
        <f>IF(Calcu!$B159=FALSE,"",TEXT(Calcu!H159,Calcu!$Q$335))</f>
        <v/>
      </c>
      <c r="G165" s="192" t="str">
        <f>IF(Calcu!$B159=FALSE,"",TEXT(Calcu!I159,Calcu!$Q$335))</f>
        <v/>
      </c>
      <c r="H165" s="192" t="str">
        <f>IF(Calcu!$B159=FALSE,"",TEXT(Calcu!J159,Calcu!$Q$335))</f>
        <v/>
      </c>
      <c r="I165" s="25"/>
      <c r="J165" s="28"/>
      <c r="K165" s="28"/>
      <c r="L165" s="28"/>
      <c r="M165" s="28"/>
    </row>
    <row r="166" spans="2:13" ht="13.5" customHeight="1">
      <c r="B166" s="192" t="str">
        <f>Calcu!C160</f>
        <v/>
      </c>
      <c r="C166" s="192" t="str">
        <f>IF(Calcu!$B160=FALSE,"",TEXT(Calcu!E160,Calcu!$Q$335))</f>
        <v/>
      </c>
      <c r="D166" s="192" t="str">
        <f>IF(Calcu!$B160=FALSE,"",TEXT(Calcu!F160,Calcu!$Q$335))</f>
        <v/>
      </c>
      <c r="E166" s="192" t="str">
        <f>IF(Calcu!$B160=FALSE,"",TEXT(Calcu!G160,Calcu!$Q$335))</f>
        <v/>
      </c>
      <c r="F166" s="192" t="str">
        <f>IF(Calcu!$B160=FALSE,"",TEXT(Calcu!H160,Calcu!$Q$335))</f>
        <v/>
      </c>
      <c r="G166" s="192" t="str">
        <f>IF(Calcu!$B160=FALSE,"",TEXT(Calcu!I160,Calcu!$Q$335))</f>
        <v/>
      </c>
      <c r="H166" s="192" t="str">
        <f>IF(Calcu!$B160=FALSE,"",TEXT(Calcu!J160,Calcu!$Q$335))</f>
        <v/>
      </c>
      <c r="I166" s="25"/>
      <c r="J166" s="28"/>
      <c r="K166" s="28"/>
      <c r="L166" s="28"/>
      <c r="M166" s="28"/>
    </row>
    <row r="167" spans="2:13" ht="13.5" customHeight="1">
      <c r="B167" s="192" t="str">
        <f>Calcu!C161</f>
        <v/>
      </c>
      <c r="C167" s="192" t="str">
        <f>IF(Calcu!$B161=FALSE,"",TEXT(Calcu!E161,Calcu!$Q$335))</f>
        <v/>
      </c>
      <c r="D167" s="192" t="str">
        <f>IF(Calcu!$B161=FALSE,"",TEXT(Calcu!F161,Calcu!$Q$335))</f>
        <v/>
      </c>
      <c r="E167" s="192" t="str">
        <f>IF(Calcu!$B161=FALSE,"",TEXT(Calcu!G161,Calcu!$Q$335))</f>
        <v/>
      </c>
      <c r="F167" s="192" t="str">
        <f>IF(Calcu!$B161=FALSE,"",TEXT(Calcu!H161,Calcu!$Q$335))</f>
        <v/>
      </c>
      <c r="G167" s="192" t="str">
        <f>IF(Calcu!$B161=FALSE,"",TEXT(Calcu!I161,Calcu!$Q$335))</f>
        <v/>
      </c>
      <c r="H167" s="192" t="str">
        <f>IF(Calcu!$B161=FALSE,"",TEXT(Calcu!J161,Calcu!$Q$335))</f>
        <v/>
      </c>
      <c r="I167" s="25"/>
      <c r="J167" s="28"/>
      <c r="K167" s="28"/>
      <c r="L167" s="28"/>
      <c r="M167" s="28"/>
    </row>
    <row r="168" spans="2:13" ht="13.5" customHeight="1">
      <c r="B168" s="192" t="str">
        <f>Calcu!C162</f>
        <v/>
      </c>
      <c r="C168" s="192" t="str">
        <f>IF(Calcu!$B162=FALSE,"",TEXT(Calcu!E162,Calcu!$Q$335))</f>
        <v/>
      </c>
      <c r="D168" s="192" t="str">
        <f>IF(Calcu!$B162=FALSE,"",TEXT(Calcu!F162,Calcu!$Q$335))</f>
        <v/>
      </c>
      <c r="E168" s="192" t="str">
        <f>IF(Calcu!$B162=FALSE,"",TEXT(Calcu!G162,Calcu!$Q$335))</f>
        <v/>
      </c>
      <c r="F168" s="192" t="str">
        <f>IF(Calcu!$B162=FALSE,"",TEXT(Calcu!H162,Calcu!$Q$335))</f>
        <v/>
      </c>
      <c r="G168" s="192" t="str">
        <f>IF(Calcu!$B162=FALSE,"",TEXT(Calcu!I162,Calcu!$Q$335))</f>
        <v/>
      </c>
      <c r="H168" s="192" t="str">
        <f>IF(Calcu!$B162=FALSE,"",TEXT(Calcu!J162,Calcu!$Q$335))</f>
        <v/>
      </c>
      <c r="I168" s="25"/>
      <c r="J168" s="28"/>
      <c r="K168" s="28"/>
      <c r="L168" s="28"/>
      <c r="M168" s="28"/>
    </row>
    <row r="169" spans="2:13" ht="13.5" customHeight="1">
      <c r="B169" s="192" t="str">
        <f>Calcu!C163</f>
        <v/>
      </c>
      <c r="C169" s="192" t="str">
        <f>IF(Calcu!$B163=FALSE,"",TEXT(Calcu!E163,Calcu!$Q$335))</f>
        <v/>
      </c>
      <c r="D169" s="192" t="str">
        <f>IF(Calcu!$B163=FALSE,"",TEXT(Calcu!F163,Calcu!$Q$335))</f>
        <v/>
      </c>
      <c r="E169" s="192" t="str">
        <f>IF(Calcu!$B163=FALSE,"",TEXT(Calcu!G163,Calcu!$Q$335))</f>
        <v/>
      </c>
      <c r="F169" s="192" t="str">
        <f>IF(Calcu!$B163=FALSE,"",TEXT(Calcu!H163,Calcu!$Q$335))</f>
        <v/>
      </c>
      <c r="G169" s="192" t="str">
        <f>IF(Calcu!$B163=FALSE,"",TEXT(Calcu!I163,Calcu!$Q$335))</f>
        <v/>
      </c>
      <c r="H169" s="192" t="str">
        <f>IF(Calcu!$B163=FALSE,"",TEXT(Calcu!J163,Calcu!$Q$335))</f>
        <v/>
      </c>
      <c r="I169" s="25"/>
      <c r="J169" s="28"/>
      <c r="K169" s="28"/>
      <c r="L169" s="28"/>
      <c r="M169" s="28"/>
    </row>
    <row r="170" spans="2:13" ht="13.5" customHeight="1">
      <c r="B170" s="192" t="str">
        <f>Calcu!C164</f>
        <v/>
      </c>
      <c r="C170" s="192" t="str">
        <f>IF(Calcu!$B164=FALSE,"",TEXT(Calcu!E164,Calcu!$Q$335))</f>
        <v/>
      </c>
      <c r="D170" s="192" t="str">
        <f>IF(Calcu!$B164=FALSE,"",TEXT(Calcu!F164,Calcu!$Q$335))</f>
        <v/>
      </c>
      <c r="E170" s="192" t="str">
        <f>IF(Calcu!$B164=FALSE,"",TEXT(Calcu!G164,Calcu!$Q$335))</f>
        <v/>
      </c>
      <c r="F170" s="192" t="str">
        <f>IF(Calcu!$B164=FALSE,"",TEXT(Calcu!H164,Calcu!$Q$335))</f>
        <v/>
      </c>
      <c r="G170" s="192" t="str">
        <f>IF(Calcu!$B164=FALSE,"",TEXT(Calcu!I164,Calcu!$Q$335))</f>
        <v/>
      </c>
      <c r="H170" s="192" t="str">
        <f>IF(Calcu!$B164=FALSE,"",TEXT(Calcu!J164,Calcu!$Q$335))</f>
        <v/>
      </c>
      <c r="I170" s="25"/>
      <c r="J170" s="28"/>
      <c r="K170" s="28"/>
      <c r="L170" s="28"/>
      <c r="M170" s="28"/>
    </row>
    <row r="171" spans="2:13" ht="13.5" customHeight="1">
      <c r="B171" s="192" t="str">
        <f>Calcu!C165</f>
        <v/>
      </c>
      <c r="C171" s="192" t="str">
        <f>IF(Calcu!$B165=FALSE,"",TEXT(Calcu!E165,Calcu!$Q$335))</f>
        <v/>
      </c>
      <c r="D171" s="192" t="str">
        <f>IF(Calcu!$B165=FALSE,"",TEXT(Calcu!F165,Calcu!$Q$335))</f>
        <v/>
      </c>
      <c r="E171" s="192" t="str">
        <f>IF(Calcu!$B165=FALSE,"",TEXT(Calcu!G165,Calcu!$Q$335))</f>
        <v/>
      </c>
      <c r="F171" s="192" t="str">
        <f>IF(Calcu!$B165=FALSE,"",TEXT(Calcu!H165,Calcu!$Q$335))</f>
        <v/>
      </c>
      <c r="G171" s="192" t="str">
        <f>IF(Calcu!$B165=FALSE,"",TEXT(Calcu!I165,Calcu!$Q$335))</f>
        <v/>
      </c>
      <c r="H171" s="192" t="str">
        <f>IF(Calcu!$B165=FALSE,"",TEXT(Calcu!J165,Calcu!$Q$335))</f>
        <v/>
      </c>
      <c r="I171" s="25"/>
      <c r="J171" s="28"/>
      <c r="K171" s="28"/>
      <c r="L171" s="28"/>
      <c r="M171" s="28"/>
    </row>
    <row r="172" spans="2:13" ht="13.5" customHeight="1">
      <c r="B172" s="192" t="str">
        <f>Calcu!C166</f>
        <v/>
      </c>
      <c r="C172" s="192" t="str">
        <f>IF(Calcu!$B166=FALSE,"",TEXT(Calcu!E166,Calcu!$Q$335))</f>
        <v/>
      </c>
      <c r="D172" s="192" t="str">
        <f>IF(Calcu!$B166=FALSE,"",TEXT(Calcu!F166,Calcu!$Q$335))</f>
        <v/>
      </c>
      <c r="E172" s="192" t="str">
        <f>IF(Calcu!$B166=FALSE,"",TEXT(Calcu!G166,Calcu!$Q$335))</f>
        <v/>
      </c>
      <c r="F172" s="192" t="str">
        <f>IF(Calcu!$B166=FALSE,"",TEXT(Calcu!H166,Calcu!$Q$335))</f>
        <v/>
      </c>
      <c r="G172" s="192" t="str">
        <f>IF(Calcu!$B166=FALSE,"",TEXT(Calcu!I166,Calcu!$Q$335))</f>
        <v/>
      </c>
      <c r="H172" s="192" t="str">
        <f>IF(Calcu!$B166=FALSE,"",TEXT(Calcu!J166,Calcu!$Q$335))</f>
        <v/>
      </c>
      <c r="I172" s="25"/>
      <c r="J172" s="28"/>
      <c r="K172" s="28"/>
      <c r="L172" s="28"/>
      <c r="M172" s="28"/>
    </row>
    <row r="173" spans="2:13" ht="13.5" customHeight="1">
      <c r="B173" s="192" t="str">
        <f>Calcu!C167</f>
        <v/>
      </c>
      <c r="C173" s="192" t="str">
        <f>IF(Calcu!$B167=FALSE,"",TEXT(Calcu!E167,Calcu!$Q$335))</f>
        <v/>
      </c>
      <c r="D173" s="192" t="str">
        <f>IF(Calcu!$B167=FALSE,"",TEXT(Calcu!F167,Calcu!$Q$335))</f>
        <v/>
      </c>
      <c r="E173" s="192" t="str">
        <f>IF(Calcu!$B167=FALSE,"",TEXT(Calcu!G167,Calcu!$Q$335))</f>
        <v/>
      </c>
      <c r="F173" s="192" t="str">
        <f>IF(Calcu!$B167=FALSE,"",TEXT(Calcu!H167,Calcu!$Q$335))</f>
        <v/>
      </c>
      <c r="G173" s="192" t="str">
        <f>IF(Calcu!$B167=FALSE,"",TEXT(Calcu!I167,Calcu!$Q$335))</f>
        <v/>
      </c>
      <c r="H173" s="192" t="str">
        <f>IF(Calcu!$B167=FALSE,"",TEXT(Calcu!J167,Calcu!$Q$335))</f>
        <v/>
      </c>
      <c r="I173" s="25"/>
      <c r="J173" s="28"/>
      <c r="K173" s="28"/>
      <c r="L173" s="28"/>
      <c r="M173" s="28"/>
    </row>
    <row r="174" spans="2:13" ht="13.5" customHeight="1">
      <c r="B174" s="192" t="str">
        <f>Calcu!C168</f>
        <v/>
      </c>
      <c r="C174" s="192" t="str">
        <f>IF(Calcu!$B168=FALSE,"",TEXT(Calcu!E168,Calcu!$Q$335))</f>
        <v/>
      </c>
      <c r="D174" s="192" t="str">
        <f>IF(Calcu!$B168=FALSE,"",TEXT(Calcu!F168,Calcu!$Q$335))</f>
        <v/>
      </c>
      <c r="E174" s="192" t="str">
        <f>IF(Calcu!$B168=FALSE,"",TEXT(Calcu!G168,Calcu!$Q$335))</f>
        <v/>
      </c>
      <c r="F174" s="192" t="str">
        <f>IF(Calcu!$B168=FALSE,"",TEXT(Calcu!H168,Calcu!$Q$335))</f>
        <v/>
      </c>
      <c r="G174" s="192" t="str">
        <f>IF(Calcu!$B168=FALSE,"",TEXT(Calcu!I168,Calcu!$Q$335))</f>
        <v/>
      </c>
      <c r="H174" s="192" t="str">
        <f>IF(Calcu!$B168=FALSE,"",TEXT(Calcu!J168,Calcu!$Q$335))</f>
        <v/>
      </c>
      <c r="I174" s="25"/>
      <c r="J174" s="28"/>
      <c r="K174" s="28"/>
      <c r="L174" s="28"/>
      <c r="M174" s="28"/>
    </row>
    <row r="175" spans="2:13" ht="13.5" customHeight="1">
      <c r="B175" s="192" t="str">
        <f>Calcu!C169</f>
        <v/>
      </c>
      <c r="C175" s="192" t="str">
        <f>IF(Calcu!$B169=FALSE,"",TEXT(Calcu!E169,Calcu!$Q$335))</f>
        <v/>
      </c>
      <c r="D175" s="192" t="str">
        <f>IF(Calcu!$B169=FALSE,"",TEXT(Calcu!F169,Calcu!$Q$335))</f>
        <v/>
      </c>
      <c r="E175" s="192" t="str">
        <f>IF(Calcu!$B169=FALSE,"",TEXT(Calcu!G169,Calcu!$Q$335))</f>
        <v/>
      </c>
      <c r="F175" s="192" t="str">
        <f>IF(Calcu!$B169=FALSE,"",TEXT(Calcu!H169,Calcu!$Q$335))</f>
        <v/>
      </c>
      <c r="G175" s="192" t="str">
        <f>IF(Calcu!$B169=FALSE,"",TEXT(Calcu!I169,Calcu!$Q$335))</f>
        <v/>
      </c>
      <c r="H175" s="192" t="str">
        <f>IF(Calcu!$B169=FALSE,"",TEXT(Calcu!J169,Calcu!$Q$335))</f>
        <v/>
      </c>
      <c r="I175" s="25"/>
      <c r="J175" s="28"/>
      <c r="K175" s="28"/>
      <c r="L175" s="28"/>
      <c r="M175" s="28"/>
    </row>
    <row r="176" spans="2:13" ht="13.5" customHeight="1">
      <c r="B176" s="192" t="str">
        <f>Calcu!C170</f>
        <v/>
      </c>
      <c r="C176" s="192" t="str">
        <f>IF(Calcu!$B170=FALSE,"",TEXT(Calcu!E170,Calcu!$Q$335))</f>
        <v/>
      </c>
      <c r="D176" s="192" t="str">
        <f>IF(Calcu!$B170=FALSE,"",TEXT(Calcu!F170,Calcu!$Q$335))</f>
        <v/>
      </c>
      <c r="E176" s="192" t="str">
        <f>IF(Calcu!$B170=FALSE,"",TEXT(Calcu!G170,Calcu!$Q$335))</f>
        <v/>
      </c>
      <c r="F176" s="192" t="str">
        <f>IF(Calcu!$B170=FALSE,"",TEXT(Calcu!H170,Calcu!$Q$335))</f>
        <v/>
      </c>
      <c r="G176" s="192" t="str">
        <f>IF(Calcu!$B170=FALSE,"",TEXT(Calcu!I170,Calcu!$Q$335))</f>
        <v/>
      </c>
      <c r="H176" s="192" t="str">
        <f>IF(Calcu!$B170=FALSE,"",TEXT(Calcu!J170,Calcu!$Q$335))</f>
        <v/>
      </c>
      <c r="I176" s="25"/>
      <c r="J176" s="28"/>
      <c r="K176" s="28"/>
      <c r="L176" s="28"/>
      <c r="M176" s="28"/>
    </row>
    <row r="177" spans="2:13" ht="13.5" customHeight="1">
      <c r="B177" s="192" t="str">
        <f>Calcu!C171</f>
        <v/>
      </c>
      <c r="C177" s="192" t="str">
        <f>IF(Calcu!$B171=FALSE,"",TEXT(Calcu!E171,Calcu!$Q$335))</f>
        <v/>
      </c>
      <c r="D177" s="192" t="str">
        <f>IF(Calcu!$B171=FALSE,"",TEXT(Calcu!F171,Calcu!$Q$335))</f>
        <v/>
      </c>
      <c r="E177" s="192" t="str">
        <f>IF(Calcu!$B171=FALSE,"",TEXT(Calcu!G171,Calcu!$Q$335))</f>
        <v/>
      </c>
      <c r="F177" s="192" t="str">
        <f>IF(Calcu!$B171=FALSE,"",TEXT(Calcu!H171,Calcu!$Q$335))</f>
        <v/>
      </c>
      <c r="G177" s="192" t="str">
        <f>IF(Calcu!$B171=FALSE,"",TEXT(Calcu!I171,Calcu!$Q$335))</f>
        <v/>
      </c>
      <c r="H177" s="192" t="str">
        <f>IF(Calcu!$B171=FALSE,"",TEXT(Calcu!J171,Calcu!$Q$335))</f>
        <v/>
      </c>
      <c r="I177" s="25"/>
      <c r="J177" s="28"/>
      <c r="K177" s="28"/>
      <c r="L177" s="28"/>
      <c r="M177" s="28"/>
    </row>
    <row r="178" spans="2:13" ht="13.5" customHeight="1">
      <c r="B178" s="192" t="str">
        <f>Calcu!C172</f>
        <v/>
      </c>
      <c r="C178" s="192" t="str">
        <f>IF(Calcu!$B172=FALSE,"",TEXT(Calcu!E172,Calcu!$Q$335))</f>
        <v/>
      </c>
      <c r="D178" s="192" t="str">
        <f>IF(Calcu!$B172=FALSE,"",TEXT(Calcu!F172,Calcu!$Q$335))</f>
        <v/>
      </c>
      <c r="E178" s="192" t="str">
        <f>IF(Calcu!$B172=FALSE,"",TEXT(Calcu!G172,Calcu!$Q$335))</f>
        <v/>
      </c>
      <c r="F178" s="192" t="str">
        <f>IF(Calcu!$B172=FALSE,"",TEXT(Calcu!H172,Calcu!$Q$335))</f>
        <v/>
      </c>
      <c r="G178" s="192" t="str">
        <f>IF(Calcu!$B172=FALSE,"",TEXT(Calcu!I172,Calcu!$Q$335))</f>
        <v/>
      </c>
      <c r="H178" s="192" t="str">
        <f>IF(Calcu!$B172=FALSE,"",TEXT(Calcu!J172,Calcu!$Q$335))</f>
        <v/>
      </c>
      <c r="I178" s="25"/>
      <c r="J178" s="28"/>
      <c r="K178" s="28"/>
      <c r="L178" s="28"/>
      <c r="M178" s="28"/>
    </row>
    <row r="179" spans="2:13" ht="13.5" customHeight="1">
      <c r="B179" s="192" t="str">
        <f>Calcu!C173</f>
        <v/>
      </c>
      <c r="C179" s="192" t="str">
        <f>IF(Calcu!$B173=FALSE,"",TEXT(Calcu!E173,Calcu!$Q$335))</f>
        <v/>
      </c>
      <c r="D179" s="192" t="str">
        <f>IF(Calcu!$B173=FALSE,"",TEXT(Calcu!F173,Calcu!$Q$335))</f>
        <v/>
      </c>
      <c r="E179" s="192" t="str">
        <f>IF(Calcu!$B173=FALSE,"",TEXT(Calcu!G173,Calcu!$Q$335))</f>
        <v/>
      </c>
      <c r="F179" s="192" t="str">
        <f>IF(Calcu!$B173=FALSE,"",TEXT(Calcu!H173,Calcu!$Q$335))</f>
        <v/>
      </c>
      <c r="G179" s="192" t="str">
        <f>IF(Calcu!$B173=FALSE,"",TEXT(Calcu!I173,Calcu!$Q$335))</f>
        <v/>
      </c>
      <c r="H179" s="192" t="str">
        <f>IF(Calcu!$B173=FALSE,"",TEXT(Calcu!J173,Calcu!$Q$335))</f>
        <v/>
      </c>
      <c r="I179" s="25"/>
      <c r="J179" s="28"/>
      <c r="K179" s="28"/>
      <c r="L179" s="28"/>
      <c r="M179" s="28"/>
    </row>
    <row r="180" spans="2:13" ht="13.5" customHeight="1">
      <c r="B180" s="192" t="str">
        <f>Calcu!C174</f>
        <v/>
      </c>
      <c r="C180" s="192" t="str">
        <f>IF(Calcu!$B174=FALSE,"",TEXT(Calcu!E174,Calcu!$Q$335))</f>
        <v/>
      </c>
      <c r="D180" s="192" t="str">
        <f>IF(Calcu!$B174=FALSE,"",TEXT(Calcu!F174,Calcu!$Q$335))</f>
        <v/>
      </c>
      <c r="E180" s="192" t="str">
        <f>IF(Calcu!$B174=FALSE,"",TEXT(Calcu!G174,Calcu!$Q$335))</f>
        <v/>
      </c>
      <c r="F180" s="192" t="str">
        <f>IF(Calcu!$B174=FALSE,"",TEXT(Calcu!H174,Calcu!$Q$335))</f>
        <v/>
      </c>
      <c r="G180" s="192" t="str">
        <f>IF(Calcu!$B174=FALSE,"",TEXT(Calcu!I174,Calcu!$Q$335))</f>
        <v/>
      </c>
      <c r="H180" s="192" t="str">
        <f>IF(Calcu!$B174=FALSE,"",TEXT(Calcu!J174,Calcu!$Q$335))</f>
        <v/>
      </c>
      <c r="I180" s="25"/>
      <c r="J180" s="28"/>
      <c r="K180" s="28"/>
      <c r="L180" s="28"/>
      <c r="M180" s="28"/>
    </row>
    <row r="181" spans="2:13" ht="13.5" customHeight="1">
      <c r="B181" s="192" t="str">
        <f>Calcu!C175</f>
        <v/>
      </c>
      <c r="C181" s="192" t="str">
        <f>IF(Calcu!$B175=FALSE,"",TEXT(Calcu!E175,Calcu!$Q$335))</f>
        <v/>
      </c>
      <c r="D181" s="192" t="str">
        <f>IF(Calcu!$B175=FALSE,"",TEXT(Calcu!F175,Calcu!$Q$335))</f>
        <v/>
      </c>
      <c r="E181" s="192" t="str">
        <f>IF(Calcu!$B175=FALSE,"",TEXT(Calcu!G175,Calcu!$Q$335))</f>
        <v/>
      </c>
      <c r="F181" s="192" t="str">
        <f>IF(Calcu!$B175=FALSE,"",TEXT(Calcu!H175,Calcu!$Q$335))</f>
        <v/>
      </c>
      <c r="G181" s="192" t="str">
        <f>IF(Calcu!$B175=FALSE,"",TEXT(Calcu!I175,Calcu!$Q$335))</f>
        <v/>
      </c>
      <c r="H181" s="192" t="str">
        <f>IF(Calcu!$B175=FALSE,"",TEXT(Calcu!J175,Calcu!$Q$335))</f>
        <v/>
      </c>
      <c r="I181" s="25"/>
      <c r="J181" s="28"/>
      <c r="K181" s="28"/>
      <c r="L181" s="28"/>
      <c r="M181" s="28"/>
    </row>
    <row r="182" spans="2:13" ht="13.5" customHeight="1">
      <c r="B182" s="192" t="str">
        <f>Calcu!C176</f>
        <v/>
      </c>
      <c r="C182" s="192" t="str">
        <f>IF(Calcu!$B176=FALSE,"",TEXT(Calcu!E176,Calcu!$Q$335))</f>
        <v/>
      </c>
      <c r="D182" s="192" t="str">
        <f>IF(Calcu!$B176=FALSE,"",TEXT(Calcu!F176,Calcu!$Q$335))</f>
        <v/>
      </c>
      <c r="E182" s="192" t="str">
        <f>IF(Calcu!$B176=FALSE,"",TEXT(Calcu!G176,Calcu!$Q$335))</f>
        <v/>
      </c>
      <c r="F182" s="192" t="str">
        <f>IF(Calcu!$B176=FALSE,"",TEXT(Calcu!H176,Calcu!$Q$335))</f>
        <v/>
      </c>
      <c r="G182" s="192" t="str">
        <f>IF(Calcu!$B176=FALSE,"",TEXT(Calcu!I176,Calcu!$Q$335))</f>
        <v/>
      </c>
      <c r="H182" s="192" t="str">
        <f>IF(Calcu!$B176=FALSE,"",TEXT(Calcu!J176,Calcu!$Q$335))</f>
        <v/>
      </c>
      <c r="I182" s="25"/>
      <c r="J182" s="28"/>
      <c r="K182" s="28"/>
      <c r="L182" s="28"/>
      <c r="M182" s="28"/>
    </row>
    <row r="183" spans="2:13" ht="13.5" customHeight="1">
      <c r="B183" s="192" t="str">
        <f>Calcu!C177</f>
        <v/>
      </c>
      <c r="C183" s="192" t="str">
        <f>IF(Calcu!$B177=FALSE,"",TEXT(Calcu!E177,Calcu!$Q$335))</f>
        <v/>
      </c>
      <c r="D183" s="192" t="str">
        <f>IF(Calcu!$B177=FALSE,"",TEXT(Calcu!F177,Calcu!$Q$335))</f>
        <v/>
      </c>
      <c r="E183" s="192" t="str">
        <f>IF(Calcu!$B177=FALSE,"",TEXT(Calcu!G177,Calcu!$Q$335))</f>
        <v/>
      </c>
      <c r="F183" s="192" t="str">
        <f>IF(Calcu!$B177=FALSE,"",TEXT(Calcu!H177,Calcu!$Q$335))</f>
        <v/>
      </c>
      <c r="G183" s="192" t="str">
        <f>IF(Calcu!$B177=FALSE,"",TEXT(Calcu!I177,Calcu!$Q$335))</f>
        <v/>
      </c>
      <c r="H183" s="192" t="str">
        <f>IF(Calcu!$B177=FALSE,"",TEXT(Calcu!J177,Calcu!$Q$335))</f>
        <v/>
      </c>
      <c r="I183" s="25"/>
      <c r="J183" s="28"/>
      <c r="K183" s="28"/>
      <c r="L183" s="28"/>
      <c r="M183" s="28"/>
    </row>
    <row r="184" spans="2:13" ht="13.5" customHeight="1">
      <c r="B184" s="192" t="str">
        <f>Calcu!C178</f>
        <v/>
      </c>
      <c r="C184" s="192" t="str">
        <f>IF(Calcu!$B178=FALSE,"",TEXT(Calcu!E178,Calcu!$Q$335))</f>
        <v/>
      </c>
      <c r="D184" s="192" t="str">
        <f>IF(Calcu!$B178=FALSE,"",TEXT(Calcu!F178,Calcu!$Q$335))</f>
        <v/>
      </c>
      <c r="E184" s="192" t="str">
        <f>IF(Calcu!$B178=FALSE,"",TEXT(Calcu!G178,Calcu!$Q$335))</f>
        <v/>
      </c>
      <c r="F184" s="192" t="str">
        <f>IF(Calcu!$B178=FALSE,"",TEXT(Calcu!H178,Calcu!$Q$335))</f>
        <v/>
      </c>
      <c r="G184" s="192" t="str">
        <f>IF(Calcu!$B178=FALSE,"",TEXT(Calcu!I178,Calcu!$Q$335))</f>
        <v/>
      </c>
      <c r="H184" s="192" t="str">
        <f>IF(Calcu!$B178=FALSE,"",TEXT(Calcu!J178,Calcu!$Q$335))</f>
        <v/>
      </c>
      <c r="I184" s="25"/>
      <c r="J184" s="28"/>
      <c r="K184" s="28"/>
      <c r="L184" s="28"/>
      <c r="M184" s="28"/>
    </row>
    <row r="185" spans="2:13" ht="13.5" customHeight="1">
      <c r="B185" s="192" t="str">
        <f>Calcu!C179</f>
        <v/>
      </c>
      <c r="C185" s="192" t="str">
        <f>IF(Calcu!$B179=FALSE,"",TEXT(Calcu!E179,Calcu!$Q$335))</f>
        <v/>
      </c>
      <c r="D185" s="192" t="str">
        <f>IF(Calcu!$B179=FALSE,"",TEXT(Calcu!F179,Calcu!$Q$335))</f>
        <v/>
      </c>
      <c r="E185" s="192" t="str">
        <f>IF(Calcu!$B179=FALSE,"",TEXT(Calcu!G179,Calcu!$Q$335))</f>
        <v/>
      </c>
      <c r="F185" s="192" t="str">
        <f>IF(Calcu!$B179=FALSE,"",TEXT(Calcu!H179,Calcu!$Q$335))</f>
        <v/>
      </c>
      <c r="G185" s="192" t="str">
        <f>IF(Calcu!$B179=FALSE,"",TEXT(Calcu!I179,Calcu!$Q$335))</f>
        <v/>
      </c>
      <c r="H185" s="192" t="str">
        <f>IF(Calcu!$B179=FALSE,"",TEXT(Calcu!J179,Calcu!$Q$335))</f>
        <v/>
      </c>
      <c r="I185" s="25"/>
      <c r="J185" s="28"/>
      <c r="K185" s="28"/>
      <c r="L185" s="28"/>
      <c r="M185" s="28"/>
    </row>
    <row r="186" spans="2:13" ht="13.5" customHeight="1">
      <c r="B186" s="192" t="str">
        <f>Calcu!C180</f>
        <v/>
      </c>
      <c r="C186" s="192" t="str">
        <f>IF(Calcu!$B180=FALSE,"",TEXT(Calcu!E180,Calcu!$Q$335))</f>
        <v/>
      </c>
      <c r="D186" s="192" t="str">
        <f>IF(Calcu!$B180=FALSE,"",TEXT(Calcu!F180,Calcu!$Q$335))</f>
        <v/>
      </c>
      <c r="E186" s="192" t="str">
        <f>IF(Calcu!$B180=FALSE,"",TEXT(Calcu!G180,Calcu!$Q$335))</f>
        <v/>
      </c>
      <c r="F186" s="192" t="str">
        <f>IF(Calcu!$B180=FALSE,"",TEXT(Calcu!H180,Calcu!$Q$335))</f>
        <v/>
      </c>
      <c r="G186" s="192" t="str">
        <f>IF(Calcu!$B180=FALSE,"",TEXT(Calcu!I180,Calcu!$Q$335))</f>
        <v/>
      </c>
      <c r="H186" s="192" t="str">
        <f>IF(Calcu!$B180=FALSE,"",TEXT(Calcu!J180,Calcu!$Q$335))</f>
        <v/>
      </c>
      <c r="I186" s="25"/>
      <c r="J186" s="28"/>
      <c r="K186" s="28"/>
      <c r="L186" s="28"/>
      <c r="M186" s="28"/>
    </row>
    <row r="187" spans="2:13" ht="13.5" customHeight="1">
      <c r="B187" s="192" t="str">
        <f>Calcu!C181</f>
        <v/>
      </c>
      <c r="C187" s="192" t="str">
        <f>IF(Calcu!$B181=FALSE,"",TEXT(Calcu!E181,Calcu!$Q$335))</f>
        <v/>
      </c>
      <c r="D187" s="192" t="str">
        <f>IF(Calcu!$B181=FALSE,"",TEXT(Calcu!F181,Calcu!$Q$335))</f>
        <v/>
      </c>
      <c r="E187" s="192" t="str">
        <f>IF(Calcu!$B181=FALSE,"",TEXT(Calcu!G181,Calcu!$Q$335))</f>
        <v/>
      </c>
      <c r="F187" s="192" t="str">
        <f>IF(Calcu!$B181=FALSE,"",TEXT(Calcu!H181,Calcu!$Q$335))</f>
        <v/>
      </c>
      <c r="G187" s="192" t="str">
        <f>IF(Calcu!$B181=FALSE,"",TEXT(Calcu!I181,Calcu!$Q$335))</f>
        <v/>
      </c>
      <c r="H187" s="192" t="str">
        <f>IF(Calcu!$B181=FALSE,"",TEXT(Calcu!J181,Calcu!$Q$335))</f>
        <v/>
      </c>
      <c r="I187" s="25"/>
      <c r="J187" s="28"/>
      <c r="K187" s="28"/>
      <c r="L187" s="28"/>
      <c r="M187" s="28"/>
    </row>
    <row r="188" spans="2:13" ht="13.5" customHeight="1">
      <c r="B188" s="192" t="str">
        <f>Calcu!C182</f>
        <v/>
      </c>
      <c r="C188" s="192" t="str">
        <f>IF(Calcu!$B182=FALSE,"",TEXT(Calcu!E182,Calcu!$Q$335))</f>
        <v/>
      </c>
      <c r="D188" s="192" t="str">
        <f>IF(Calcu!$B182=FALSE,"",TEXT(Calcu!F182,Calcu!$Q$335))</f>
        <v/>
      </c>
      <c r="E188" s="192" t="str">
        <f>IF(Calcu!$B182=FALSE,"",TEXT(Calcu!G182,Calcu!$Q$335))</f>
        <v/>
      </c>
      <c r="F188" s="192" t="str">
        <f>IF(Calcu!$B182=FALSE,"",TEXT(Calcu!H182,Calcu!$Q$335))</f>
        <v/>
      </c>
      <c r="G188" s="192" t="str">
        <f>IF(Calcu!$B182=FALSE,"",TEXT(Calcu!I182,Calcu!$Q$335))</f>
        <v/>
      </c>
      <c r="H188" s="192" t="str">
        <f>IF(Calcu!$B182=FALSE,"",TEXT(Calcu!J182,Calcu!$Q$335))</f>
        <v/>
      </c>
      <c r="I188" s="25"/>
      <c r="J188" s="28"/>
      <c r="K188" s="28"/>
      <c r="L188" s="28"/>
      <c r="M188" s="28"/>
    </row>
    <row r="189" spans="2:13" ht="13.5" customHeight="1">
      <c r="B189" s="192" t="str">
        <f>Calcu!C183</f>
        <v/>
      </c>
      <c r="C189" s="192" t="str">
        <f>IF(Calcu!$B183=FALSE,"",TEXT(Calcu!E183,Calcu!$Q$335))</f>
        <v/>
      </c>
      <c r="D189" s="192" t="str">
        <f>IF(Calcu!$B183=FALSE,"",TEXT(Calcu!F183,Calcu!$Q$335))</f>
        <v/>
      </c>
      <c r="E189" s="192" t="str">
        <f>IF(Calcu!$B183=FALSE,"",TEXT(Calcu!G183,Calcu!$Q$335))</f>
        <v/>
      </c>
      <c r="F189" s="192" t="str">
        <f>IF(Calcu!$B183=FALSE,"",TEXT(Calcu!H183,Calcu!$Q$335))</f>
        <v/>
      </c>
      <c r="G189" s="192" t="str">
        <f>IF(Calcu!$B183=FALSE,"",TEXT(Calcu!I183,Calcu!$Q$335))</f>
        <v/>
      </c>
      <c r="H189" s="192" t="str">
        <f>IF(Calcu!$B183=FALSE,"",TEXT(Calcu!J183,Calcu!$Q$335))</f>
        <v/>
      </c>
      <c r="I189" s="25"/>
      <c r="J189" s="28"/>
      <c r="K189" s="28"/>
      <c r="L189" s="28"/>
      <c r="M189" s="28"/>
    </row>
    <row r="190" spans="2:13" ht="13.5" customHeight="1">
      <c r="B190" s="192" t="str">
        <f>Calcu!C184</f>
        <v/>
      </c>
      <c r="C190" s="192" t="str">
        <f>IF(Calcu!$B184=FALSE,"",TEXT(Calcu!E184,Calcu!$Q$335))</f>
        <v/>
      </c>
      <c r="D190" s="192" t="str">
        <f>IF(Calcu!$B184=FALSE,"",TEXT(Calcu!F184,Calcu!$Q$335))</f>
        <v/>
      </c>
      <c r="E190" s="192" t="str">
        <f>IF(Calcu!$B184=FALSE,"",TEXT(Calcu!G184,Calcu!$Q$335))</f>
        <v/>
      </c>
      <c r="F190" s="192" t="str">
        <f>IF(Calcu!$B184=FALSE,"",TEXT(Calcu!H184,Calcu!$Q$335))</f>
        <v/>
      </c>
      <c r="G190" s="192" t="str">
        <f>IF(Calcu!$B184=FALSE,"",TEXT(Calcu!I184,Calcu!$Q$335))</f>
        <v/>
      </c>
      <c r="H190" s="192" t="str">
        <f>IF(Calcu!$B184=FALSE,"",TEXT(Calcu!J184,Calcu!$Q$335))</f>
        <v/>
      </c>
      <c r="I190" s="25"/>
      <c r="J190" s="28"/>
      <c r="K190" s="28"/>
      <c r="L190" s="28"/>
      <c r="M190" s="28"/>
    </row>
    <row r="191" spans="2:13" ht="13.5" customHeight="1">
      <c r="B191" s="192" t="str">
        <f>Calcu!C185</f>
        <v/>
      </c>
      <c r="C191" s="192" t="str">
        <f>IF(Calcu!$B185=FALSE,"",TEXT(Calcu!E185,Calcu!$Q$335))</f>
        <v/>
      </c>
      <c r="D191" s="192" t="str">
        <f>IF(Calcu!$B185=FALSE,"",TEXT(Calcu!F185,Calcu!$Q$335))</f>
        <v/>
      </c>
      <c r="E191" s="192" t="str">
        <f>IF(Calcu!$B185=FALSE,"",TEXT(Calcu!G185,Calcu!$Q$335))</f>
        <v/>
      </c>
      <c r="F191" s="192" t="str">
        <f>IF(Calcu!$B185=FALSE,"",TEXT(Calcu!H185,Calcu!$Q$335))</f>
        <v/>
      </c>
      <c r="G191" s="192" t="str">
        <f>IF(Calcu!$B185=FALSE,"",TEXT(Calcu!I185,Calcu!$Q$335))</f>
        <v/>
      </c>
      <c r="H191" s="192" t="str">
        <f>IF(Calcu!$B185=FALSE,"",TEXT(Calcu!J185,Calcu!$Q$335))</f>
        <v/>
      </c>
      <c r="I191" s="25"/>
      <c r="J191" s="28"/>
      <c r="K191" s="28"/>
      <c r="L191" s="28"/>
      <c r="M191" s="28"/>
    </row>
    <row r="192" spans="2:13" ht="13.5" customHeight="1">
      <c r="B192" s="192" t="str">
        <f>Calcu!C186</f>
        <v/>
      </c>
      <c r="C192" s="192" t="str">
        <f>IF(Calcu!$B186=FALSE,"",TEXT(Calcu!E186,Calcu!$Q$335))</f>
        <v/>
      </c>
      <c r="D192" s="192" t="str">
        <f>IF(Calcu!$B186=FALSE,"",TEXT(Calcu!F186,Calcu!$Q$335))</f>
        <v/>
      </c>
      <c r="E192" s="192" t="str">
        <f>IF(Calcu!$B186=FALSE,"",TEXT(Calcu!G186,Calcu!$Q$335))</f>
        <v/>
      </c>
      <c r="F192" s="192" t="str">
        <f>IF(Calcu!$B186=FALSE,"",TEXT(Calcu!H186,Calcu!$Q$335))</f>
        <v/>
      </c>
      <c r="G192" s="192" t="str">
        <f>IF(Calcu!$B186=FALSE,"",TEXT(Calcu!I186,Calcu!$Q$335))</f>
        <v/>
      </c>
      <c r="H192" s="192" t="str">
        <f>IF(Calcu!$B186=FALSE,"",TEXT(Calcu!J186,Calcu!$Q$335))</f>
        <v/>
      </c>
      <c r="I192" s="25"/>
      <c r="J192" s="28"/>
      <c r="K192" s="28"/>
      <c r="L192" s="28"/>
      <c r="M192" s="28"/>
    </row>
    <row r="193" spans="2:13" ht="13.5" customHeight="1">
      <c r="B193" s="192" t="str">
        <f>Calcu!C187</f>
        <v/>
      </c>
      <c r="C193" s="192" t="str">
        <f>IF(Calcu!$B187=FALSE,"",TEXT(Calcu!E187,Calcu!$Q$335))</f>
        <v/>
      </c>
      <c r="D193" s="192" t="str">
        <f>IF(Calcu!$B187=FALSE,"",TEXT(Calcu!F187,Calcu!$Q$335))</f>
        <v/>
      </c>
      <c r="E193" s="192" t="str">
        <f>IF(Calcu!$B187=FALSE,"",TEXT(Calcu!G187,Calcu!$Q$335))</f>
        <v/>
      </c>
      <c r="F193" s="192" t="str">
        <f>IF(Calcu!$B187=FALSE,"",TEXT(Calcu!H187,Calcu!$Q$335))</f>
        <v/>
      </c>
      <c r="G193" s="192" t="str">
        <f>IF(Calcu!$B187=FALSE,"",TEXT(Calcu!I187,Calcu!$Q$335))</f>
        <v/>
      </c>
      <c r="H193" s="192" t="str">
        <f>IF(Calcu!$B187=FALSE,"",TEXT(Calcu!J187,Calcu!$Q$335))</f>
        <v/>
      </c>
      <c r="I193" s="25"/>
      <c r="J193" s="28"/>
      <c r="K193" s="28"/>
      <c r="L193" s="28"/>
      <c r="M193" s="28"/>
    </row>
    <row r="194" spans="2:13" ht="13.5" customHeight="1">
      <c r="B194" s="192" t="str">
        <f>Calcu!C188</f>
        <v/>
      </c>
      <c r="C194" s="192" t="str">
        <f>IF(Calcu!$B188=FALSE,"",TEXT(Calcu!E188,Calcu!$Q$335))</f>
        <v/>
      </c>
      <c r="D194" s="192" t="str">
        <f>IF(Calcu!$B188=FALSE,"",TEXT(Calcu!F188,Calcu!$Q$335))</f>
        <v/>
      </c>
      <c r="E194" s="192" t="str">
        <f>IF(Calcu!$B188=FALSE,"",TEXT(Calcu!G188,Calcu!$Q$335))</f>
        <v/>
      </c>
      <c r="F194" s="192" t="str">
        <f>IF(Calcu!$B188=FALSE,"",TEXT(Calcu!H188,Calcu!$Q$335))</f>
        <v/>
      </c>
      <c r="G194" s="192" t="str">
        <f>IF(Calcu!$B188=FALSE,"",TEXT(Calcu!I188,Calcu!$Q$335))</f>
        <v/>
      </c>
      <c r="H194" s="192" t="str">
        <f>IF(Calcu!$B188=FALSE,"",TEXT(Calcu!J188,Calcu!$Q$335))</f>
        <v/>
      </c>
      <c r="I194" s="25"/>
      <c r="J194" s="28"/>
      <c r="K194" s="28"/>
      <c r="L194" s="28"/>
      <c r="M194" s="28"/>
    </row>
    <row r="195" spans="2:13" ht="13.5" customHeight="1">
      <c r="B195" s="192" t="str">
        <f>Calcu!C189</f>
        <v/>
      </c>
      <c r="C195" s="192" t="str">
        <f>IF(Calcu!$B189=FALSE,"",TEXT(Calcu!E189,Calcu!$Q$335))</f>
        <v/>
      </c>
      <c r="D195" s="192" t="str">
        <f>IF(Calcu!$B189=FALSE,"",TEXT(Calcu!F189,Calcu!$Q$335))</f>
        <v/>
      </c>
      <c r="E195" s="192" t="str">
        <f>IF(Calcu!$B189=FALSE,"",TEXT(Calcu!G189,Calcu!$Q$335))</f>
        <v/>
      </c>
      <c r="F195" s="192" t="str">
        <f>IF(Calcu!$B189=FALSE,"",TEXT(Calcu!H189,Calcu!$Q$335))</f>
        <v/>
      </c>
      <c r="G195" s="192" t="str">
        <f>IF(Calcu!$B189=FALSE,"",TEXT(Calcu!I189,Calcu!$Q$335))</f>
        <v/>
      </c>
      <c r="H195" s="192" t="str">
        <f>IF(Calcu!$B189=FALSE,"",TEXT(Calcu!J189,Calcu!$Q$335))</f>
        <v/>
      </c>
      <c r="I195" s="25"/>
      <c r="J195" s="28"/>
      <c r="K195" s="28"/>
      <c r="L195" s="28"/>
      <c r="M195" s="28"/>
    </row>
    <row r="196" spans="2:13" ht="13.5" customHeight="1">
      <c r="B196" s="192" t="str">
        <f>Calcu!C190</f>
        <v/>
      </c>
      <c r="C196" s="192" t="str">
        <f>IF(Calcu!$B190=FALSE,"",TEXT(Calcu!E190,Calcu!$Q$335))</f>
        <v/>
      </c>
      <c r="D196" s="192" t="str">
        <f>IF(Calcu!$B190=FALSE,"",TEXT(Calcu!F190,Calcu!$Q$335))</f>
        <v/>
      </c>
      <c r="E196" s="192" t="str">
        <f>IF(Calcu!$B190=FALSE,"",TEXT(Calcu!G190,Calcu!$Q$335))</f>
        <v/>
      </c>
      <c r="F196" s="192" t="str">
        <f>IF(Calcu!$B190=FALSE,"",TEXT(Calcu!H190,Calcu!$Q$335))</f>
        <v/>
      </c>
      <c r="G196" s="192" t="str">
        <f>IF(Calcu!$B190=FALSE,"",TEXT(Calcu!I190,Calcu!$Q$335))</f>
        <v/>
      </c>
      <c r="H196" s="192" t="str">
        <f>IF(Calcu!$B190=FALSE,"",TEXT(Calcu!J190,Calcu!$Q$335))</f>
        <v/>
      </c>
      <c r="I196" s="25"/>
      <c r="J196" s="28"/>
      <c r="K196" s="28"/>
      <c r="L196" s="28"/>
      <c r="M196" s="28"/>
    </row>
    <row r="197" spans="2:13" ht="13.5" customHeight="1">
      <c r="B197" s="192" t="str">
        <f>Calcu!C191</f>
        <v/>
      </c>
      <c r="C197" s="192" t="str">
        <f>IF(Calcu!$B191=FALSE,"",TEXT(Calcu!E191,Calcu!$Q$335))</f>
        <v/>
      </c>
      <c r="D197" s="192" t="str">
        <f>IF(Calcu!$B191=FALSE,"",TEXT(Calcu!F191,Calcu!$Q$335))</f>
        <v/>
      </c>
      <c r="E197" s="192" t="str">
        <f>IF(Calcu!$B191=FALSE,"",TEXT(Calcu!G191,Calcu!$Q$335))</f>
        <v/>
      </c>
      <c r="F197" s="192" t="str">
        <f>IF(Calcu!$B191=FALSE,"",TEXT(Calcu!H191,Calcu!$Q$335))</f>
        <v/>
      </c>
      <c r="G197" s="192" t="str">
        <f>IF(Calcu!$B191=FALSE,"",TEXT(Calcu!I191,Calcu!$Q$335))</f>
        <v/>
      </c>
      <c r="H197" s="192" t="str">
        <f>IF(Calcu!$B191=FALSE,"",TEXT(Calcu!J191,Calcu!$Q$335))</f>
        <v/>
      </c>
      <c r="I197" s="25"/>
      <c r="J197" s="28"/>
      <c r="K197" s="28"/>
      <c r="L197" s="28"/>
      <c r="M197" s="28"/>
    </row>
    <row r="198" spans="2:13" ht="13.5" customHeight="1">
      <c r="B198" s="192" t="str">
        <f>Calcu!C192</f>
        <v/>
      </c>
      <c r="C198" s="192" t="str">
        <f>IF(Calcu!$B192=FALSE,"",TEXT(Calcu!E192,Calcu!$Q$335))</f>
        <v/>
      </c>
      <c r="D198" s="192" t="str">
        <f>IF(Calcu!$B192=FALSE,"",TEXT(Calcu!F192,Calcu!$Q$335))</f>
        <v/>
      </c>
      <c r="E198" s="192" t="str">
        <f>IF(Calcu!$B192=FALSE,"",TEXT(Calcu!G192,Calcu!$Q$335))</f>
        <v/>
      </c>
      <c r="F198" s="192" t="str">
        <f>IF(Calcu!$B192=FALSE,"",TEXT(Calcu!H192,Calcu!$Q$335))</f>
        <v/>
      </c>
      <c r="G198" s="192" t="str">
        <f>IF(Calcu!$B192=FALSE,"",TEXT(Calcu!I192,Calcu!$Q$335))</f>
        <v/>
      </c>
      <c r="H198" s="192" t="str">
        <f>IF(Calcu!$B192=FALSE,"",TEXT(Calcu!J192,Calcu!$Q$335))</f>
        <v/>
      </c>
      <c r="I198" s="25"/>
      <c r="J198" s="28"/>
      <c r="K198" s="28"/>
      <c r="L198" s="28"/>
      <c r="M198" s="28"/>
    </row>
    <row r="199" spans="2:13" ht="13.5" customHeight="1">
      <c r="B199" s="192" t="str">
        <f>Calcu!C193</f>
        <v/>
      </c>
      <c r="C199" s="192" t="str">
        <f>IF(Calcu!$B193=FALSE,"",TEXT(Calcu!E193,Calcu!$Q$335))</f>
        <v/>
      </c>
      <c r="D199" s="192" t="str">
        <f>IF(Calcu!$B193=FALSE,"",TEXT(Calcu!F193,Calcu!$Q$335))</f>
        <v/>
      </c>
      <c r="E199" s="192" t="str">
        <f>IF(Calcu!$B193=FALSE,"",TEXT(Calcu!G193,Calcu!$Q$335))</f>
        <v/>
      </c>
      <c r="F199" s="192" t="str">
        <f>IF(Calcu!$B193=FALSE,"",TEXT(Calcu!H193,Calcu!$Q$335))</f>
        <v/>
      </c>
      <c r="G199" s="192" t="str">
        <f>IF(Calcu!$B193=FALSE,"",TEXT(Calcu!I193,Calcu!$Q$335))</f>
        <v/>
      </c>
      <c r="H199" s="192" t="str">
        <f>IF(Calcu!$B193=FALSE,"",TEXT(Calcu!J193,Calcu!$Q$335))</f>
        <v/>
      </c>
      <c r="I199" s="25"/>
      <c r="J199" s="28"/>
      <c r="K199" s="28"/>
      <c r="L199" s="28"/>
      <c r="M199" s="28"/>
    </row>
    <row r="200" spans="2:13" ht="13.5" customHeight="1">
      <c r="B200" s="192" t="str">
        <f>Calcu!C194</f>
        <v/>
      </c>
      <c r="C200" s="192" t="str">
        <f>IF(Calcu!$B194=FALSE,"",TEXT(Calcu!E194,Calcu!$Q$335))</f>
        <v/>
      </c>
      <c r="D200" s="192" t="str">
        <f>IF(Calcu!$B194=FALSE,"",TEXT(Calcu!F194,Calcu!$Q$335))</f>
        <v/>
      </c>
      <c r="E200" s="192" t="str">
        <f>IF(Calcu!$B194=FALSE,"",TEXT(Calcu!G194,Calcu!$Q$335))</f>
        <v/>
      </c>
      <c r="F200" s="192" t="str">
        <f>IF(Calcu!$B194=FALSE,"",TEXT(Calcu!H194,Calcu!$Q$335))</f>
        <v/>
      </c>
      <c r="G200" s="192" t="str">
        <f>IF(Calcu!$B194=FALSE,"",TEXT(Calcu!I194,Calcu!$Q$335))</f>
        <v/>
      </c>
      <c r="H200" s="192" t="str">
        <f>IF(Calcu!$B194=FALSE,"",TEXT(Calcu!J194,Calcu!$Q$335))</f>
        <v/>
      </c>
      <c r="I200" s="25"/>
      <c r="J200" s="28"/>
      <c r="K200" s="28"/>
      <c r="L200" s="28"/>
      <c r="M200" s="28"/>
    </row>
    <row r="201" spans="2:13" ht="13.5" customHeight="1">
      <c r="B201" s="192" t="str">
        <f>Calcu!C195</f>
        <v/>
      </c>
      <c r="C201" s="192" t="str">
        <f>IF(Calcu!$B195=FALSE,"",TEXT(Calcu!E195,Calcu!$Q$335))</f>
        <v/>
      </c>
      <c r="D201" s="192" t="str">
        <f>IF(Calcu!$B195=FALSE,"",TEXT(Calcu!F195,Calcu!$Q$335))</f>
        <v/>
      </c>
      <c r="E201" s="192" t="str">
        <f>IF(Calcu!$B195=FALSE,"",TEXT(Calcu!G195,Calcu!$Q$335))</f>
        <v/>
      </c>
      <c r="F201" s="192" t="str">
        <f>IF(Calcu!$B195=FALSE,"",TEXT(Calcu!H195,Calcu!$Q$335))</f>
        <v/>
      </c>
      <c r="G201" s="192" t="str">
        <f>IF(Calcu!$B195=FALSE,"",TEXT(Calcu!I195,Calcu!$Q$335))</f>
        <v/>
      </c>
      <c r="H201" s="192" t="str">
        <f>IF(Calcu!$B195=FALSE,"",TEXT(Calcu!J195,Calcu!$Q$335))</f>
        <v/>
      </c>
      <c r="I201" s="25"/>
      <c r="J201" s="28"/>
      <c r="K201" s="28"/>
      <c r="L201" s="28"/>
      <c r="M201" s="28"/>
    </row>
    <row r="202" spans="2:13" ht="13.5" customHeight="1">
      <c r="B202" s="192" t="str">
        <f>Calcu!C196</f>
        <v/>
      </c>
      <c r="C202" s="192" t="str">
        <f>IF(Calcu!$B196=FALSE,"",TEXT(Calcu!E196,Calcu!$Q$335))</f>
        <v/>
      </c>
      <c r="D202" s="192" t="str">
        <f>IF(Calcu!$B196=FALSE,"",TEXT(Calcu!F196,Calcu!$Q$335))</f>
        <v/>
      </c>
      <c r="E202" s="192" t="str">
        <f>IF(Calcu!$B196=FALSE,"",TEXT(Calcu!G196,Calcu!$Q$335))</f>
        <v/>
      </c>
      <c r="F202" s="192" t="str">
        <f>IF(Calcu!$B196=FALSE,"",TEXT(Calcu!H196,Calcu!$Q$335))</f>
        <v/>
      </c>
      <c r="G202" s="192" t="str">
        <f>IF(Calcu!$B196=FALSE,"",TEXT(Calcu!I196,Calcu!$Q$335))</f>
        <v/>
      </c>
      <c r="H202" s="192" t="str">
        <f>IF(Calcu!$B196=FALSE,"",TEXT(Calcu!J196,Calcu!$Q$335))</f>
        <v/>
      </c>
      <c r="I202" s="25"/>
      <c r="J202" s="28"/>
      <c r="K202" s="28"/>
      <c r="L202" s="28"/>
      <c r="M202" s="28"/>
    </row>
    <row r="203" spans="2:13" ht="13.5" customHeight="1">
      <c r="B203" s="192" t="str">
        <f>Calcu!C197</f>
        <v/>
      </c>
      <c r="C203" s="192" t="str">
        <f>IF(Calcu!$B197=FALSE,"",TEXT(Calcu!E197,Calcu!$Q$335))</f>
        <v/>
      </c>
      <c r="D203" s="192" t="str">
        <f>IF(Calcu!$B197=FALSE,"",TEXT(Calcu!F197,Calcu!$Q$335))</f>
        <v/>
      </c>
      <c r="E203" s="192" t="str">
        <f>IF(Calcu!$B197=FALSE,"",TEXT(Calcu!G197,Calcu!$Q$335))</f>
        <v/>
      </c>
      <c r="F203" s="192" t="str">
        <f>IF(Calcu!$B197=FALSE,"",TEXT(Calcu!H197,Calcu!$Q$335))</f>
        <v/>
      </c>
      <c r="G203" s="192" t="str">
        <f>IF(Calcu!$B197=FALSE,"",TEXT(Calcu!I197,Calcu!$Q$335))</f>
        <v/>
      </c>
      <c r="H203" s="192" t="str">
        <f>IF(Calcu!$B197=FALSE,"",TEXT(Calcu!J197,Calcu!$Q$335))</f>
        <v/>
      </c>
      <c r="I203" s="25"/>
      <c r="J203" s="28"/>
      <c r="K203" s="28"/>
      <c r="L203" s="28"/>
      <c r="M203" s="28"/>
    </row>
    <row r="204" spans="2:13" ht="13.5" customHeight="1">
      <c r="B204" s="192" t="str">
        <f>Calcu!C198</f>
        <v/>
      </c>
      <c r="C204" s="192" t="str">
        <f>IF(Calcu!$B198=FALSE,"",TEXT(Calcu!E198,Calcu!$Q$335))</f>
        <v/>
      </c>
      <c r="D204" s="192" t="str">
        <f>IF(Calcu!$B198=FALSE,"",TEXT(Calcu!F198,Calcu!$Q$335))</f>
        <v/>
      </c>
      <c r="E204" s="192" t="str">
        <f>IF(Calcu!$B198=FALSE,"",TEXT(Calcu!G198,Calcu!$Q$335))</f>
        <v/>
      </c>
      <c r="F204" s="192" t="str">
        <f>IF(Calcu!$B198=FALSE,"",TEXT(Calcu!H198,Calcu!$Q$335))</f>
        <v/>
      </c>
      <c r="G204" s="192" t="str">
        <f>IF(Calcu!$B198=FALSE,"",TEXT(Calcu!I198,Calcu!$Q$335))</f>
        <v/>
      </c>
      <c r="H204" s="192" t="str">
        <f>IF(Calcu!$B198=FALSE,"",TEXT(Calcu!J198,Calcu!$Q$335))</f>
        <v/>
      </c>
      <c r="I204" s="25"/>
      <c r="J204" s="28"/>
      <c r="K204" s="28"/>
      <c r="L204" s="28"/>
      <c r="M204" s="28"/>
    </row>
    <row r="205" spans="2:13" ht="13.5" customHeight="1">
      <c r="B205" s="192" t="str">
        <f>Calcu!C199</f>
        <v/>
      </c>
      <c r="C205" s="192" t="str">
        <f>IF(Calcu!$B199=FALSE,"",TEXT(Calcu!E199,Calcu!$Q$335))</f>
        <v/>
      </c>
      <c r="D205" s="192" t="str">
        <f>IF(Calcu!$B199=FALSE,"",TEXT(Calcu!F199,Calcu!$Q$335))</f>
        <v/>
      </c>
      <c r="E205" s="192" t="str">
        <f>IF(Calcu!$B199=FALSE,"",TEXT(Calcu!G199,Calcu!$Q$335))</f>
        <v/>
      </c>
      <c r="F205" s="192" t="str">
        <f>IF(Calcu!$B199=FALSE,"",TEXT(Calcu!H199,Calcu!$Q$335))</f>
        <v/>
      </c>
      <c r="G205" s="192" t="str">
        <f>IF(Calcu!$B199=FALSE,"",TEXT(Calcu!I199,Calcu!$Q$335))</f>
        <v/>
      </c>
      <c r="H205" s="192" t="str">
        <f>IF(Calcu!$B199=FALSE,"",TEXT(Calcu!J199,Calcu!$Q$335))</f>
        <v/>
      </c>
      <c r="I205" s="25"/>
      <c r="J205" s="28"/>
      <c r="K205" s="28"/>
      <c r="L205" s="28"/>
      <c r="M205" s="28"/>
    </row>
    <row r="206" spans="2:13" ht="13.5" customHeight="1">
      <c r="B206" s="192" t="str">
        <f>Calcu!C200</f>
        <v/>
      </c>
      <c r="C206" s="192" t="str">
        <f>IF(Calcu!$B200=FALSE,"",TEXT(Calcu!E200,Calcu!$Q$335))</f>
        <v/>
      </c>
      <c r="D206" s="192" t="str">
        <f>IF(Calcu!$B200=FALSE,"",TEXT(Calcu!F200,Calcu!$Q$335))</f>
        <v/>
      </c>
      <c r="E206" s="192" t="str">
        <f>IF(Calcu!$B200=FALSE,"",TEXT(Calcu!G200,Calcu!$Q$335))</f>
        <v/>
      </c>
      <c r="F206" s="192" t="str">
        <f>IF(Calcu!$B200=FALSE,"",TEXT(Calcu!H200,Calcu!$Q$335))</f>
        <v/>
      </c>
      <c r="G206" s="192" t="str">
        <f>IF(Calcu!$B200=FALSE,"",TEXT(Calcu!I200,Calcu!$Q$335))</f>
        <v/>
      </c>
      <c r="H206" s="192" t="str">
        <f>IF(Calcu!$B200=FALSE,"",TEXT(Calcu!J200,Calcu!$Q$335))</f>
        <v/>
      </c>
      <c r="I206" s="25"/>
      <c r="J206" s="28"/>
      <c r="K206" s="28"/>
      <c r="L206" s="28"/>
      <c r="M206" s="28"/>
    </row>
    <row r="207" spans="2:13" ht="13.5" customHeight="1">
      <c r="B207" s="192" t="str">
        <f>Calcu!C201</f>
        <v/>
      </c>
      <c r="C207" s="192" t="str">
        <f>IF(Calcu!$B201=FALSE,"",TEXT(Calcu!E201,Calcu!$Q$335))</f>
        <v/>
      </c>
      <c r="D207" s="192" t="str">
        <f>IF(Calcu!$B201=FALSE,"",TEXT(Calcu!F201,Calcu!$Q$335))</f>
        <v/>
      </c>
      <c r="E207" s="192" t="str">
        <f>IF(Calcu!$B201=FALSE,"",TEXT(Calcu!G201,Calcu!$Q$335))</f>
        <v/>
      </c>
      <c r="F207" s="192" t="str">
        <f>IF(Calcu!$B201=FALSE,"",TEXT(Calcu!H201,Calcu!$Q$335))</f>
        <v/>
      </c>
      <c r="G207" s="192" t="str">
        <f>IF(Calcu!$B201=FALSE,"",TEXT(Calcu!I201,Calcu!$Q$335))</f>
        <v/>
      </c>
      <c r="H207" s="192" t="str">
        <f>IF(Calcu!$B201=FALSE,"",TEXT(Calcu!J201,Calcu!$Q$335))</f>
        <v/>
      </c>
      <c r="I207" s="25"/>
      <c r="J207" s="28"/>
      <c r="K207" s="28"/>
      <c r="L207" s="28"/>
      <c r="M207" s="28"/>
    </row>
    <row r="208" spans="2:13" ht="13.5" customHeight="1">
      <c r="B208" s="192" t="str">
        <f>Calcu!C202</f>
        <v/>
      </c>
      <c r="C208" s="192" t="str">
        <f>IF(Calcu!$B202=FALSE,"",TEXT(Calcu!E202,Calcu!$Q$335))</f>
        <v/>
      </c>
      <c r="D208" s="192" t="str">
        <f>IF(Calcu!$B202=FALSE,"",TEXT(Calcu!F202,Calcu!$Q$335))</f>
        <v/>
      </c>
      <c r="E208" s="192" t="str">
        <f>IF(Calcu!$B202=FALSE,"",TEXT(Calcu!G202,Calcu!$Q$335))</f>
        <v/>
      </c>
      <c r="F208" s="192" t="str">
        <f>IF(Calcu!$B202=FALSE,"",TEXT(Calcu!H202,Calcu!$Q$335))</f>
        <v/>
      </c>
      <c r="G208" s="192" t="str">
        <f>IF(Calcu!$B202=FALSE,"",TEXT(Calcu!I202,Calcu!$Q$335))</f>
        <v/>
      </c>
      <c r="H208" s="192" t="str">
        <f>IF(Calcu!$B202=FALSE,"",TEXT(Calcu!J202,Calcu!$Q$335))</f>
        <v/>
      </c>
      <c r="I208" s="25"/>
      <c r="J208" s="28"/>
      <c r="K208" s="28"/>
      <c r="L208" s="28"/>
      <c r="M208" s="28"/>
    </row>
    <row r="209" spans="2:13" ht="13.5" customHeight="1">
      <c r="B209" s="192" t="str">
        <f>Calcu!C203</f>
        <v/>
      </c>
      <c r="C209" s="192" t="str">
        <f>IF(Calcu!$B203=FALSE,"",TEXT(Calcu!E203,Calcu!$Q$335))</f>
        <v/>
      </c>
      <c r="D209" s="192" t="str">
        <f>IF(Calcu!$B203=FALSE,"",TEXT(Calcu!F203,Calcu!$Q$335))</f>
        <v/>
      </c>
      <c r="E209" s="192" t="str">
        <f>IF(Calcu!$B203=FALSE,"",TEXT(Calcu!G203,Calcu!$Q$335))</f>
        <v/>
      </c>
      <c r="F209" s="192" t="str">
        <f>IF(Calcu!$B203=FALSE,"",TEXT(Calcu!H203,Calcu!$Q$335))</f>
        <v/>
      </c>
      <c r="G209" s="192" t="str">
        <f>IF(Calcu!$B203=FALSE,"",TEXT(Calcu!I203,Calcu!$Q$335))</f>
        <v/>
      </c>
      <c r="H209" s="192" t="str">
        <f>IF(Calcu!$B203=FALSE,"",TEXT(Calcu!J203,Calcu!$Q$335))</f>
        <v/>
      </c>
      <c r="I209" s="25"/>
      <c r="J209" s="28"/>
      <c r="K209" s="28"/>
      <c r="L209" s="28"/>
      <c r="M209" s="28"/>
    </row>
    <row r="210" spans="2:13" ht="13.5" customHeight="1">
      <c r="B210" s="192" t="str">
        <f>Calcu!C204</f>
        <v/>
      </c>
      <c r="C210" s="192" t="str">
        <f>IF(Calcu!$B204=FALSE,"",TEXT(Calcu!E204,Calcu!$Q$335))</f>
        <v/>
      </c>
      <c r="D210" s="192" t="str">
        <f>IF(Calcu!$B204=FALSE,"",TEXT(Calcu!F204,Calcu!$Q$335))</f>
        <v/>
      </c>
      <c r="E210" s="192" t="str">
        <f>IF(Calcu!$B204=FALSE,"",TEXT(Calcu!G204,Calcu!$Q$335))</f>
        <v/>
      </c>
      <c r="F210" s="192" t="str">
        <f>IF(Calcu!$B204=FALSE,"",TEXT(Calcu!H204,Calcu!$Q$335))</f>
        <v/>
      </c>
      <c r="G210" s="192" t="str">
        <f>IF(Calcu!$B204=FALSE,"",TEXT(Calcu!I204,Calcu!$Q$335))</f>
        <v/>
      </c>
      <c r="H210" s="192" t="str">
        <f>IF(Calcu!$B204=FALSE,"",TEXT(Calcu!J204,Calcu!$Q$335))</f>
        <v/>
      </c>
      <c r="I210" s="25"/>
      <c r="J210" s="28"/>
      <c r="K210" s="28"/>
      <c r="L210" s="28"/>
      <c r="M210" s="28"/>
    </row>
    <row r="211" spans="2:13" ht="13.5" customHeight="1">
      <c r="B211" s="192" t="str">
        <f>Calcu!C205</f>
        <v/>
      </c>
      <c r="C211" s="192" t="str">
        <f>IF(Calcu!$B205=FALSE,"",TEXT(Calcu!E205,Calcu!$Q$335))</f>
        <v/>
      </c>
      <c r="D211" s="192" t="str">
        <f>IF(Calcu!$B205=FALSE,"",TEXT(Calcu!F205,Calcu!$Q$335))</f>
        <v/>
      </c>
      <c r="E211" s="192" t="str">
        <f>IF(Calcu!$B205=FALSE,"",TEXT(Calcu!G205,Calcu!$Q$335))</f>
        <v/>
      </c>
      <c r="F211" s="192" t="str">
        <f>IF(Calcu!$B205=FALSE,"",TEXT(Calcu!H205,Calcu!$Q$335))</f>
        <v/>
      </c>
      <c r="G211" s="192" t="str">
        <f>IF(Calcu!$B205=FALSE,"",TEXT(Calcu!I205,Calcu!$Q$335))</f>
        <v/>
      </c>
      <c r="H211" s="192" t="str">
        <f>IF(Calcu!$B205=FALSE,"",TEXT(Calcu!J205,Calcu!$Q$335))</f>
        <v/>
      </c>
      <c r="I211" s="25"/>
      <c r="J211" s="28"/>
      <c r="K211" s="28"/>
      <c r="L211" s="28"/>
      <c r="M211" s="28"/>
    </row>
    <row r="212" spans="2:13" ht="13.5" customHeight="1">
      <c r="B212" s="192" t="str">
        <f>Calcu!C206</f>
        <v/>
      </c>
      <c r="C212" s="192" t="str">
        <f>IF(Calcu!$B206=FALSE,"",TEXT(Calcu!E206,Calcu!$Q$335))</f>
        <v/>
      </c>
      <c r="D212" s="192" t="str">
        <f>IF(Calcu!$B206=FALSE,"",TEXT(Calcu!F206,Calcu!$Q$335))</f>
        <v/>
      </c>
      <c r="E212" s="192" t="str">
        <f>IF(Calcu!$B206=FALSE,"",TEXT(Calcu!G206,Calcu!$Q$335))</f>
        <v/>
      </c>
      <c r="F212" s="192" t="str">
        <f>IF(Calcu!$B206=FALSE,"",TEXT(Calcu!H206,Calcu!$Q$335))</f>
        <v/>
      </c>
      <c r="G212" s="192" t="str">
        <f>IF(Calcu!$B206=FALSE,"",TEXT(Calcu!I206,Calcu!$Q$335))</f>
        <v/>
      </c>
      <c r="H212" s="192" t="str">
        <f>IF(Calcu!$B206=FALSE,"",TEXT(Calcu!J206,Calcu!$Q$335))</f>
        <v/>
      </c>
      <c r="I212" s="25"/>
      <c r="J212" s="28"/>
      <c r="K212" s="28"/>
      <c r="L212" s="28"/>
      <c r="M212" s="28"/>
    </row>
    <row r="213" spans="2:13" ht="13.5" customHeight="1">
      <c r="B213" s="192" t="str">
        <f>Calcu!C207</f>
        <v/>
      </c>
      <c r="C213" s="192" t="str">
        <f>IF(Calcu!$B207=FALSE,"",TEXT(Calcu!E207,Calcu!$Q$335))</f>
        <v/>
      </c>
      <c r="D213" s="192" t="str">
        <f>IF(Calcu!$B207=FALSE,"",TEXT(Calcu!F207,Calcu!$Q$335))</f>
        <v/>
      </c>
      <c r="E213" s="192" t="str">
        <f>IF(Calcu!$B207=FALSE,"",TEXT(Calcu!G207,Calcu!$Q$335))</f>
        <v/>
      </c>
      <c r="F213" s="192" t="str">
        <f>IF(Calcu!$B207=FALSE,"",TEXT(Calcu!H207,Calcu!$Q$335))</f>
        <v/>
      </c>
      <c r="G213" s="192" t="str">
        <f>IF(Calcu!$B207=FALSE,"",TEXT(Calcu!I207,Calcu!$Q$335))</f>
        <v/>
      </c>
      <c r="H213" s="192" t="str">
        <f>IF(Calcu!$B207=FALSE,"",TEXT(Calcu!J207,Calcu!$Q$335))</f>
        <v/>
      </c>
      <c r="I213" s="25"/>
      <c r="J213" s="28"/>
      <c r="K213" s="28"/>
      <c r="L213" s="28"/>
      <c r="M213" s="28"/>
    </row>
    <row r="214" spans="2:13" ht="13.5" customHeight="1">
      <c r="B214" s="192" t="str">
        <f>Calcu!C208</f>
        <v/>
      </c>
      <c r="C214" s="192" t="str">
        <f>IF(Calcu!$B208=FALSE,"",TEXT(Calcu!E208,Calcu!$Q$335))</f>
        <v/>
      </c>
      <c r="D214" s="192" t="str">
        <f>IF(Calcu!$B208=FALSE,"",TEXT(Calcu!F208,Calcu!$Q$335))</f>
        <v/>
      </c>
      <c r="E214" s="192" t="str">
        <f>IF(Calcu!$B208=FALSE,"",TEXT(Calcu!G208,Calcu!$Q$335))</f>
        <v/>
      </c>
      <c r="F214" s="192" t="str">
        <f>IF(Calcu!$B208=FALSE,"",TEXT(Calcu!H208,Calcu!$Q$335))</f>
        <v/>
      </c>
      <c r="G214" s="192" t="str">
        <f>IF(Calcu!$B208=FALSE,"",TEXT(Calcu!I208,Calcu!$Q$335))</f>
        <v/>
      </c>
      <c r="H214" s="192" t="str">
        <f>IF(Calcu!$B208=FALSE,"",TEXT(Calcu!J208,Calcu!$Q$335))</f>
        <v/>
      </c>
      <c r="I214" s="25"/>
      <c r="J214" s="28"/>
      <c r="K214" s="28"/>
      <c r="L214" s="28"/>
      <c r="M214" s="28"/>
    </row>
    <row r="215" spans="2:13" ht="13.5" customHeight="1">
      <c r="B215" s="192" t="str">
        <f>Calcu!C209</f>
        <v/>
      </c>
      <c r="C215" s="192" t="str">
        <f>IF(Calcu!$B209=FALSE,"",TEXT(Calcu!E209,Calcu!$Q$335))</f>
        <v/>
      </c>
      <c r="D215" s="192" t="str">
        <f>IF(Calcu!$B209=FALSE,"",TEXT(Calcu!F209,Calcu!$Q$335))</f>
        <v/>
      </c>
      <c r="E215" s="192" t="str">
        <f>IF(Calcu!$B209=FALSE,"",TEXT(Calcu!G209,Calcu!$Q$335))</f>
        <v/>
      </c>
      <c r="F215" s="192" t="str">
        <f>IF(Calcu!$B209=FALSE,"",TEXT(Calcu!H209,Calcu!$Q$335))</f>
        <v/>
      </c>
      <c r="G215" s="192" t="str">
        <f>IF(Calcu!$B209=FALSE,"",TEXT(Calcu!I209,Calcu!$Q$335))</f>
        <v/>
      </c>
      <c r="H215" s="192" t="str">
        <f>IF(Calcu!$B209=FALSE,"",TEXT(Calcu!J209,Calcu!$Q$335))</f>
        <v/>
      </c>
      <c r="I215" s="25"/>
      <c r="J215" s="28"/>
      <c r="K215" s="28"/>
      <c r="L215" s="28"/>
      <c r="M215" s="28"/>
    </row>
    <row r="216" spans="2:13" ht="13.5" customHeight="1">
      <c r="B216" s="192" t="str">
        <f>Calcu!C210</f>
        <v/>
      </c>
      <c r="C216" s="192" t="str">
        <f>IF(Calcu!$B210=FALSE,"",TEXT(Calcu!E210,Calcu!$Q$335))</f>
        <v/>
      </c>
      <c r="D216" s="192" t="str">
        <f>IF(Calcu!$B210=FALSE,"",TEXT(Calcu!F210,Calcu!$Q$335))</f>
        <v/>
      </c>
      <c r="E216" s="192" t="str">
        <f>IF(Calcu!$B210=FALSE,"",TEXT(Calcu!G210,Calcu!$Q$335))</f>
        <v/>
      </c>
      <c r="F216" s="192" t="str">
        <f>IF(Calcu!$B210=FALSE,"",TEXT(Calcu!H210,Calcu!$Q$335))</f>
        <v/>
      </c>
      <c r="G216" s="192" t="str">
        <f>IF(Calcu!$B210=FALSE,"",TEXT(Calcu!I210,Calcu!$Q$335))</f>
        <v/>
      </c>
      <c r="H216" s="192" t="str">
        <f>IF(Calcu!$B210=FALSE,"",TEXT(Calcu!J210,Calcu!$Q$335))</f>
        <v/>
      </c>
      <c r="I216" s="25"/>
      <c r="J216" s="28"/>
      <c r="K216" s="28"/>
      <c r="L216" s="28"/>
      <c r="M216" s="28"/>
    </row>
    <row r="217" spans="2:13" ht="13.5" customHeight="1">
      <c r="B217" s="192" t="str">
        <f>Calcu!C211</f>
        <v/>
      </c>
      <c r="C217" s="192" t="str">
        <f>IF(Calcu!$B211=FALSE,"",TEXT(Calcu!E211,Calcu!$Q$335))</f>
        <v/>
      </c>
      <c r="D217" s="192" t="str">
        <f>IF(Calcu!$B211=FALSE,"",TEXT(Calcu!F211,Calcu!$Q$335))</f>
        <v/>
      </c>
      <c r="E217" s="192" t="str">
        <f>IF(Calcu!$B211=FALSE,"",TEXT(Calcu!G211,Calcu!$Q$335))</f>
        <v/>
      </c>
      <c r="F217" s="192" t="str">
        <f>IF(Calcu!$B211=FALSE,"",TEXT(Calcu!H211,Calcu!$Q$335))</f>
        <v/>
      </c>
      <c r="G217" s="192" t="str">
        <f>IF(Calcu!$B211=FALSE,"",TEXT(Calcu!I211,Calcu!$Q$335))</f>
        <v/>
      </c>
      <c r="H217" s="192" t="str">
        <f>IF(Calcu!$B211=FALSE,"",TEXT(Calcu!J211,Calcu!$Q$335))</f>
        <v/>
      </c>
      <c r="I217" s="25"/>
      <c r="J217" s="28"/>
      <c r="K217" s="28"/>
      <c r="L217" s="28"/>
      <c r="M217" s="28"/>
    </row>
    <row r="218" spans="2:13" ht="13.5" customHeight="1">
      <c r="B218" s="192" t="str">
        <f>Calcu!C212</f>
        <v/>
      </c>
      <c r="C218" s="192" t="str">
        <f>IF(Calcu!$B212=FALSE,"",TEXT(Calcu!E212,Calcu!$Q$335))</f>
        <v/>
      </c>
      <c r="D218" s="192" t="str">
        <f>IF(Calcu!$B212=FALSE,"",TEXT(Calcu!F212,Calcu!$Q$335))</f>
        <v/>
      </c>
      <c r="E218" s="192" t="str">
        <f>IF(Calcu!$B212=FALSE,"",TEXT(Calcu!G212,Calcu!$Q$335))</f>
        <v/>
      </c>
      <c r="F218" s="192" t="str">
        <f>IF(Calcu!$B212=FALSE,"",TEXT(Calcu!H212,Calcu!$Q$335))</f>
        <v/>
      </c>
      <c r="G218" s="192" t="str">
        <f>IF(Calcu!$B212=FALSE,"",TEXT(Calcu!I212,Calcu!$Q$335))</f>
        <v/>
      </c>
      <c r="H218" s="192" t="str">
        <f>IF(Calcu!$B212=FALSE,"",TEXT(Calcu!J212,Calcu!$Q$335))</f>
        <v/>
      </c>
      <c r="I218" s="25"/>
      <c r="J218" s="28"/>
      <c r="K218" s="28"/>
      <c r="L218" s="28"/>
      <c r="M218" s="28"/>
    </row>
    <row r="219" spans="2:13" ht="13.5" customHeight="1">
      <c r="B219" s="192" t="str">
        <f>Calcu!C213</f>
        <v/>
      </c>
      <c r="C219" s="192" t="str">
        <f>IF(Calcu!$B213=FALSE,"",TEXT(Calcu!E213,Calcu!$Q$335))</f>
        <v/>
      </c>
      <c r="D219" s="192" t="str">
        <f>IF(Calcu!$B213=FALSE,"",TEXT(Calcu!F213,Calcu!$Q$335))</f>
        <v/>
      </c>
      <c r="E219" s="192" t="str">
        <f>IF(Calcu!$B213=FALSE,"",TEXT(Calcu!G213,Calcu!$Q$335))</f>
        <v/>
      </c>
      <c r="F219" s="192" t="str">
        <f>IF(Calcu!$B213=FALSE,"",TEXT(Calcu!H213,Calcu!$Q$335))</f>
        <v/>
      </c>
      <c r="G219" s="192" t="str">
        <f>IF(Calcu!$B213=FALSE,"",TEXT(Calcu!I213,Calcu!$Q$335))</f>
        <v/>
      </c>
      <c r="H219" s="192" t="str">
        <f>IF(Calcu!$B213=FALSE,"",TEXT(Calcu!J213,Calcu!$Q$335))</f>
        <v/>
      </c>
      <c r="I219" s="25"/>
      <c r="J219" s="28"/>
      <c r="K219" s="28"/>
      <c r="L219" s="28"/>
      <c r="M219" s="28"/>
    </row>
    <row r="220" spans="2:13" ht="13.5" customHeight="1">
      <c r="B220" s="192" t="str">
        <f>Calcu!C214</f>
        <v/>
      </c>
      <c r="C220" s="192" t="str">
        <f>IF(Calcu!$B214=FALSE,"",TEXT(Calcu!E214,Calcu!$Q$335))</f>
        <v/>
      </c>
      <c r="D220" s="192" t="str">
        <f>IF(Calcu!$B214=FALSE,"",TEXT(Calcu!F214,Calcu!$Q$335))</f>
        <v/>
      </c>
      <c r="E220" s="192" t="str">
        <f>IF(Calcu!$B214=FALSE,"",TEXT(Calcu!G214,Calcu!$Q$335))</f>
        <v/>
      </c>
      <c r="F220" s="192" t="str">
        <f>IF(Calcu!$B214=FALSE,"",TEXT(Calcu!H214,Calcu!$Q$335))</f>
        <v/>
      </c>
      <c r="G220" s="192" t="str">
        <f>IF(Calcu!$B214=FALSE,"",TEXT(Calcu!I214,Calcu!$Q$335))</f>
        <v/>
      </c>
      <c r="H220" s="192" t="str">
        <f>IF(Calcu!$B214=FALSE,"",TEXT(Calcu!J214,Calcu!$Q$335))</f>
        <v/>
      </c>
      <c r="I220" s="25"/>
      <c r="J220" s="28"/>
      <c r="K220" s="28"/>
      <c r="L220" s="28"/>
      <c r="M220" s="28"/>
    </row>
    <row r="221" spans="2:13" ht="13.5" customHeight="1">
      <c r="B221" s="192" t="str">
        <f>Calcu!C215</f>
        <v/>
      </c>
      <c r="C221" s="192" t="str">
        <f>IF(Calcu!$B215=FALSE,"",TEXT(Calcu!E215,Calcu!$Q$335))</f>
        <v/>
      </c>
      <c r="D221" s="192" t="str">
        <f>IF(Calcu!$B215=FALSE,"",TEXT(Calcu!F215,Calcu!$Q$335))</f>
        <v/>
      </c>
      <c r="E221" s="192" t="str">
        <f>IF(Calcu!$B215=FALSE,"",TEXT(Calcu!G215,Calcu!$Q$335))</f>
        <v/>
      </c>
      <c r="F221" s="192" t="str">
        <f>IF(Calcu!$B215=FALSE,"",TEXT(Calcu!H215,Calcu!$Q$335))</f>
        <v/>
      </c>
      <c r="G221" s="192" t="str">
        <f>IF(Calcu!$B215=FALSE,"",TEXT(Calcu!I215,Calcu!$Q$335))</f>
        <v/>
      </c>
      <c r="H221" s="192" t="str">
        <f>IF(Calcu!$B215=FALSE,"",TEXT(Calcu!J215,Calcu!$Q$335))</f>
        <v/>
      </c>
      <c r="I221" s="25"/>
      <c r="J221" s="28"/>
      <c r="K221" s="28"/>
      <c r="L221" s="28"/>
      <c r="M221" s="28"/>
    </row>
    <row r="222" spans="2:13" ht="13.5" customHeight="1">
      <c r="B222" s="192" t="str">
        <f>Calcu!C216</f>
        <v/>
      </c>
      <c r="C222" s="192" t="str">
        <f>IF(Calcu!$B216=FALSE,"",TEXT(Calcu!E216,Calcu!$Q$335))</f>
        <v/>
      </c>
      <c r="D222" s="192" t="str">
        <f>IF(Calcu!$B216=FALSE,"",TEXT(Calcu!F216,Calcu!$Q$335))</f>
        <v/>
      </c>
      <c r="E222" s="192" t="str">
        <f>IF(Calcu!$B216=FALSE,"",TEXT(Calcu!G216,Calcu!$Q$335))</f>
        <v/>
      </c>
      <c r="F222" s="192" t="str">
        <f>IF(Calcu!$B216=FALSE,"",TEXT(Calcu!H216,Calcu!$Q$335))</f>
        <v/>
      </c>
      <c r="G222" s="192" t="str">
        <f>IF(Calcu!$B216=FALSE,"",TEXT(Calcu!I216,Calcu!$Q$335))</f>
        <v/>
      </c>
      <c r="H222" s="192" t="str">
        <f>IF(Calcu!$B216=FALSE,"",TEXT(Calcu!J216,Calcu!$Q$335))</f>
        <v/>
      </c>
      <c r="I222" s="25"/>
      <c r="J222" s="28"/>
      <c r="K222" s="28"/>
      <c r="L222" s="28"/>
      <c r="M222" s="28"/>
    </row>
    <row r="223" spans="2:13" ht="13.5" customHeight="1">
      <c r="B223" s="192" t="str">
        <f>Calcu!C217</f>
        <v/>
      </c>
      <c r="C223" s="192" t="str">
        <f>IF(Calcu!$B217=FALSE,"",TEXT(Calcu!E217,Calcu!$Q$335))</f>
        <v/>
      </c>
      <c r="D223" s="192" t="str">
        <f>IF(Calcu!$B217=FALSE,"",TEXT(Calcu!F217,Calcu!$Q$335))</f>
        <v/>
      </c>
      <c r="E223" s="192" t="str">
        <f>IF(Calcu!$B217=FALSE,"",TEXT(Calcu!G217,Calcu!$Q$335))</f>
        <v/>
      </c>
      <c r="F223" s="192" t="str">
        <f>IF(Calcu!$B217=FALSE,"",TEXT(Calcu!H217,Calcu!$Q$335))</f>
        <v/>
      </c>
      <c r="G223" s="192" t="str">
        <f>IF(Calcu!$B217=FALSE,"",TEXT(Calcu!I217,Calcu!$Q$335))</f>
        <v/>
      </c>
      <c r="H223" s="192" t="str">
        <f>IF(Calcu!$B217=FALSE,"",TEXT(Calcu!J217,Calcu!$Q$335))</f>
        <v/>
      </c>
      <c r="I223" s="25"/>
      <c r="J223" s="28"/>
      <c r="K223" s="28"/>
      <c r="L223" s="28"/>
      <c r="M223" s="28"/>
    </row>
    <row r="224" spans="2:13" ht="13.5" customHeight="1">
      <c r="B224" s="192" t="str">
        <f>Calcu!C218</f>
        <v/>
      </c>
      <c r="C224" s="192" t="str">
        <f>IF(Calcu!$B218=FALSE,"",TEXT(Calcu!E218,Calcu!$Q$335))</f>
        <v/>
      </c>
      <c r="D224" s="192" t="str">
        <f>IF(Calcu!$B218=FALSE,"",TEXT(Calcu!F218,Calcu!$Q$335))</f>
        <v/>
      </c>
      <c r="E224" s="192" t="str">
        <f>IF(Calcu!$B218=FALSE,"",TEXT(Calcu!G218,Calcu!$Q$335))</f>
        <v/>
      </c>
      <c r="F224" s="192" t="str">
        <f>IF(Calcu!$B218=FALSE,"",TEXT(Calcu!H218,Calcu!$Q$335))</f>
        <v/>
      </c>
      <c r="G224" s="192" t="str">
        <f>IF(Calcu!$B218=FALSE,"",TEXT(Calcu!I218,Calcu!$Q$335))</f>
        <v/>
      </c>
      <c r="H224" s="192" t="str">
        <f>IF(Calcu!$B218=FALSE,"",TEXT(Calcu!J218,Calcu!$Q$335))</f>
        <v/>
      </c>
      <c r="I224" s="25"/>
      <c r="J224" s="28"/>
      <c r="K224" s="28"/>
      <c r="L224" s="28"/>
      <c r="M224" s="28"/>
    </row>
    <row r="225" spans="2:13" ht="13.5" customHeight="1">
      <c r="B225" s="192" t="str">
        <f>Calcu!C219</f>
        <v/>
      </c>
      <c r="C225" s="192" t="str">
        <f>IF(Calcu!$B219=FALSE,"",TEXT(Calcu!E219,Calcu!$Q$335))</f>
        <v/>
      </c>
      <c r="D225" s="192" t="str">
        <f>IF(Calcu!$B219=FALSE,"",TEXT(Calcu!F219,Calcu!$Q$335))</f>
        <v/>
      </c>
      <c r="E225" s="192" t="str">
        <f>IF(Calcu!$B219=FALSE,"",TEXT(Calcu!G219,Calcu!$Q$335))</f>
        <v/>
      </c>
      <c r="F225" s="192" t="str">
        <f>IF(Calcu!$B219=FALSE,"",TEXT(Calcu!H219,Calcu!$Q$335))</f>
        <v/>
      </c>
      <c r="G225" s="192" t="str">
        <f>IF(Calcu!$B219=FALSE,"",TEXT(Calcu!I219,Calcu!$Q$335))</f>
        <v/>
      </c>
      <c r="H225" s="192" t="str">
        <f>IF(Calcu!$B219=FALSE,"",TEXT(Calcu!J219,Calcu!$Q$335))</f>
        <v/>
      </c>
      <c r="I225" s="25"/>
      <c r="J225" s="28"/>
      <c r="K225" s="28"/>
      <c r="L225" s="28"/>
      <c r="M225" s="28"/>
    </row>
    <row r="226" spans="2:13" ht="13.5" customHeight="1">
      <c r="B226" s="192" t="str">
        <f>Calcu!C220</f>
        <v/>
      </c>
      <c r="C226" s="192" t="str">
        <f>IF(Calcu!$B220=FALSE,"",TEXT(Calcu!E220,Calcu!$Q$335))</f>
        <v/>
      </c>
      <c r="D226" s="192" t="str">
        <f>IF(Calcu!$B220=FALSE,"",TEXT(Calcu!F220,Calcu!$Q$335))</f>
        <v/>
      </c>
      <c r="E226" s="192" t="str">
        <f>IF(Calcu!$B220=FALSE,"",TEXT(Calcu!G220,Calcu!$Q$335))</f>
        <v/>
      </c>
      <c r="F226" s="192" t="str">
        <f>IF(Calcu!$B220=FALSE,"",TEXT(Calcu!H220,Calcu!$Q$335))</f>
        <v/>
      </c>
      <c r="G226" s="192" t="str">
        <f>IF(Calcu!$B220=FALSE,"",TEXT(Calcu!I220,Calcu!$Q$335))</f>
        <v/>
      </c>
      <c r="H226" s="192" t="str">
        <f>IF(Calcu!$B220=FALSE,"",TEXT(Calcu!J220,Calcu!$Q$335))</f>
        <v/>
      </c>
      <c r="I226" s="25"/>
      <c r="J226" s="28"/>
      <c r="K226" s="28"/>
      <c r="L226" s="28"/>
      <c r="M226" s="28"/>
    </row>
    <row r="227" spans="2:13" ht="13.5" customHeight="1">
      <c r="B227" s="192" t="str">
        <f>Calcu!C221</f>
        <v/>
      </c>
      <c r="C227" s="192" t="str">
        <f>IF(Calcu!$B221=FALSE,"",TEXT(Calcu!E221,Calcu!$Q$335))</f>
        <v/>
      </c>
      <c r="D227" s="192" t="str">
        <f>IF(Calcu!$B221=FALSE,"",TEXT(Calcu!F221,Calcu!$Q$335))</f>
        <v/>
      </c>
      <c r="E227" s="192" t="str">
        <f>IF(Calcu!$B221=FALSE,"",TEXT(Calcu!G221,Calcu!$Q$335))</f>
        <v/>
      </c>
      <c r="F227" s="192" t="str">
        <f>IF(Calcu!$B221=FALSE,"",TEXT(Calcu!H221,Calcu!$Q$335))</f>
        <v/>
      </c>
      <c r="G227" s="192" t="str">
        <f>IF(Calcu!$B221=FALSE,"",TEXT(Calcu!I221,Calcu!$Q$335))</f>
        <v/>
      </c>
      <c r="H227" s="192" t="str">
        <f>IF(Calcu!$B221=FALSE,"",TEXT(Calcu!J221,Calcu!$Q$335))</f>
        <v/>
      </c>
      <c r="I227" s="25"/>
      <c r="J227" s="28"/>
      <c r="K227" s="28"/>
      <c r="L227" s="28"/>
      <c r="M227" s="28"/>
    </row>
    <row r="228" spans="2:13" ht="13.5" customHeight="1">
      <c r="B228" s="192" t="str">
        <f>Calcu!C222</f>
        <v/>
      </c>
      <c r="C228" s="192" t="str">
        <f>IF(Calcu!$B222=FALSE,"",TEXT(Calcu!E222,Calcu!$Q$335))</f>
        <v/>
      </c>
      <c r="D228" s="192" t="str">
        <f>IF(Calcu!$B222=FALSE,"",TEXT(Calcu!F222,Calcu!$Q$335))</f>
        <v/>
      </c>
      <c r="E228" s="192" t="str">
        <f>IF(Calcu!$B222=FALSE,"",TEXT(Calcu!G222,Calcu!$Q$335))</f>
        <v/>
      </c>
      <c r="F228" s="192" t="str">
        <f>IF(Calcu!$B222=FALSE,"",TEXT(Calcu!H222,Calcu!$Q$335))</f>
        <v/>
      </c>
      <c r="G228" s="192" t="str">
        <f>IF(Calcu!$B222=FALSE,"",TEXT(Calcu!I222,Calcu!$Q$335))</f>
        <v/>
      </c>
      <c r="H228" s="192" t="str">
        <f>IF(Calcu!$B222=FALSE,"",TEXT(Calcu!J222,Calcu!$Q$335))</f>
        <v/>
      </c>
      <c r="I228" s="25"/>
      <c r="J228" s="28"/>
      <c r="K228" s="28"/>
      <c r="L228" s="28"/>
      <c r="M228" s="28"/>
    </row>
    <row r="229" spans="2:13" ht="13.5" customHeight="1">
      <c r="B229" s="192" t="str">
        <f>Calcu!C223</f>
        <v/>
      </c>
      <c r="C229" s="192" t="str">
        <f>IF(Calcu!$B223=FALSE,"",TEXT(Calcu!E223,Calcu!$Q$335))</f>
        <v/>
      </c>
      <c r="D229" s="192" t="str">
        <f>IF(Calcu!$B223=FALSE,"",TEXT(Calcu!F223,Calcu!$Q$335))</f>
        <v/>
      </c>
      <c r="E229" s="192" t="str">
        <f>IF(Calcu!$B223=FALSE,"",TEXT(Calcu!G223,Calcu!$Q$335))</f>
        <v/>
      </c>
      <c r="F229" s="192" t="str">
        <f>IF(Calcu!$B223=FALSE,"",TEXT(Calcu!H223,Calcu!$Q$335))</f>
        <v/>
      </c>
      <c r="G229" s="192" t="str">
        <f>IF(Calcu!$B223=FALSE,"",TEXT(Calcu!I223,Calcu!$Q$335))</f>
        <v/>
      </c>
      <c r="H229" s="192" t="str">
        <f>IF(Calcu!$B223=FALSE,"",TEXT(Calcu!J223,Calcu!$Q$335))</f>
        <v/>
      </c>
      <c r="I229" s="25"/>
      <c r="J229" s="28"/>
      <c r="K229" s="28"/>
      <c r="L229" s="28"/>
      <c r="M229" s="28"/>
    </row>
    <row r="230" spans="2:13" ht="13.5" customHeight="1">
      <c r="B230" s="192" t="str">
        <f>Calcu!C224</f>
        <v/>
      </c>
      <c r="C230" s="192" t="str">
        <f>IF(Calcu!$B224=FALSE,"",TEXT(Calcu!E224,Calcu!$Q$335))</f>
        <v/>
      </c>
      <c r="D230" s="192" t="str">
        <f>IF(Calcu!$B224=FALSE,"",TEXT(Calcu!F224,Calcu!$Q$335))</f>
        <v/>
      </c>
      <c r="E230" s="192" t="str">
        <f>IF(Calcu!$B224=FALSE,"",TEXT(Calcu!G224,Calcu!$Q$335))</f>
        <v/>
      </c>
      <c r="F230" s="192" t="str">
        <f>IF(Calcu!$B224=FALSE,"",TEXT(Calcu!H224,Calcu!$Q$335))</f>
        <v/>
      </c>
      <c r="G230" s="192" t="str">
        <f>IF(Calcu!$B224=FALSE,"",TEXT(Calcu!I224,Calcu!$Q$335))</f>
        <v/>
      </c>
      <c r="H230" s="192" t="str">
        <f>IF(Calcu!$B224=FALSE,"",TEXT(Calcu!J224,Calcu!$Q$335))</f>
        <v/>
      </c>
      <c r="I230" s="25"/>
      <c r="J230" s="28"/>
      <c r="K230" s="28"/>
      <c r="L230" s="28"/>
      <c r="M230" s="28"/>
    </row>
    <row r="231" spans="2:13" ht="13.5" customHeight="1">
      <c r="B231" s="192" t="str">
        <f>Calcu!C225</f>
        <v/>
      </c>
      <c r="C231" s="192" t="str">
        <f>IF(Calcu!$B225=FALSE,"",TEXT(Calcu!E225,Calcu!$Q$335))</f>
        <v/>
      </c>
      <c r="D231" s="192" t="str">
        <f>IF(Calcu!$B225=FALSE,"",TEXT(Calcu!F225,Calcu!$Q$335))</f>
        <v/>
      </c>
      <c r="E231" s="192" t="str">
        <f>IF(Calcu!$B225=FALSE,"",TEXT(Calcu!G225,Calcu!$Q$335))</f>
        <v/>
      </c>
      <c r="F231" s="192" t="str">
        <f>IF(Calcu!$B225=FALSE,"",TEXT(Calcu!H225,Calcu!$Q$335))</f>
        <v/>
      </c>
      <c r="G231" s="192" t="str">
        <f>IF(Calcu!$B225=FALSE,"",TEXT(Calcu!I225,Calcu!$Q$335))</f>
        <v/>
      </c>
      <c r="H231" s="192" t="str">
        <f>IF(Calcu!$B225=FALSE,"",TEXT(Calcu!J225,Calcu!$Q$335))</f>
        <v/>
      </c>
      <c r="I231" s="25"/>
      <c r="J231" s="28"/>
      <c r="K231" s="28"/>
      <c r="L231" s="28"/>
      <c r="M231" s="28"/>
    </row>
    <row r="232" spans="2:13" ht="13.5" customHeight="1">
      <c r="B232" s="192" t="str">
        <f>Calcu!C226</f>
        <v/>
      </c>
      <c r="C232" s="192" t="str">
        <f>IF(Calcu!$B226=FALSE,"",TEXT(Calcu!E226,Calcu!$Q$335))</f>
        <v/>
      </c>
      <c r="D232" s="192" t="str">
        <f>IF(Calcu!$B226=FALSE,"",TEXT(Calcu!F226,Calcu!$Q$335))</f>
        <v/>
      </c>
      <c r="E232" s="192" t="str">
        <f>IF(Calcu!$B226=FALSE,"",TEXT(Calcu!G226,Calcu!$Q$335))</f>
        <v/>
      </c>
      <c r="F232" s="192" t="str">
        <f>IF(Calcu!$B226=FALSE,"",TEXT(Calcu!H226,Calcu!$Q$335))</f>
        <v/>
      </c>
      <c r="G232" s="192" t="str">
        <f>IF(Calcu!$B226=FALSE,"",TEXT(Calcu!I226,Calcu!$Q$335))</f>
        <v/>
      </c>
      <c r="H232" s="192" t="str">
        <f>IF(Calcu!$B226=FALSE,"",TEXT(Calcu!J226,Calcu!$Q$335))</f>
        <v/>
      </c>
      <c r="I232" s="25"/>
      <c r="J232" s="28"/>
      <c r="K232" s="28"/>
      <c r="L232" s="28"/>
      <c r="M232" s="28"/>
    </row>
    <row r="233" spans="2:13" ht="13.5" customHeight="1">
      <c r="B233" s="192" t="str">
        <f>Calcu!C227</f>
        <v/>
      </c>
      <c r="C233" s="192" t="str">
        <f>IF(Calcu!$B227=FALSE,"",TEXT(Calcu!E227,Calcu!$Q$335))</f>
        <v/>
      </c>
      <c r="D233" s="192" t="str">
        <f>IF(Calcu!$B227=FALSE,"",TEXT(Calcu!F227,Calcu!$Q$335))</f>
        <v/>
      </c>
      <c r="E233" s="192" t="str">
        <f>IF(Calcu!$B227=FALSE,"",TEXT(Calcu!G227,Calcu!$Q$335))</f>
        <v/>
      </c>
      <c r="F233" s="192" t="str">
        <f>IF(Calcu!$B227=FALSE,"",TEXT(Calcu!H227,Calcu!$Q$335))</f>
        <v/>
      </c>
      <c r="G233" s="192" t="str">
        <f>IF(Calcu!$B227=FALSE,"",TEXT(Calcu!I227,Calcu!$Q$335))</f>
        <v/>
      </c>
      <c r="H233" s="192" t="str">
        <f>IF(Calcu!$B227=FALSE,"",TEXT(Calcu!J227,Calcu!$Q$335))</f>
        <v/>
      </c>
      <c r="I233" s="25"/>
      <c r="J233" s="28"/>
      <c r="K233" s="28"/>
      <c r="L233" s="28"/>
      <c r="M233" s="28"/>
    </row>
    <row r="234" spans="2:13" ht="13.5" customHeight="1">
      <c r="B234" s="192" t="str">
        <f>Calcu!C228</f>
        <v/>
      </c>
      <c r="C234" s="192" t="str">
        <f>IF(Calcu!$B228=FALSE,"",TEXT(Calcu!E228,Calcu!$Q$335))</f>
        <v/>
      </c>
      <c r="D234" s="192" t="str">
        <f>IF(Calcu!$B228=FALSE,"",TEXT(Calcu!F228,Calcu!$Q$335))</f>
        <v/>
      </c>
      <c r="E234" s="192" t="str">
        <f>IF(Calcu!$B228=FALSE,"",TEXT(Calcu!G228,Calcu!$Q$335))</f>
        <v/>
      </c>
      <c r="F234" s="192" t="str">
        <f>IF(Calcu!$B228=FALSE,"",TEXT(Calcu!H228,Calcu!$Q$335))</f>
        <v/>
      </c>
      <c r="G234" s="192" t="str">
        <f>IF(Calcu!$B228=FALSE,"",TEXT(Calcu!I228,Calcu!$Q$335))</f>
        <v/>
      </c>
      <c r="H234" s="192" t="str">
        <f>IF(Calcu!$B228=FALSE,"",TEXT(Calcu!J228,Calcu!$Q$335))</f>
        <v/>
      </c>
      <c r="I234" s="25"/>
      <c r="J234" s="28"/>
      <c r="K234" s="28"/>
      <c r="L234" s="28"/>
      <c r="M234" s="28"/>
    </row>
    <row r="235" spans="2:13" ht="13.5" customHeight="1">
      <c r="B235" s="192" t="str">
        <f>Calcu!C229</f>
        <v/>
      </c>
      <c r="C235" s="192" t="str">
        <f>IF(Calcu!$B229=FALSE,"",TEXT(Calcu!E229,Calcu!$Q$335))</f>
        <v/>
      </c>
      <c r="D235" s="192" t="str">
        <f>IF(Calcu!$B229=FALSE,"",TEXT(Calcu!F229,Calcu!$Q$335))</f>
        <v/>
      </c>
      <c r="E235" s="192" t="str">
        <f>IF(Calcu!$B229=FALSE,"",TEXT(Calcu!G229,Calcu!$Q$335))</f>
        <v/>
      </c>
      <c r="F235" s="192" t="str">
        <f>IF(Calcu!$B229=FALSE,"",TEXT(Calcu!H229,Calcu!$Q$335))</f>
        <v/>
      </c>
      <c r="G235" s="192" t="str">
        <f>IF(Calcu!$B229=FALSE,"",TEXT(Calcu!I229,Calcu!$Q$335))</f>
        <v/>
      </c>
      <c r="H235" s="192" t="str">
        <f>IF(Calcu!$B229=FALSE,"",TEXT(Calcu!J229,Calcu!$Q$335))</f>
        <v/>
      </c>
      <c r="I235" s="25"/>
      <c r="J235" s="28"/>
      <c r="K235" s="28"/>
      <c r="L235" s="28"/>
      <c r="M235" s="28"/>
    </row>
    <row r="236" spans="2:13" ht="13.5" customHeight="1">
      <c r="B236" s="192" t="str">
        <f>Calcu!C230</f>
        <v/>
      </c>
      <c r="C236" s="192" t="str">
        <f>IF(Calcu!$B230=FALSE,"",TEXT(Calcu!E230,Calcu!$Q$335))</f>
        <v/>
      </c>
      <c r="D236" s="192" t="str">
        <f>IF(Calcu!$B230=FALSE,"",TEXT(Calcu!F230,Calcu!$Q$335))</f>
        <v/>
      </c>
      <c r="E236" s="192" t="str">
        <f>IF(Calcu!$B230=FALSE,"",TEXT(Calcu!G230,Calcu!$Q$335))</f>
        <v/>
      </c>
      <c r="F236" s="192" t="str">
        <f>IF(Calcu!$B230=FALSE,"",TEXT(Calcu!H230,Calcu!$Q$335))</f>
        <v/>
      </c>
      <c r="G236" s="192" t="str">
        <f>IF(Calcu!$B230=FALSE,"",TEXT(Calcu!I230,Calcu!$Q$335))</f>
        <v/>
      </c>
      <c r="H236" s="192" t="str">
        <f>IF(Calcu!$B230=FALSE,"",TEXT(Calcu!J230,Calcu!$Q$335))</f>
        <v/>
      </c>
      <c r="I236" s="25"/>
      <c r="J236" s="28"/>
      <c r="K236" s="28"/>
      <c r="L236" s="28"/>
      <c r="M236" s="28"/>
    </row>
    <row r="237" spans="2:13" ht="13.5" customHeight="1">
      <c r="B237" s="192" t="str">
        <f>Calcu!C231</f>
        <v/>
      </c>
      <c r="C237" s="192" t="str">
        <f>IF(Calcu!$B231=FALSE,"",TEXT(Calcu!E231,Calcu!$Q$335))</f>
        <v/>
      </c>
      <c r="D237" s="192" t="str">
        <f>IF(Calcu!$B231=FALSE,"",TEXT(Calcu!F231,Calcu!$Q$335))</f>
        <v/>
      </c>
      <c r="E237" s="192" t="str">
        <f>IF(Calcu!$B231=FALSE,"",TEXT(Calcu!G231,Calcu!$Q$335))</f>
        <v/>
      </c>
      <c r="F237" s="192" t="str">
        <f>IF(Calcu!$B231=FALSE,"",TEXT(Calcu!H231,Calcu!$Q$335))</f>
        <v/>
      </c>
      <c r="G237" s="192" t="str">
        <f>IF(Calcu!$B231=FALSE,"",TEXT(Calcu!I231,Calcu!$Q$335))</f>
        <v/>
      </c>
      <c r="H237" s="192" t="str">
        <f>IF(Calcu!$B231=FALSE,"",TEXT(Calcu!J231,Calcu!$Q$335))</f>
        <v/>
      </c>
      <c r="I237" s="25"/>
      <c r="J237" s="28"/>
      <c r="K237" s="28"/>
      <c r="L237" s="28"/>
      <c r="M237" s="28"/>
    </row>
    <row r="238" spans="2:13" ht="13.5" customHeight="1">
      <c r="B238" s="192" t="str">
        <f>Calcu!C232</f>
        <v/>
      </c>
      <c r="C238" s="192" t="str">
        <f>IF(Calcu!$B232=FALSE,"",TEXT(Calcu!E232,Calcu!$Q$335))</f>
        <v/>
      </c>
      <c r="D238" s="192" t="str">
        <f>IF(Calcu!$B232=FALSE,"",TEXT(Calcu!F232,Calcu!$Q$335))</f>
        <v/>
      </c>
      <c r="E238" s="192" t="str">
        <f>IF(Calcu!$B232=FALSE,"",TEXT(Calcu!G232,Calcu!$Q$335))</f>
        <v/>
      </c>
      <c r="F238" s="192" t="str">
        <f>IF(Calcu!$B232=FALSE,"",TEXT(Calcu!H232,Calcu!$Q$335))</f>
        <v/>
      </c>
      <c r="G238" s="192" t="str">
        <f>IF(Calcu!$B232=FALSE,"",TEXT(Calcu!I232,Calcu!$Q$335))</f>
        <v/>
      </c>
      <c r="H238" s="192" t="str">
        <f>IF(Calcu!$B232=FALSE,"",TEXT(Calcu!J232,Calcu!$Q$335))</f>
        <v/>
      </c>
      <c r="I238" s="25"/>
      <c r="J238" s="28"/>
      <c r="K238" s="28"/>
      <c r="L238" s="28"/>
      <c r="M238" s="28"/>
    </row>
    <row r="239" spans="2:13" ht="13.5" customHeight="1">
      <c r="B239" s="192" t="str">
        <f>Calcu!C233</f>
        <v/>
      </c>
      <c r="C239" s="192" t="str">
        <f>IF(Calcu!$B233=FALSE,"",TEXT(Calcu!E233,Calcu!$Q$335))</f>
        <v/>
      </c>
      <c r="D239" s="192" t="str">
        <f>IF(Calcu!$B233=FALSE,"",TEXT(Calcu!F233,Calcu!$Q$335))</f>
        <v/>
      </c>
      <c r="E239" s="192" t="str">
        <f>IF(Calcu!$B233=FALSE,"",TEXT(Calcu!G233,Calcu!$Q$335))</f>
        <v/>
      </c>
      <c r="F239" s="192" t="str">
        <f>IF(Calcu!$B233=FALSE,"",TEXT(Calcu!H233,Calcu!$Q$335))</f>
        <v/>
      </c>
      <c r="G239" s="192" t="str">
        <f>IF(Calcu!$B233=FALSE,"",TEXT(Calcu!I233,Calcu!$Q$335))</f>
        <v/>
      </c>
      <c r="H239" s="192" t="str">
        <f>IF(Calcu!$B233=FALSE,"",TEXT(Calcu!J233,Calcu!$Q$335))</f>
        <v/>
      </c>
      <c r="I239" s="25"/>
      <c r="J239" s="28"/>
      <c r="K239" s="28"/>
      <c r="L239" s="28"/>
      <c r="M239" s="28"/>
    </row>
    <row r="240" spans="2:13" ht="13.5" customHeight="1">
      <c r="B240" s="192" t="str">
        <f>Calcu!C234</f>
        <v/>
      </c>
      <c r="C240" s="192" t="str">
        <f>IF(Calcu!$B234=FALSE,"",TEXT(Calcu!E234,Calcu!$Q$335))</f>
        <v/>
      </c>
      <c r="D240" s="192" t="str">
        <f>IF(Calcu!$B234=FALSE,"",TEXT(Calcu!F234,Calcu!$Q$335))</f>
        <v/>
      </c>
      <c r="E240" s="192" t="str">
        <f>IF(Calcu!$B234=FALSE,"",TEXT(Calcu!G234,Calcu!$Q$335))</f>
        <v/>
      </c>
      <c r="F240" s="192" t="str">
        <f>IF(Calcu!$B234=FALSE,"",TEXT(Calcu!H234,Calcu!$Q$335))</f>
        <v/>
      </c>
      <c r="G240" s="192" t="str">
        <f>IF(Calcu!$B234=FALSE,"",TEXT(Calcu!I234,Calcu!$Q$335))</f>
        <v/>
      </c>
      <c r="H240" s="192" t="str">
        <f>IF(Calcu!$B234=FALSE,"",TEXT(Calcu!J234,Calcu!$Q$335))</f>
        <v/>
      </c>
      <c r="I240" s="25"/>
      <c r="J240" s="28"/>
      <c r="K240" s="28"/>
      <c r="L240" s="28"/>
      <c r="M240" s="28"/>
    </row>
    <row r="241" spans="2:13" ht="13.5" customHeight="1">
      <c r="B241" s="192" t="str">
        <f>Calcu!C235</f>
        <v/>
      </c>
      <c r="C241" s="192" t="str">
        <f>IF(Calcu!$B235=FALSE,"",TEXT(Calcu!E235,Calcu!$Q$335))</f>
        <v/>
      </c>
      <c r="D241" s="192" t="str">
        <f>IF(Calcu!$B235=FALSE,"",TEXT(Calcu!F235,Calcu!$Q$335))</f>
        <v/>
      </c>
      <c r="E241" s="192" t="str">
        <f>IF(Calcu!$B235=FALSE,"",TEXT(Calcu!G235,Calcu!$Q$335))</f>
        <v/>
      </c>
      <c r="F241" s="192" t="str">
        <f>IF(Calcu!$B235=FALSE,"",TEXT(Calcu!H235,Calcu!$Q$335))</f>
        <v/>
      </c>
      <c r="G241" s="192" t="str">
        <f>IF(Calcu!$B235=FALSE,"",TEXT(Calcu!I235,Calcu!$Q$335))</f>
        <v/>
      </c>
      <c r="H241" s="192" t="str">
        <f>IF(Calcu!$B235=FALSE,"",TEXT(Calcu!J235,Calcu!$Q$335))</f>
        <v/>
      </c>
      <c r="I241" s="25"/>
      <c r="J241" s="28"/>
      <c r="K241" s="28"/>
      <c r="L241" s="28"/>
      <c r="M241" s="28"/>
    </row>
    <row r="242" spans="2:13" ht="13.5" customHeight="1">
      <c r="B242" s="192" t="str">
        <f>Calcu!C236</f>
        <v/>
      </c>
      <c r="C242" s="192" t="str">
        <f>IF(Calcu!$B236=FALSE,"",TEXT(Calcu!E236,Calcu!$Q$335))</f>
        <v/>
      </c>
      <c r="D242" s="192" t="str">
        <f>IF(Calcu!$B236=FALSE,"",TEXT(Calcu!F236,Calcu!$Q$335))</f>
        <v/>
      </c>
      <c r="E242" s="192" t="str">
        <f>IF(Calcu!$B236=FALSE,"",TEXT(Calcu!G236,Calcu!$Q$335))</f>
        <v/>
      </c>
      <c r="F242" s="192" t="str">
        <f>IF(Calcu!$B236=FALSE,"",TEXT(Calcu!H236,Calcu!$Q$335))</f>
        <v/>
      </c>
      <c r="G242" s="192" t="str">
        <f>IF(Calcu!$B236=FALSE,"",TEXT(Calcu!I236,Calcu!$Q$335))</f>
        <v/>
      </c>
      <c r="H242" s="192" t="str">
        <f>IF(Calcu!$B236=FALSE,"",TEXT(Calcu!J236,Calcu!$Q$335))</f>
        <v/>
      </c>
      <c r="I242" s="25"/>
      <c r="J242" s="28"/>
      <c r="K242" s="28"/>
      <c r="L242" s="28"/>
      <c r="M242" s="28"/>
    </row>
    <row r="243" spans="2:13" ht="13.5" customHeight="1">
      <c r="B243" s="192" t="str">
        <f>Calcu!C237</f>
        <v/>
      </c>
      <c r="C243" s="192" t="str">
        <f>IF(Calcu!$B237=FALSE,"",TEXT(Calcu!E237,Calcu!$Q$335))</f>
        <v/>
      </c>
      <c r="D243" s="192" t="str">
        <f>IF(Calcu!$B237=FALSE,"",TEXT(Calcu!F237,Calcu!$Q$335))</f>
        <v/>
      </c>
      <c r="E243" s="192" t="str">
        <f>IF(Calcu!$B237=FALSE,"",TEXT(Calcu!G237,Calcu!$Q$335))</f>
        <v/>
      </c>
      <c r="F243" s="192" t="str">
        <f>IF(Calcu!$B237=FALSE,"",TEXT(Calcu!H237,Calcu!$Q$335))</f>
        <v/>
      </c>
      <c r="G243" s="192" t="str">
        <f>IF(Calcu!$B237=FALSE,"",TEXT(Calcu!I237,Calcu!$Q$335))</f>
        <v/>
      </c>
      <c r="H243" s="192" t="str">
        <f>IF(Calcu!$B237=FALSE,"",TEXT(Calcu!J237,Calcu!$Q$335))</f>
        <v/>
      </c>
      <c r="I243" s="25"/>
      <c r="J243" s="28"/>
      <c r="K243" s="28"/>
      <c r="L243" s="28"/>
      <c r="M243" s="28"/>
    </row>
    <row r="244" spans="2:13" ht="13.5" customHeight="1">
      <c r="B244" s="192" t="str">
        <f>Calcu!C238</f>
        <v/>
      </c>
      <c r="C244" s="192" t="str">
        <f>IF(Calcu!$B238=FALSE,"",TEXT(Calcu!E238,Calcu!$Q$335))</f>
        <v/>
      </c>
      <c r="D244" s="192" t="str">
        <f>IF(Calcu!$B238=FALSE,"",TEXT(Calcu!F238,Calcu!$Q$335))</f>
        <v/>
      </c>
      <c r="E244" s="192" t="str">
        <f>IF(Calcu!$B238=FALSE,"",TEXT(Calcu!G238,Calcu!$Q$335))</f>
        <v/>
      </c>
      <c r="F244" s="192" t="str">
        <f>IF(Calcu!$B238=FALSE,"",TEXT(Calcu!H238,Calcu!$Q$335))</f>
        <v/>
      </c>
      <c r="G244" s="192" t="str">
        <f>IF(Calcu!$B238=FALSE,"",TEXT(Calcu!I238,Calcu!$Q$335))</f>
        <v/>
      </c>
      <c r="H244" s="192" t="str">
        <f>IF(Calcu!$B238=FALSE,"",TEXT(Calcu!J238,Calcu!$Q$335))</f>
        <v/>
      </c>
      <c r="I244" s="25"/>
      <c r="J244" s="28"/>
      <c r="K244" s="28"/>
      <c r="L244" s="28"/>
      <c r="M244" s="28"/>
    </row>
    <row r="245" spans="2:13" ht="13.5" customHeight="1">
      <c r="B245" s="192" t="str">
        <f>Calcu!C239</f>
        <v/>
      </c>
      <c r="C245" s="192" t="str">
        <f>IF(Calcu!$B239=FALSE,"",TEXT(Calcu!E239,Calcu!$Q$335))</f>
        <v/>
      </c>
      <c r="D245" s="192" t="str">
        <f>IF(Calcu!$B239=FALSE,"",TEXT(Calcu!F239,Calcu!$Q$335))</f>
        <v/>
      </c>
      <c r="E245" s="192" t="str">
        <f>IF(Calcu!$B239=FALSE,"",TEXT(Calcu!G239,Calcu!$Q$335))</f>
        <v/>
      </c>
      <c r="F245" s="192" t="str">
        <f>IF(Calcu!$B239=FALSE,"",TEXT(Calcu!H239,Calcu!$Q$335))</f>
        <v/>
      </c>
      <c r="G245" s="192" t="str">
        <f>IF(Calcu!$B239=FALSE,"",TEXT(Calcu!I239,Calcu!$Q$335))</f>
        <v/>
      </c>
      <c r="H245" s="192" t="str">
        <f>IF(Calcu!$B239=FALSE,"",TEXT(Calcu!J239,Calcu!$Q$335))</f>
        <v/>
      </c>
      <c r="I245" s="25"/>
      <c r="J245" s="28"/>
      <c r="K245" s="28"/>
      <c r="L245" s="28"/>
      <c r="M245" s="28"/>
    </row>
    <row r="246" spans="2:13" ht="13.5" customHeight="1">
      <c r="B246" s="192" t="str">
        <f>Calcu!C240</f>
        <v/>
      </c>
      <c r="C246" s="192" t="str">
        <f>IF(Calcu!$B240=FALSE,"",TEXT(Calcu!E240,Calcu!$Q$335))</f>
        <v/>
      </c>
      <c r="D246" s="192" t="str">
        <f>IF(Calcu!$B240=FALSE,"",TEXT(Calcu!F240,Calcu!$Q$335))</f>
        <v/>
      </c>
      <c r="E246" s="192" t="str">
        <f>IF(Calcu!$B240=FALSE,"",TEXT(Calcu!G240,Calcu!$Q$335))</f>
        <v/>
      </c>
      <c r="F246" s="192" t="str">
        <f>IF(Calcu!$B240=FALSE,"",TEXT(Calcu!H240,Calcu!$Q$335))</f>
        <v/>
      </c>
      <c r="G246" s="192" t="str">
        <f>IF(Calcu!$B240=FALSE,"",TEXT(Calcu!I240,Calcu!$Q$335))</f>
        <v/>
      </c>
      <c r="H246" s="192" t="str">
        <f>IF(Calcu!$B240=FALSE,"",TEXT(Calcu!J240,Calcu!$Q$335))</f>
        <v/>
      </c>
      <c r="I246" s="25"/>
      <c r="J246" s="28"/>
      <c r="K246" s="28"/>
      <c r="L246" s="28"/>
      <c r="M246" s="28"/>
    </row>
    <row r="247" spans="2:13" ht="13.5" customHeight="1">
      <c r="B247" s="192" t="str">
        <f>Calcu!C241</f>
        <v/>
      </c>
      <c r="C247" s="192" t="str">
        <f>IF(Calcu!$B241=FALSE,"",TEXT(Calcu!E241,Calcu!$Q$335))</f>
        <v/>
      </c>
      <c r="D247" s="192" t="str">
        <f>IF(Calcu!$B241=FALSE,"",TEXT(Calcu!F241,Calcu!$Q$335))</f>
        <v/>
      </c>
      <c r="E247" s="192" t="str">
        <f>IF(Calcu!$B241=FALSE,"",TEXT(Calcu!G241,Calcu!$Q$335))</f>
        <v/>
      </c>
      <c r="F247" s="192" t="str">
        <f>IF(Calcu!$B241=FALSE,"",TEXT(Calcu!H241,Calcu!$Q$335))</f>
        <v/>
      </c>
      <c r="G247" s="192" t="str">
        <f>IF(Calcu!$B241=FALSE,"",TEXT(Calcu!I241,Calcu!$Q$335))</f>
        <v/>
      </c>
      <c r="H247" s="192" t="str">
        <f>IF(Calcu!$B241=FALSE,"",TEXT(Calcu!J241,Calcu!$Q$335))</f>
        <v/>
      </c>
      <c r="I247" s="25"/>
      <c r="J247" s="28"/>
      <c r="K247" s="28"/>
      <c r="L247" s="28"/>
      <c r="M247" s="28"/>
    </row>
    <row r="248" spans="2:13" ht="13.5" customHeight="1">
      <c r="B248" s="192" t="str">
        <f>Calcu!C242</f>
        <v/>
      </c>
      <c r="C248" s="192" t="str">
        <f>IF(Calcu!$B242=FALSE,"",TEXT(Calcu!E242,Calcu!$Q$335))</f>
        <v/>
      </c>
      <c r="D248" s="192" t="str">
        <f>IF(Calcu!$B242=FALSE,"",TEXT(Calcu!F242,Calcu!$Q$335))</f>
        <v/>
      </c>
      <c r="E248" s="192" t="str">
        <f>IF(Calcu!$B242=FALSE,"",TEXT(Calcu!G242,Calcu!$Q$335))</f>
        <v/>
      </c>
      <c r="F248" s="192" t="str">
        <f>IF(Calcu!$B242=FALSE,"",TEXT(Calcu!H242,Calcu!$Q$335))</f>
        <v/>
      </c>
      <c r="G248" s="192" t="str">
        <f>IF(Calcu!$B242=FALSE,"",TEXT(Calcu!I242,Calcu!$Q$335))</f>
        <v/>
      </c>
      <c r="H248" s="192" t="str">
        <f>IF(Calcu!$B242=FALSE,"",TEXT(Calcu!J242,Calcu!$Q$335))</f>
        <v/>
      </c>
      <c r="I248" s="25"/>
      <c r="J248" s="28"/>
      <c r="K248" s="28"/>
      <c r="L248" s="28"/>
      <c r="M248" s="28"/>
    </row>
    <row r="249" spans="2:13" ht="13.5" customHeight="1">
      <c r="B249" s="192" t="str">
        <f>Calcu!C243</f>
        <v/>
      </c>
      <c r="C249" s="192" t="str">
        <f>IF(Calcu!$B243=FALSE,"",TEXT(Calcu!E243,Calcu!$Q$335))</f>
        <v/>
      </c>
      <c r="D249" s="192" t="str">
        <f>IF(Calcu!$B243=FALSE,"",TEXT(Calcu!F243,Calcu!$Q$335))</f>
        <v/>
      </c>
      <c r="E249" s="192" t="str">
        <f>IF(Calcu!$B243=FALSE,"",TEXT(Calcu!G243,Calcu!$Q$335))</f>
        <v/>
      </c>
      <c r="F249" s="192" t="str">
        <f>IF(Calcu!$B243=FALSE,"",TEXT(Calcu!H243,Calcu!$Q$335))</f>
        <v/>
      </c>
      <c r="G249" s="192" t="str">
        <f>IF(Calcu!$B243=FALSE,"",TEXT(Calcu!I243,Calcu!$Q$335))</f>
        <v/>
      </c>
      <c r="H249" s="192" t="str">
        <f>IF(Calcu!$B243=FALSE,"",TEXT(Calcu!J243,Calcu!$Q$335))</f>
        <v/>
      </c>
      <c r="I249" s="25"/>
      <c r="J249" s="28"/>
      <c r="K249" s="28"/>
      <c r="L249" s="28"/>
      <c r="M249" s="28"/>
    </row>
    <row r="250" spans="2:13" ht="13.5" customHeight="1">
      <c r="B250" s="192" t="str">
        <f>Calcu!C244</f>
        <v/>
      </c>
      <c r="C250" s="192" t="str">
        <f>IF(Calcu!$B244=FALSE,"",TEXT(Calcu!E244,Calcu!$Q$335))</f>
        <v/>
      </c>
      <c r="D250" s="192" t="str">
        <f>IF(Calcu!$B244=FALSE,"",TEXT(Calcu!F244,Calcu!$Q$335))</f>
        <v/>
      </c>
      <c r="E250" s="192" t="str">
        <f>IF(Calcu!$B244=FALSE,"",TEXT(Calcu!G244,Calcu!$Q$335))</f>
        <v/>
      </c>
      <c r="F250" s="192" t="str">
        <f>IF(Calcu!$B244=FALSE,"",TEXT(Calcu!H244,Calcu!$Q$335))</f>
        <v/>
      </c>
      <c r="G250" s="192" t="str">
        <f>IF(Calcu!$B244=FALSE,"",TEXT(Calcu!I244,Calcu!$Q$335))</f>
        <v/>
      </c>
      <c r="H250" s="192" t="str">
        <f>IF(Calcu!$B244=FALSE,"",TEXT(Calcu!J244,Calcu!$Q$335))</f>
        <v/>
      </c>
      <c r="I250" s="25"/>
      <c r="J250" s="28"/>
      <c r="K250" s="28"/>
      <c r="L250" s="28"/>
      <c r="M250" s="28"/>
    </row>
    <row r="251" spans="2:13" ht="13.5" customHeight="1">
      <c r="B251" s="192" t="str">
        <f>Calcu!C245</f>
        <v/>
      </c>
      <c r="C251" s="192" t="str">
        <f>IF(Calcu!$B245=FALSE,"",TEXT(Calcu!E245,Calcu!$Q$335))</f>
        <v/>
      </c>
      <c r="D251" s="192" t="str">
        <f>IF(Calcu!$B245=FALSE,"",TEXT(Calcu!F245,Calcu!$Q$335))</f>
        <v/>
      </c>
      <c r="E251" s="192" t="str">
        <f>IF(Calcu!$B245=FALSE,"",TEXT(Calcu!G245,Calcu!$Q$335))</f>
        <v/>
      </c>
      <c r="F251" s="192" t="str">
        <f>IF(Calcu!$B245=FALSE,"",TEXT(Calcu!H245,Calcu!$Q$335))</f>
        <v/>
      </c>
      <c r="G251" s="192" t="str">
        <f>IF(Calcu!$B245=FALSE,"",TEXT(Calcu!I245,Calcu!$Q$335))</f>
        <v/>
      </c>
      <c r="H251" s="192" t="str">
        <f>IF(Calcu!$B245=FALSE,"",TEXT(Calcu!J245,Calcu!$Q$335))</f>
        <v/>
      </c>
      <c r="I251" s="25"/>
      <c r="J251" s="28"/>
      <c r="K251" s="28"/>
      <c r="L251" s="28"/>
      <c r="M251" s="28"/>
    </row>
    <row r="252" spans="2:13" ht="13.5" customHeight="1">
      <c r="B252" s="192" t="str">
        <f>Calcu!C246</f>
        <v/>
      </c>
      <c r="C252" s="192" t="str">
        <f>IF(Calcu!$B246=FALSE,"",TEXT(Calcu!E246,Calcu!$Q$335))</f>
        <v/>
      </c>
      <c r="D252" s="192" t="str">
        <f>IF(Calcu!$B246=FALSE,"",TEXT(Calcu!F246,Calcu!$Q$335))</f>
        <v/>
      </c>
      <c r="E252" s="192" t="str">
        <f>IF(Calcu!$B246=FALSE,"",TEXT(Calcu!G246,Calcu!$Q$335))</f>
        <v/>
      </c>
      <c r="F252" s="192" t="str">
        <f>IF(Calcu!$B246=FALSE,"",TEXT(Calcu!H246,Calcu!$Q$335))</f>
        <v/>
      </c>
      <c r="G252" s="192" t="str">
        <f>IF(Calcu!$B246=FALSE,"",TEXT(Calcu!I246,Calcu!$Q$335))</f>
        <v/>
      </c>
      <c r="H252" s="192" t="str">
        <f>IF(Calcu!$B246=FALSE,"",TEXT(Calcu!J246,Calcu!$Q$335))</f>
        <v/>
      </c>
      <c r="I252" s="25"/>
      <c r="J252" s="28"/>
      <c r="K252" s="28"/>
      <c r="L252" s="28"/>
      <c r="M252" s="28"/>
    </row>
    <row r="253" spans="2:13" ht="13.5" customHeight="1">
      <c r="B253" s="192" t="str">
        <f>Calcu!C247</f>
        <v/>
      </c>
      <c r="C253" s="192" t="str">
        <f>IF(Calcu!$B247=FALSE,"",TEXT(Calcu!E247,Calcu!$Q$335))</f>
        <v/>
      </c>
      <c r="D253" s="192" t="str">
        <f>IF(Calcu!$B247=FALSE,"",TEXT(Calcu!F247,Calcu!$Q$335))</f>
        <v/>
      </c>
      <c r="E253" s="192" t="str">
        <f>IF(Calcu!$B247=FALSE,"",TEXT(Calcu!G247,Calcu!$Q$335))</f>
        <v/>
      </c>
      <c r="F253" s="192" t="str">
        <f>IF(Calcu!$B247=FALSE,"",TEXT(Calcu!H247,Calcu!$Q$335))</f>
        <v/>
      </c>
      <c r="G253" s="192" t="str">
        <f>IF(Calcu!$B247=FALSE,"",TEXT(Calcu!I247,Calcu!$Q$335))</f>
        <v/>
      </c>
      <c r="H253" s="192" t="str">
        <f>IF(Calcu!$B247=FALSE,"",TEXT(Calcu!J247,Calcu!$Q$335))</f>
        <v/>
      </c>
      <c r="I253" s="25"/>
      <c r="J253" s="28"/>
      <c r="K253" s="28"/>
      <c r="L253" s="28"/>
      <c r="M253" s="28"/>
    </row>
    <row r="254" spans="2:13" ht="13.5" customHeight="1">
      <c r="B254" s="192" t="str">
        <f>Calcu!C248</f>
        <v/>
      </c>
      <c r="C254" s="192" t="str">
        <f>IF(Calcu!$B248=FALSE,"",TEXT(Calcu!E248,Calcu!$Q$335))</f>
        <v/>
      </c>
      <c r="D254" s="192" t="str">
        <f>IF(Calcu!$B248=FALSE,"",TEXT(Calcu!F248,Calcu!$Q$335))</f>
        <v/>
      </c>
      <c r="E254" s="192" t="str">
        <f>IF(Calcu!$B248=FALSE,"",TEXT(Calcu!G248,Calcu!$Q$335))</f>
        <v/>
      </c>
      <c r="F254" s="192" t="str">
        <f>IF(Calcu!$B248=FALSE,"",TEXT(Calcu!H248,Calcu!$Q$335))</f>
        <v/>
      </c>
      <c r="G254" s="192" t="str">
        <f>IF(Calcu!$B248=FALSE,"",TEXT(Calcu!I248,Calcu!$Q$335))</f>
        <v/>
      </c>
      <c r="H254" s="192" t="str">
        <f>IF(Calcu!$B248=FALSE,"",TEXT(Calcu!J248,Calcu!$Q$335))</f>
        <v/>
      </c>
      <c r="I254" s="25"/>
      <c r="J254" s="28"/>
      <c r="K254" s="28"/>
      <c r="L254" s="28"/>
      <c r="M254" s="28"/>
    </row>
    <row r="255" spans="2:13" ht="13.5" customHeight="1">
      <c r="B255" s="192" t="str">
        <f>Calcu!C249</f>
        <v/>
      </c>
      <c r="C255" s="192" t="str">
        <f>IF(Calcu!$B249=FALSE,"",TEXT(Calcu!E249,Calcu!$Q$335))</f>
        <v/>
      </c>
      <c r="D255" s="192" t="str">
        <f>IF(Calcu!$B249=FALSE,"",TEXT(Calcu!F249,Calcu!$Q$335))</f>
        <v/>
      </c>
      <c r="E255" s="192" t="str">
        <f>IF(Calcu!$B249=FALSE,"",TEXT(Calcu!G249,Calcu!$Q$335))</f>
        <v/>
      </c>
      <c r="F255" s="192" t="str">
        <f>IF(Calcu!$B249=FALSE,"",TEXT(Calcu!H249,Calcu!$Q$335))</f>
        <v/>
      </c>
      <c r="G255" s="192" t="str">
        <f>IF(Calcu!$B249=FALSE,"",TEXT(Calcu!I249,Calcu!$Q$335))</f>
        <v/>
      </c>
      <c r="H255" s="192" t="str">
        <f>IF(Calcu!$B249=FALSE,"",TEXT(Calcu!J249,Calcu!$Q$335))</f>
        <v/>
      </c>
      <c r="I255" s="25"/>
      <c r="J255" s="28"/>
      <c r="K255" s="28"/>
      <c r="L255" s="28"/>
      <c r="M255" s="28"/>
    </row>
    <row r="256" spans="2:13" ht="13.5" customHeight="1">
      <c r="B256" s="192" t="str">
        <f>Calcu!C250</f>
        <v/>
      </c>
      <c r="C256" s="192" t="str">
        <f>IF(Calcu!$B250=FALSE,"",TEXT(Calcu!E250,Calcu!$Q$335))</f>
        <v/>
      </c>
      <c r="D256" s="192" t="str">
        <f>IF(Calcu!$B250=FALSE,"",TEXT(Calcu!F250,Calcu!$Q$335))</f>
        <v/>
      </c>
      <c r="E256" s="192" t="str">
        <f>IF(Calcu!$B250=FALSE,"",TEXT(Calcu!G250,Calcu!$Q$335))</f>
        <v/>
      </c>
      <c r="F256" s="192" t="str">
        <f>IF(Calcu!$B250=FALSE,"",TEXT(Calcu!H250,Calcu!$Q$335))</f>
        <v/>
      </c>
      <c r="G256" s="192" t="str">
        <f>IF(Calcu!$B250=FALSE,"",TEXT(Calcu!I250,Calcu!$Q$335))</f>
        <v/>
      </c>
      <c r="H256" s="192" t="str">
        <f>IF(Calcu!$B250=FALSE,"",TEXT(Calcu!J250,Calcu!$Q$335))</f>
        <v/>
      </c>
      <c r="I256" s="25"/>
      <c r="J256" s="28"/>
      <c r="K256" s="28"/>
      <c r="L256" s="28"/>
      <c r="M256" s="28"/>
    </row>
    <row r="257" spans="2:13" ht="13.5" customHeight="1">
      <c r="B257" s="192" t="str">
        <f>Calcu!C251</f>
        <v/>
      </c>
      <c r="C257" s="192" t="str">
        <f>IF(Calcu!$B251=FALSE,"",TEXT(Calcu!E251,Calcu!$Q$335))</f>
        <v/>
      </c>
      <c r="D257" s="192" t="str">
        <f>IF(Calcu!$B251=FALSE,"",TEXT(Calcu!F251,Calcu!$Q$335))</f>
        <v/>
      </c>
      <c r="E257" s="192" t="str">
        <f>IF(Calcu!$B251=FALSE,"",TEXT(Calcu!G251,Calcu!$Q$335))</f>
        <v/>
      </c>
      <c r="F257" s="192" t="str">
        <f>IF(Calcu!$B251=FALSE,"",TEXT(Calcu!H251,Calcu!$Q$335))</f>
        <v/>
      </c>
      <c r="G257" s="192" t="str">
        <f>IF(Calcu!$B251=FALSE,"",TEXT(Calcu!I251,Calcu!$Q$335))</f>
        <v/>
      </c>
      <c r="H257" s="192" t="str">
        <f>IF(Calcu!$B251=FALSE,"",TEXT(Calcu!J251,Calcu!$Q$335))</f>
        <v/>
      </c>
      <c r="I257" s="25"/>
      <c r="J257" s="28"/>
      <c r="K257" s="28"/>
      <c r="L257" s="28"/>
      <c r="M257" s="28"/>
    </row>
    <row r="258" spans="2:13" ht="13.5" customHeight="1">
      <c r="B258" s="192" t="str">
        <f>Calcu!C252</f>
        <v/>
      </c>
      <c r="C258" s="192" t="str">
        <f>IF(Calcu!$B252=FALSE,"",TEXT(Calcu!E252,Calcu!$Q$335))</f>
        <v/>
      </c>
      <c r="D258" s="192" t="str">
        <f>IF(Calcu!$B252=FALSE,"",TEXT(Calcu!F252,Calcu!$Q$335))</f>
        <v/>
      </c>
      <c r="E258" s="192" t="str">
        <f>IF(Calcu!$B252=FALSE,"",TEXT(Calcu!G252,Calcu!$Q$335))</f>
        <v/>
      </c>
      <c r="F258" s="192" t="str">
        <f>IF(Calcu!$B252=FALSE,"",TEXT(Calcu!H252,Calcu!$Q$335))</f>
        <v/>
      </c>
      <c r="G258" s="192" t="str">
        <f>IF(Calcu!$B252=FALSE,"",TEXT(Calcu!I252,Calcu!$Q$335))</f>
        <v/>
      </c>
      <c r="H258" s="192" t="str">
        <f>IF(Calcu!$B252=FALSE,"",TEXT(Calcu!J252,Calcu!$Q$335))</f>
        <v/>
      </c>
      <c r="I258" s="25"/>
      <c r="J258" s="28"/>
      <c r="K258" s="28"/>
      <c r="L258" s="28"/>
      <c r="M258" s="28"/>
    </row>
    <row r="259" spans="2:13" ht="13.5" customHeight="1">
      <c r="B259" s="192" t="str">
        <f>Calcu!C253</f>
        <v/>
      </c>
      <c r="C259" s="192" t="str">
        <f>IF(Calcu!$B253=FALSE,"",TEXT(Calcu!E253,Calcu!$Q$335))</f>
        <v/>
      </c>
      <c r="D259" s="192" t="str">
        <f>IF(Calcu!$B253=FALSE,"",TEXT(Calcu!F253,Calcu!$Q$335))</f>
        <v/>
      </c>
      <c r="E259" s="192" t="str">
        <f>IF(Calcu!$B253=FALSE,"",TEXT(Calcu!G253,Calcu!$Q$335))</f>
        <v/>
      </c>
      <c r="F259" s="192" t="str">
        <f>IF(Calcu!$B253=FALSE,"",TEXT(Calcu!H253,Calcu!$Q$335))</f>
        <v/>
      </c>
      <c r="G259" s="192" t="str">
        <f>IF(Calcu!$B253=FALSE,"",TEXT(Calcu!I253,Calcu!$Q$335))</f>
        <v/>
      </c>
      <c r="H259" s="192" t="str">
        <f>IF(Calcu!$B253=FALSE,"",TEXT(Calcu!J253,Calcu!$Q$335))</f>
        <v/>
      </c>
      <c r="I259" s="25"/>
      <c r="J259" s="28"/>
      <c r="K259" s="28"/>
      <c r="L259" s="28"/>
      <c r="M259" s="28"/>
    </row>
    <row r="260" spans="2:13" ht="13.5" customHeight="1">
      <c r="B260" s="192" t="str">
        <f>Calcu!C254</f>
        <v/>
      </c>
      <c r="C260" s="192" t="str">
        <f>IF(Calcu!$B254=FALSE,"",TEXT(Calcu!E254,Calcu!$Q$335))</f>
        <v/>
      </c>
      <c r="D260" s="192" t="str">
        <f>IF(Calcu!$B254=FALSE,"",TEXT(Calcu!F254,Calcu!$Q$335))</f>
        <v/>
      </c>
      <c r="E260" s="192" t="str">
        <f>IF(Calcu!$B254=FALSE,"",TEXT(Calcu!G254,Calcu!$Q$335))</f>
        <v/>
      </c>
      <c r="F260" s="192" t="str">
        <f>IF(Calcu!$B254=FALSE,"",TEXT(Calcu!H254,Calcu!$Q$335))</f>
        <v/>
      </c>
      <c r="G260" s="192" t="str">
        <f>IF(Calcu!$B254=FALSE,"",TEXT(Calcu!I254,Calcu!$Q$335))</f>
        <v/>
      </c>
      <c r="H260" s="192" t="str">
        <f>IF(Calcu!$B254=FALSE,"",TEXT(Calcu!J254,Calcu!$Q$335))</f>
        <v/>
      </c>
      <c r="I260" s="25"/>
      <c r="J260" s="28"/>
      <c r="K260" s="28"/>
      <c r="L260" s="28"/>
      <c r="M260" s="28"/>
    </row>
    <row r="261" spans="2:13" ht="13.5" customHeight="1">
      <c r="B261" s="192" t="str">
        <f>Calcu!C255</f>
        <v/>
      </c>
      <c r="C261" s="192" t="str">
        <f>IF(Calcu!$B255=FALSE,"",TEXT(Calcu!E255,Calcu!$Q$335))</f>
        <v/>
      </c>
      <c r="D261" s="192" t="str">
        <f>IF(Calcu!$B255=FALSE,"",TEXT(Calcu!F255,Calcu!$Q$335))</f>
        <v/>
      </c>
      <c r="E261" s="192" t="str">
        <f>IF(Calcu!$B255=FALSE,"",TEXT(Calcu!G255,Calcu!$Q$335))</f>
        <v/>
      </c>
      <c r="F261" s="192" t="str">
        <f>IF(Calcu!$B255=FALSE,"",TEXT(Calcu!H255,Calcu!$Q$335))</f>
        <v/>
      </c>
      <c r="G261" s="192" t="str">
        <f>IF(Calcu!$B255=FALSE,"",TEXT(Calcu!I255,Calcu!$Q$335))</f>
        <v/>
      </c>
      <c r="H261" s="192" t="str">
        <f>IF(Calcu!$B255=FALSE,"",TEXT(Calcu!J255,Calcu!$Q$335))</f>
        <v/>
      </c>
      <c r="I261" s="25"/>
      <c r="J261" s="28"/>
      <c r="K261" s="28"/>
      <c r="L261" s="28"/>
      <c r="M261" s="28"/>
    </row>
    <row r="262" spans="2:13" ht="13.5" customHeight="1">
      <c r="B262" s="192" t="str">
        <f>Calcu!C256</f>
        <v/>
      </c>
      <c r="C262" s="192" t="str">
        <f>IF(Calcu!$B256=FALSE,"",TEXT(Calcu!E256,Calcu!$Q$335))</f>
        <v/>
      </c>
      <c r="D262" s="192" t="str">
        <f>IF(Calcu!$B256=FALSE,"",TEXT(Calcu!F256,Calcu!$Q$335))</f>
        <v/>
      </c>
      <c r="E262" s="192" t="str">
        <f>IF(Calcu!$B256=FALSE,"",TEXT(Calcu!G256,Calcu!$Q$335))</f>
        <v/>
      </c>
      <c r="F262" s="192" t="str">
        <f>IF(Calcu!$B256=FALSE,"",TEXT(Calcu!H256,Calcu!$Q$335))</f>
        <v/>
      </c>
      <c r="G262" s="192" t="str">
        <f>IF(Calcu!$B256=FALSE,"",TEXT(Calcu!I256,Calcu!$Q$335))</f>
        <v/>
      </c>
      <c r="H262" s="192" t="str">
        <f>IF(Calcu!$B256=FALSE,"",TEXT(Calcu!J256,Calcu!$Q$335))</f>
        <v/>
      </c>
      <c r="I262" s="25"/>
      <c r="J262" s="28"/>
      <c r="K262" s="28"/>
      <c r="L262" s="28"/>
      <c r="M262" s="28"/>
    </row>
    <row r="263" spans="2:13" ht="13.5" customHeight="1">
      <c r="B263" s="192" t="str">
        <f>Calcu!C257</f>
        <v/>
      </c>
      <c r="C263" s="192" t="str">
        <f>IF(Calcu!$B257=FALSE,"",TEXT(Calcu!E257,Calcu!$Q$335))</f>
        <v/>
      </c>
      <c r="D263" s="192" t="str">
        <f>IF(Calcu!$B257=FALSE,"",TEXT(Calcu!F257,Calcu!$Q$335))</f>
        <v/>
      </c>
      <c r="E263" s="192" t="str">
        <f>IF(Calcu!$B257=FALSE,"",TEXT(Calcu!G257,Calcu!$Q$335))</f>
        <v/>
      </c>
      <c r="F263" s="192" t="str">
        <f>IF(Calcu!$B257=FALSE,"",TEXT(Calcu!H257,Calcu!$Q$335))</f>
        <v/>
      </c>
      <c r="G263" s="192" t="str">
        <f>IF(Calcu!$B257=FALSE,"",TEXT(Calcu!I257,Calcu!$Q$335))</f>
        <v/>
      </c>
      <c r="H263" s="192" t="str">
        <f>IF(Calcu!$B257=FALSE,"",TEXT(Calcu!J257,Calcu!$Q$335))</f>
        <v/>
      </c>
      <c r="I263" s="25"/>
      <c r="J263" s="28"/>
      <c r="K263" s="28"/>
      <c r="L263" s="28"/>
      <c r="M263" s="28"/>
    </row>
    <row r="264" spans="2:13" ht="13.5" customHeight="1">
      <c r="B264" s="192" t="str">
        <f>Calcu!C258</f>
        <v/>
      </c>
      <c r="C264" s="192" t="str">
        <f>IF(Calcu!$B258=FALSE,"",TEXT(Calcu!E258,Calcu!$Q$335))</f>
        <v/>
      </c>
      <c r="D264" s="192" t="str">
        <f>IF(Calcu!$B258=FALSE,"",TEXT(Calcu!F258,Calcu!$Q$335))</f>
        <v/>
      </c>
      <c r="E264" s="192" t="str">
        <f>IF(Calcu!$B258=FALSE,"",TEXT(Calcu!G258,Calcu!$Q$335))</f>
        <v/>
      </c>
      <c r="F264" s="192" t="str">
        <f>IF(Calcu!$B258=FALSE,"",TEXT(Calcu!H258,Calcu!$Q$335))</f>
        <v/>
      </c>
      <c r="G264" s="192" t="str">
        <f>IF(Calcu!$B258=FALSE,"",TEXT(Calcu!I258,Calcu!$Q$335))</f>
        <v/>
      </c>
      <c r="H264" s="192" t="str">
        <f>IF(Calcu!$B258=FALSE,"",TEXT(Calcu!J258,Calcu!$Q$335))</f>
        <v/>
      </c>
      <c r="I264" s="25"/>
      <c r="J264" s="28"/>
      <c r="K264" s="28"/>
      <c r="L264" s="28"/>
      <c r="M264" s="28"/>
    </row>
    <row r="265" spans="2:13" ht="13.5" customHeight="1">
      <c r="B265" s="192" t="str">
        <f>Calcu!C259</f>
        <v/>
      </c>
      <c r="C265" s="192" t="str">
        <f>IF(Calcu!$B259=FALSE,"",TEXT(Calcu!E259,Calcu!$Q$335))</f>
        <v/>
      </c>
      <c r="D265" s="192" t="str">
        <f>IF(Calcu!$B259=FALSE,"",TEXT(Calcu!F259,Calcu!$Q$335))</f>
        <v/>
      </c>
      <c r="E265" s="192" t="str">
        <f>IF(Calcu!$B259=FALSE,"",TEXT(Calcu!G259,Calcu!$Q$335))</f>
        <v/>
      </c>
      <c r="F265" s="192" t="str">
        <f>IF(Calcu!$B259=FALSE,"",TEXT(Calcu!H259,Calcu!$Q$335))</f>
        <v/>
      </c>
      <c r="G265" s="192" t="str">
        <f>IF(Calcu!$B259=FALSE,"",TEXT(Calcu!I259,Calcu!$Q$335))</f>
        <v/>
      </c>
      <c r="H265" s="192" t="str">
        <f>IF(Calcu!$B259=FALSE,"",TEXT(Calcu!J259,Calcu!$Q$335))</f>
        <v/>
      </c>
      <c r="I265" s="25"/>
      <c r="J265" s="28"/>
      <c r="K265" s="28"/>
      <c r="L265" s="28"/>
      <c r="M265" s="28"/>
    </row>
    <row r="266" spans="2:13" ht="13.5" customHeight="1">
      <c r="B266" s="192" t="str">
        <f>Calcu!C260</f>
        <v/>
      </c>
      <c r="C266" s="192" t="str">
        <f>IF(Calcu!$B260=FALSE,"",TEXT(Calcu!E260,Calcu!$Q$335))</f>
        <v/>
      </c>
      <c r="D266" s="192" t="str">
        <f>IF(Calcu!$B260=FALSE,"",TEXT(Calcu!F260,Calcu!$Q$335))</f>
        <v/>
      </c>
      <c r="E266" s="192" t="str">
        <f>IF(Calcu!$B260=FALSE,"",TEXT(Calcu!G260,Calcu!$Q$335))</f>
        <v/>
      </c>
      <c r="F266" s="192" t="str">
        <f>IF(Calcu!$B260=FALSE,"",TEXT(Calcu!H260,Calcu!$Q$335))</f>
        <v/>
      </c>
      <c r="G266" s="192" t="str">
        <f>IF(Calcu!$B260=FALSE,"",TEXT(Calcu!I260,Calcu!$Q$335))</f>
        <v/>
      </c>
      <c r="H266" s="192" t="str">
        <f>IF(Calcu!$B260=FALSE,"",TEXT(Calcu!J260,Calcu!$Q$335))</f>
        <v/>
      </c>
      <c r="I266" s="25"/>
      <c r="J266" s="28"/>
      <c r="K266" s="28"/>
      <c r="L266" s="28"/>
      <c r="M266" s="28"/>
    </row>
    <row r="267" spans="2:13" ht="13.5" customHeight="1">
      <c r="B267" s="192" t="str">
        <f>Calcu!C261</f>
        <v/>
      </c>
      <c r="C267" s="192" t="str">
        <f>IF(Calcu!$B261=FALSE,"",TEXT(Calcu!E261,Calcu!$Q$335))</f>
        <v/>
      </c>
      <c r="D267" s="192" t="str">
        <f>IF(Calcu!$B261=FALSE,"",TEXT(Calcu!F261,Calcu!$Q$335))</f>
        <v/>
      </c>
      <c r="E267" s="192" t="str">
        <f>IF(Calcu!$B261=FALSE,"",TEXT(Calcu!G261,Calcu!$Q$335))</f>
        <v/>
      </c>
      <c r="F267" s="192" t="str">
        <f>IF(Calcu!$B261=FALSE,"",TEXT(Calcu!H261,Calcu!$Q$335))</f>
        <v/>
      </c>
      <c r="G267" s="192" t="str">
        <f>IF(Calcu!$B261=FALSE,"",TEXT(Calcu!I261,Calcu!$Q$335))</f>
        <v/>
      </c>
      <c r="H267" s="192" t="str">
        <f>IF(Calcu!$B261=FALSE,"",TEXT(Calcu!J261,Calcu!$Q$335))</f>
        <v/>
      </c>
      <c r="I267" s="25"/>
      <c r="J267" s="28"/>
      <c r="K267" s="28"/>
      <c r="L267" s="28"/>
      <c r="M267" s="28"/>
    </row>
    <row r="268" spans="2:13" ht="13.5" customHeight="1">
      <c r="B268" s="192" t="str">
        <f>Calcu!C262</f>
        <v/>
      </c>
      <c r="C268" s="192" t="str">
        <f>IF(Calcu!$B262=FALSE,"",TEXT(Calcu!E262,Calcu!$Q$335))</f>
        <v/>
      </c>
      <c r="D268" s="192" t="str">
        <f>IF(Calcu!$B262=FALSE,"",TEXT(Calcu!F262,Calcu!$Q$335))</f>
        <v/>
      </c>
      <c r="E268" s="192" t="str">
        <f>IF(Calcu!$B262=FALSE,"",TEXT(Calcu!G262,Calcu!$Q$335))</f>
        <v/>
      </c>
      <c r="F268" s="192" t="str">
        <f>IF(Calcu!$B262=FALSE,"",TEXT(Calcu!H262,Calcu!$Q$335))</f>
        <v/>
      </c>
      <c r="G268" s="192" t="str">
        <f>IF(Calcu!$B262=FALSE,"",TEXT(Calcu!I262,Calcu!$Q$335))</f>
        <v/>
      </c>
      <c r="H268" s="192" t="str">
        <f>IF(Calcu!$B262=FALSE,"",TEXT(Calcu!J262,Calcu!$Q$335))</f>
        <v/>
      </c>
      <c r="I268" s="25"/>
      <c r="J268" s="28"/>
      <c r="K268" s="28"/>
      <c r="L268" s="28"/>
      <c r="M268" s="28"/>
    </row>
    <row r="269" spans="2:13" ht="13.5" customHeight="1">
      <c r="B269" s="192" t="str">
        <f>Calcu!C263</f>
        <v/>
      </c>
      <c r="C269" s="192" t="str">
        <f>IF(Calcu!$B263=FALSE,"",TEXT(Calcu!E263,Calcu!$Q$335))</f>
        <v/>
      </c>
      <c r="D269" s="192" t="str">
        <f>IF(Calcu!$B263=FALSE,"",TEXT(Calcu!F263,Calcu!$Q$335))</f>
        <v/>
      </c>
      <c r="E269" s="192" t="str">
        <f>IF(Calcu!$B263=FALSE,"",TEXT(Calcu!G263,Calcu!$Q$335))</f>
        <v/>
      </c>
      <c r="F269" s="192" t="str">
        <f>IF(Calcu!$B263=FALSE,"",TEXT(Calcu!H263,Calcu!$Q$335))</f>
        <v/>
      </c>
      <c r="G269" s="192" t="str">
        <f>IF(Calcu!$B263=FALSE,"",TEXT(Calcu!I263,Calcu!$Q$335))</f>
        <v/>
      </c>
      <c r="H269" s="192" t="str">
        <f>IF(Calcu!$B263=FALSE,"",TEXT(Calcu!J263,Calcu!$Q$335))</f>
        <v/>
      </c>
      <c r="I269" s="25"/>
      <c r="J269" s="28"/>
      <c r="K269" s="28"/>
      <c r="L269" s="28"/>
      <c r="M269" s="28"/>
    </row>
    <row r="270" spans="2:13" ht="13.5" customHeight="1">
      <c r="B270" s="192" t="str">
        <f>Calcu!C264</f>
        <v/>
      </c>
      <c r="C270" s="192" t="str">
        <f>IF(Calcu!$B264=FALSE,"",TEXT(Calcu!E264,Calcu!$Q$335))</f>
        <v/>
      </c>
      <c r="D270" s="192" t="str">
        <f>IF(Calcu!$B264=FALSE,"",TEXT(Calcu!F264,Calcu!$Q$335))</f>
        <v/>
      </c>
      <c r="E270" s="192" t="str">
        <f>IF(Calcu!$B264=FALSE,"",TEXT(Calcu!G264,Calcu!$Q$335))</f>
        <v/>
      </c>
      <c r="F270" s="192" t="str">
        <f>IF(Calcu!$B264=FALSE,"",TEXT(Calcu!H264,Calcu!$Q$335))</f>
        <v/>
      </c>
      <c r="G270" s="192" t="str">
        <f>IF(Calcu!$B264=FALSE,"",TEXT(Calcu!I264,Calcu!$Q$335))</f>
        <v/>
      </c>
      <c r="H270" s="192" t="str">
        <f>IF(Calcu!$B264=FALSE,"",TEXT(Calcu!J264,Calcu!$Q$335))</f>
        <v/>
      </c>
      <c r="I270" s="25"/>
      <c r="J270" s="28"/>
      <c r="K270" s="28"/>
      <c r="L270" s="28"/>
      <c r="M270" s="28"/>
    </row>
    <row r="271" spans="2:13" ht="13.5" customHeight="1">
      <c r="B271" s="192" t="str">
        <f>Calcu!C265</f>
        <v/>
      </c>
      <c r="C271" s="192" t="str">
        <f>IF(Calcu!$B265=FALSE,"",TEXT(Calcu!E265,Calcu!$Q$335))</f>
        <v/>
      </c>
      <c r="D271" s="192" t="str">
        <f>IF(Calcu!$B265=FALSE,"",TEXT(Calcu!F265,Calcu!$Q$335))</f>
        <v/>
      </c>
      <c r="E271" s="192" t="str">
        <f>IF(Calcu!$B265=FALSE,"",TEXT(Calcu!G265,Calcu!$Q$335))</f>
        <v/>
      </c>
      <c r="F271" s="192" t="str">
        <f>IF(Calcu!$B265=FALSE,"",TEXT(Calcu!H265,Calcu!$Q$335))</f>
        <v/>
      </c>
      <c r="G271" s="192" t="str">
        <f>IF(Calcu!$B265=FALSE,"",TEXT(Calcu!I265,Calcu!$Q$335))</f>
        <v/>
      </c>
      <c r="H271" s="192" t="str">
        <f>IF(Calcu!$B265=FALSE,"",TEXT(Calcu!J265,Calcu!$Q$335))</f>
        <v/>
      </c>
      <c r="I271" s="25"/>
      <c r="J271" s="28"/>
      <c r="K271" s="28"/>
      <c r="L271" s="28"/>
      <c r="M271" s="28"/>
    </row>
    <row r="272" spans="2:13" ht="13.5" customHeight="1">
      <c r="B272" s="192" t="str">
        <f>Calcu!C266</f>
        <v/>
      </c>
      <c r="C272" s="192" t="str">
        <f>IF(Calcu!$B266=FALSE,"",TEXT(Calcu!E266,Calcu!$Q$335))</f>
        <v/>
      </c>
      <c r="D272" s="192" t="str">
        <f>IF(Calcu!$B266=FALSE,"",TEXT(Calcu!F266,Calcu!$Q$335))</f>
        <v/>
      </c>
      <c r="E272" s="192" t="str">
        <f>IF(Calcu!$B266=FALSE,"",TEXT(Calcu!G266,Calcu!$Q$335))</f>
        <v/>
      </c>
      <c r="F272" s="192" t="str">
        <f>IF(Calcu!$B266=FALSE,"",TEXT(Calcu!H266,Calcu!$Q$335))</f>
        <v/>
      </c>
      <c r="G272" s="192" t="str">
        <f>IF(Calcu!$B266=FALSE,"",TEXT(Calcu!I266,Calcu!$Q$335))</f>
        <v/>
      </c>
      <c r="H272" s="192" t="str">
        <f>IF(Calcu!$B266=FALSE,"",TEXT(Calcu!J266,Calcu!$Q$335))</f>
        <v/>
      </c>
      <c r="I272" s="25"/>
      <c r="J272" s="28"/>
      <c r="K272" s="28"/>
      <c r="L272" s="28"/>
      <c r="M272" s="28"/>
    </row>
    <row r="273" spans="2:13" ht="13.5" customHeight="1">
      <c r="B273" s="192" t="str">
        <f>Calcu!C267</f>
        <v/>
      </c>
      <c r="C273" s="192" t="str">
        <f>IF(Calcu!$B267=FALSE,"",TEXT(Calcu!E267,Calcu!$Q$335))</f>
        <v/>
      </c>
      <c r="D273" s="192" t="str">
        <f>IF(Calcu!$B267=FALSE,"",TEXT(Calcu!F267,Calcu!$Q$335))</f>
        <v/>
      </c>
      <c r="E273" s="192" t="str">
        <f>IF(Calcu!$B267=FALSE,"",TEXT(Calcu!G267,Calcu!$Q$335))</f>
        <v/>
      </c>
      <c r="F273" s="192" t="str">
        <f>IF(Calcu!$B267=FALSE,"",TEXT(Calcu!H267,Calcu!$Q$335))</f>
        <v/>
      </c>
      <c r="G273" s="192" t="str">
        <f>IF(Calcu!$B267=FALSE,"",TEXT(Calcu!I267,Calcu!$Q$335))</f>
        <v/>
      </c>
      <c r="H273" s="192" t="str">
        <f>IF(Calcu!$B267=FALSE,"",TEXT(Calcu!J267,Calcu!$Q$335))</f>
        <v/>
      </c>
      <c r="I273" s="25"/>
      <c r="J273" s="28"/>
      <c r="K273" s="28"/>
      <c r="L273" s="28"/>
      <c r="M273" s="28"/>
    </row>
    <row r="274" spans="2:13" ht="13.5" customHeight="1">
      <c r="B274" s="192" t="str">
        <f>Calcu!C268</f>
        <v/>
      </c>
      <c r="C274" s="192" t="str">
        <f>IF(Calcu!$B268=FALSE,"",TEXT(Calcu!E268,Calcu!$Q$335))</f>
        <v/>
      </c>
      <c r="D274" s="192" t="str">
        <f>IF(Calcu!$B268=FALSE,"",TEXT(Calcu!F268,Calcu!$Q$335))</f>
        <v/>
      </c>
      <c r="E274" s="192" t="str">
        <f>IF(Calcu!$B268=FALSE,"",TEXT(Calcu!G268,Calcu!$Q$335))</f>
        <v/>
      </c>
      <c r="F274" s="192" t="str">
        <f>IF(Calcu!$B268=FALSE,"",TEXT(Calcu!H268,Calcu!$Q$335))</f>
        <v/>
      </c>
      <c r="G274" s="192" t="str">
        <f>IF(Calcu!$B268=FALSE,"",TEXT(Calcu!I268,Calcu!$Q$335))</f>
        <v/>
      </c>
      <c r="H274" s="192" t="str">
        <f>IF(Calcu!$B268=FALSE,"",TEXT(Calcu!J268,Calcu!$Q$335))</f>
        <v/>
      </c>
      <c r="I274" s="25"/>
      <c r="J274" s="28"/>
      <c r="K274" s="28"/>
      <c r="L274" s="28"/>
      <c r="M274" s="28"/>
    </row>
    <row r="275" spans="2:13" ht="13.5" customHeight="1">
      <c r="B275" s="192" t="str">
        <f>Calcu!C269</f>
        <v/>
      </c>
      <c r="C275" s="192" t="str">
        <f>IF(Calcu!$B269=FALSE,"",TEXT(Calcu!E269,Calcu!$Q$335))</f>
        <v/>
      </c>
      <c r="D275" s="192" t="str">
        <f>IF(Calcu!$B269=FALSE,"",TEXT(Calcu!F269,Calcu!$Q$335))</f>
        <v/>
      </c>
      <c r="E275" s="192" t="str">
        <f>IF(Calcu!$B269=FALSE,"",TEXT(Calcu!G269,Calcu!$Q$335))</f>
        <v/>
      </c>
      <c r="F275" s="192" t="str">
        <f>IF(Calcu!$B269=FALSE,"",TEXT(Calcu!H269,Calcu!$Q$335))</f>
        <v/>
      </c>
      <c r="G275" s="192" t="str">
        <f>IF(Calcu!$B269=FALSE,"",TEXT(Calcu!I269,Calcu!$Q$335))</f>
        <v/>
      </c>
      <c r="H275" s="192" t="str">
        <f>IF(Calcu!$B269=FALSE,"",TEXT(Calcu!J269,Calcu!$Q$335))</f>
        <v/>
      </c>
      <c r="I275" s="25"/>
      <c r="J275" s="28"/>
      <c r="K275" s="28"/>
      <c r="L275" s="28"/>
      <c r="M275" s="28"/>
    </row>
    <row r="276" spans="2:13" ht="13.5" customHeight="1">
      <c r="B276" s="192" t="str">
        <f>Calcu!C270</f>
        <v/>
      </c>
      <c r="C276" s="192" t="str">
        <f>IF(Calcu!$B270=FALSE,"",TEXT(Calcu!E270,Calcu!$Q$335))</f>
        <v/>
      </c>
      <c r="D276" s="192" t="str">
        <f>IF(Calcu!$B270=FALSE,"",TEXT(Calcu!F270,Calcu!$Q$335))</f>
        <v/>
      </c>
      <c r="E276" s="192" t="str">
        <f>IF(Calcu!$B270=FALSE,"",TEXT(Calcu!G270,Calcu!$Q$335))</f>
        <v/>
      </c>
      <c r="F276" s="192" t="str">
        <f>IF(Calcu!$B270=FALSE,"",TEXT(Calcu!H270,Calcu!$Q$335))</f>
        <v/>
      </c>
      <c r="G276" s="192" t="str">
        <f>IF(Calcu!$B270=FALSE,"",TEXT(Calcu!I270,Calcu!$Q$335))</f>
        <v/>
      </c>
      <c r="H276" s="192" t="str">
        <f>IF(Calcu!$B270=FALSE,"",TEXT(Calcu!J270,Calcu!$Q$335))</f>
        <v/>
      </c>
      <c r="I276" s="25"/>
      <c r="J276" s="28"/>
      <c r="K276" s="28"/>
      <c r="L276" s="28"/>
      <c r="M276" s="28"/>
    </row>
    <row r="277" spans="2:13" ht="13.5" customHeight="1">
      <c r="B277" s="192" t="str">
        <f>Calcu!C271</f>
        <v/>
      </c>
      <c r="C277" s="192" t="str">
        <f>IF(Calcu!$B271=FALSE,"",TEXT(Calcu!E271,Calcu!$Q$335))</f>
        <v/>
      </c>
      <c r="D277" s="192" t="str">
        <f>IF(Calcu!$B271=FALSE,"",TEXT(Calcu!F271,Calcu!$Q$335))</f>
        <v/>
      </c>
      <c r="E277" s="192" t="str">
        <f>IF(Calcu!$B271=FALSE,"",TEXT(Calcu!G271,Calcu!$Q$335))</f>
        <v/>
      </c>
      <c r="F277" s="192" t="str">
        <f>IF(Calcu!$B271=FALSE,"",TEXT(Calcu!H271,Calcu!$Q$335))</f>
        <v/>
      </c>
      <c r="G277" s="192" t="str">
        <f>IF(Calcu!$B271=FALSE,"",TEXT(Calcu!I271,Calcu!$Q$335))</f>
        <v/>
      </c>
      <c r="H277" s="192" t="str">
        <f>IF(Calcu!$B271=FALSE,"",TEXT(Calcu!J271,Calcu!$Q$335))</f>
        <v/>
      </c>
      <c r="I277" s="25"/>
      <c r="J277" s="28"/>
      <c r="K277" s="28"/>
      <c r="L277" s="28"/>
      <c r="M277" s="28"/>
    </row>
    <row r="278" spans="2:13" ht="13.5" customHeight="1">
      <c r="B278" s="192" t="str">
        <f>Calcu!C272</f>
        <v/>
      </c>
      <c r="C278" s="192" t="str">
        <f>IF(Calcu!$B272=FALSE,"",TEXT(Calcu!E272,Calcu!$Q$335))</f>
        <v/>
      </c>
      <c r="D278" s="192" t="str">
        <f>IF(Calcu!$B272=FALSE,"",TEXT(Calcu!F272,Calcu!$Q$335))</f>
        <v/>
      </c>
      <c r="E278" s="192" t="str">
        <f>IF(Calcu!$B272=FALSE,"",TEXT(Calcu!G272,Calcu!$Q$335))</f>
        <v/>
      </c>
      <c r="F278" s="192" t="str">
        <f>IF(Calcu!$B272=FALSE,"",TEXT(Calcu!H272,Calcu!$Q$335))</f>
        <v/>
      </c>
      <c r="G278" s="192" t="str">
        <f>IF(Calcu!$B272=FALSE,"",TEXT(Calcu!I272,Calcu!$Q$335))</f>
        <v/>
      </c>
      <c r="H278" s="192" t="str">
        <f>IF(Calcu!$B272=FALSE,"",TEXT(Calcu!J272,Calcu!$Q$335))</f>
        <v/>
      </c>
      <c r="I278" s="25"/>
      <c r="J278" s="28"/>
      <c r="K278" s="28"/>
      <c r="L278" s="28"/>
      <c r="M278" s="28"/>
    </row>
    <row r="279" spans="2:13" ht="13.5" customHeight="1">
      <c r="B279" s="192" t="str">
        <f>Calcu!C273</f>
        <v/>
      </c>
      <c r="C279" s="192" t="str">
        <f>IF(Calcu!$B273=FALSE,"",TEXT(Calcu!E273,Calcu!$Q$335))</f>
        <v/>
      </c>
      <c r="D279" s="192" t="str">
        <f>IF(Calcu!$B273=FALSE,"",TEXT(Calcu!F273,Calcu!$Q$335))</f>
        <v/>
      </c>
      <c r="E279" s="192" t="str">
        <f>IF(Calcu!$B273=FALSE,"",TEXT(Calcu!G273,Calcu!$Q$335))</f>
        <v/>
      </c>
      <c r="F279" s="192" t="str">
        <f>IF(Calcu!$B273=FALSE,"",TEXT(Calcu!H273,Calcu!$Q$335))</f>
        <v/>
      </c>
      <c r="G279" s="192" t="str">
        <f>IF(Calcu!$B273=FALSE,"",TEXT(Calcu!I273,Calcu!$Q$335))</f>
        <v/>
      </c>
      <c r="H279" s="192" t="str">
        <f>IF(Calcu!$B273=FALSE,"",TEXT(Calcu!J273,Calcu!$Q$335))</f>
        <v/>
      </c>
      <c r="I279" s="25"/>
      <c r="J279" s="28"/>
      <c r="K279" s="28"/>
      <c r="L279" s="28"/>
      <c r="M279" s="28"/>
    </row>
    <row r="280" spans="2:13" ht="13.5" customHeight="1">
      <c r="B280" s="192" t="str">
        <f>Calcu!C274</f>
        <v/>
      </c>
      <c r="C280" s="192" t="str">
        <f>IF(Calcu!$B274=FALSE,"",TEXT(Calcu!E274,Calcu!$Q$335))</f>
        <v/>
      </c>
      <c r="D280" s="192" t="str">
        <f>IF(Calcu!$B274=FALSE,"",TEXT(Calcu!F274,Calcu!$Q$335))</f>
        <v/>
      </c>
      <c r="E280" s="192" t="str">
        <f>IF(Calcu!$B274=FALSE,"",TEXT(Calcu!G274,Calcu!$Q$335))</f>
        <v/>
      </c>
      <c r="F280" s="192" t="str">
        <f>IF(Calcu!$B274=FALSE,"",TEXT(Calcu!H274,Calcu!$Q$335))</f>
        <v/>
      </c>
      <c r="G280" s="192" t="str">
        <f>IF(Calcu!$B274=FALSE,"",TEXT(Calcu!I274,Calcu!$Q$335))</f>
        <v/>
      </c>
      <c r="H280" s="192" t="str">
        <f>IF(Calcu!$B274=FALSE,"",TEXT(Calcu!J274,Calcu!$Q$335))</f>
        <v/>
      </c>
      <c r="I280" s="25"/>
      <c r="J280" s="28"/>
      <c r="K280" s="28"/>
      <c r="L280" s="28"/>
      <c r="M280" s="28"/>
    </row>
    <row r="281" spans="2:13" ht="13.5" customHeight="1">
      <c r="B281" s="192" t="str">
        <f>Calcu!C275</f>
        <v/>
      </c>
      <c r="C281" s="192" t="str">
        <f>IF(Calcu!$B275=FALSE,"",TEXT(Calcu!E275,Calcu!$Q$335))</f>
        <v/>
      </c>
      <c r="D281" s="192" t="str">
        <f>IF(Calcu!$B275=FALSE,"",TEXT(Calcu!F275,Calcu!$Q$335))</f>
        <v/>
      </c>
      <c r="E281" s="192" t="str">
        <f>IF(Calcu!$B275=FALSE,"",TEXT(Calcu!G275,Calcu!$Q$335))</f>
        <v/>
      </c>
      <c r="F281" s="192" t="str">
        <f>IF(Calcu!$B275=FALSE,"",TEXT(Calcu!H275,Calcu!$Q$335))</f>
        <v/>
      </c>
      <c r="G281" s="192" t="str">
        <f>IF(Calcu!$B275=FALSE,"",TEXT(Calcu!I275,Calcu!$Q$335))</f>
        <v/>
      </c>
      <c r="H281" s="192" t="str">
        <f>IF(Calcu!$B275=FALSE,"",TEXT(Calcu!J275,Calcu!$Q$335))</f>
        <v/>
      </c>
      <c r="I281" s="25"/>
      <c r="J281" s="28"/>
      <c r="K281" s="28"/>
      <c r="L281" s="28"/>
      <c r="M281" s="28"/>
    </row>
    <row r="282" spans="2:13" ht="13.5" customHeight="1">
      <c r="B282" s="192" t="str">
        <f>Calcu!C276</f>
        <v/>
      </c>
      <c r="C282" s="192" t="str">
        <f>IF(Calcu!$B276=FALSE,"",TEXT(Calcu!E276,Calcu!$Q$335))</f>
        <v/>
      </c>
      <c r="D282" s="192" t="str">
        <f>IF(Calcu!$B276=FALSE,"",TEXT(Calcu!F276,Calcu!$Q$335))</f>
        <v/>
      </c>
      <c r="E282" s="192" t="str">
        <f>IF(Calcu!$B276=FALSE,"",TEXT(Calcu!G276,Calcu!$Q$335))</f>
        <v/>
      </c>
      <c r="F282" s="192" t="str">
        <f>IF(Calcu!$B276=FALSE,"",TEXT(Calcu!H276,Calcu!$Q$335))</f>
        <v/>
      </c>
      <c r="G282" s="192" t="str">
        <f>IF(Calcu!$B276=FALSE,"",TEXT(Calcu!I276,Calcu!$Q$335))</f>
        <v/>
      </c>
      <c r="H282" s="192" t="str">
        <f>IF(Calcu!$B276=FALSE,"",TEXT(Calcu!J276,Calcu!$Q$335))</f>
        <v/>
      </c>
      <c r="I282" s="25"/>
      <c r="J282" s="28"/>
      <c r="K282" s="28"/>
      <c r="L282" s="28"/>
      <c r="M282" s="28"/>
    </row>
    <row r="283" spans="2:13" ht="13.5" customHeight="1">
      <c r="B283" s="192" t="str">
        <f>Calcu!C277</f>
        <v/>
      </c>
      <c r="C283" s="192" t="str">
        <f>IF(Calcu!$B277=FALSE,"",TEXT(Calcu!E277,Calcu!$Q$335))</f>
        <v/>
      </c>
      <c r="D283" s="192" t="str">
        <f>IF(Calcu!$B277=FALSE,"",TEXT(Calcu!F277,Calcu!$Q$335))</f>
        <v/>
      </c>
      <c r="E283" s="192" t="str">
        <f>IF(Calcu!$B277=FALSE,"",TEXT(Calcu!G277,Calcu!$Q$335))</f>
        <v/>
      </c>
      <c r="F283" s="192" t="str">
        <f>IF(Calcu!$B277=FALSE,"",TEXT(Calcu!H277,Calcu!$Q$335))</f>
        <v/>
      </c>
      <c r="G283" s="192" t="str">
        <f>IF(Calcu!$B277=FALSE,"",TEXT(Calcu!I277,Calcu!$Q$335))</f>
        <v/>
      </c>
      <c r="H283" s="192" t="str">
        <f>IF(Calcu!$B277=FALSE,"",TEXT(Calcu!J277,Calcu!$Q$335))</f>
        <v/>
      </c>
      <c r="I283" s="25"/>
      <c r="J283" s="28"/>
      <c r="K283" s="28"/>
      <c r="L283" s="28"/>
      <c r="M283" s="28"/>
    </row>
    <row r="284" spans="2:13" ht="13.5" customHeight="1">
      <c r="B284" s="192" t="str">
        <f>Calcu!C278</f>
        <v/>
      </c>
      <c r="C284" s="192" t="str">
        <f>IF(Calcu!$B278=FALSE,"",TEXT(Calcu!E278,Calcu!$Q$335))</f>
        <v/>
      </c>
      <c r="D284" s="192" t="str">
        <f>IF(Calcu!$B278=FALSE,"",TEXT(Calcu!F278,Calcu!$Q$335))</f>
        <v/>
      </c>
      <c r="E284" s="192" t="str">
        <f>IF(Calcu!$B278=FALSE,"",TEXT(Calcu!G278,Calcu!$Q$335))</f>
        <v/>
      </c>
      <c r="F284" s="192" t="str">
        <f>IF(Calcu!$B278=FALSE,"",TEXT(Calcu!H278,Calcu!$Q$335))</f>
        <v/>
      </c>
      <c r="G284" s="192" t="str">
        <f>IF(Calcu!$B278=FALSE,"",TEXT(Calcu!I278,Calcu!$Q$335))</f>
        <v/>
      </c>
      <c r="H284" s="192" t="str">
        <f>IF(Calcu!$B278=FALSE,"",TEXT(Calcu!J278,Calcu!$Q$335))</f>
        <v/>
      </c>
      <c r="I284" s="25"/>
      <c r="J284" s="28"/>
      <c r="K284" s="28"/>
      <c r="L284" s="28"/>
      <c r="M284" s="28"/>
    </row>
    <row r="285" spans="2:13" ht="13.5" customHeight="1">
      <c r="B285" s="192" t="str">
        <f>Calcu!C279</f>
        <v/>
      </c>
      <c r="C285" s="192" t="str">
        <f>IF(Calcu!$B279=FALSE,"",TEXT(Calcu!E279,Calcu!$Q$335))</f>
        <v/>
      </c>
      <c r="D285" s="192" t="str">
        <f>IF(Calcu!$B279=FALSE,"",TEXT(Calcu!F279,Calcu!$Q$335))</f>
        <v/>
      </c>
      <c r="E285" s="192" t="str">
        <f>IF(Calcu!$B279=FALSE,"",TEXT(Calcu!G279,Calcu!$Q$335))</f>
        <v/>
      </c>
      <c r="F285" s="192" t="str">
        <f>IF(Calcu!$B279=FALSE,"",TEXT(Calcu!H279,Calcu!$Q$335))</f>
        <v/>
      </c>
      <c r="G285" s="192" t="str">
        <f>IF(Calcu!$B279=FALSE,"",TEXT(Calcu!I279,Calcu!$Q$335))</f>
        <v/>
      </c>
      <c r="H285" s="192" t="str">
        <f>IF(Calcu!$B279=FALSE,"",TEXT(Calcu!J279,Calcu!$Q$335))</f>
        <v/>
      </c>
      <c r="I285" s="25"/>
      <c r="J285" s="28"/>
      <c r="K285" s="28"/>
      <c r="L285" s="28"/>
      <c r="M285" s="28"/>
    </row>
    <row r="286" spans="2:13" ht="13.5" customHeight="1">
      <c r="B286" s="192" t="str">
        <f>Calcu!C280</f>
        <v/>
      </c>
      <c r="C286" s="192" t="str">
        <f>IF(Calcu!$B280=FALSE,"",TEXT(Calcu!E280,Calcu!$Q$335))</f>
        <v/>
      </c>
      <c r="D286" s="192" t="str">
        <f>IF(Calcu!$B280=FALSE,"",TEXT(Calcu!F280,Calcu!$Q$335))</f>
        <v/>
      </c>
      <c r="E286" s="192" t="str">
        <f>IF(Calcu!$B280=FALSE,"",TEXT(Calcu!G280,Calcu!$Q$335))</f>
        <v/>
      </c>
      <c r="F286" s="192" t="str">
        <f>IF(Calcu!$B280=FALSE,"",TEXT(Calcu!H280,Calcu!$Q$335))</f>
        <v/>
      </c>
      <c r="G286" s="192" t="str">
        <f>IF(Calcu!$B280=FALSE,"",TEXT(Calcu!I280,Calcu!$Q$335))</f>
        <v/>
      </c>
      <c r="H286" s="192" t="str">
        <f>IF(Calcu!$B280=FALSE,"",TEXT(Calcu!J280,Calcu!$Q$335))</f>
        <v/>
      </c>
      <c r="I286" s="25"/>
      <c r="J286" s="28"/>
      <c r="K286" s="28"/>
      <c r="L286" s="28"/>
      <c r="M286" s="28"/>
    </row>
    <row r="287" spans="2:13" ht="13.5" customHeight="1">
      <c r="B287" s="192" t="str">
        <f>Calcu!C281</f>
        <v/>
      </c>
      <c r="C287" s="192" t="str">
        <f>IF(Calcu!$B281=FALSE,"",TEXT(Calcu!E281,Calcu!$Q$335))</f>
        <v/>
      </c>
      <c r="D287" s="192" t="str">
        <f>IF(Calcu!$B281=FALSE,"",TEXT(Calcu!F281,Calcu!$Q$335))</f>
        <v/>
      </c>
      <c r="E287" s="192" t="str">
        <f>IF(Calcu!$B281=FALSE,"",TEXT(Calcu!G281,Calcu!$Q$335))</f>
        <v/>
      </c>
      <c r="F287" s="192" t="str">
        <f>IF(Calcu!$B281=FALSE,"",TEXT(Calcu!H281,Calcu!$Q$335))</f>
        <v/>
      </c>
      <c r="G287" s="192" t="str">
        <f>IF(Calcu!$B281=FALSE,"",TEXT(Calcu!I281,Calcu!$Q$335))</f>
        <v/>
      </c>
      <c r="H287" s="192" t="str">
        <f>IF(Calcu!$B281=FALSE,"",TEXT(Calcu!J281,Calcu!$Q$335))</f>
        <v/>
      </c>
      <c r="I287" s="25"/>
      <c r="J287" s="28"/>
      <c r="K287" s="28"/>
      <c r="L287" s="28"/>
      <c r="M287" s="28"/>
    </row>
    <row r="288" spans="2:13" ht="13.5" customHeight="1">
      <c r="B288" s="192" t="str">
        <f>Calcu!C282</f>
        <v/>
      </c>
      <c r="C288" s="192" t="str">
        <f>IF(Calcu!$B282=FALSE,"",TEXT(Calcu!E282,Calcu!$Q$335))</f>
        <v/>
      </c>
      <c r="D288" s="192" t="str">
        <f>IF(Calcu!$B282=FALSE,"",TEXT(Calcu!F282,Calcu!$Q$335))</f>
        <v/>
      </c>
      <c r="E288" s="192" t="str">
        <f>IF(Calcu!$B282=FALSE,"",TEXT(Calcu!G282,Calcu!$Q$335))</f>
        <v/>
      </c>
      <c r="F288" s="192" t="str">
        <f>IF(Calcu!$B282=FALSE,"",TEXT(Calcu!H282,Calcu!$Q$335))</f>
        <v/>
      </c>
      <c r="G288" s="192" t="str">
        <f>IF(Calcu!$B282=FALSE,"",TEXT(Calcu!I282,Calcu!$Q$335))</f>
        <v/>
      </c>
      <c r="H288" s="192" t="str">
        <f>IF(Calcu!$B282=FALSE,"",TEXT(Calcu!J282,Calcu!$Q$335))</f>
        <v/>
      </c>
      <c r="I288" s="25"/>
      <c r="J288" s="28"/>
      <c r="K288" s="28"/>
      <c r="L288" s="28"/>
      <c r="M288" s="28"/>
    </row>
    <row r="289" spans="2:13" ht="13.5" customHeight="1">
      <c r="B289" s="192" t="str">
        <f>Calcu!C283</f>
        <v/>
      </c>
      <c r="C289" s="192" t="str">
        <f>IF(Calcu!$B283=FALSE,"",TEXT(Calcu!E283,Calcu!$Q$335))</f>
        <v/>
      </c>
      <c r="D289" s="192" t="str">
        <f>IF(Calcu!$B283=FALSE,"",TEXT(Calcu!F283,Calcu!$Q$335))</f>
        <v/>
      </c>
      <c r="E289" s="192" t="str">
        <f>IF(Calcu!$B283=FALSE,"",TEXT(Calcu!G283,Calcu!$Q$335))</f>
        <v/>
      </c>
      <c r="F289" s="192" t="str">
        <f>IF(Calcu!$B283=FALSE,"",TEXT(Calcu!H283,Calcu!$Q$335))</f>
        <v/>
      </c>
      <c r="G289" s="192" t="str">
        <f>IF(Calcu!$B283=FALSE,"",TEXT(Calcu!I283,Calcu!$Q$335))</f>
        <v/>
      </c>
      <c r="H289" s="192" t="str">
        <f>IF(Calcu!$B283=FALSE,"",TEXT(Calcu!J283,Calcu!$Q$335))</f>
        <v/>
      </c>
      <c r="I289" s="25"/>
      <c r="J289" s="28"/>
      <c r="K289" s="28"/>
      <c r="L289" s="28"/>
      <c r="M289" s="28"/>
    </row>
    <row r="290" spans="2:13" ht="13.5" customHeight="1">
      <c r="B290" s="192" t="str">
        <f>Calcu!C284</f>
        <v/>
      </c>
      <c r="C290" s="192" t="str">
        <f>IF(Calcu!$B284=FALSE,"",TEXT(Calcu!E284,Calcu!$Q$335))</f>
        <v/>
      </c>
      <c r="D290" s="192" t="str">
        <f>IF(Calcu!$B284=FALSE,"",TEXT(Calcu!F284,Calcu!$Q$335))</f>
        <v/>
      </c>
      <c r="E290" s="192" t="str">
        <f>IF(Calcu!$B284=FALSE,"",TEXT(Calcu!G284,Calcu!$Q$335))</f>
        <v/>
      </c>
      <c r="F290" s="192" t="str">
        <f>IF(Calcu!$B284=FALSE,"",TEXT(Calcu!H284,Calcu!$Q$335))</f>
        <v/>
      </c>
      <c r="G290" s="192" t="str">
        <f>IF(Calcu!$B284=FALSE,"",TEXT(Calcu!I284,Calcu!$Q$335))</f>
        <v/>
      </c>
      <c r="H290" s="192" t="str">
        <f>IF(Calcu!$B284=FALSE,"",TEXT(Calcu!J284,Calcu!$Q$335))</f>
        <v/>
      </c>
      <c r="I290" s="25"/>
      <c r="J290" s="28"/>
      <c r="K290" s="28"/>
      <c r="L290" s="28"/>
      <c r="M290" s="28"/>
    </row>
    <row r="291" spans="2:13" ht="13.5" customHeight="1">
      <c r="B291" s="192" t="str">
        <f>Calcu!C285</f>
        <v/>
      </c>
      <c r="C291" s="192" t="str">
        <f>IF(Calcu!$B285=FALSE,"",TEXT(Calcu!E285,Calcu!$Q$335))</f>
        <v/>
      </c>
      <c r="D291" s="192" t="str">
        <f>IF(Calcu!$B285=FALSE,"",TEXT(Calcu!F285,Calcu!$Q$335))</f>
        <v/>
      </c>
      <c r="E291" s="192" t="str">
        <f>IF(Calcu!$B285=FALSE,"",TEXT(Calcu!G285,Calcu!$Q$335))</f>
        <v/>
      </c>
      <c r="F291" s="192" t="str">
        <f>IF(Calcu!$B285=FALSE,"",TEXT(Calcu!H285,Calcu!$Q$335))</f>
        <v/>
      </c>
      <c r="G291" s="192" t="str">
        <f>IF(Calcu!$B285=FALSE,"",TEXT(Calcu!I285,Calcu!$Q$335))</f>
        <v/>
      </c>
      <c r="H291" s="192" t="str">
        <f>IF(Calcu!$B285=FALSE,"",TEXT(Calcu!J285,Calcu!$Q$335))</f>
        <v/>
      </c>
      <c r="I291" s="25"/>
      <c r="J291" s="28"/>
      <c r="K291" s="28"/>
      <c r="L291" s="28"/>
      <c r="M291" s="28"/>
    </row>
    <row r="292" spans="2:13" ht="13.5" customHeight="1">
      <c r="B292" s="192" t="str">
        <f>Calcu!C286</f>
        <v/>
      </c>
      <c r="C292" s="192" t="str">
        <f>IF(Calcu!$B286=FALSE,"",TEXT(Calcu!E286,Calcu!$Q$335))</f>
        <v/>
      </c>
      <c r="D292" s="192" t="str">
        <f>IF(Calcu!$B286=FALSE,"",TEXT(Calcu!F286,Calcu!$Q$335))</f>
        <v/>
      </c>
      <c r="E292" s="192" t="str">
        <f>IF(Calcu!$B286=FALSE,"",TEXT(Calcu!G286,Calcu!$Q$335))</f>
        <v/>
      </c>
      <c r="F292" s="192" t="str">
        <f>IF(Calcu!$B286=FALSE,"",TEXT(Calcu!H286,Calcu!$Q$335))</f>
        <v/>
      </c>
      <c r="G292" s="192" t="str">
        <f>IF(Calcu!$B286=FALSE,"",TEXT(Calcu!I286,Calcu!$Q$335))</f>
        <v/>
      </c>
      <c r="H292" s="192" t="str">
        <f>IF(Calcu!$B286=FALSE,"",TEXT(Calcu!J286,Calcu!$Q$335))</f>
        <v/>
      </c>
      <c r="I292" s="25"/>
      <c r="J292" s="28"/>
      <c r="K292" s="28"/>
      <c r="L292" s="28"/>
      <c r="M292" s="28"/>
    </row>
    <row r="293" spans="2:13" ht="13.5" customHeight="1">
      <c r="B293" s="192" t="str">
        <f>Calcu!C287</f>
        <v/>
      </c>
      <c r="C293" s="192" t="str">
        <f>IF(Calcu!$B287=FALSE,"",TEXT(Calcu!E287,Calcu!$Q$335))</f>
        <v/>
      </c>
      <c r="D293" s="192" t="str">
        <f>IF(Calcu!$B287=FALSE,"",TEXT(Calcu!F287,Calcu!$Q$335))</f>
        <v/>
      </c>
      <c r="E293" s="192" t="str">
        <f>IF(Calcu!$B287=FALSE,"",TEXT(Calcu!G287,Calcu!$Q$335))</f>
        <v/>
      </c>
      <c r="F293" s="192" t="str">
        <f>IF(Calcu!$B287=FALSE,"",TEXT(Calcu!H287,Calcu!$Q$335))</f>
        <v/>
      </c>
      <c r="G293" s="192" t="str">
        <f>IF(Calcu!$B287=FALSE,"",TEXT(Calcu!I287,Calcu!$Q$335))</f>
        <v/>
      </c>
      <c r="H293" s="192" t="str">
        <f>IF(Calcu!$B287=FALSE,"",TEXT(Calcu!J287,Calcu!$Q$335))</f>
        <v/>
      </c>
      <c r="I293" s="25"/>
      <c r="J293" s="28"/>
      <c r="K293" s="28"/>
      <c r="L293" s="28"/>
      <c r="M293" s="28"/>
    </row>
    <row r="294" spans="2:13" ht="13.5" customHeight="1">
      <c r="B294" s="192" t="str">
        <f>Calcu!C288</f>
        <v/>
      </c>
      <c r="C294" s="192" t="str">
        <f>IF(Calcu!$B288=FALSE,"",TEXT(Calcu!E288,Calcu!$Q$335))</f>
        <v/>
      </c>
      <c r="D294" s="192" t="str">
        <f>IF(Calcu!$B288=FALSE,"",TEXT(Calcu!F288,Calcu!$Q$335))</f>
        <v/>
      </c>
      <c r="E294" s="192" t="str">
        <f>IF(Calcu!$B288=FALSE,"",TEXT(Calcu!G288,Calcu!$Q$335))</f>
        <v/>
      </c>
      <c r="F294" s="192" t="str">
        <f>IF(Calcu!$B288=FALSE,"",TEXT(Calcu!H288,Calcu!$Q$335))</f>
        <v/>
      </c>
      <c r="G294" s="192" t="str">
        <f>IF(Calcu!$B288=FALSE,"",TEXT(Calcu!I288,Calcu!$Q$335))</f>
        <v/>
      </c>
      <c r="H294" s="192" t="str">
        <f>IF(Calcu!$B288=FALSE,"",TEXT(Calcu!J288,Calcu!$Q$335))</f>
        <v/>
      </c>
      <c r="I294" s="25"/>
      <c r="J294" s="28"/>
      <c r="K294" s="28"/>
      <c r="L294" s="28"/>
      <c r="M294" s="28"/>
    </row>
    <row r="295" spans="2:13" ht="13.5" customHeight="1">
      <c r="B295" s="192" t="str">
        <f>Calcu!C289</f>
        <v/>
      </c>
      <c r="C295" s="192" t="str">
        <f>IF(Calcu!$B289=FALSE,"",TEXT(Calcu!E289,Calcu!$Q$335))</f>
        <v/>
      </c>
      <c r="D295" s="192" t="str">
        <f>IF(Calcu!$B289=FALSE,"",TEXT(Calcu!F289,Calcu!$Q$335))</f>
        <v/>
      </c>
      <c r="E295" s="192" t="str">
        <f>IF(Calcu!$B289=FALSE,"",TEXT(Calcu!G289,Calcu!$Q$335))</f>
        <v/>
      </c>
      <c r="F295" s="192" t="str">
        <f>IF(Calcu!$B289=FALSE,"",TEXT(Calcu!H289,Calcu!$Q$335))</f>
        <v/>
      </c>
      <c r="G295" s="192" t="str">
        <f>IF(Calcu!$B289=FALSE,"",TEXT(Calcu!I289,Calcu!$Q$335))</f>
        <v/>
      </c>
      <c r="H295" s="192" t="str">
        <f>IF(Calcu!$B289=FALSE,"",TEXT(Calcu!J289,Calcu!$Q$335))</f>
        <v/>
      </c>
      <c r="I295" s="25"/>
      <c r="J295" s="28"/>
      <c r="K295" s="28"/>
      <c r="L295" s="28"/>
      <c r="M295" s="28"/>
    </row>
    <row r="296" spans="2:13" ht="13.5" customHeight="1">
      <c r="B296" s="192" t="str">
        <f>Calcu!C290</f>
        <v/>
      </c>
      <c r="C296" s="192" t="str">
        <f>IF(Calcu!$B290=FALSE,"",TEXT(Calcu!E290,Calcu!$Q$335))</f>
        <v/>
      </c>
      <c r="D296" s="192" t="str">
        <f>IF(Calcu!$B290=FALSE,"",TEXT(Calcu!F290,Calcu!$Q$335))</f>
        <v/>
      </c>
      <c r="E296" s="192" t="str">
        <f>IF(Calcu!$B290=FALSE,"",TEXT(Calcu!G290,Calcu!$Q$335))</f>
        <v/>
      </c>
      <c r="F296" s="192" t="str">
        <f>IF(Calcu!$B290=FALSE,"",TEXT(Calcu!H290,Calcu!$Q$335))</f>
        <v/>
      </c>
      <c r="G296" s="192" t="str">
        <f>IF(Calcu!$B290=FALSE,"",TEXT(Calcu!I290,Calcu!$Q$335))</f>
        <v/>
      </c>
      <c r="H296" s="192" t="str">
        <f>IF(Calcu!$B290=FALSE,"",TEXT(Calcu!J290,Calcu!$Q$335))</f>
        <v/>
      </c>
      <c r="I296" s="25"/>
      <c r="J296" s="28"/>
      <c r="K296" s="28"/>
      <c r="L296" s="28"/>
      <c r="M296" s="28"/>
    </row>
    <row r="297" spans="2:13" ht="13.5" customHeight="1">
      <c r="B297" s="192" t="str">
        <f>Calcu!C291</f>
        <v/>
      </c>
      <c r="C297" s="192" t="str">
        <f>IF(Calcu!$B291=FALSE,"",TEXT(Calcu!E291,Calcu!$Q$335))</f>
        <v/>
      </c>
      <c r="D297" s="192" t="str">
        <f>IF(Calcu!$B291=FALSE,"",TEXT(Calcu!F291,Calcu!$Q$335))</f>
        <v/>
      </c>
      <c r="E297" s="192" t="str">
        <f>IF(Calcu!$B291=FALSE,"",TEXT(Calcu!G291,Calcu!$Q$335))</f>
        <v/>
      </c>
      <c r="F297" s="192" t="str">
        <f>IF(Calcu!$B291=FALSE,"",TEXT(Calcu!H291,Calcu!$Q$335))</f>
        <v/>
      </c>
      <c r="G297" s="192" t="str">
        <f>IF(Calcu!$B291=FALSE,"",TEXT(Calcu!I291,Calcu!$Q$335))</f>
        <v/>
      </c>
      <c r="H297" s="192" t="str">
        <f>IF(Calcu!$B291=FALSE,"",TEXT(Calcu!J291,Calcu!$Q$335))</f>
        <v/>
      </c>
      <c r="I297" s="25"/>
      <c r="J297" s="28"/>
      <c r="K297" s="28"/>
      <c r="L297" s="28"/>
      <c r="M297" s="28"/>
    </row>
    <row r="298" spans="2:13" ht="13.5" customHeight="1">
      <c r="B298" s="192" t="str">
        <f>Calcu!C292</f>
        <v/>
      </c>
      <c r="C298" s="192" t="str">
        <f>IF(Calcu!$B292=FALSE,"",TEXT(Calcu!E292,Calcu!$Q$335))</f>
        <v/>
      </c>
      <c r="D298" s="192" t="str">
        <f>IF(Calcu!$B292=FALSE,"",TEXT(Calcu!F292,Calcu!$Q$335))</f>
        <v/>
      </c>
      <c r="E298" s="192" t="str">
        <f>IF(Calcu!$B292=FALSE,"",TEXT(Calcu!G292,Calcu!$Q$335))</f>
        <v/>
      </c>
      <c r="F298" s="192" t="str">
        <f>IF(Calcu!$B292=FALSE,"",TEXT(Calcu!H292,Calcu!$Q$335))</f>
        <v/>
      </c>
      <c r="G298" s="192" t="str">
        <f>IF(Calcu!$B292=FALSE,"",TEXT(Calcu!I292,Calcu!$Q$335))</f>
        <v/>
      </c>
      <c r="H298" s="192" t="str">
        <f>IF(Calcu!$B292=FALSE,"",TEXT(Calcu!J292,Calcu!$Q$335))</f>
        <v/>
      </c>
      <c r="I298" s="25"/>
      <c r="J298" s="28"/>
      <c r="K298" s="28"/>
      <c r="L298" s="28"/>
      <c r="M298" s="28"/>
    </row>
    <row r="299" spans="2:13" ht="13.5" customHeight="1">
      <c r="B299" s="192" t="str">
        <f>Calcu!C293</f>
        <v/>
      </c>
      <c r="C299" s="192" t="str">
        <f>IF(Calcu!$B293=FALSE,"",TEXT(Calcu!E293,Calcu!$Q$335))</f>
        <v/>
      </c>
      <c r="D299" s="192" t="str">
        <f>IF(Calcu!$B293=FALSE,"",TEXT(Calcu!F293,Calcu!$Q$335))</f>
        <v/>
      </c>
      <c r="E299" s="192" t="str">
        <f>IF(Calcu!$B293=FALSE,"",TEXT(Calcu!G293,Calcu!$Q$335))</f>
        <v/>
      </c>
      <c r="F299" s="192" t="str">
        <f>IF(Calcu!$B293=FALSE,"",TEXT(Calcu!H293,Calcu!$Q$335))</f>
        <v/>
      </c>
      <c r="G299" s="192" t="str">
        <f>IF(Calcu!$B293=FALSE,"",TEXT(Calcu!I293,Calcu!$Q$335))</f>
        <v/>
      </c>
      <c r="H299" s="192" t="str">
        <f>IF(Calcu!$B293=FALSE,"",TEXT(Calcu!J293,Calcu!$Q$335))</f>
        <v/>
      </c>
      <c r="I299" s="25"/>
      <c r="J299" s="28"/>
      <c r="K299" s="28"/>
      <c r="L299" s="28"/>
      <c r="M299" s="28"/>
    </row>
    <row r="300" spans="2:13" ht="13.5" customHeight="1">
      <c r="B300" s="192" t="str">
        <f>Calcu!C294</f>
        <v/>
      </c>
      <c r="C300" s="192" t="str">
        <f>IF(Calcu!$B294=FALSE,"",TEXT(Calcu!E294,Calcu!$Q$335))</f>
        <v/>
      </c>
      <c r="D300" s="192" t="str">
        <f>IF(Calcu!$B294=FALSE,"",TEXT(Calcu!F294,Calcu!$Q$335))</f>
        <v/>
      </c>
      <c r="E300" s="192" t="str">
        <f>IF(Calcu!$B294=FALSE,"",TEXT(Calcu!G294,Calcu!$Q$335))</f>
        <v/>
      </c>
      <c r="F300" s="192" t="str">
        <f>IF(Calcu!$B294=FALSE,"",TEXT(Calcu!H294,Calcu!$Q$335))</f>
        <v/>
      </c>
      <c r="G300" s="192" t="str">
        <f>IF(Calcu!$B294=FALSE,"",TEXT(Calcu!I294,Calcu!$Q$335))</f>
        <v/>
      </c>
      <c r="H300" s="192" t="str">
        <f>IF(Calcu!$B294=FALSE,"",TEXT(Calcu!J294,Calcu!$Q$335))</f>
        <v/>
      </c>
      <c r="I300" s="25"/>
      <c r="J300" s="28"/>
      <c r="K300" s="28"/>
      <c r="L300" s="28"/>
      <c r="M300" s="28"/>
    </row>
    <row r="301" spans="2:13" ht="13.5" customHeight="1">
      <c r="B301" s="192" t="str">
        <f>Calcu!C295</f>
        <v/>
      </c>
      <c r="C301" s="192" t="str">
        <f>IF(Calcu!$B295=FALSE,"",TEXT(Calcu!E295,Calcu!$Q$335))</f>
        <v/>
      </c>
      <c r="D301" s="192" t="str">
        <f>IF(Calcu!$B295=FALSE,"",TEXT(Calcu!F295,Calcu!$Q$335))</f>
        <v/>
      </c>
      <c r="E301" s="192" t="str">
        <f>IF(Calcu!$B295=FALSE,"",TEXT(Calcu!G295,Calcu!$Q$335))</f>
        <v/>
      </c>
      <c r="F301" s="192" t="str">
        <f>IF(Calcu!$B295=FALSE,"",TEXT(Calcu!H295,Calcu!$Q$335))</f>
        <v/>
      </c>
      <c r="G301" s="192" t="str">
        <f>IF(Calcu!$B295=FALSE,"",TEXT(Calcu!I295,Calcu!$Q$335))</f>
        <v/>
      </c>
      <c r="H301" s="192" t="str">
        <f>IF(Calcu!$B295=FALSE,"",TEXT(Calcu!J295,Calcu!$Q$335))</f>
        <v/>
      </c>
      <c r="I301" s="25"/>
      <c r="J301" s="28"/>
      <c r="K301" s="28"/>
      <c r="L301" s="28"/>
      <c r="M301" s="28"/>
    </row>
    <row r="302" spans="2:13" ht="13.5" customHeight="1">
      <c r="B302" s="192" t="str">
        <f>Calcu!C296</f>
        <v/>
      </c>
      <c r="C302" s="192" t="str">
        <f>IF(Calcu!$B296=FALSE,"",TEXT(Calcu!E296,Calcu!$Q$335))</f>
        <v/>
      </c>
      <c r="D302" s="192" t="str">
        <f>IF(Calcu!$B296=FALSE,"",TEXT(Calcu!F296,Calcu!$Q$335))</f>
        <v/>
      </c>
      <c r="E302" s="192" t="str">
        <f>IF(Calcu!$B296=FALSE,"",TEXT(Calcu!G296,Calcu!$Q$335))</f>
        <v/>
      </c>
      <c r="F302" s="192" t="str">
        <f>IF(Calcu!$B296=FALSE,"",TEXT(Calcu!H296,Calcu!$Q$335))</f>
        <v/>
      </c>
      <c r="G302" s="192" t="str">
        <f>IF(Calcu!$B296=FALSE,"",TEXT(Calcu!I296,Calcu!$Q$335))</f>
        <v/>
      </c>
      <c r="H302" s="192" t="str">
        <f>IF(Calcu!$B296=FALSE,"",TEXT(Calcu!J296,Calcu!$Q$335))</f>
        <v/>
      </c>
      <c r="I302" s="25"/>
      <c r="J302" s="28"/>
      <c r="K302" s="28"/>
      <c r="L302" s="28"/>
      <c r="M302" s="28"/>
    </row>
    <row r="303" spans="2:13" ht="13.5" customHeight="1">
      <c r="B303" s="192" t="str">
        <f>Calcu!C297</f>
        <v/>
      </c>
      <c r="C303" s="192" t="str">
        <f>IF(Calcu!$B297=FALSE,"",TEXT(Calcu!E297,Calcu!$Q$335))</f>
        <v/>
      </c>
      <c r="D303" s="192" t="str">
        <f>IF(Calcu!$B297=FALSE,"",TEXT(Calcu!F297,Calcu!$Q$335))</f>
        <v/>
      </c>
      <c r="E303" s="192" t="str">
        <f>IF(Calcu!$B297=FALSE,"",TEXT(Calcu!G297,Calcu!$Q$335))</f>
        <v/>
      </c>
      <c r="F303" s="192" t="str">
        <f>IF(Calcu!$B297=FALSE,"",TEXT(Calcu!H297,Calcu!$Q$335))</f>
        <v/>
      </c>
      <c r="G303" s="192" t="str">
        <f>IF(Calcu!$B297=FALSE,"",TEXT(Calcu!I297,Calcu!$Q$335))</f>
        <v/>
      </c>
      <c r="H303" s="192" t="str">
        <f>IF(Calcu!$B297=FALSE,"",TEXT(Calcu!J297,Calcu!$Q$335))</f>
        <v/>
      </c>
      <c r="I303" s="25"/>
      <c r="J303" s="28"/>
      <c r="K303" s="28"/>
      <c r="L303" s="28"/>
      <c r="M303" s="28"/>
    </row>
    <row r="304" spans="2:13" ht="13.5" customHeight="1">
      <c r="B304" s="192" t="str">
        <f>Calcu!C298</f>
        <v/>
      </c>
      <c r="C304" s="192" t="str">
        <f>IF(Calcu!$B298=FALSE,"",TEXT(Calcu!E298,Calcu!$Q$335))</f>
        <v/>
      </c>
      <c r="D304" s="192" t="str">
        <f>IF(Calcu!$B298=FALSE,"",TEXT(Calcu!F298,Calcu!$Q$335))</f>
        <v/>
      </c>
      <c r="E304" s="192" t="str">
        <f>IF(Calcu!$B298=FALSE,"",TEXT(Calcu!G298,Calcu!$Q$335))</f>
        <v/>
      </c>
      <c r="F304" s="192" t="str">
        <f>IF(Calcu!$B298=FALSE,"",TEXT(Calcu!H298,Calcu!$Q$335))</f>
        <v/>
      </c>
      <c r="G304" s="192" t="str">
        <f>IF(Calcu!$B298=FALSE,"",TEXT(Calcu!I298,Calcu!$Q$335))</f>
        <v/>
      </c>
      <c r="H304" s="192" t="str">
        <f>IF(Calcu!$B298=FALSE,"",TEXT(Calcu!J298,Calcu!$Q$335))</f>
        <v/>
      </c>
      <c r="I304" s="25"/>
      <c r="J304" s="28"/>
      <c r="K304" s="28"/>
      <c r="L304" s="28"/>
      <c r="M304" s="28"/>
    </row>
    <row r="305" spans="2:13" ht="13.5" customHeight="1">
      <c r="B305" s="192" t="str">
        <f>Calcu!C299</f>
        <v/>
      </c>
      <c r="C305" s="192" t="str">
        <f>IF(Calcu!$B299=FALSE,"",TEXT(Calcu!E299,Calcu!$Q$335))</f>
        <v/>
      </c>
      <c r="D305" s="192" t="str">
        <f>IF(Calcu!$B299=FALSE,"",TEXT(Calcu!F299,Calcu!$Q$335))</f>
        <v/>
      </c>
      <c r="E305" s="192" t="str">
        <f>IF(Calcu!$B299=FALSE,"",TEXT(Calcu!G299,Calcu!$Q$335))</f>
        <v/>
      </c>
      <c r="F305" s="192" t="str">
        <f>IF(Calcu!$B299=FALSE,"",TEXT(Calcu!H299,Calcu!$Q$335))</f>
        <v/>
      </c>
      <c r="G305" s="192" t="str">
        <f>IF(Calcu!$B299=FALSE,"",TEXT(Calcu!I299,Calcu!$Q$335))</f>
        <v/>
      </c>
      <c r="H305" s="192" t="str">
        <f>IF(Calcu!$B299=FALSE,"",TEXT(Calcu!J299,Calcu!$Q$335))</f>
        <v/>
      </c>
      <c r="I305" s="25"/>
      <c r="J305" s="28"/>
      <c r="K305" s="28"/>
      <c r="L305" s="28"/>
      <c r="M305" s="28"/>
    </row>
    <row r="306" spans="2:13" ht="13.5" customHeight="1">
      <c r="B306" s="192" t="str">
        <f>Calcu!C300</f>
        <v/>
      </c>
      <c r="C306" s="192" t="str">
        <f>IF(Calcu!$B300=FALSE,"",TEXT(Calcu!E300,Calcu!$Q$335))</f>
        <v/>
      </c>
      <c r="D306" s="192" t="str">
        <f>IF(Calcu!$B300=FALSE,"",TEXT(Calcu!F300,Calcu!$Q$335))</f>
        <v/>
      </c>
      <c r="E306" s="192" t="str">
        <f>IF(Calcu!$B300=FALSE,"",TEXT(Calcu!G300,Calcu!$Q$335))</f>
        <v/>
      </c>
      <c r="F306" s="192" t="str">
        <f>IF(Calcu!$B300=FALSE,"",TEXT(Calcu!H300,Calcu!$Q$335))</f>
        <v/>
      </c>
      <c r="G306" s="192" t="str">
        <f>IF(Calcu!$B300=FALSE,"",TEXT(Calcu!I300,Calcu!$Q$335))</f>
        <v/>
      </c>
      <c r="H306" s="192" t="str">
        <f>IF(Calcu!$B300=FALSE,"",TEXT(Calcu!J300,Calcu!$Q$335))</f>
        <v/>
      </c>
      <c r="I306" s="25"/>
      <c r="J306" s="28"/>
      <c r="K306" s="28"/>
      <c r="L306" s="28"/>
      <c r="M306" s="28"/>
    </row>
    <row r="307" spans="2:13" ht="13.5" customHeight="1">
      <c r="B307" s="192" t="str">
        <f>Calcu!C301</f>
        <v/>
      </c>
      <c r="C307" s="192" t="str">
        <f>IF(Calcu!$B301=FALSE,"",TEXT(Calcu!E301,Calcu!$Q$335))</f>
        <v/>
      </c>
      <c r="D307" s="192" t="str">
        <f>IF(Calcu!$B301=FALSE,"",TEXT(Calcu!F301,Calcu!$Q$335))</f>
        <v/>
      </c>
      <c r="E307" s="192" t="str">
        <f>IF(Calcu!$B301=FALSE,"",TEXT(Calcu!G301,Calcu!$Q$335))</f>
        <v/>
      </c>
      <c r="F307" s="192" t="str">
        <f>IF(Calcu!$B301=FALSE,"",TEXT(Calcu!H301,Calcu!$Q$335))</f>
        <v/>
      </c>
      <c r="G307" s="192" t="str">
        <f>IF(Calcu!$B301=FALSE,"",TEXT(Calcu!I301,Calcu!$Q$335))</f>
        <v/>
      </c>
      <c r="H307" s="192" t="str">
        <f>IF(Calcu!$B301=FALSE,"",TEXT(Calcu!J301,Calcu!$Q$335))</f>
        <v/>
      </c>
      <c r="I307" s="25"/>
      <c r="J307" s="28"/>
      <c r="K307" s="28"/>
      <c r="L307" s="28"/>
      <c r="M307" s="28"/>
    </row>
    <row r="308" spans="2:13" ht="13.5" customHeight="1">
      <c r="B308" s="192" t="str">
        <f>Calcu!C302</f>
        <v/>
      </c>
      <c r="C308" s="192" t="str">
        <f>IF(Calcu!$B302=FALSE,"",TEXT(Calcu!E302,Calcu!$Q$335))</f>
        <v/>
      </c>
      <c r="D308" s="192" t="str">
        <f>IF(Calcu!$B302=FALSE,"",TEXT(Calcu!F302,Calcu!$Q$335))</f>
        <v/>
      </c>
      <c r="E308" s="192" t="str">
        <f>IF(Calcu!$B302=FALSE,"",TEXT(Calcu!G302,Calcu!$Q$335))</f>
        <v/>
      </c>
      <c r="F308" s="192" t="str">
        <f>IF(Calcu!$B302=FALSE,"",TEXT(Calcu!H302,Calcu!$Q$335))</f>
        <v/>
      </c>
      <c r="G308" s="192" t="str">
        <f>IF(Calcu!$B302=FALSE,"",TEXT(Calcu!I302,Calcu!$Q$335))</f>
        <v/>
      </c>
      <c r="H308" s="192" t="str">
        <f>IF(Calcu!$B302=FALSE,"",TEXT(Calcu!J302,Calcu!$Q$335))</f>
        <v/>
      </c>
      <c r="I308" s="25"/>
      <c r="J308" s="28"/>
      <c r="K308" s="28"/>
      <c r="L308" s="28"/>
      <c r="M308" s="28"/>
    </row>
    <row r="309" spans="2:13" ht="13.5" customHeight="1">
      <c r="B309" s="192" t="str">
        <f>Calcu!C303</f>
        <v/>
      </c>
      <c r="C309" s="192" t="str">
        <f>IF(Calcu!$B303=FALSE,"",TEXT(Calcu!E303,Calcu!$Q$335))</f>
        <v/>
      </c>
      <c r="D309" s="192" t="str">
        <f>IF(Calcu!$B303=FALSE,"",TEXT(Calcu!F303,Calcu!$Q$335))</f>
        <v/>
      </c>
      <c r="E309" s="192" t="str">
        <f>IF(Calcu!$B303=FALSE,"",TEXT(Calcu!G303,Calcu!$Q$335))</f>
        <v/>
      </c>
      <c r="F309" s="192" t="str">
        <f>IF(Calcu!$B303=FALSE,"",TEXT(Calcu!H303,Calcu!$Q$335))</f>
        <v/>
      </c>
      <c r="G309" s="192" t="str">
        <f>IF(Calcu!$B303=FALSE,"",TEXT(Calcu!I303,Calcu!$Q$335))</f>
        <v/>
      </c>
      <c r="H309" s="192" t="str">
        <f>IF(Calcu!$B303=FALSE,"",TEXT(Calcu!J303,Calcu!$Q$335))</f>
        <v/>
      </c>
      <c r="I309" s="25"/>
      <c r="J309" s="28"/>
      <c r="K309" s="28"/>
      <c r="L309" s="28"/>
      <c r="M309" s="28"/>
    </row>
    <row r="310" spans="2:13" ht="13.5" customHeight="1">
      <c r="B310" s="192" t="str">
        <f>Calcu!C304</f>
        <v/>
      </c>
      <c r="C310" s="192" t="str">
        <f>IF(Calcu!$B304=FALSE,"",TEXT(Calcu!E304,Calcu!$Q$335))</f>
        <v/>
      </c>
      <c r="D310" s="192" t="str">
        <f>IF(Calcu!$B304=FALSE,"",TEXT(Calcu!F304,Calcu!$Q$335))</f>
        <v/>
      </c>
      <c r="E310" s="192" t="str">
        <f>IF(Calcu!$B304=FALSE,"",TEXT(Calcu!G304,Calcu!$Q$335))</f>
        <v/>
      </c>
      <c r="F310" s="192" t="str">
        <f>IF(Calcu!$B304=FALSE,"",TEXT(Calcu!H304,Calcu!$Q$335))</f>
        <v/>
      </c>
      <c r="G310" s="192" t="str">
        <f>IF(Calcu!$B304=FALSE,"",TEXT(Calcu!I304,Calcu!$Q$335))</f>
        <v/>
      </c>
      <c r="H310" s="192" t="str">
        <f>IF(Calcu!$B304=FALSE,"",TEXT(Calcu!J304,Calcu!$Q$335))</f>
        <v/>
      </c>
      <c r="I310" s="25"/>
      <c r="J310" s="28"/>
      <c r="K310" s="28"/>
      <c r="L310" s="28"/>
      <c r="M310" s="28"/>
    </row>
    <row r="311" spans="2:13" ht="13.5" customHeight="1">
      <c r="B311" s="192" t="str">
        <f>Calcu!C305</f>
        <v/>
      </c>
      <c r="C311" s="192" t="str">
        <f>IF(Calcu!$B305=FALSE,"",TEXT(Calcu!E305,Calcu!$Q$335))</f>
        <v/>
      </c>
      <c r="D311" s="192" t="str">
        <f>IF(Calcu!$B305=FALSE,"",TEXT(Calcu!F305,Calcu!$Q$335))</f>
        <v/>
      </c>
      <c r="E311" s="192" t="str">
        <f>IF(Calcu!$B305=FALSE,"",TEXT(Calcu!G305,Calcu!$Q$335))</f>
        <v/>
      </c>
      <c r="F311" s="192" t="str">
        <f>IF(Calcu!$B305=FALSE,"",TEXT(Calcu!H305,Calcu!$Q$335))</f>
        <v/>
      </c>
      <c r="G311" s="192" t="str">
        <f>IF(Calcu!$B305=FALSE,"",TEXT(Calcu!I305,Calcu!$Q$335))</f>
        <v/>
      </c>
      <c r="H311" s="192" t="str">
        <f>IF(Calcu!$B305=FALSE,"",TEXT(Calcu!J305,Calcu!$Q$335))</f>
        <v/>
      </c>
      <c r="I311" s="25"/>
      <c r="J311" s="28"/>
      <c r="K311" s="28"/>
      <c r="L311" s="28"/>
      <c r="M311" s="28"/>
    </row>
    <row r="312" spans="2:13" ht="13.5" customHeight="1">
      <c r="B312" s="192" t="str">
        <f>Calcu!C306</f>
        <v/>
      </c>
      <c r="C312" s="192" t="str">
        <f>IF(Calcu!$B306=FALSE,"",TEXT(Calcu!E306,Calcu!$Q$335))</f>
        <v/>
      </c>
      <c r="D312" s="192" t="str">
        <f>IF(Calcu!$B306=FALSE,"",TEXT(Calcu!F306,Calcu!$Q$335))</f>
        <v/>
      </c>
      <c r="E312" s="192" t="str">
        <f>IF(Calcu!$B306=FALSE,"",TEXT(Calcu!G306,Calcu!$Q$335))</f>
        <v/>
      </c>
      <c r="F312" s="192" t="str">
        <f>IF(Calcu!$B306=FALSE,"",TEXT(Calcu!H306,Calcu!$Q$335))</f>
        <v/>
      </c>
      <c r="G312" s="192" t="str">
        <f>IF(Calcu!$B306=FALSE,"",TEXT(Calcu!I306,Calcu!$Q$335))</f>
        <v/>
      </c>
      <c r="H312" s="192" t="str">
        <f>IF(Calcu!$B306=FALSE,"",TEXT(Calcu!J306,Calcu!$Q$335))</f>
        <v/>
      </c>
      <c r="I312" s="25"/>
      <c r="J312" s="28"/>
      <c r="K312" s="28"/>
      <c r="L312" s="28"/>
      <c r="M312" s="28"/>
    </row>
    <row r="313" spans="2:13" ht="13.5" customHeight="1">
      <c r="B313" s="192" t="str">
        <f>Calcu!C307</f>
        <v/>
      </c>
      <c r="C313" s="192" t="str">
        <f>IF(Calcu!$B307=FALSE,"",TEXT(Calcu!E307,Calcu!$Q$335))</f>
        <v/>
      </c>
      <c r="D313" s="192" t="str">
        <f>IF(Calcu!$B307=FALSE,"",TEXT(Calcu!F307,Calcu!$Q$335))</f>
        <v/>
      </c>
      <c r="E313" s="192" t="str">
        <f>IF(Calcu!$B307=FALSE,"",TEXT(Calcu!G307,Calcu!$Q$335))</f>
        <v/>
      </c>
      <c r="F313" s="192" t="str">
        <f>IF(Calcu!$B307=FALSE,"",TEXT(Calcu!H307,Calcu!$Q$335))</f>
        <v/>
      </c>
      <c r="G313" s="192" t="str">
        <f>IF(Calcu!$B307=FALSE,"",TEXT(Calcu!I307,Calcu!$Q$335))</f>
        <v/>
      </c>
      <c r="H313" s="192" t="str">
        <f>IF(Calcu!$B307=FALSE,"",TEXT(Calcu!J307,Calcu!$Q$335))</f>
        <v/>
      </c>
      <c r="I313" s="25"/>
      <c r="J313" s="28"/>
      <c r="K313" s="28"/>
      <c r="L313" s="28"/>
      <c r="M313" s="28"/>
    </row>
    <row r="314" spans="2:13" ht="13.5" customHeight="1">
      <c r="B314" s="192" t="str">
        <f>Calcu!C308</f>
        <v/>
      </c>
      <c r="C314" s="192" t="str">
        <f>IF(Calcu!$B308=FALSE,"",TEXT(Calcu!E308,Calcu!$Q$335))</f>
        <v/>
      </c>
      <c r="D314" s="192" t="str">
        <f>IF(Calcu!$B308=FALSE,"",TEXT(Calcu!F308,Calcu!$Q$335))</f>
        <v/>
      </c>
      <c r="E314" s="192" t="str">
        <f>IF(Calcu!$B308=FALSE,"",TEXT(Calcu!G308,Calcu!$Q$335))</f>
        <v/>
      </c>
      <c r="F314" s="192" t="str">
        <f>IF(Calcu!$B308=FALSE,"",TEXT(Calcu!H308,Calcu!$Q$335))</f>
        <v/>
      </c>
      <c r="G314" s="192" t="str">
        <f>IF(Calcu!$B308=FALSE,"",TEXT(Calcu!I308,Calcu!$Q$335))</f>
        <v/>
      </c>
      <c r="H314" s="192" t="str">
        <f>IF(Calcu!$B308=FALSE,"",TEXT(Calcu!J308,Calcu!$Q$335))</f>
        <v/>
      </c>
      <c r="I314" s="25"/>
      <c r="J314" s="28"/>
      <c r="K314" s="28"/>
      <c r="L314" s="28"/>
      <c r="M314" s="28"/>
    </row>
    <row r="315" spans="2:13" ht="13.5" customHeight="1">
      <c r="B315" s="192" t="str">
        <f>Calcu!C309</f>
        <v/>
      </c>
      <c r="C315" s="192" t="str">
        <f>IF(Calcu!$B309=FALSE,"",TEXT(Calcu!E309,Calcu!$Q$335))</f>
        <v/>
      </c>
      <c r="D315" s="192" t="str">
        <f>IF(Calcu!$B309=FALSE,"",TEXT(Calcu!F309,Calcu!$Q$335))</f>
        <v/>
      </c>
      <c r="E315" s="192" t="str">
        <f>IF(Calcu!$B309=FALSE,"",TEXT(Calcu!G309,Calcu!$Q$335))</f>
        <v/>
      </c>
      <c r="F315" s="192" t="str">
        <f>IF(Calcu!$B309=FALSE,"",TEXT(Calcu!H309,Calcu!$Q$335))</f>
        <v/>
      </c>
      <c r="G315" s="192" t="str">
        <f>IF(Calcu!$B309=FALSE,"",TEXT(Calcu!I309,Calcu!$Q$335))</f>
        <v/>
      </c>
      <c r="H315" s="192" t="str">
        <f>IF(Calcu!$B309=FALSE,"",TEXT(Calcu!J309,Calcu!$Q$335))</f>
        <v/>
      </c>
      <c r="I315" s="25"/>
      <c r="J315" s="28"/>
      <c r="K315" s="28"/>
      <c r="L315" s="28"/>
      <c r="M315" s="28"/>
    </row>
    <row r="316" spans="2:13" ht="13.5" customHeight="1">
      <c r="B316" s="192" t="str">
        <f>Calcu!C310</f>
        <v/>
      </c>
      <c r="C316" s="192" t="str">
        <f>IF(Calcu!$B310=FALSE,"",TEXT(Calcu!E310,Calcu!$Q$335))</f>
        <v/>
      </c>
      <c r="D316" s="192" t="str">
        <f>IF(Calcu!$B310=FALSE,"",TEXT(Calcu!F310,Calcu!$Q$335))</f>
        <v/>
      </c>
      <c r="E316" s="192" t="str">
        <f>IF(Calcu!$B310=FALSE,"",TEXT(Calcu!G310,Calcu!$Q$335))</f>
        <v/>
      </c>
      <c r="F316" s="192" t="str">
        <f>IF(Calcu!$B310=FALSE,"",TEXT(Calcu!H310,Calcu!$Q$335))</f>
        <v/>
      </c>
      <c r="G316" s="192" t="str">
        <f>IF(Calcu!$B310=FALSE,"",TEXT(Calcu!I310,Calcu!$Q$335))</f>
        <v/>
      </c>
      <c r="H316" s="192" t="str">
        <f>IF(Calcu!$B310=FALSE,"",TEXT(Calcu!J310,Calcu!$Q$335))</f>
        <v/>
      </c>
      <c r="I316" s="25"/>
      <c r="J316" s="28"/>
      <c r="K316" s="28"/>
      <c r="L316" s="28"/>
      <c r="M316" s="28"/>
    </row>
    <row r="317" spans="2:13" ht="13.5" customHeight="1">
      <c r="B317" s="192" t="str">
        <f>Calcu!C311</f>
        <v/>
      </c>
      <c r="C317" s="192" t="str">
        <f>IF(Calcu!$B311=FALSE,"",TEXT(Calcu!E311,Calcu!$Q$335))</f>
        <v/>
      </c>
      <c r="D317" s="192" t="str">
        <f>IF(Calcu!$B311=FALSE,"",TEXT(Calcu!F311,Calcu!$Q$335))</f>
        <v/>
      </c>
      <c r="E317" s="192" t="str">
        <f>IF(Calcu!$B311=FALSE,"",TEXT(Calcu!G311,Calcu!$Q$335))</f>
        <v/>
      </c>
      <c r="F317" s="192" t="str">
        <f>IF(Calcu!$B311=FALSE,"",TEXT(Calcu!H311,Calcu!$Q$335))</f>
        <v/>
      </c>
      <c r="G317" s="192" t="str">
        <f>IF(Calcu!$B311=FALSE,"",TEXT(Calcu!I311,Calcu!$Q$335))</f>
        <v/>
      </c>
      <c r="H317" s="192" t="str">
        <f>IF(Calcu!$B311=FALSE,"",TEXT(Calcu!J311,Calcu!$Q$335))</f>
        <v/>
      </c>
      <c r="I317" s="25"/>
      <c r="J317" s="28"/>
      <c r="K317" s="28"/>
      <c r="L317" s="28"/>
      <c r="M317" s="28"/>
    </row>
    <row r="318" spans="2:13" ht="13.5" customHeight="1">
      <c r="B318" s="192" t="str">
        <f>Calcu!C312</f>
        <v/>
      </c>
      <c r="C318" s="192" t="str">
        <f>IF(Calcu!$B312=FALSE,"",TEXT(Calcu!E312,Calcu!$Q$335))</f>
        <v/>
      </c>
      <c r="D318" s="192" t="str">
        <f>IF(Calcu!$B312=FALSE,"",TEXT(Calcu!F312,Calcu!$Q$335))</f>
        <v/>
      </c>
      <c r="E318" s="192" t="str">
        <f>IF(Calcu!$B312=FALSE,"",TEXT(Calcu!G312,Calcu!$Q$335))</f>
        <v/>
      </c>
      <c r="F318" s="192" t="str">
        <f>IF(Calcu!$B312=FALSE,"",TEXT(Calcu!H312,Calcu!$Q$335))</f>
        <v/>
      </c>
      <c r="G318" s="192" t="str">
        <f>IF(Calcu!$B312=FALSE,"",TEXT(Calcu!I312,Calcu!$Q$335))</f>
        <v/>
      </c>
      <c r="H318" s="192" t="str">
        <f>IF(Calcu!$B312=FALSE,"",TEXT(Calcu!J312,Calcu!$Q$335))</f>
        <v/>
      </c>
      <c r="I318" s="25"/>
      <c r="J318" s="28"/>
      <c r="K318" s="28"/>
      <c r="L318" s="28"/>
      <c r="M318" s="28"/>
    </row>
    <row r="319" spans="2:13" ht="13.5" customHeight="1">
      <c r="B319" s="192" t="str">
        <f>Calcu!C313</f>
        <v/>
      </c>
      <c r="C319" s="192" t="str">
        <f>IF(Calcu!$B313=FALSE,"",TEXT(Calcu!E313,Calcu!$Q$335))</f>
        <v/>
      </c>
      <c r="D319" s="192" t="str">
        <f>IF(Calcu!$B313=FALSE,"",TEXT(Calcu!F313,Calcu!$Q$335))</f>
        <v/>
      </c>
      <c r="E319" s="192" t="str">
        <f>IF(Calcu!$B313=FALSE,"",TEXT(Calcu!G313,Calcu!$Q$335))</f>
        <v/>
      </c>
      <c r="F319" s="192" t="str">
        <f>IF(Calcu!$B313=FALSE,"",TEXT(Calcu!H313,Calcu!$Q$335))</f>
        <v/>
      </c>
      <c r="G319" s="192" t="str">
        <f>IF(Calcu!$B313=FALSE,"",TEXT(Calcu!I313,Calcu!$Q$335))</f>
        <v/>
      </c>
      <c r="H319" s="192" t="str">
        <f>IF(Calcu!$B313=FALSE,"",TEXT(Calcu!J313,Calcu!$Q$335))</f>
        <v/>
      </c>
      <c r="I319" s="25"/>
      <c r="J319" s="28"/>
      <c r="K319" s="28"/>
      <c r="L319" s="28"/>
      <c r="M319" s="28"/>
    </row>
    <row r="320" spans="2:13" ht="13.5" customHeight="1">
      <c r="B320" s="192" t="str">
        <f>Calcu!C314</f>
        <v/>
      </c>
      <c r="C320" s="192" t="str">
        <f>IF(Calcu!$B314=FALSE,"",TEXT(Calcu!E314,Calcu!$Q$335))</f>
        <v/>
      </c>
      <c r="D320" s="192" t="str">
        <f>IF(Calcu!$B314=FALSE,"",TEXT(Calcu!F314,Calcu!$Q$335))</f>
        <v/>
      </c>
      <c r="E320" s="192" t="str">
        <f>IF(Calcu!$B314=FALSE,"",TEXT(Calcu!G314,Calcu!$Q$335))</f>
        <v/>
      </c>
      <c r="F320" s="192" t="str">
        <f>IF(Calcu!$B314=FALSE,"",TEXT(Calcu!H314,Calcu!$Q$335))</f>
        <v/>
      </c>
      <c r="G320" s="192" t="str">
        <f>IF(Calcu!$B314=FALSE,"",TEXT(Calcu!I314,Calcu!$Q$335))</f>
        <v/>
      </c>
      <c r="H320" s="192" t="str">
        <f>IF(Calcu!$B314=FALSE,"",TEXT(Calcu!J314,Calcu!$Q$335))</f>
        <v/>
      </c>
      <c r="I320" s="25"/>
      <c r="J320" s="28"/>
      <c r="K320" s="28"/>
      <c r="L320" s="28"/>
      <c r="M320" s="28"/>
    </row>
    <row r="321" spans="2:13" ht="13.5" customHeight="1">
      <c r="B321" s="192" t="str">
        <f>Calcu!C315</f>
        <v/>
      </c>
      <c r="C321" s="192" t="str">
        <f>IF(Calcu!$B315=FALSE,"",TEXT(Calcu!E315,Calcu!$Q$335))</f>
        <v/>
      </c>
      <c r="D321" s="192" t="str">
        <f>IF(Calcu!$B315=FALSE,"",TEXT(Calcu!F315,Calcu!$Q$335))</f>
        <v/>
      </c>
      <c r="E321" s="192" t="str">
        <f>IF(Calcu!$B315=FALSE,"",TEXT(Calcu!G315,Calcu!$Q$335))</f>
        <v/>
      </c>
      <c r="F321" s="192" t="str">
        <f>IF(Calcu!$B315=FALSE,"",TEXT(Calcu!H315,Calcu!$Q$335))</f>
        <v/>
      </c>
      <c r="G321" s="192" t="str">
        <f>IF(Calcu!$B315=FALSE,"",TEXT(Calcu!I315,Calcu!$Q$335))</f>
        <v/>
      </c>
      <c r="H321" s="192" t="str">
        <f>IF(Calcu!$B315=FALSE,"",TEXT(Calcu!J315,Calcu!$Q$335))</f>
        <v/>
      </c>
      <c r="I321" s="25"/>
      <c r="J321" s="28"/>
      <c r="K321" s="28"/>
      <c r="L321" s="28"/>
      <c r="M321" s="28"/>
    </row>
    <row r="322" spans="2:13" ht="13.5" customHeight="1">
      <c r="B322" s="192" t="str">
        <f>Calcu!C316</f>
        <v/>
      </c>
      <c r="C322" s="192" t="str">
        <f>IF(Calcu!$B316=FALSE,"",TEXT(Calcu!E316,Calcu!$Q$335))</f>
        <v/>
      </c>
      <c r="D322" s="192" t="str">
        <f>IF(Calcu!$B316=FALSE,"",TEXT(Calcu!F316,Calcu!$Q$335))</f>
        <v/>
      </c>
      <c r="E322" s="192" t="str">
        <f>IF(Calcu!$B316=FALSE,"",TEXT(Calcu!G316,Calcu!$Q$335))</f>
        <v/>
      </c>
      <c r="F322" s="192" t="str">
        <f>IF(Calcu!$B316=FALSE,"",TEXT(Calcu!H316,Calcu!$Q$335))</f>
        <v/>
      </c>
      <c r="G322" s="192" t="str">
        <f>IF(Calcu!$B316=FALSE,"",TEXT(Calcu!I316,Calcu!$Q$335))</f>
        <v/>
      </c>
      <c r="H322" s="192" t="str">
        <f>IF(Calcu!$B316=FALSE,"",TEXT(Calcu!J316,Calcu!$Q$335))</f>
        <v/>
      </c>
      <c r="I322" s="25"/>
      <c r="J322" s="28"/>
      <c r="K322" s="28"/>
      <c r="L322" s="28"/>
      <c r="M322" s="28"/>
    </row>
    <row r="323" spans="2:13" ht="13.5" customHeight="1">
      <c r="B323" s="192" t="str">
        <f>Calcu!C317</f>
        <v/>
      </c>
      <c r="C323" s="192" t="str">
        <f>IF(Calcu!$B317=FALSE,"",TEXT(Calcu!E317,Calcu!$Q$335))</f>
        <v/>
      </c>
      <c r="D323" s="192" t="str">
        <f>IF(Calcu!$B317=FALSE,"",TEXT(Calcu!F317,Calcu!$Q$335))</f>
        <v/>
      </c>
      <c r="E323" s="192" t="str">
        <f>IF(Calcu!$B317=FALSE,"",TEXT(Calcu!G317,Calcu!$Q$335))</f>
        <v/>
      </c>
      <c r="F323" s="192" t="str">
        <f>IF(Calcu!$B317=FALSE,"",TEXT(Calcu!H317,Calcu!$Q$335))</f>
        <v/>
      </c>
      <c r="G323" s="192" t="str">
        <f>IF(Calcu!$B317=FALSE,"",TEXT(Calcu!I317,Calcu!$Q$335))</f>
        <v/>
      </c>
      <c r="H323" s="192" t="str">
        <f>IF(Calcu!$B317=FALSE,"",TEXT(Calcu!J317,Calcu!$Q$335))</f>
        <v/>
      </c>
      <c r="I323" s="25"/>
      <c r="J323" s="28"/>
      <c r="K323" s="28"/>
      <c r="L323" s="28"/>
      <c r="M323" s="28"/>
    </row>
    <row r="324" spans="2:13" ht="13.5" customHeight="1">
      <c r="B324" s="192" t="str">
        <f>Calcu!C318</f>
        <v/>
      </c>
      <c r="C324" s="192" t="str">
        <f>IF(Calcu!$B318=FALSE,"",TEXT(Calcu!E318,Calcu!$Q$335))</f>
        <v/>
      </c>
      <c r="D324" s="192" t="str">
        <f>IF(Calcu!$B318=FALSE,"",TEXT(Calcu!F318,Calcu!$Q$335))</f>
        <v/>
      </c>
      <c r="E324" s="192" t="str">
        <f>IF(Calcu!$B318=FALSE,"",TEXT(Calcu!G318,Calcu!$Q$335))</f>
        <v/>
      </c>
      <c r="F324" s="192" t="str">
        <f>IF(Calcu!$B318=FALSE,"",TEXT(Calcu!H318,Calcu!$Q$335))</f>
        <v/>
      </c>
      <c r="G324" s="192" t="str">
        <f>IF(Calcu!$B318=FALSE,"",TEXT(Calcu!I318,Calcu!$Q$335))</f>
        <v/>
      </c>
      <c r="H324" s="192" t="str">
        <f>IF(Calcu!$B318=FALSE,"",TEXT(Calcu!J318,Calcu!$Q$335))</f>
        <v/>
      </c>
      <c r="I324" s="25"/>
      <c r="J324" s="28"/>
      <c r="K324" s="28"/>
      <c r="L324" s="28"/>
      <c r="M324" s="28"/>
    </row>
  </sheetData>
  <sortState ref="T5:U14">
    <sortCondition descending="1" ref="T5"/>
  </sortState>
  <mergeCells count="4">
    <mergeCell ref="B12:B13"/>
    <mergeCell ref="E4:F4"/>
    <mergeCell ref="E3:F3"/>
    <mergeCell ref="C12:H12"/>
  </mergeCells>
  <phoneticPr fontId="4" type="noConversion"/>
  <pageMargins left="0.39370078740157483" right="0.39370078740157483" top="0.39370078740157483" bottom="0.39370078740157483" header="0.19685039370078741" footer="0.19685039370078741"/>
  <pageSetup paperSize="9" orientation="portrait" r:id="rId1"/>
  <headerFooter alignWithMargins="0">
    <oddFooter>&amp;L&amp;"Tahoma,보통"&amp;9F-02P-02-001 (Rev.01)&amp;C&amp;9&amp;P of &amp;N&amp;R&amp;"돋움,굵게"&amp;9(주)에이치시티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CE493"/>
  <sheetViews>
    <sheetView showGridLines="0" zoomScaleNormal="100" zoomScaleSheetLayoutView="100" workbookViewId="0"/>
  </sheetViews>
  <sheetFormatPr defaultColWidth="1.77734375" defaultRowHeight="18.75" customHeight="1"/>
  <cols>
    <col min="1" max="11" width="1.77734375" style="56"/>
    <col min="12" max="12" width="1.77734375" style="56" customWidth="1"/>
    <col min="13" max="26" width="1.77734375" style="56"/>
    <col min="27" max="27" width="1.77734375" style="56" customWidth="1"/>
    <col min="28" max="28" width="1.77734375" style="56"/>
    <col min="29" max="29" width="1.77734375" style="56" customWidth="1"/>
    <col min="30" max="16384" width="1.77734375" style="56"/>
  </cols>
  <sheetData>
    <row r="1" spans="1:66" s="68" customFormat="1" ht="31.5">
      <c r="A1" s="67" t="s">
        <v>74</v>
      </c>
    </row>
    <row r="2" spans="1:66" s="68" customFormat="1" ht="18.75" customHeight="1"/>
    <row r="3" spans="1:66" s="68" customFormat="1" ht="18.75" customHeight="1">
      <c r="A3" s="69" t="s">
        <v>219</v>
      </c>
    </row>
    <row r="4" spans="1:66" s="68" customFormat="1" ht="18.75" customHeight="1">
      <c r="B4" s="373" t="s">
        <v>220</v>
      </c>
      <c r="C4" s="373"/>
      <c r="D4" s="373"/>
      <c r="E4" s="373"/>
      <c r="F4" s="373"/>
      <c r="G4" s="373"/>
      <c r="H4" s="375" t="s">
        <v>221</v>
      </c>
      <c r="I4" s="375"/>
      <c r="J4" s="375"/>
      <c r="K4" s="375"/>
      <c r="L4" s="375"/>
      <c r="M4" s="375"/>
      <c r="N4" s="373" t="s">
        <v>222</v>
      </c>
      <c r="O4" s="373"/>
      <c r="P4" s="373"/>
      <c r="Q4" s="373"/>
      <c r="R4" s="373"/>
      <c r="S4" s="373"/>
      <c r="T4" s="373" t="s">
        <v>223</v>
      </c>
      <c r="U4" s="373"/>
      <c r="V4" s="373"/>
      <c r="W4" s="373"/>
      <c r="X4" s="373"/>
      <c r="Y4" s="373"/>
    </row>
    <row r="5" spans="1:66" s="68" customFormat="1" ht="18.75" customHeight="1">
      <c r="B5" s="374" t="str">
        <f>Calcu!I3</f>
        <v/>
      </c>
      <c r="C5" s="374"/>
      <c r="D5" s="374"/>
      <c r="E5" s="374"/>
      <c r="F5" s="374"/>
      <c r="G5" s="374"/>
      <c r="H5" s="376">
        <f>Calcu!J3</f>
        <v>1</v>
      </c>
      <c r="I5" s="376"/>
      <c r="J5" s="376"/>
      <c r="K5" s="376"/>
      <c r="L5" s="376"/>
      <c r="M5" s="376"/>
      <c r="N5" s="374" t="s">
        <v>224</v>
      </c>
      <c r="O5" s="374"/>
      <c r="P5" s="374"/>
      <c r="Q5" s="374"/>
      <c r="R5" s="374"/>
      <c r="S5" s="374"/>
      <c r="T5" s="374" t="str">
        <f>Calcu!F3</f>
        <v>표준 측장기</v>
      </c>
      <c r="U5" s="374"/>
      <c r="V5" s="374"/>
      <c r="W5" s="374"/>
      <c r="X5" s="374"/>
      <c r="Y5" s="374"/>
    </row>
    <row r="6" spans="1:66" s="68" customFormat="1" ht="18.75" customHeight="1"/>
    <row r="7" spans="1:66" ht="18.75" customHeight="1">
      <c r="A7" s="57" t="s">
        <v>225</v>
      </c>
      <c r="B7" s="232"/>
      <c r="C7" s="232"/>
      <c r="D7" s="232"/>
      <c r="E7" s="232"/>
      <c r="F7" s="232"/>
      <c r="G7" s="232"/>
      <c r="H7" s="232"/>
      <c r="I7" s="232"/>
      <c r="J7" s="232"/>
      <c r="K7" s="232"/>
      <c r="L7" s="232"/>
      <c r="M7" s="232"/>
      <c r="N7" s="232"/>
      <c r="O7" s="232"/>
      <c r="P7" s="232"/>
      <c r="Q7" s="232"/>
      <c r="R7" s="232"/>
      <c r="S7" s="232"/>
      <c r="T7" s="232"/>
      <c r="U7" s="232"/>
      <c r="V7" s="232"/>
      <c r="W7" s="232"/>
      <c r="X7" s="232"/>
      <c r="Y7" s="232"/>
      <c r="Z7" s="232"/>
      <c r="AA7" s="232"/>
      <c r="AB7" s="232"/>
      <c r="AC7" s="232"/>
      <c r="AD7" s="232"/>
      <c r="AE7" s="232"/>
      <c r="AF7" s="232"/>
      <c r="AG7" s="232"/>
      <c r="AH7" s="232"/>
      <c r="AI7" s="232"/>
      <c r="AJ7" s="232"/>
      <c r="AK7" s="232"/>
      <c r="AL7" s="232"/>
      <c r="AM7" s="232"/>
      <c r="AN7" s="232"/>
      <c r="AO7" s="232"/>
      <c r="AP7" s="232"/>
      <c r="AQ7" s="232"/>
      <c r="AR7" s="232"/>
    </row>
    <row r="8" spans="1:66" ht="18.75" customHeight="1">
      <c r="A8" s="57"/>
      <c r="B8" s="364" t="s">
        <v>226</v>
      </c>
      <c r="C8" s="365"/>
      <c r="D8" s="365"/>
      <c r="E8" s="365"/>
      <c r="F8" s="366"/>
      <c r="G8" s="361" t="str">
        <f>$T$5&amp;" 지시값"</f>
        <v>표준 측장기 지시값</v>
      </c>
      <c r="H8" s="362"/>
      <c r="I8" s="362"/>
      <c r="J8" s="362"/>
      <c r="K8" s="362"/>
      <c r="L8" s="362"/>
      <c r="M8" s="362"/>
      <c r="N8" s="362"/>
      <c r="O8" s="362"/>
      <c r="P8" s="362"/>
      <c r="Q8" s="362"/>
      <c r="R8" s="362"/>
      <c r="S8" s="362"/>
      <c r="T8" s="362"/>
      <c r="U8" s="362"/>
      <c r="V8" s="362"/>
      <c r="W8" s="362"/>
      <c r="X8" s="362"/>
      <c r="Y8" s="362"/>
      <c r="Z8" s="362"/>
      <c r="AA8" s="362"/>
      <c r="AB8" s="362"/>
      <c r="AC8" s="362"/>
      <c r="AD8" s="362"/>
      <c r="AE8" s="362"/>
      <c r="AF8" s="362"/>
      <c r="AG8" s="362"/>
      <c r="AH8" s="362"/>
      <c r="AI8" s="362"/>
      <c r="AJ8" s="363"/>
      <c r="AK8" s="364" t="s">
        <v>227</v>
      </c>
      <c r="AL8" s="365"/>
      <c r="AM8" s="365"/>
      <c r="AN8" s="365"/>
      <c r="AO8" s="366"/>
      <c r="AP8" s="364" t="s">
        <v>228</v>
      </c>
      <c r="AQ8" s="365"/>
      <c r="AR8" s="365"/>
      <c r="AS8" s="365"/>
      <c r="AT8" s="366"/>
      <c r="AU8" s="364" t="str">
        <f>$T$5&amp;" 보정값"</f>
        <v>표준 측장기 보정값</v>
      </c>
      <c r="AV8" s="365"/>
      <c r="AW8" s="365"/>
      <c r="AX8" s="365"/>
      <c r="AY8" s="366"/>
      <c r="AZ8" s="364" t="s">
        <v>229</v>
      </c>
      <c r="BA8" s="365"/>
      <c r="BB8" s="365"/>
      <c r="BC8" s="365"/>
      <c r="BD8" s="366"/>
      <c r="BE8" s="364" t="s">
        <v>230</v>
      </c>
      <c r="BF8" s="365"/>
      <c r="BG8" s="365"/>
      <c r="BH8" s="365"/>
      <c r="BI8" s="366"/>
      <c r="BJ8" s="364" t="s">
        <v>231</v>
      </c>
      <c r="BK8" s="365"/>
      <c r="BL8" s="365"/>
      <c r="BM8" s="365"/>
      <c r="BN8" s="366"/>
    </row>
    <row r="9" spans="1:66" ht="18.75" customHeight="1">
      <c r="A9" s="57"/>
      <c r="B9" s="367"/>
      <c r="C9" s="368"/>
      <c r="D9" s="368"/>
      <c r="E9" s="368"/>
      <c r="F9" s="369"/>
      <c r="G9" s="361" t="s">
        <v>232</v>
      </c>
      <c r="H9" s="362"/>
      <c r="I9" s="362"/>
      <c r="J9" s="362"/>
      <c r="K9" s="362"/>
      <c r="L9" s="362"/>
      <c r="M9" s="362"/>
      <c r="N9" s="362"/>
      <c r="O9" s="362"/>
      <c r="P9" s="362"/>
      <c r="Q9" s="362"/>
      <c r="R9" s="362"/>
      <c r="S9" s="362"/>
      <c r="T9" s="362"/>
      <c r="U9" s="363"/>
      <c r="V9" s="361" t="s">
        <v>233</v>
      </c>
      <c r="W9" s="362"/>
      <c r="X9" s="362"/>
      <c r="Y9" s="362"/>
      <c r="Z9" s="362"/>
      <c r="AA9" s="362"/>
      <c r="AB9" s="362"/>
      <c r="AC9" s="362"/>
      <c r="AD9" s="362"/>
      <c r="AE9" s="362"/>
      <c r="AF9" s="362"/>
      <c r="AG9" s="362"/>
      <c r="AH9" s="362"/>
      <c r="AI9" s="362"/>
      <c r="AJ9" s="363"/>
      <c r="AK9" s="367"/>
      <c r="AL9" s="368"/>
      <c r="AM9" s="368"/>
      <c r="AN9" s="368"/>
      <c r="AO9" s="369"/>
      <c r="AP9" s="367"/>
      <c r="AQ9" s="368"/>
      <c r="AR9" s="368"/>
      <c r="AS9" s="368"/>
      <c r="AT9" s="369"/>
      <c r="AU9" s="367"/>
      <c r="AV9" s="368"/>
      <c r="AW9" s="368"/>
      <c r="AX9" s="368"/>
      <c r="AY9" s="369"/>
      <c r="AZ9" s="367"/>
      <c r="BA9" s="368"/>
      <c r="BB9" s="368"/>
      <c r="BC9" s="368"/>
      <c r="BD9" s="369"/>
      <c r="BE9" s="367"/>
      <c r="BF9" s="368"/>
      <c r="BG9" s="368"/>
      <c r="BH9" s="368"/>
      <c r="BI9" s="369"/>
      <c r="BJ9" s="367"/>
      <c r="BK9" s="368"/>
      <c r="BL9" s="368"/>
      <c r="BM9" s="368"/>
      <c r="BN9" s="369"/>
    </row>
    <row r="10" spans="1:66" ht="18.75" customHeight="1">
      <c r="A10" s="57"/>
      <c r="B10" s="370"/>
      <c r="C10" s="371"/>
      <c r="D10" s="371"/>
      <c r="E10" s="371"/>
      <c r="F10" s="372"/>
      <c r="G10" s="361" t="s">
        <v>234</v>
      </c>
      <c r="H10" s="362"/>
      <c r="I10" s="362"/>
      <c r="J10" s="362"/>
      <c r="K10" s="363"/>
      <c r="L10" s="361" t="s">
        <v>236</v>
      </c>
      <c r="M10" s="362"/>
      <c r="N10" s="362"/>
      <c r="O10" s="362"/>
      <c r="P10" s="363"/>
      <c r="Q10" s="361" t="s">
        <v>238</v>
      </c>
      <c r="R10" s="362"/>
      <c r="S10" s="362"/>
      <c r="T10" s="362"/>
      <c r="U10" s="363"/>
      <c r="V10" s="361" t="s">
        <v>239</v>
      </c>
      <c r="W10" s="362"/>
      <c r="X10" s="362"/>
      <c r="Y10" s="362"/>
      <c r="Z10" s="363"/>
      <c r="AA10" s="361" t="s">
        <v>240</v>
      </c>
      <c r="AB10" s="362"/>
      <c r="AC10" s="362"/>
      <c r="AD10" s="362"/>
      <c r="AE10" s="363"/>
      <c r="AF10" s="361" t="s">
        <v>238</v>
      </c>
      <c r="AG10" s="362"/>
      <c r="AH10" s="362"/>
      <c r="AI10" s="362"/>
      <c r="AJ10" s="363"/>
      <c r="AK10" s="370"/>
      <c r="AL10" s="371"/>
      <c r="AM10" s="371"/>
      <c r="AN10" s="371"/>
      <c r="AO10" s="372"/>
      <c r="AP10" s="370"/>
      <c r="AQ10" s="371"/>
      <c r="AR10" s="371"/>
      <c r="AS10" s="371"/>
      <c r="AT10" s="372"/>
      <c r="AU10" s="370"/>
      <c r="AV10" s="371"/>
      <c r="AW10" s="371"/>
      <c r="AX10" s="371"/>
      <c r="AY10" s="372"/>
      <c r="AZ10" s="370"/>
      <c r="BA10" s="371"/>
      <c r="BB10" s="371"/>
      <c r="BC10" s="371"/>
      <c r="BD10" s="372"/>
      <c r="BE10" s="370"/>
      <c r="BF10" s="371"/>
      <c r="BG10" s="371"/>
      <c r="BH10" s="371"/>
      <c r="BI10" s="372"/>
      <c r="BJ10" s="370"/>
      <c r="BK10" s="371"/>
      <c r="BL10" s="371"/>
      <c r="BM10" s="371"/>
      <c r="BN10" s="372"/>
    </row>
    <row r="11" spans="1:66" ht="18.75" customHeight="1">
      <c r="A11" s="57"/>
      <c r="B11" s="361" t="str">
        <f>B5</f>
        <v/>
      </c>
      <c r="C11" s="362"/>
      <c r="D11" s="362"/>
      <c r="E11" s="362"/>
      <c r="F11" s="363"/>
      <c r="G11" s="361">
        <f>Calcu!E8</f>
        <v>0</v>
      </c>
      <c r="H11" s="362"/>
      <c r="I11" s="362"/>
      <c r="J11" s="362"/>
      <c r="K11" s="363"/>
      <c r="L11" s="361">
        <f>Calcu!F8</f>
        <v>0</v>
      </c>
      <c r="M11" s="362"/>
      <c r="N11" s="362"/>
      <c r="O11" s="362"/>
      <c r="P11" s="363"/>
      <c r="Q11" s="361">
        <f>Calcu!G8</f>
        <v>0</v>
      </c>
      <c r="R11" s="362"/>
      <c r="S11" s="362"/>
      <c r="T11" s="362"/>
      <c r="U11" s="363"/>
      <c r="V11" s="361">
        <f>Calcu!H8</f>
        <v>0</v>
      </c>
      <c r="W11" s="362"/>
      <c r="X11" s="362"/>
      <c r="Y11" s="362"/>
      <c r="Z11" s="363"/>
      <c r="AA11" s="361">
        <f>Calcu!I8</f>
        <v>0</v>
      </c>
      <c r="AB11" s="362"/>
      <c r="AC11" s="362"/>
      <c r="AD11" s="362"/>
      <c r="AE11" s="363"/>
      <c r="AF11" s="361">
        <f>Calcu!J8</f>
        <v>0</v>
      </c>
      <c r="AG11" s="362"/>
      <c r="AH11" s="362"/>
      <c r="AI11" s="362"/>
      <c r="AJ11" s="363"/>
      <c r="AK11" s="361">
        <f>Calcu!K8</f>
        <v>0</v>
      </c>
      <c r="AL11" s="362"/>
      <c r="AM11" s="362"/>
      <c r="AN11" s="362"/>
      <c r="AO11" s="363"/>
      <c r="AP11" s="361" t="str">
        <f>Calcu!L8</f>
        <v>mm</v>
      </c>
      <c r="AQ11" s="362"/>
      <c r="AR11" s="362"/>
      <c r="AS11" s="362"/>
      <c r="AT11" s="363"/>
      <c r="AU11" s="361" t="str">
        <f>Calcu!N8</f>
        <v>mm</v>
      </c>
      <c r="AV11" s="362"/>
      <c r="AW11" s="362"/>
      <c r="AX11" s="362"/>
      <c r="AY11" s="363"/>
      <c r="AZ11" s="361" t="str">
        <f>AU11</f>
        <v>mm</v>
      </c>
      <c r="BA11" s="362"/>
      <c r="BB11" s="362"/>
      <c r="BC11" s="362"/>
      <c r="BD11" s="363"/>
      <c r="BE11" s="361" t="str">
        <f>Calcu!AA8</f>
        <v>mm</v>
      </c>
      <c r="BF11" s="362"/>
      <c r="BG11" s="362"/>
      <c r="BH11" s="362"/>
      <c r="BI11" s="363"/>
      <c r="BJ11" s="361" t="str">
        <f>Calcu!AB8</f>
        <v>mm</v>
      </c>
      <c r="BK11" s="362"/>
      <c r="BL11" s="362"/>
      <c r="BM11" s="362"/>
      <c r="BN11" s="363"/>
    </row>
    <row r="12" spans="1:66" ht="18.75" customHeight="1">
      <c r="A12" s="57"/>
      <c r="B12" s="358" t="str">
        <f>Calcu!C9</f>
        <v/>
      </c>
      <c r="C12" s="359"/>
      <c r="D12" s="359"/>
      <c r="E12" s="359"/>
      <c r="F12" s="360"/>
      <c r="G12" s="358" t="str">
        <f>Calcu!E9</f>
        <v/>
      </c>
      <c r="H12" s="359"/>
      <c r="I12" s="359"/>
      <c r="J12" s="359"/>
      <c r="K12" s="360"/>
      <c r="L12" s="358" t="str">
        <f>Calcu!F9</f>
        <v/>
      </c>
      <c r="M12" s="359"/>
      <c r="N12" s="359"/>
      <c r="O12" s="359"/>
      <c r="P12" s="360"/>
      <c r="Q12" s="358" t="str">
        <f>Calcu!G9</f>
        <v/>
      </c>
      <c r="R12" s="359"/>
      <c r="S12" s="359"/>
      <c r="T12" s="359"/>
      <c r="U12" s="360"/>
      <c r="V12" s="358" t="str">
        <f>Calcu!H9</f>
        <v/>
      </c>
      <c r="W12" s="359"/>
      <c r="X12" s="359"/>
      <c r="Y12" s="359"/>
      <c r="Z12" s="360"/>
      <c r="AA12" s="358" t="str">
        <f>Calcu!I9</f>
        <v/>
      </c>
      <c r="AB12" s="359"/>
      <c r="AC12" s="359"/>
      <c r="AD12" s="359"/>
      <c r="AE12" s="360"/>
      <c r="AF12" s="358" t="str">
        <f>Calcu!J9</f>
        <v/>
      </c>
      <c r="AG12" s="359"/>
      <c r="AH12" s="359"/>
      <c r="AI12" s="359"/>
      <c r="AJ12" s="360"/>
      <c r="AK12" s="358" t="str">
        <f>Calcu!K9</f>
        <v/>
      </c>
      <c r="AL12" s="359"/>
      <c r="AM12" s="359"/>
      <c r="AN12" s="359"/>
      <c r="AO12" s="360"/>
      <c r="AP12" s="358" t="str">
        <f>Calcu!L9</f>
        <v/>
      </c>
      <c r="AQ12" s="359"/>
      <c r="AR12" s="359"/>
      <c r="AS12" s="359"/>
      <c r="AT12" s="360"/>
      <c r="AU12" s="358" t="str">
        <f>Calcu!N9</f>
        <v/>
      </c>
      <c r="AV12" s="359"/>
      <c r="AW12" s="359"/>
      <c r="AX12" s="359"/>
      <c r="AY12" s="360"/>
      <c r="AZ12" s="358" t="str">
        <f>Calcu!T9</f>
        <v/>
      </c>
      <c r="BA12" s="359"/>
      <c r="BB12" s="359"/>
      <c r="BC12" s="359"/>
      <c r="BD12" s="360"/>
      <c r="BE12" s="358" t="str">
        <f>Calcu!AA9</f>
        <v/>
      </c>
      <c r="BF12" s="359"/>
      <c r="BG12" s="359"/>
      <c r="BH12" s="359"/>
      <c r="BI12" s="360"/>
      <c r="BJ12" s="358" t="str">
        <f>Calcu!AB9</f>
        <v/>
      </c>
      <c r="BK12" s="359"/>
      <c r="BL12" s="359"/>
      <c r="BM12" s="359"/>
      <c r="BN12" s="360"/>
    </row>
    <row r="13" spans="1:66" ht="18.75" customHeight="1">
      <c r="A13" s="57"/>
      <c r="B13" s="358" t="str">
        <f>Calcu!C10</f>
        <v/>
      </c>
      <c r="C13" s="359"/>
      <c r="D13" s="359"/>
      <c r="E13" s="359"/>
      <c r="F13" s="360"/>
      <c r="G13" s="358" t="str">
        <f>Calcu!E10</f>
        <v/>
      </c>
      <c r="H13" s="359"/>
      <c r="I13" s="359"/>
      <c r="J13" s="359"/>
      <c r="K13" s="360"/>
      <c r="L13" s="358" t="str">
        <f>Calcu!F10</f>
        <v/>
      </c>
      <c r="M13" s="359"/>
      <c r="N13" s="359"/>
      <c r="O13" s="359"/>
      <c r="P13" s="360"/>
      <c r="Q13" s="358" t="str">
        <f>Calcu!G10</f>
        <v/>
      </c>
      <c r="R13" s="359"/>
      <c r="S13" s="359"/>
      <c r="T13" s="359"/>
      <c r="U13" s="360"/>
      <c r="V13" s="358" t="str">
        <f>Calcu!H10</f>
        <v/>
      </c>
      <c r="W13" s="359"/>
      <c r="X13" s="359"/>
      <c r="Y13" s="359"/>
      <c r="Z13" s="360"/>
      <c r="AA13" s="358" t="str">
        <f>Calcu!I10</f>
        <v/>
      </c>
      <c r="AB13" s="359"/>
      <c r="AC13" s="359"/>
      <c r="AD13" s="359"/>
      <c r="AE13" s="360"/>
      <c r="AF13" s="358" t="str">
        <f>Calcu!J10</f>
        <v/>
      </c>
      <c r="AG13" s="359"/>
      <c r="AH13" s="359"/>
      <c r="AI13" s="359"/>
      <c r="AJ13" s="360"/>
      <c r="AK13" s="358" t="str">
        <f>Calcu!K10</f>
        <v/>
      </c>
      <c r="AL13" s="359"/>
      <c r="AM13" s="359"/>
      <c r="AN13" s="359"/>
      <c r="AO13" s="360"/>
      <c r="AP13" s="358" t="str">
        <f>Calcu!L10</f>
        <v/>
      </c>
      <c r="AQ13" s="359"/>
      <c r="AR13" s="359"/>
      <c r="AS13" s="359"/>
      <c r="AT13" s="360"/>
      <c r="AU13" s="358" t="str">
        <f>Calcu!N10</f>
        <v/>
      </c>
      <c r="AV13" s="359"/>
      <c r="AW13" s="359"/>
      <c r="AX13" s="359"/>
      <c r="AY13" s="360"/>
      <c r="AZ13" s="358" t="str">
        <f>Calcu!T10</f>
        <v/>
      </c>
      <c r="BA13" s="359"/>
      <c r="BB13" s="359"/>
      <c r="BC13" s="359"/>
      <c r="BD13" s="360"/>
      <c r="BE13" s="358" t="str">
        <f>Calcu!AA10</f>
        <v/>
      </c>
      <c r="BF13" s="359"/>
      <c r="BG13" s="359"/>
      <c r="BH13" s="359"/>
      <c r="BI13" s="360"/>
      <c r="BJ13" s="358" t="str">
        <f>Calcu!AB10</f>
        <v/>
      </c>
      <c r="BK13" s="359"/>
      <c r="BL13" s="359"/>
      <c r="BM13" s="359"/>
      <c r="BN13" s="360"/>
    </row>
    <row r="14" spans="1:66" ht="18.75" customHeight="1">
      <c r="A14" s="57"/>
      <c r="B14" s="358" t="str">
        <f>Calcu!C11</f>
        <v/>
      </c>
      <c r="C14" s="359"/>
      <c r="D14" s="359"/>
      <c r="E14" s="359"/>
      <c r="F14" s="360"/>
      <c r="G14" s="358" t="str">
        <f>Calcu!E11</f>
        <v/>
      </c>
      <c r="H14" s="359"/>
      <c r="I14" s="359"/>
      <c r="J14" s="359"/>
      <c r="K14" s="360"/>
      <c r="L14" s="358" t="str">
        <f>Calcu!F11</f>
        <v/>
      </c>
      <c r="M14" s="359"/>
      <c r="N14" s="359"/>
      <c r="O14" s="359"/>
      <c r="P14" s="360"/>
      <c r="Q14" s="358" t="str">
        <f>Calcu!G11</f>
        <v/>
      </c>
      <c r="R14" s="359"/>
      <c r="S14" s="359"/>
      <c r="T14" s="359"/>
      <c r="U14" s="360"/>
      <c r="V14" s="358" t="str">
        <f>Calcu!H11</f>
        <v/>
      </c>
      <c r="W14" s="359"/>
      <c r="X14" s="359"/>
      <c r="Y14" s="359"/>
      <c r="Z14" s="360"/>
      <c r="AA14" s="358" t="str">
        <f>Calcu!I11</f>
        <v/>
      </c>
      <c r="AB14" s="359"/>
      <c r="AC14" s="359"/>
      <c r="AD14" s="359"/>
      <c r="AE14" s="360"/>
      <c r="AF14" s="358" t="str">
        <f>Calcu!J11</f>
        <v/>
      </c>
      <c r="AG14" s="359"/>
      <c r="AH14" s="359"/>
      <c r="AI14" s="359"/>
      <c r="AJ14" s="360"/>
      <c r="AK14" s="358" t="str">
        <f>Calcu!K11</f>
        <v/>
      </c>
      <c r="AL14" s="359"/>
      <c r="AM14" s="359"/>
      <c r="AN14" s="359"/>
      <c r="AO14" s="360"/>
      <c r="AP14" s="358" t="str">
        <f>Calcu!L11</f>
        <v/>
      </c>
      <c r="AQ14" s="359"/>
      <c r="AR14" s="359"/>
      <c r="AS14" s="359"/>
      <c r="AT14" s="360"/>
      <c r="AU14" s="358" t="str">
        <f>Calcu!N11</f>
        <v/>
      </c>
      <c r="AV14" s="359"/>
      <c r="AW14" s="359"/>
      <c r="AX14" s="359"/>
      <c r="AY14" s="360"/>
      <c r="AZ14" s="358" t="str">
        <f>Calcu!T11</f>
        <v/>
      </c>
      <c r="BA14" s="359"/>
      <c r="BB14" s="359"/>
      <c r="BC14" s="359"/>
      <c r="BD14" s="360"/>
      <c r="BE14" s="358" t="str">
        <f>Calcu!AA11</f>
        <v/>
      </c>
      <c r="BF14" s="359"/>
      <c r="BG14" s="359"/>
      <c r="BH14" s="359"/>
      <c r="BI14" s="360"/>
      <c r="BJ14" s="358" t="str">
        <f>Calcu!AB11</f>
        <v/>
      </c>
      <c r="BK14" s="359"/>
      <c r="BL14" s="359"/>
      <c r="BM14" s="359"/>
      <c r="BN14" s="360"/>
    </row>
    <row r="15" spans="1:66" ht="18.75" customHeight="1">
      <c r="A15" s="57"/>
      <c r="B15" s="358" t="str">
        <f>Calcu!C12</f>
        <v/>
      </c>
      <c r="C15" s="359"/>
      <c r="D15" s="359"/>
      <c r="E15" s="359"/>
      <c r="F15" s="360"/>
      <c r="G15" s="358" t="str">
        <f>Calcu!E12</f>
        <v/>
      </c>
      <c r="H15" s="359"/>
      <c r="I15" s="359"/>
      <c r="J15" s="359"/>
      <c r="K15" s="360"/>
      <c r="L15" s="358" t="str">
        <f>Calcu!F12</f>
        <v/>
      </c>
      <c r="M15" s="359"/>
      <c r="N15" s="359"/>
      <c r="O15" s="359"/>
      <c r="P15" s="360"/>
      <c r="Q15" s="358" t="str">
        <f>Calcu!G12</f>
        <v/>
      </c>
      <c r="R15" s="359"/>
      <c r="S15" s="359"/>
      <c r="T15" s="359"/>
      <c r="U15" s="360"/>
      <c r="V15" s="358" t="str">
        <f>Calcu!H12</f>
        <v/>
      </c>
      <c r="W15" s="359"/>
      <c r="X15" s="359"/>
      <c r="Y15" s="359"/>
      <c r="Z15" s="360"/>
      <c r="AA15" s="358" t="str">
        <f>Calcu!I12</f>
        <v/>
      </c>
      <c r="AB15" s="359"/>
      <c r="AC15" s="359"/>
      <c r="AD15" s="359"/>
      <c r="AE15" s="360"/>
      <c r="AF15" s="358" t="str">
        <f>Calcu!J12</f>
        <v/>
      </c>
      <c r="AG15" s="359"/>
      <c r="AH15" s="359"/>
      <c r="AI15" s="359"/>
      <c r="AJ15" s="360"/>
      <c r="AK15" s="358" t="str">
        <f>Calcu!K12</f>
        <v/>
      </c>
      <c r="AL15" s="359"/>
      <c r="AM15" s="359"/>
      <c r="AN15" s="359"/>
      <c r="AO15" s="360"/>
      <c r="AP15" s="358" t="str">
        <f>Calcu!L12</f>
        <v/>
      </c>
      <c r="AQ15" s="359"/>
      <c r="AR15" s="359"/>
      <c r="AS15" s="359"/>
      <c r="AT15" s="360"/>
      <c r="AU15" s="358" t="str">
        <f>Calcu!N12</f>
        <v/>
      </c>
      <c r="AV15" s="359"/>
      <c r="AW15" s="359"/>
      <c r="AX15" s="359"/>
      <c r="AY15" s="360"/>
      <c r="AZ15" s="358" t="str">
        <f>Calcu!T12</f>
        <v/>
      </c>
      <c r="BA15" s="359"/>
      <c r="BB15" s="359"/>
      <c r="BC15" s="359"/>
      <c r="BD15" s="360"/>
      <c r="BE15" s="358" t="str">
        <f>Calcu!AA12</f>
        <v/>
      </c>
      <c r="BF15" s="359"/>
      <c r="BG15" s="359"/>
      <c r="BH15" s="359"/>
      <c r="BI15" s="360"/>
      <c r="BJ15" s="358" t="str">
        <f>Calcu!AB12</f>
        <v/>
      </c>
      <c r="BK15" s="359"/>
      <c r="BL15" s="359"/>
      <c r="BM15" s="359"/>
      <c r="BN15" s="360"/>
    </row>
    <row r="16" spans="1:66" ht="18.75" customHeight="1">
      <c r="A16" s="57"/>
      <c r="B16" s="358" t="str">
        <f>Calcu!C13</f>
        <v/>
      </c>
      <c r="C16" s="359"/>
      <c r="D16" s="359"/>
      <c r="E16" s="359"/>
      <c r="F16" s="360"/>
      <c r="G16" s="358" t="str">
        <f>Calcu!E13</f>
        <v/>
      </c>
      <c r="H16" s="359"/>
      <c r="I16" s="359"/>
      <c r="J16" s="359"/>
      <c r="K16" s="360"/>
      <c r="L16" s="358" t="str">
        <f>Calcu!F13</f>
        <v/>
      </c>
      <c r="M16" s="359"/>
      <c r="N16" s="359"/>
      <c r="O16" s="359"/>
      <c r="P16" s="360"/>
      <c r="Q16" s="358" t="str">
        <f>Calcu!G13</f>
        <v/>
      </c>
      <c r="R16" s="359"/>
      <c r="S16" s="359"/>
      <c r="T16" s="359"/>
      <c r="U16" s="360"/>
      <c r="V16" s="358" t="str">
        <f>Calcu!H13</f>
        <v/>
      </c>
      <c r="W16" s="359"/>
      <c r="X16" s="359"/>
      <c r="Y16" s="359"/>
      <c r="Z16" s="360"/>
      <c r="AA16" s="358" t="str">
        <f>Calcu!I13</f>
        <v/>
      </c>
      <c r="AB16" s="359"/>
      <c r="AC16" s="359"/>
      <c r="AD16" s="359"/>
      <c r="AE16" s="360"/>
      <c r="AF16" s="358" t="str">
        <f>Calcu!J13</f>
        <v/>
      </c>
      <c r="AG16" s="359"/>
      <c r="AH16" s="359"/>
      <c r="AI16" s="359"/>
      <c r="AJ16" s="360"/>
      <c r="AK16" s="358" t="str">
        <f>Calcu!K13</f>
        <v/>
      </c>
      <c r="AL16" s="359"/>
      <c r="AM16" s="359"/>
      <c r="AN16" s="359"/>
      <c r="AO16" s="360"/>
      <c r="AP16" s="358" t="str">
        <f>Calcu!L13</f>
        <v/>
      </c>
      <c r="AQ16" s="359"/>
      <c r="AR16" s="359"/>
      <c r="AS16" s="359"/>
      <c r="AT16" s="360"/>
      <c r="AU16" s="358" t="str">
        <f>Calcu!N13</f>
        <v/>
      </c>
      <c r="AV16" s="359"/>
      <c r="AW16" s="359"/>
      <c r="AX16" s="359"/>
      <c r="AY16" s="360"/>
      <c r="AZ16" s="358" t="str">
        <f>Calcu!T13</f>
        <v/>
      </c>
      <c r="BA16" s="359"/>
      <c r="BB16" s="359"/>
      <c r="BC16" s="359"/>
      <c r="BD16" s="360"/>
      <c r="BE16" s="358" t="str">
        <f>Calcu!AA13</f>
        <v/>
      </c>
      <c r="BF16" s="359"/>
      <c r="BG16" s="359"/>
      <c r="BH16" s="359"/>
      <c r="BI16" s="360"/>
      <c r="BJ16" s="358" t="str">
        <f>Calcu!AB13</f>
        <v/>
      </c>
      <c r="BK16" s="359"/>
      <c r="BL16" s="359"/>
      <c r="BM16" s="359"/>
      <c r="BN16" s="360"/>
    </row>
    <row r="17" spans="1:66" ht="18.75" customHeight="1">
      <c r="A17" s="57"/>
      <c r="B17" s="358" t="str">
        <f>Calcu!C14</f>
        <v/>
      </c>
      <c r="C17" s="359"/>
      <c r="D17" s="359"/>
      <c r="E17" s="359"/>
      <c r="F17" s="360"/>
      <c r="G17" s="358" t="str">
        <f>Calcu!E14</f>
        <v/>
      </c>
      <c r="H17" s="359"/>
      <c r="I17" s="359"/>
      <c r="J17" s="359"/>
      <c r="K17" s="360"/>
      <c r="L17" s="358" t="str">
        <f>Calcu!F14</f>
        <v/>
      </c>
      <c r="M17" s="359"/>
      <c r="N17" s="359"/>
      <c r="O17" s="359"/>
      <c r="P17" s="360"/>
      <c r="Q17" s="358" t="str">
        <f>Calcu!G14</f>
        <v/>
      </c>
      <c r="R17" s="359"/>
      <c r="S17" s="359"/>
      <c r="T17" s="359"/>
      <c r="U17" s="360"/>
      <c r="V17" s="358" t="str">
        <f>Calcu!H14</f>
        <v/>
      </c>
      <c r="W17" s="359"/>
      <c r="X17" s="359"/>
      <c r="Y17" s="359"/>
      <c r="Z17" s="360"/>
      <c r="AA17" s="358" t="str">
        <f>Calcu!I14</f>
        <v/>
      </c>
      <c r="AB17" s="359"/>
      <c r="AC17" s="359"/>
      <c r="AD17" s="359"/>
      <c r="AE17" s="360"/>
      <c r="AF17" s="358" t="str">
        <f>Calcu!J14</f>
        <v/>
      </c>
      <c r="AG17" s="359"/>
      <c r="AH17" s="359"/>
      <c r="AI17" s="359"/>
      <c r="AJ17" s="360"/>
      <c r="AK17" s="358" t="str">
        <f>Calcu!K14</f>
        <v/>
      </c>
      <c r="AL17" s="359"/>
      <c r="AM17" s="359"/>
      <c r="AN17" s="359"/>
      <c r="AO17" s="360"/>
      <c r="AP17" s="358" t="str">
        <f>Calcu!L14</f>
        <v/>
      </c>
      <c r="AQ17" s="359"/>
      <c r="AR17" s="359"/>
      <c r="AS17" s="359"/>
      <c r="AT17" s="360"/>
      <c r="AU17" s="358" t="str">
        <f>Calcu!N14</f>
        <v/>
      </c>
      <c r="AV17" s="359"/>
      <c r="AW17" s="359"/>
      <c r="AX17" s="359"/>
      <c r="AY17" s="360"/>
      <c r="AZ17" s="358" t="str">
        <f>Calcu!T14</f>
        <v/>
      </c>
      <c r="BA17" s="359"/>
      <c r="BB17" s="359"/>
      <c r="BC17" s="359"/>
      <c r="BD17" s="360"/>
      <c r="BE17" s="358" t="str">
        <f>Calcu!AA14</f>
        <v/>
      </c>
      <c r="BF17" s="359"/>
      <c r="BG17" s="359"/>
      <c r="BH17" s="359"/>
      <c r="BI17" s="360"/>
      <c r="BJ17" s="358" t="str">
        <f>Calcu!AB14</f>
        <v/>
      </c>
      <c r="BK17" s="359"/>
      <c r="BL17" s="359"/>
      <c r="BM17" s="359"/>
      <c r="BN17" s="360"/>
    </row>
    <row r="18" spans="1:66" ht="18.75" customHeight="1">
      <c r="A18" s="57"/>
      <c r="B18" s="358" t="str">
        <f>Calcu!C15</f>
        <v/>
      </c>
      <c r="C18" s="359"/>
      <c r="D18" s="359"/>
      <c r="E18" s="359"/>
      <c r="F18" s="360"/>
      <c r="G18" s="358" t="str">
        <f>Calcu!E15</f>
        <v/>
      </c>
      <c r="H18" s="359"/>
      <c r="I18" s="359"/>
      <c r="J18" s="359"/>
      <c r="K18" s="360"/>
      <c r="L18" s="358" t="str">
        <f>Calcu!F15</f>
        <v/>
      </c>
      <c r="M18" s="359"/>
      <c r="N18" s="359"/>
      <c r="O18" s="359"/>
      <c r="P18" s="360"/>
      <c r="Q18" s="358" t="str">
        <f>Calcu!G15</f>
        <v/>
      </c>
      <c r="R18" s="359"/>
      <c r="S18" s="359"/>
      <c r="T18" s="359"/>
      <c r="U18" s="360"/>
      <c r="V18" s="358" t="str">
        <f>Calcu!H15</f>
        <v/>
      </c>
      <c r="W18" s="359"/>
      <c r="X18" s="359"/>
      <c r="Y18" s="359"/>
      <c r="Z18" s="360"/>
      <c r="AA18" s="358" t="str">
        <f>Calcu!I15</f>
        <v/>
      </c>
      <c r="AB18" s="359"/>
      <c r="AC18" s="359"/>
      <c r="AD18" s="359"/>
      <c r="AE18" s="360"/>
      <c r="AF18" s="358" t="str">
        <f>Calcu!J15</f>
        <v/>
      </c>
      <c r="AG18" s="359"/>
      <c r="AH18" s="359"/>
      <c r="AI18" s="359"/>
      <c r="AJ18" s="360"/>
      <c r="AK18" s="358" t="str">
        <f>Calcu!K15</f>
        <v/>
      </c>
      <c r="AL18" s="359"/>
      <c r="AM18" s="359"/>
      <c r="AN18" s="359"/>
      <c r="AO18" s="360"/>
      <c r="AP18" s="358" t="str">
        <f>Calcu!L15</f>
        <v/>
      </c>
      <c r="AQ18" s="359"/>
      <c r="AR18" s="359"/>
      <c r="AS18" s="359"/>
      <c r="AT18" s="360"/>
      <c r="AU18" s="358" t="str">
        <f>Calcu!N15</f>
        <v/>
      </c>
      <c r="AV18" s="359"/>
      <c r="AW18" s="359"/>
      <c r="AX18" s="359"/>
      <c r="AY18" s="360"/>
      <c r="AZ18" s="358" t="str">
        <f>Calcu!T15</f>
        <v/>
      </c>
      <c r="BA18" s="359"/>
      <c r="BB18" s="359"/>
      <c r="BC18" s="359"/>
      <c r="BD18" s="360"/>
      <c r="BE18" s="358" t="str">
        <f>Calcu!AA15</f>
        <v/>
      </c>
      <c r="BF18" s="359"/>
      <c r="BG18" s="359"/>
      <c r="BH18" s="359"/>
      <c r="BI18" s="360"/>
      <c r="BJ18" s="358" t="str">
        <f>Calcu!AB15</f>
        <v/>
      </c>
      <c r="BK18" s="359"/>
      <c r="BL18" s="359"/>
      <c r="BM18" s="359"/>
      <c r="BN18" s="360"/>
    </row>
    <row r="19" spans="1:66" ht="18.75" customHeight="1">
      <c r="A19" s="57"/>
      <c r="B19" s="358" t="str">
        <f>Calcu!C16</f>
        <v/>
      </c>
      <c r="C19" s="359"/>
      <c r="D19" s="359"/>
      <c r="E19" s="359"/>
      <c r="F19" s="360"/>
      <c r="G19" s="358" t="str">
        <f>Calcu!E16</f>
        <v/>
      </c>
      <c r="H19" s="359"/>
      <c r="I19" s="359"/>
      <c r="J19" s="359"/>
      <c r="K19" s="360"/>
      <c r="L19" s="358" t="str">
        <f>Calcu!F16</f>
        <v/>
      </c>
      <c r="M19" s="359"/>
      <c r="N19" s="359"/>
      <c r="O19" s="359"/>
      <c r="P19" s="360"/>
      <c r="Q19" s="358" t="str">
        <f>Calcu!G16</f>
        <v/>
      </c>
      <c r="R19" s="359"/>
      <c r="S19" s="359"/>
      <c r="T19" s="359"/>
      <c r="U19" s="360"/>
      <c r="V19" s="358" t="str">
        <f>Calcu!H16</f>
        <v/>
      </c>
      <c r="W19" s="359"/>
      <c r="X19" s="359"/>
      <c r="Y19" s="359"/>
      <c r="Z19" s="360"/>
      <c r="AA19" s="358" t="str">
        <f>Calcu!I16</f>
        <v/>
      </c>
      <c r="AB19" s="359"/>
      <c r="AC19" s="359"/>
      <c r="AD19" s="359"/>
      <c r="AE19" s="360"/>
      <c r="AF19" s="358" t="str">
        <f>Calcu!J16</f>
        <v/>
      </c>
      <c r="AG19" s="359"/>
      <c r="AH19" s="359"/>
      <c r="AI19" s="359"/>
      <c r="AJ19" s="360"/>
      <c r="AK19" s="358" t="str">
        <f>Calcu!K16</f>
        <v/>
      </c>
      <c r="AL19" s="359"/>
      <c r="AM19" s="359"/>
      <c r="AN19" s="359"/>
      <c r="AO19" s="360"/>
      <c r="AP19" s="358" t="str">
        <f>Calcu!L16</f>
        <v/>
      </c>
      <c r="AQ19" s="359"/>
      <c r="AR19" s="359"/>
      <c r="AS19" s="359"/>
      <c r="AT19" s="360"/>
      <c r="AU19" s="358" t="str">
        <f>Calcu!N16</f>
        <v/>
      </c>
      <c r="AV19" s="359"/>
      <c r="AW19" s="359"/>
      <c r="AX19" s="359"/>
      <c r="AY19" s="360"/>
      <c r="AZ19" s="358" t="str">
        <f>Calcu!T16</f>
        <v/>
      </c>
      <c r="BA19" s="359"/>
      <c r="BB19" s="359"/>
      <c r="BC19" s="359"/>
      <c r="BD19" s="360"/>
      <c r="BE19" s="358" t="str">
        <f>Calcu!AA16</f>
        <v/>
      </c>
      <c r="BF19" s="359"/>
      <c r="BG19" s="359"/>
      <c r="BH19" s="359"/>
      <c r="BI19" s="360"/>
      <c r="BJ19" s="358" t="str">
        <f>Calcu!AB16</f>
        <v/>
      </c>
      <c r="BK19" s="359"/>
      <c r="BL19" s="359"/>
      <c r="BM19" s="359"/>
      <c r="BN19" s="360"/>
    </row>
    <row r="20" spans="1:66" ht="18.75" customHeight="1">
      <c r="A20" s="57"/>
      <c r="B20" s="358" t="str">
        <f>Calcu!C17</f>
        <v/>
      </c>
      <c r="C20" s="359"/>
      <c r="D20" s="359"/>
      <c r="E20" s="359"/>
      <c r="F20" s="360"/>
      <c r="G20" s="358" t="str">
        <f>Calcu!E17</f>
        <v/>
      </c>
      <c r="H20" s="359"/>
      <c r="I20" s="359"/>
      <c r="J20" s="359"/>
      <c r="K20" s="360"/>
      <c r="L20" s="358" t="str">
        <f>Calcu!F17</f>
        <v/>
      </c>
      <c r="M20" s="359"/>
      <c r="N20" s="359"/>
      <c r="O20" s="359"/>
      <c r="P20" s="360"/>
      <c r="Q20" s="358" t="str">
        <f>Calcu!G17</f>
        <v/>
      </c>
      <c r="R20" s="359"/>
      <c r="S20" s="359"/>
      <c r="T20" s="359"/>
      <c r="U20" s="360"/>
      <c r="V20" s="358" t="str">
        <f>Calcu!H17</f>
        <v/>
      </c>
      <c r="W20" s="359"/>
      <c r="X20" s="359"/>
      <c r="Y20" s="359"/>
      <c r="Z20" s="360"/>
      <c r="AA20" s="358" t="str">
        <f>Calcu!I17</f>
        <v/>
      </c>
      <c r="AB20" s="359"/>
      <c r="AC20" s="359"/>
      <c r="AD20" s="359"/>
      <c r="AE20" s="360"/>
      <c r="AF20" s="358" t="str">
        <f>Calcu!J17</f>
        <v/>
      </c>
      <c r="AG20" s="359"/>
      <c r="AH20" s="359"/>
      <c r="AI20" s="359"/>
      <c r="AJ20" s="360"/>
      <c r="AK20" s="358" t="str">
        <f>Calcu!K17</f>
        <v/>
      </c>
      <c r="AL20" s="359"/>
      <c r="AM20" s="359"/>
      <c r="AN20" s="359"/>
      <c r="AO20" s="360"/>
      <c r="AP20" s="358" t="str">
        <f>Calcu!L17</f>
        <v/>
      </c>
      <c r="AQ20" s="359"/>
      <c r="AR20" s="359"/>
      <c r="AS20" s="359"/>
      <c r="AT20" s="360"/>
      <c r="AU20" s="358" t="str">
        <f>Calcu!N17</f>
        <v/>
      </c>
      <c r="AV20" s="359"/>
      <c r="AW20" s="359"/>
      <c r="AX20" s="359"/>
      <c r="AY20" s="360"/>
      <c r="AZ20" s="358" t="str">
        <f>Calcu!T17</f>
        <v/>
      </c>
      <c r="BA20" s="359"/>
      <c r="BB20" s="359"/>
      <c r="BC20" s="359"/>
      <c r="BD20" s="360"/>
      <c r="BE20" s="358" t="str">
        <f>Calcu!AA17</f>
        <v/>
      </c>
      <c r="BF20" s="359"/>
      <c r="BG20" s="359"/>
      <c r="BH20" s="359"/>
      <c r="BI20" s="360"/>
      <c r="BJ20" s="358" t="str">
        <f>Calcu!AB17</f>
        <v/>
      </c>
      <c r="BK20" s="359"/>
      <c r="BL20" s="359"/>
      <c r="BM20" s="359"/>
      <c r="BN20" s="360"/>
    </row>
    <row r="21" spans="1:66" ht="18.75" customHeight="1">
      <c r="A21" s="57"/>
      <c r="B21" s="358" t="str">
        <f>Calcu!C18</f>
        <v/>
      </c>
      <c r="C21" s="359"/>
      <c r="D21" s="359"/>
      <c r="E21" s="359"/>
      <c r="F21" s="360"/>
      <c r="G21" s="358" t="str">
        <f>Calcu!E18</f>
        <v/>
      </c>
      <c r="H21" s="359"/>
      <c r="I21" s="359"/>
      <c r="J21" s="359"/>
      <c r="K21" s="360"/>
      <c r="L21" s="358" t="str">
        <f>Calcu!F18</f>
        <v/>
      </c>
      <c r="M21" s="359"/>
      <c r="N21" s="359"/>
      <c r="O21" s="359"/>
      <c r="P21" s="360"/>
      <c r="Q21" s="358" t="str">
        <f>Calcu!G18</f>
        <v/>
      </c>
      <c r="R21" s="359"/>
      <c r="S21" s="359"/>
      <c r="T21" s="359"/>
      <c r="U21" s="360"/>
      <c r="V21" s="358" t="str">
        <f>Calcu!H18</f>
        <v/>
      </c>
      <c r="W21" s="359"/>
      <c r="X21" s="359"/>
      <c r="Y21" s="359"/>
      <c r="Z21" s="360"/>
      <c r="AA21" s="358" t="str">
        <f>Calcu!I18</f>
        <v/>
      </c>
      <c r="AB21" s="359"/>
      <c r="AC21" s="359"/>
      <c r="AD21" s="359"/>
      <c r="AE21" s="360"/>
      <c r="AF21" s="358" t="str">
        <f>Calcu!J18</f>
        <v/>
      </c>
      <c r="AG21" s="359"/>
      <c r="AH21" s="359"/>
      <c r="AI21" s="359"/>
      <c r="AJ21" s="360"/>
      <c r="AK21" s="358" t="str">
        <f>Calcu!K18</f>
        <v/>
      </c>
      <c r="AL21" s="359"/>
      <c r="AM21" s="359"/>
      <c r="AN21" s="359"/>
      <c r="AO21" s="360"/>
      <c r="AP21" s="358" t="str">
        <f>Calcu!L18</f>
        <v/>
      </c>
      <c r="AQ21" s="359"/>
      <c r="AR21" s="359"/>
      <c r="AS21" s="359"/>
      <c r="AT21" s="360"/>
      <c r="AU21" s="358" t="str">
        <f>Calcu!N18</f>
        <v/>
      </c>
      <c r="AV21" s="359"/>
      <c r="AW21" s="359"/>
      <c r="AX21" s="359"/>
      <c r="AY21" s="360"/>
      <c r="AZ21" s="358" t="str">
        <f>Calcu!T18</f>
        <v/>
      </c>
      <c r="BA21" s="359"/>
      <c r="BB21" s="359"/>
      <c r="BC21" s="359"/>
      <c r="BD21" s="360"/>
      <c r="BE21" s="358" t="str">
        <f>Calcu!AA18</f>
        <v/>
      </c>
      <c r="BF21" s="359"/>
      <c r="BG21" s="359"/>
      <c r="BH21" s="359"/>
      <c r="BI21" s="360"/>
      <c r="BJ21" s="358" t="str">
        <f>Calcu!AB18</f>
        <v/>
      </c>
      <c r="BK21" s="359"/>
      <c r="BL21" s="359"/>
      <c r="BM21" s="359"/>
      <c r="BN21" s="360"/>
    </row>
    <row r="22" spans="1:66" ht="18.75" customHeight="1">
      <c r="A22" s="57"/>
      <c r="B22" s="358" t="str">
        <f>Calcu!C19</f>
        <v/>
      </c>
      <c r="C22" s="359"/>
      <c r="D22" s="359"/>
      <c r="E22" s="359"/>
      <c r="F22" s="360"/>
      <c r="G22" s="358" t="str">
        <f>Calcu!E19</f>
        <v/>
      </c>
      <c r="H22" s="359"/>
      <c r="I22" s="359"/>
      <c r="J22" s="359"/>
      <c r="K22" s="360"/>
      <c r="L22" s="358" t="str">
        <f>Calcu!F19</f>
        <v/>
      </c>
      <c r="M22" s="359"/>
      <c r="N22" s="359"/>
      <c r="O22" s="359"/>
      <c r="P22" s="360"/>
      <c r="Q22" s="358" t="str">
        <f>Calcu!G19</f>
        <v/>
      </c>
      <c r="R22" s="359"/>
      <c r="S22" s="359"/>
      <c r="T22" s="359"/>
      <c r="U22" s="360"/>
      <c r="V22" s="358" t="str">
        <f>Calcu!H19</f>
        <v/>
      </c>
      <c r="W22" s="359"/>
      <c r="X22" s="359"/>
      <c r="Y22" s="359"/>
      <c r="Z22" s="360"/>
      <c r="AA22" s="358" t="str">
        <f>Calcu!I19</f>
        <v/>
      </c>
      <c r="AB22" s="359"/>
      <c r="AC22" s="359"/>
      <c r="AD22" s="359"/>
      <c r="AE22" s="360"/>
      <c r="AF22" s="358" t="str">
        <f>Calcu!J19</f>
        <v/>
      </c>
      <c r="AG22" s="359"/>
      <c r="AH22" s="359"/>
      <c r="AI22" s="359"/>
      <c r="AJ22" s="360"/>
      <c r="AK22" s="358" t="str">
        <f>Calcu!K19</f>
        <v/>
      </c>
      <c r="AL22" s="359"/>
      <c r="AM22" s="359"/>
      <c r="AN22" s="359"/>
      <c r="AO22" s="360"/>
      <c r="AP22" s="358" t="str">
        <f>Calcu!L19</f>
        <v/>
      </c>
      <c r="AQ22" s="359"/>
      <c r="AR22" s="359"/>
      <c r="AS22" s="359"/>
      <c r="AT22" s="360"/>
      <c r="AU22" s="358" t="str">
        <f>Calcu!N19</f>
        <v/>
      </c>
      <c r="AV22" s="359"/>
      <c r="AW22" s="359"/>
      <c r="AX22" s="359"/>
      <c r="AY22" s="360"/>
      <c r="AZ22" s="358" t="str">
        <f>Calcu!T19</f>
        <v/>
      </c>
      <c r="BA22" s="359"/>
      <c r="BB22" s="359"/>
      <c r="BC22" s="359"/>
      <c r="BD22" s="360"/>
      <c r="BE22" s="358" t="str">
        <f>Calcu!AA19</f>
        <v/>
      </c>
      <c r="BF22" s="359"/>
      <c r="BG22" s="359"/>
      <c r="BH22" s="359"/>
      <c r="BI22" s="360"/>
      <c r="BJ22" s="358" t="str">
        <f>Calcu!AB19</f>
        <v/>
      </c>
      <c r="BK22" s="359"/>
      <c r="BL22" s="359"/>
      <c r="BM22" s="359"/>
      <c r="BN22" s="360"/>
    </row>
    <row r="23" spans="1:66" ht="18.75" customHeight="1">
      <c r="A23" s="57"/>
      <c r="B23" s="358" t="str">
        <f>Calcu!C20</f>
        <v/>
      </c>
      <c r="C23" s="359"/>
      <c r="D23" s="359"/>
      <c r="E23" s="359"/>
      <c r="F23" s="360"/>
      <c r="G23" s="358" t="str">
        <f>Calcu!E20</f>
        <v/>
      </c>
      <c r="H23" s="359"/>
      <c r="I23" s="359"/>
      <c r="J23" s="359"/>
      <c r="K23" s="360"/>
      <c r="L23" s="358" t="str">
        <f>Calcu!F20</f>
        <v/>
      </c>
      <c r="M23" s="359"/>
      <c r="N23" s="359"/>
      <c r="O23" s="359"/>
      <c r="P23" s="360"/>
      <c r="Q23" s="358" t="str">
        <f>Calcu!G20</f>
        <v/>
      </c>
      <c r="R23" s="359"/>
      <c r="S23" s="359"/>
      <c r="T23" s="359"/>
      <c r="U23" s="360"/>
      <c r="V23" s="358" t="str">
        <f>Calcu!H20</f>
        <v/>
      </c>
      <c r="W23" s="359"/>
      <c r="X23" s="359"/>
      <c r="Y23" s="359"/>
      <c r="Z23" s="360"/>
      <c r="AA23" s="358" t="str">
        <f>Calcu!I20</f>
        <v/>
      </c>
      <c r="AB23" s="359"/>
      <c r="AC23" s="359"/>
      <c r="AD23" s="359"/>
      <c r="AE23" s="360"/>
      <c r="AF23" s="358" t="str">
        <f>Calcu!J20</f>
        <v/>
      </c>
      <c r="AG23" s="359"/>
      <c r="AH23" s="359"/>
      <c r="AI23" s="359"/>
      <c r="AJ23" s="360"/>
      <c r="AK23" s="358" t="str">
        <f>Calcu!K20</f>
        <v/>
      </c>
      <c r="AL23" s="359"/>
      <c r="AM23" s="359"/>
      <c r="AN23" s="359"/>
      <c r="AO23" s="360"/>
      <c r="AP23" s="358" t="str">
        <f>Calcu!L20</f>
        <v/>
      </c>
      <c r="AQ23" s="359"/>
      <c r="AR23" s="359"/>
      <c r="AS23" s="359"/>
      <c r="AT23" s="360"/>
      <c r="AU23" s="358" t="str">
        <f>Calcu!N20</f>
        <v/>
      </c>
      <c r="AV23" s="359"/>
      <c r="AW23" s="359"/>
      <c r="AX23" s="359"/>
      <c r="AY23" s="360"/>
      <c r="AZ23" s="358" t="str">
        <f>Calcu!T20</f>
        <v/>
      </c>
      <c r="BA23" s="359"/>
      <c r="BB23" s="359"/>
      <c r="BC23" s="359"/>
      <c r="BD23" s="360"/>
      <c r="BE23" s="358" t="str">
        <f>Calcu!AA20</f>
        <v/>
      </c>
      <c r="BF23" s="359"/>
      <c r="BG23" s="359"/>
      <c r="BH23" s="359"/>
      <c r="BI23" s="360"/>
      <c r="BJ23" s="358" t="str">
        <f>Calcu!AB20</f>
        <v/>
      </c>
      <c r="BK23" s="359"/>
      <c r="BL23" s="359"/>
      <c r="BM23" s="359"/>
      <c r="BN23" s="360"/>
    </row>
    <row r="24" spans="1:66" ht="18.75" customHeight="1">
      <c r="A24" s="57"/>
      <c r="B24" s="358" t="str">
        <f>Calcu!C21</f>
        <v/>
      </c>
      <c r="C24" s="359"/>
      <c r="D24" s="359"/>
      <c r="E24" s="359"/>
      <c r="F24" s="360"/>
      <c r="G24" s="358" t="str">
        <f>Calcu!E21</f>
        <v/>
      </c>
      <c r="H24" s="359"/>
      <c r="I24" s="359"/>
      <c r="J24" s="359"/>
      <c r="K24" s="360"/>
      <c r="L24" s="358" t="str">
        <f>Calcu!F21</f>
        <v/>
      </c>
      <c r="M24" s="359"/>
      <c r="N24" s="359"/>
      <c r="O24" s="359"/>
      <c r="P24" s="360"/>
      <c r="Q24" s="358" t="str">
        <f>Calcu!G21</f>
        <v/>
      </c>
      <c r="R24" s="359"/>
      <c r="S24" s="359"/>
      <c r="T24" s="359"/>
      <c r="U24" s="360"/>
      <c r="V24" s="358" t="str">
        <f>Calcu!H21</f>
        <v/>
      </c>
      <c r="W24" s="359"/>
      <c r="X24" s="359"/>
      <c r="Y24" s="359"/>
      <c r="Z24" s="360"/>
      <c r="AA24" s="358" t="str">
        <f>Calcu!I21</f>
        <v/>
      </c>
      <c r="AB24" s="359"/>
      <c r="AC24" s="359"/>
      <c r="AD24" s="359"/>
      <c r="AE24" s="360"/>
      <c r="AF24" s="358" t="str">
        <f>Calcu!J21</f>
        <v/>
      </c>
      <c r="AG24" s="359"/>
      <c r="AH24" s="359"/>
      <c r="AI24" s="359"/>
      <c r="AJ24" s="360"/>
      <c r="AK24" s="358" t="str">
        <f>Calcu!K21</f>
        <v/>
      </c>
      <c r="AL24" s="359"/>
      <c r="AM24" s="359"/>
      <c r="AN24" s="359"/>
      <c r="AO24" s="360"/>
      <c r="AP24" s="358" t="str">
        <f>Calcu!L21</f>
        <v/>
      </c>
      <c r="AQ24" s="359"/>
      <c r="AR24" s="359"/>
      <c r="AS24" s="359"/>
      <c r="AT24" s="360"/>
      <c r="AU24" s="358" t="str">
        <f>Calcu!N21</f>
        <v/>
      </c>
      <c r="AV24" s="359"/>
      <c r="AW24" s="359"/>
      <c r="AX24" s="359"/>
      <c r="AY24" s="360"/>
      <c r="AZ24" s="358" t="str">
        <f>Calcu!T21</f>
        <v/>
      </c>
      <c r="BA24" s="359"/>
      <c r="BB24" s="359"/>
      <c r="BC24" s="359"/>
      <c r="BD24" s="360"/>
      <c r="BE24" s="358" t="str">
        <f>Calcu!AA21</f>
        <v/>
      </c>
      <c r="BF24" s="359"/>
      <c r="BG24" s="359"/>
      <c r="BH24" s="359"/>
      <c r="BI24" s="360"/>
      <c r="BJ24" s="358" t="str">
        <f>Calcu!AB21</f>
        <v/>
      </c>
      <c r="BK24" s="359"/>
      <c r="BL24" s="359"/>
      <c r="BM24" s="359"/>
      <c r="BN24" s="360"/>
    </row>
    <row r="25" spans="1:66" ht="18.75" customHeight="1">
      <c r="A25" s="57"/>
      <c r="B25" s="358" t="str">
        <f>Calcu!C22</f>
        <v/>
      </c>
      <c r="C25" s="359"/>
      <c r="D25" s="359"/>
      <c r="E25" s="359"/>
      <c r="F25" s="360"/>
      <c r="G25" s="358" t="str">
        <f>Calcu!E22</f>
        <v/>
      </c>
      <c r="H25" s="359"/>
      <c r="I25" s="359"/>
      <c r="J25" s="359"/>
      <c r="K25" s="360"/>
      <c r="L25" s="358" t="str">
        <f>Calcu!F22</f>
        <v/>
      </c>
      <c r="M25" s="359"/>
      <c r="N25" s="359"/>
      <c r="O25" s="359"/>
      <c r="P25" s="360"/>
      <c r="Q25" s="358" t="str">
        <f>Calcu!G22</f>
        <v/>
      </c>
      <c r="R25" s="359"/>
      <c r="S25" s="359"/>
      <c r="T25" s="359"/>
      <c r="U25" s="360"/>
      <c r="V25" s="358" t="str">
        <f>Calcu!H22</f>
        <v/>
      </c>
      <c r="W25" s="359"/>
      <c r="X25" s="359"/>
      <c r="Y25" s="359"/>
      <c r="Z25" s="360"/>
      <c r="AA25" s="358" t="str">
        <f>Calcu!I22</f>
        <v/>
      </c>
      <c r="AB25" s="359"/>
      <c r="AC25" s="359"/>
      <c r="AD25" s="359"/>
      <c r="AE25" s="360"/>
      <c r="AF25" s="358" t="str">
        <f>Calcu!J22</f>
        <v/>
      </c>
      <c r="AG25" s="359"/>
      <c r="AH25" s="359"/>
      <c r="AI25" s="359"/>
      <c r="AJ25" s="360"/>
      <c r="AK25" s="358" t="str">
        <f>Calcu!K22</f>
        <v/>
      </c>
      <c r="AL25" s="359"/>
      <c r="AM25" s="359"/>
      <c r="AN25" s="359"/>
      <c r="AO25" s="360"/>
      <c r="AP25" s="358" t="str">
        <f>Calcu!L22</f>
        <v/>
      </c>
      <c r="AQ25" s="359"/>
      <c r="AR25" s="359"/>
      <c r="AS25" s="359"/>
      <c r="AT25" s="360"/>
      <c r="AU25" s="358" t="str">
        <f>Calcu!N22</f>
        <v/>
      </c>
      <c r="AV25" s="359"/>
      <c r="AW25" s="359"/>
      <c r="AX25" s="359"/>
      <c r="AY25" s="360"/>
      <c r="AZ25" s="358" t="str">
        <f>Calcu!T22</f>
        <v/>
      </c>
      <c r="BA25" s="359"/>
      <c r="BB25" s="359"/>
      <c r="BC25" s="359"/>
      <c r="BD25" s="360"/>
      <c r="BE25" s="358" t="str">
        <f>Calcu!AA22</f>
        <v/>
      </c>
      <c r="BF25" s="359"/>
      <c r="BG25" s="359"/>
      <c r="BH25" s="359"/>
      <c r="BI25" s="360"/>
      <c r="BJ25" s="358" t="str">
        <f>Calcu!AB22</f>
        <v/>
      </c>
      <c r="BK25" s="359"/>
      <c r="BL25" s="359"/>
      <c r="BM25" s="359"/>
      <c r="BN25" s="360"/>
    </row>
    <row r="26" spans="1:66" ht="18.75" customHeight="1">
      <c r="A26" s="57"/>
      <c r="B26" s="358" t="str">
        <f>Calcu!C23</f>
        <v/>
      </c>
      <c r="C26" s="359"/>
      <c r="D26" s="359"/>
      <c r="E26" s="359"/>
      <c r="F26" s="360"/>
      <c r="G26" s="358" t="str">
        <f>Calcu!E23</f>
        <v/>
      </c>
      <c r="H26" s="359"/>
      <c r="I26" s="359"/>
      <c r="J26" s="359"/>
      <c r="K26" s="360"/>
      <c r="L26" s="358" t="str">
        <f>Calcu!F23</f>
        <v/>
      </c>
      <c r="M26" s="359"/>
      <c r="N26" s="359"/>
      <c r="O26" s="359"/>
      <c r="P26" s="360"/>
      <c r="Q26" s="358" t="str">
        <f>Calcu!G23</f>
        <v/>
      </c>
      <c r="R26" s="359"/>
      <c r="S26" s="359"/>
      <c r="T26" s="359"/>
      <c r="U26" s="360"/>
      <c r="V26" s="358" t="str">
        <f>Calcu!H23</f>
        <v/>
      </c>
      <c r="W26" s="359"/>
      <c r="X26" s="359"/>
      <c r="Y26" s="359"/>
      <c r="Z26" s="360"/>
      <c r="AA26" s="358" t="str">
        <f>Calcu!I23</f>
        <v/>
      </c>
      <c r="AB26" s="359"/>
      <c r="AC26" s="359"/>
      <c r="AD26" s="359"/>
      <c r="AE26" s="360"/>
      <c r="AF26" s="358" t="str">
        <f>Calcu!J23</f>
        <v/>
      </c>
      <c r="AG26" s="359"/>
      <c r="AH26" s="359"/>
      <c r="AI26" s="359"/>
      <c r="AJ26" s="360"/>
      <c r="AK26" s="358" t="str">
        <f>Calcu!K23</f>
        <v/>
      </c>
      <c r="AL26" s="359"/>
      <c r="AM26" s="359"/>
      <c r="AN26" s="359"/>
      <c r="AO26" s="360"/>
      <c r="AP26" s="358" t="str">
        <f>Calcu!L23</f>
        <v/>
      </c>
      <c r="AQ26" s="359"/>
      <c r="AR26" s="359"/>
      <c r="AS26" s="359"/>
      <c r="AT26" s="360"/>
      <c r="AU26" s="358" t="str">
        <f>Calcu!N23</f>
        <v/>
      </c>
      <c r="AV26" s="359"/>
      <c r="AW26" s="359"/>
      <c r="AX26" s="359"/>
      <c r="AY26" s="360"/>
      <c r="AZ26" s="358" t="str">
        <f>Calcu!T23</f>
        <v/>
      </c>
      <c r="BA26" s="359"/>
      <c r="BB26" s="359"/>
      <c r="BC26" s="359"/>
      <c r="BD26" s="360"/>
      <c r="BE26" s="358" t="str">
        <f>Calcu!AA23</f>
        <v/>
      </c>
      <c r="BF26" s="359"/>
      <c r="BG26" s="359"/>
      <c r="BH26" s="359"/>
      <c r="BI26" s="360"/>
      <c r="BJ26" s="358" t="str">
        <f>Calcu!AB23</f>
        <v/>
      </c>
      <c r="BK26" s="359"/>
      <c r="BL26" s="359"/>
      <c r="BM26" s="359"/>
      <c r="BN26" s="360"/>
    </row>
    <row r="27" spans="1:66" ht="18.75" customHeight="1">
      <c r="A27" s="57"/>
      <c r="B27" s="358" t="str">
        <f>Calcu!C24</f>
        <v/>
      </c>
      <c r="C27" s="359"/>
      <c r="D27" s="359"/>
      <c r="E27" s="359"/>
      <c r="F27" s="360"/>
      <c r="G27" s="358" t="str">
        <f>Calcu!E24</f>
        <v/>
      </c>
      <c r="H27" s="359"/>
      <c r="I27" s="359"/>
      <c r="J27" s="359"/>
      <c r="K27" s="360"/>
      <c r="L27" s="358" t="str">
        <f>Calcu!F24</f>
        <v/>
      </c>
      <c r="M27" s="359"/>
      <c r="N27" s="359"/>
      <c r="O27" s="359"/>
      <c r="P27" s="360"/>
      <c r="Q27" s="358" t="str">
        <f>Calcu!G24</f>
        <v/>
      </c>
      <c r="R27" s="359"/>
      <c r="S27" s="359"/>
      <c r="T27" s="359"/>
      <c r="U27" s="360"/>
      <c r="V27" s="358" t="str">
        <f>Calcu!H24</f>
        <v/>
      </c>
      <c r="W27" s="359"/>
      <c r="X27" s="359"/>
      <c r="Y27" s="359"/>
      <c r="Z27" s="360"/>
      <c r="AA27" s="358" t="str">
        <f>Calcu!I24</f>
        <v/>
      </c>
      <c r="AB27" s="359"/>
      <c r="AC27" s="359"/>
      <c r="AD27" s="359"/>
      <c r="AE27" s="360"/>
      <c r="AF27" s="358" t="str">
        <f>Calcu!J24</f>
        <v/>
      </c>
      <c r="AG27" s="359"/>
      <c r="AH27" s="359"/>
      <c r="AI27" s="359"/>
      <c r="AJ27" s="360"/>
      <c r="AK27" s="358" t="str">
        <f>Calcu!K24</f>
        <v/>
      </c>
      <c r="AL27" s="359"/>
      <c r="AM27" s="359"/>
      <c r="AN27" s="359"/>
      <c r="AO27" s="360"/>
      <c r="AP27" s="358" t="str">
        <f>Calcu!L24</f>
        <v/>
      </c>
      <c r="AQ27" s="359"/>
      <c r="AR27" s="359"/>
      <c r="AS27" s="359"/>
      <c r="AT27" s="360"/>
      <c r="AU27" s="358" t="str">
        <f>Calcu!N24</f>
        <v/>
      </c>
      <c r="AV27" s="359"/>
      <c r="AW27" s="359"/>
      <c r="AX27" s="359"/>
      <c r="AY27" s="360"/>
      <c r="AZ27" s="358" t="str">
        <f>Calcu!T24</f>
        <v/>
      </c>
      <c r="BA27" s="359"/>
      <c r="BB27" s="359"/>
      <c r="BC27" s="359"/>
      <c r="BD27" s="360"/>
      <c r="BE27" s="358" t="str">
        <f>Calcu!AA24</f>
        <v/>
      </c>
      <c r="BF27" s="359"/>
      <c r="BG27" s="359"/>
      <c r="BH27" s="359"/>
      <c r="BI27" s="360"/>
      <c r="BJ27" s="358" t="str">
        <f>Calcu!AB24</f>
        <v/>
      </c>
      <c r="BK27" s="359"/>
      <c r="BL27" s="359"/>
      <c r="BM27" s="359"/>
      <c r="BN27" s="360"/>
    </row>
    <row r="28" spans="1:66" ht="18.75" customHeight="1">
      <c r="A28" s="57"/>
      <c r="B28" s="358" t="str">
        <f>Calcu!C25</f>
        <v/>
      </c>
      <c r="C28" s="359"/>
      <c r="D28" s="359"/>
      <c r="E28" s="359"/>
      <c r="F28" s="360"/>
      <c r="G28" s="358" t="str">
        <f>Calcu!E25</f>
        <v/>
      </c>
      <c r="H28" s="359"/>
      <c r="I28" s="359"/>
      <c r="J28" s="359"/>
      <c r="K28" s="360"/>
      <c r="L28" s="358" t="str">
        <f>Calcu!F25</f>
        <v/>
      </c>
      <c r="M28" s="359"/>
      <c r="N28" s="359"/>
      <c r="O28" s="359"/>
      <c r="P28" s="360"/>
      <c r="Q28" s="358" t="str">
        <f>Calcu!G25</f>
        <v/>
      </c>
      <c r="R28" s="359"/>
      <c r="S28" s="359"/>
      <c r="T28" s="359"/>
      <c r="U28" s="360"/>
      <c r="V28" s="358" t="str">
        <f>Calcu!H25</f>
        <v/>
      </c>
      <c r="W28" s="359"/>
      <c r="X28" s="359"/>
      <c r="Y28" s="359"/>
      <c r="Z28" s="360"/>
      <c r="AA28" s="358" t="str">
        <f>Calcu!I25</f>
        <v/>
      </c>
      <c r="AB28" s="359"/>
      <c r="AC28" s="359"/>
      <c r="AD28" s="359"/>
      <c r="AE28" s="360"/>
      <c r="AF28" s="358" t="str">
        <f>Calcu!J25</f>
        <v/>
      </c>
      <c r="AG28" s="359"/>
      <c r="AH28" s="359"/>
      <c r="AI28" s="359"/>
      <c r="AJ28" s="360"/>
      <c r="AK28" s="358" t="str">
        <f>Calcu!K25</f>
        <v/>
      </c>
      <c r="AL28" s="359"/>
      <c r="AM28" s="359"/>
      <c r="AN28" s="359"/>
      <c r="AO28" s="360"/>
      <c r="AP28" s="358" t="str">
        <f>Calcu!L25</f>
        <v/>
      </c>
      <c r="AQ28" s="359"/>
      <c r="AR28" s="359"/>
      <c r="AS28" s="359"/>
      <c r="AT28" s="360"/>
      <c r="AU28" s="358" t="str">
        <f>Calcu!N25</f>
        <v/>
      </c>
      <c r="AV28" s="359"/>
      <c r="AW28" s="359"/>
      <c r="AX28" s="359"/>
      <c r="AY28" s="360"/>
      <c r="AZ28" s="358" t="str">
        <f>Calcu!T25</f>
        <v/>
      </c>
      <c r="BA28" s="359"/>
      <c r="BB28" s="359"/>
      <c r="BC28" s="359"/>
      <c r="BD28" s="360"/>
      <c r="BE28" s="358" t="str">
        <f>Calcu!AA25</f>
        <v/>
      </c>
      <c r="BF28" s="359"/>
      <c r="BG28" s="359"/>
      <c r="BH28" s="359"/>
      <c r="BI28" s="360"/>
      <c r="BJ28" s="358" t="str">
        <f>Calcu!AB25</f>
        <v/>
      </c>
      <c r="BK28" s="359"/>
      <c r="BL28" s="359"/>
      <c r="BM28" s="359"/>
      <c r="BN28" s="360"/>
    </row>
    <row r="29" spans="1:66" ht="18.75" customHeight="1">
      <c r="A29" s="57"/>
      <c r="B29" s="358" t="str">
        <f>Calcu!C26</f>
        <v/>
      </c>
      <c r="C29" s="359"/>
      <c r="D29" s="359"/>
      <c r="E29" s="359"/>
      <c r="F29" s="360"/>
      <c r="G29" s="358" t="str">
        <f>Calcu!E26</f>
        <v/>
      </c>
      <c r="H29" s="359"/>
      <c r="I29" s="359"/>
      <c r="J29" s="359"/>
      <c r="K29" s="360"/>
      <c r="L29" s="358" t="str">
        <f>Calcu!F26</f>
        <v/>
      </c>
      <c r="M29" s="359"/>
      <c r="N29" s="359"/>
      <c r="O29" s="359"/>
      <c r="P29" s="360"/>
      <c r="Q29" s="358" t="str">
        <f>Calcu!G26</f>
        <v/>
      </c>
      <c r="R29" s="359"/>
      <c r="S29" s="359"/>
      <c r="T29" s="359"/>
      <c r="U29" s="360"/>
      <c r="V29" s="358" t="str">
        <f>Calcu!H26</f>
        <v/>
      </c>
      <c r="W29" s="359"/>
      <c r="X29" s="359"/>
      <c r="Y29" s="359"/>
      <c r="Z29" s="360"/>
      <c r="AA29" s="358" t="str">
        <f>Calcu!I26</f>
        <v/>
      </c>
      <c r="AB29" s="359"/>
      <c r="AC29" s="359"/>
      <c r="AD29" s="359"/>
      <c r="AE29" s="360"/>
      <c r="AF29" s="358" t="str">
        <f>Calcu!J26</f>
        <v/>
      </c>
      <c r="AG29" s="359"/>
      <c r="AH29" s="359"/>
      <c r="AI29" s="359"/>
      <c r="AJ29" s="360"/>
      <c r="AK29" s="358" t="str">
        <f>Calcu!K26</f>
        <v/>
      </c>
      <c r="AL29" s="359"/>
      <c r="AM29" s="359"/>
      <c r="AN29" s="359"/>
      <c r="AO29" s="360"/>
      <c r="AP29" s="358" t="str">
        <f>Calcu!L26</f>
        <v/>
      </c>
      <c r="AQ29" s="359"/>
      <c r="AR29" s="359"/>
      <c r="AS29" s="359"/>
      <c r="AT29" s="360"/>
      <c r="AU29" s="358" t="str">
        <f>Calcu!N26</f>
        <v/>
      </c>
      <c r="AV29" s="359"/>
      <c r="AW29" s="359"/>
      <c r="AX29" s="359"/>
      <c r="AY29" s="360"/>
      <c r="AZ29" s="358" t="str">
        <f>Calcu!T26</f>
        <v/>
      </c>
      <c r="BA29" s="359"/>
      <c r="BB29" s="359"/>
      <c r="BC29" s="359"/>
      <c r="BD29" s="360"/>
      <c r="BE29" s="358" t="str">
        <f>Calcu!AA26</f>
        <v/>
      </c>
      <c r="BF29" s="359"/>
      <c r="BG29" s="359"/>
      <c r="BH29" s="359"/>
      <c r="BI29" s="360"/>
      <c r="BJ29" s="358" t="str">
        <f>Calcu!AB26</f>
        <v/>
      </c>
      <c r="BK29" s="359"/>
      <c r="BL29" s="359"/>
      <c r="BM29" s="359"/>
      <c r="BN29" s="360"/>
    </row>
    <row r="30" spans="1:66" ht="18.75" customHeight="1">
      <c r="A30" s="57"/>
      <c r="B30" s="358" t="str">
        <f>Calcu!C27</f>
        <v/>
      </c>
      <c r="C30" s="359"/>
      <c r="D30" s="359"/>
      <c r="E30" s="359"/>
      <c r="F30" s="360"/>
      <c r="G30" s="358" t="str">
        <f>Calcu!E27</f>
        <v/>
      </c>
      <c r="H30" s="359"/>
      <c r="I30" s="359"/>
      <c r="J30" s="359"/>
      <c r="K30" s="360"/>
      <c r="L30" s="358" t="str">
        <f>Calcu!F27</f>
        <v/>
      </c>
      <c r="M30" s="359"/>
      <c r="N30" s="359"/>
      <c r="O30" s="359"/>
      <c r="P30" s="360"/>
      <c r="Q30" s="358" t="str">
        <f>Calcu!G27</f>
        <v/>
      </c>
      <c r="R30" s="359"/>
      <c r="S30" s="359"/>
      <c r="T30" s="359"/>
      <c r="U30" s="360"/>
      <c r="V30" s="358" t="str">
        <f>Calcu!H27</f>
        <v/>
      </c>
      <c r="W30" s="359"/>
      <c r="X30" s="359"/>
      <c r="Y30" s="359"/>
      <c r="Z30" s="360"/>
      <c r="AA30" s="358" t="str">
        <f>Calcu!I27</f>
        <v/>
      </c>
      <c r="AB30" s="359"/>
      <c r="AC30" s="359"/>
      <c r="AD30" s="359"/>
      <c r="AE30" s="360"/>
      <c r="AF30" s="358" t="str">
        <f>Calcu!J27</f>
        <v/>
      </c>
      <c r="AG30" s="359"/>
      <c r="AH30" s="359"/>
      <c r="AI30" s="359"/>
      <c r="AJ30" s="360"/>
      <c r="AK30" s="358" t="str">
        <f>Calcu!K27</f>
        <v/>
      </c>
      <c r="AL30" s="359"/>
      <c r="AM30" s="359"/>
      <c r="AN30" s="359"/>
      <c r="AO30" s="360"/>
      <c r="AP30" s="358" t="str">
        <f>Calcu!L27</f>
        <v/>
      </c>
      <c r="AQ30" s="359"/>
      <c r="AR30" s="359"/>
      <c r="AS30" s="359"/>
      <c r="AT30" s="360"/>
      <c r="AU30" s="358" t="str">
        <f>Calcu!N27</f>
        <v/>
      </c>
      <c r="AV30" s="359"/>
      <c r="AW30" s="359"/>
      <c r="AX30" s="359"/>
      <c r="AY30" s="360"/>
      <c r="AZ30" s="358" t="str">
        <f>Calcu!T27</f>
        <v/>
      </c>
      <c r="BA30" s="359"/>
      <c r="BB30" s="359"/>
      <c r="BC30" s="359"/>
      <c r="BD30" s="360"/>
      <c r="BE30" s="358" t="str">
        <f>Calcu!AA27</f>
        <v/>
      </c>
      <c r="BF30" s="359"/>
      <c r="BG30" s="359"/>
      <c r="BH30" s="359"/>
      <c r="BI30" s="360"/>
      <c r="BJ30" s="358" t="str">
        <f>Calcu!AB27</f>
        <v/>
      </c>
      <c r="BK30" s="359"/>
      <c r="BL30" s="359"/>
      <c r="BM30" s="359"/>
      <c r="BN30" s="360"/>
    </row>
    <row r="31" spans="1:66" ht="18.75" customHeight="1">
      <c r="A31" s="57"/>
      <c r="B31" s="358" t="str">
        <f>Calcu!C28</f>
        <v/>
      </c>
      <c r="C31" s="359"/>
      <c r="D31" s="359"/>
      <c r="E31" s="359"/>
      <c r="F31" s="360"/>
      <c r="G31" s="358" t="str">
        <f>Calcu!E28</f>
        <v/>
      </c>
      <c r="H31" s="359"/>
      <c r="I31" s="359"/>
      <c r="J31" s="359"/>
      <c r="K31" s="360"/>
      <c r="L31" s="358" t="str">
        <f>Calcu!F28</f>
        <v/>
      </c>
      <c r="M31" s="359"/>
      <c r="N31" s="359"/>
      <c r="O31" s="359"/>
      <c r="P31" s="360"/>
      <c r="Q31" s="358" t="str">
        <f>Calcu!G28</f>
        <v/>
      </c>
      <c r="R31" s="359"/>
      <c r="S31" s="359"/>
      <c r="T31" s="359"/>
      <c r="U31" s="360"/>
      <c r="V31" s="358" t="str">
        <f>Calcu!H28</f>
        <v/>
      </c>
      <c r="W31" s="359"/>
      <c r="X31" s="359"/>
      <c r="Y31" s="359"/>
      <c r="Z31" s="360"/>
      <c r="AA31" s="358" t="str">
        <f>Calcu!I28</f>
        <v/>
      </c>
      <c r="AB31" s="359"/>
      <c r="AC31" s="359"/>
      <c r="AD31" s="359"/>
      <c r="AE31" s="360"/>
      <c r="AF31" s="358" t="str">
        <f>Calcu!J28</f>
        <v/>
      </c>
      <c r="AG31" s="359"/>
      <c r="AH31" s="359"/>
      <c r="AI31" s="359"/>
      <c r="AJ31" s="360"/>
      <c r="AK31" s="358" t="str">
        <f>Calcu!K28</f>
        <v/>
      </c>
      <c r="AL31" s="359"/>
      <c r="AM31" s="359"/>
      <c r="AN31" s="359"/>
      <c r="AO31" s="360"/>
      <c r="AP31" s="358" t="str">
        <f>Calcu!L28</f>
        <v/>
      </c>
      <c r="AQ31" s="359"/>
      <c r="AR31" s="359"/>
      <c r="AS31" s="359"/>
      <c r="AT31" s="360"/>
      <c r="AU31" s="358" t="str">
        <f>Calcu!N28</f>
        <v/>
      </c>
      <c r="AV31" s="359"/>
      <c r="AW31" s="359"/>
      <c r="AX31" s="359"/>
      <c r="AY31" s="360"/>
      <c r="AZ31" s="358" t="str">
        <f>Calcu!T28</f>
        <v/>
      </c>
      <c r="BA31" s="359"/>
      <c r="BB31" s="359"/>
      <c r="BC31" s="359"/>
      <c r="BD31" s="360"/>
      <c r="BE31" s="358" t="str">
        <f>Calcu!AA28</f>
        <v/>
      </c>
      <c r="BF31" s="359"/>
      <c r="BG31" s="359"/>
      <c r="BH31" s="359"/>
      <c r="BI31" s="360"/>
      <c r="BJ31" s="358" t="str">
        <f>Calcu!AB28</f>
        <v/>
      </c>
      <c r="BK31" s="359"/>
      <c r="BL31" s="359"/>
      <c r="BM31" s="359"/>
      <c r="BN31" s="360"/>
    </row>
    <row r="32" spans="1:66" ht="18.75" customHeight="1">
      <c r="A32" s="57"/>
      <c r="B32" s="358" t="str">
        <f>Calcu!C29</f>
        <v/>
      </c>
      <c r="C32" s="359"/>
      <c r="D32" s="359"/>
      <c r="E32" s="359"/>
      <c r="F32" s="360"/>
      <c r="G32" s="358" t="str">
        <f>Calcu!E29</f>
        <v/>
      </c>
      <c r="H32" s="359"/>
      <c r="I32" s="359"/>
      <c r="J32" s="359"/>
      <c r="K32" s="360"/>
      <c r="L32" s="358" t="str">
        <f>Calcu!F29</f>
        <v/>
      </c>
      <c r="M32" s="359"/>
      <c r="N32" s="359"/>
      <c r="O32" s="359"/>
      <c r="P32" s="360"/>
      <c r="Q32" s="358" t="str">
        <f>Calcu!G29</f>
        <v/>
      </c>
      <c r="R32" s="359"/>
      <c r="S32" s="359"/>
      <c r="T32" s="359"/>
      <c r="U32" s="360"/>
      <c r="V32" s="358" t="str">
        <f>Calcu!H29</f>
        <v/>
      </c>
      <c r="W32" s="359"/>
      <c r="X32" s="359"/>
      <c r="Y32" s="359"/>
      <c r="Z32" s="360"/>
      <c r="AA32" s="358" t="str">
        <f>Calcu!I29</f>
        <v/>
      </c>
      <c r="AB32" s="359"/>
      <c r="AC32" s="359"/>
      <c r="AD32" s="359"/>
      <c r="AE32" s="360"/>
      <c r="AF32" s="358" t="str">
        <f>Calcu!J29</f>
        <v/>
      </c>
      <c r="AG32" s="359"/>
      <c r="AH32" s="359"/>
      <c r="AI32" s="359"/>
      <c r="AJ32" s="360"/>
      <c r="AK32" s="358" t="str">
        <f>Calcu!K29</f>
        <v/>
      </c>
      <c r="AL32" s="359"/>
      <c r="AM32" s="359"/>
      <c r="AN32" s="359"/>
      <c r="AO32" s="360"/>
      <c r="AP32" s="358" t="str">
        <f>Calcu!L29</f>
        <v/>
      </c>
      <c r="AQ32" s="359"/>
      <c r="AR32" s="359"/>
      <c r="AS32" s="359"/>
      <c r="AT32" s="360"/>
      <c r="AU32" s="358" t="str">
        <f>Calcu!N29</f>
        <v/>
      </c>
      <c r="AV32" s="359"/>
      <c r="AW32" s="359"/>
      <c r="AX32" s="359"/>
      <c r="AY32" s="360"/>
      <c r="AZ32" s="358" t="str">
        <f>Calcu!T29</f>
        <v/>
      </c>
      <c r="BA32" s="359"/>
      <c r="BB32" s="359"/>
      <c r="BC32" s="359"/>
      <c r="BD32" s="360"/>
      <c r="BE32" s="358" t="str">
        <f>Calcu!AA29</f>
        <v/>
      </c>
      <c r="BF32" s="359"/>
      <c r="BG32" s="359"/>
      <c r="BH32" s="359"/>
      <c r="BI32" s="360"/>
      <c r="BJ32" s="358" t="str">
        <f>Calcu!AB29</f>
        <v/>
      </c>
      <c r="BK32" s="359"/>
      <c r="BL32" s="359"/>
      <c r="BM32" s="359"/>
      <c r="BN32" s="360"/>
    </row>
    <row r="33" spans="1:66" ht="18.75" customHeight="1">
      <c r="A33" s="57"/>
      <c r="B33" s="358" t="str">
        <f>Calcu!C30</f>
        <v/>
      </c>
      <c r="C33" s="359"/>
      <c r="D33" s="359"/>
      <c r="E33" s="359"/>
      <c r="F33" s="360"/>
      <c r="G33" s="358" t="str">
        <f>Calcu!E30</f>
        <v/>
      </c>
      <c r="H33" s="359"/>
      <c r="I33" s="359"/>
      <c r="J33" s="359"/>
      <c r="K33" s="360"/>
      <c r="L33" s="358" t="str">
        <f>Calcu!F30</f>
        <v/>
      </c>
      <c r="M33" s="359"/>
      <c r="N33" s="359"/>
      <c r="O33" s="359"/>
      <c r="P33" s="360"/>
      <c r="Q33" s="358" t="str">
        <f>Calcu!G30</f>
        <v/>
      </c>
      <c r="R33" s="359"/>
      <c r="S33" s="359"/>
      <c r="T33" s="359"/>
      <c r="U33" s="360"/>
      <c r="V33" s="358" t="str">
        <f>Calcu!H30</f>
        <v/>
      </c>
      <c r="W33" s="359"/>
      <c r="X33" s="359"/>
      <c r="Y33" s="359"/>
      <c r="Z33" s="360"/>
      <c r="AA33" s="358" t="str">
        <f>Calcu!I30</f>
        <v/>
      </c>
      <c r="AB33" s="359"/>
      <c r="AC33" s="359"/>
      <c r="AD33" s="359"/>
      <c r="AE33" s="360"/>
      <c r="AF33" s="358" t="str">
        <f>Calcu!J30</f>
        <v/>
      </c>
      <c r="AG33" s="359"/>
      <c r="AH33" s="359"/>
      <c r="AI33" s="359"/>
      <c r="AJ33" s="360"/>
      <c r="AK33" s="358" t="str">
        <f>Calcu!K30</f>
        <v/>
      </c>
      <c r="AL33" s="359"/>
      <c r="AM33" s="359"/>
      <c r="AN33" s="359"/>
      <c r="AO33" s="360"/>
      <c r="AP33" s="358" t="str">
        <f>Calcu!L30</f>
        <v/>
      </c>
      <c r="AQ33" s="359"/>
      <c r="AR33" s="359"/>
      <c r="AS33" s="359"/>
      <c r="AT33" s="360"/>
      <c r="AU33" s="358" t="str">
        <f>Calcu!N30</f>
        <v/>
      </c>
      <c r="AV33" s="359"/>
      <c r="AW33" s="359"/>
      <c r="AX33" s="359"/>
      <c r="AY33" s="360"/>
      <c r="AZ33" s="358" t="str">
        <f>Calcu!T30</f>
        <v/>
      </c>
      <c r="BA33" s="359"/>
      <c r="BB33" s="359"/>
      <c r="BC33" s="359"/>
      <c r="BD33" s="360"/>
      <c r="BE33" s="358" t="str">
        <f>Calcu!AA30</f>
        <v/>
      </c>
      <c r="BF33" s="359"/>
      <c r="BG33" s="359"/>
      <c r="BH33" s="359"/>
      <c r="BI33" s="360"/>
      <c r="BJ33" s="358" t="str">
        <f>Calcu!AB30</f>
        <v/>
      </c>
      <c r="BK33" s="359"/>
      <c r="BL33" s="359"/>
      <c r="BM33" s="359"/>
      <c r="BN33" s="360"/>
    </row>
    <row r="34" spans="1:66" ht="18.75" customHeight="1">
      <c r="A34" s="57"/>
      <c r="B34" s="358" t="str">
        <f>Calcu!C31</f>
        <v/>
      </c>
      <c r="C34" s="359"/>
      <c r="D34" s="359"/>
      <c r="E34" s="359"/>
      <c r="F34" s="360"/>
      <c r="G34" s="358" t="str">
        <f>Calcu!E31</f>
        <v/>
      </c>
      <c r="H34" s="359"/>
      <c r="I34" s="359"/>
      <c r="J34" s="359"/>
      <c r="K34" s="360"/>
      <c r="L34" s="358" t="str">
        <f>Calcu!F31</f>
        <v/>
      </c>
      <c r="M34" s="359"/>
      <c r="N34" s="359"/>
      <c r="O34" s="359"/>
      <c r="P34" s="360"/>
      <c r="Q34" s="358" t="str">
        <f>Calcu!G31</f>
        <v/>
      </c>
      <c r="R34" s="359"/>
      <c r="S34" s="359"/>
      <c r="T34" s="359"/>
      <c r="U34" s="360"/>
      <c r="V34" s="358" t="str">
        <f>Calcu!H31</f>
        <v/>
      </c>
      <c r="W34" s="359"/>
      <c r="X34" s="359"/>
      <c r="Y34" s="359"/>
      <c r="Z34" s="360"/>
      <c r="AA34" s="358" t="str">
        <f>Calcu!I31</f>
        <v/>
      </c>
      <c r="AB34" s="359"/>
      <c r="AC34" s="359"/>
      <c r="AD34" s="359"/>
      <c r="AE34" s="360"/>
      <c r="AF34" s="358" t="str">
        <f>Calcu!J31</f>
        <v/>
      </c>
      <c r="AG34" s="359"/>
      <c r="AH34" s="359"/>
      <c r="AI34" s="359"/>
      <c r="AJ34" s="360"/>
      <c r="AK34" s="358" t="str">
        <f>Calcu!K31</f>
        <v/>
      </c>
      <c r="AL34" s="359"/>
      <c r="AM34" s="359"/>
      <c r="AN34" s="359"/>
      <c r="AO34" s="360"/>
      <c r="AP34" s="358" t="str">
        <f>Calcu!L31</f>
        <v/>
      </c>
      <c r="AQ34" s="359"/>
      <c r="AR34" s="359"/>
      <c r="AS34" s="359"/>
      <c r="AT34" s="360"/>
      <c r="AU34" s="358" t="str">
        <f>Calcu!N31</f>
        <v/>
      </c>
      <c r="AV34" s="359"/>
      <c r="AW34" s="359"/>
      <c r="AX34" s="359"/>
      <c r="AY34" s="360"/>
      <c r="AZ34" s="358" t="str">
        <f>Calcu!T31</f>
        <v/>
      </c>
      <c r="BA34" s="359"/>
      <c r="BB34" s="359"/>
      <c r="BC34" s="359"/>
      <c r="BD34" s="360"/>
      <c r="BE34" s="358" t="str">
        <f>Calcu!AA31</f>
        <v/>
      </c>
      <c r="BF34" s="359"/>
      <c r="BG34" s="359"/>
      <c r="BH34" s="359"/>
      <c r="BI34" s="360"/>
      <c r="BJ34" s="358" t="str">
        <f>Calcu!AB31</f>
        <v/>
      </c>
      <c r="BK34" s="359"/>
      <c r="BL34" s="359"/>
      <c r="BM34" s="359"/>
      <c r="BN34" s="360"/>
    </row>
    <row r="35" spans="1:66" ht="18.75" customHeight="1">
      <c r="A35" s="57"/>
      <c r="B35" s="358" t="str">
        <f>Calcu!C32</f>
        <v/>
      </c>
      <c r="C35" s="359"/>
      <c r="D35" s="359"/>
      <c r="E35" s="359"/>
      <c r="F35" s="360"/>
      <c r="G35" s="358" t="str">
        <f>Calcu!E32</f>
        <v/>
      </c>
      <c r="H35" s="359"/>
      <c r="I35" s="359"/>
      <c r="J35" s="359"/>
      <c r="K35" s="360"/>
      <c r="L35" s="358" t="str">
        <f>Calcu!F32</f>
        <v/>
      </c>
      <c r="M35" s="359"/>
      <c r="N35" s="359"/>
      <c r="O35" s="359"/>
      <c r="P35" s="360"/>
      <c r="Q35" s="358" t="str">
        <f>Calcu!G32</f>
        <v/>
      </c>
      <c r="R35" s="359"/>
      <c r="S35" s="359"/>
      <c r="T35" s="359"/>
      <c r="U35" s="360"/>
      <c r="V35" s="358" t="str">
        <f>Calcu!H32</f>
        <v/>
      </c>
      <c r="W35" s="359"/>
      <c r="X35" s="359"/>
      <c r="Y35" s="359"/>
      <c r="Z35" s="360"/>
      <c r="AA35" s="358" t="str">
        <f>Calcu!I32</f>
        <v/>
      </c>
      <c r="AB35" s="359"/>
      <c r="AC35" s="359"/>
      <c r="AD35" s="359"/>
      <c r="AE35" s="360"/>
      <c r="AF35" s="358" t="str">
        <f>Calcu!J32</f>
        <v/>
      </c>
      <c r="AG35" s="359"/>
      <c r="AH35" s="359"/>
      <c r="AI35" s="359"/>
      <c r="AJ35" s="360"/>
      <c r="AK35" s="358" t="str">
        <f>Calcu!K32</f>
        <v/>
      </c>
      <c r="AL35" s="359"/>
      <c r="AM35" s="359"/>
      <c r="AN35" s="359"/>
      <c r="AO35" s="360"/>
      <c r="AP35" s="358" t="str">
        <f>Calcu!L32</f>
        <v/>
      </c>
      <c r="AQ35" s="359"/>
      <c r="AR35" s="359"/>
      <c r="AS35" s="359"/>
      <c r="AT35" s="360"/>
      <c r="AU35" s="358" t="str">
        <f>Calcu!N32</f>
        <v/>
      </c>
      <c r="AV35" s="359"/>
      <c r="AW35" s="359"/>
      <c r="AX35" s="359"/>
      <c r="AY35" s="360"/>
      <c r="AZ35" s="358" t="str">
        <f>Calcu!T32</f>
        <v/>
      </c>
      <c r="BA35" s="359"/>
      <c r="BB35" s="359"/>
      <c r="BC35" s="359"/>
      <c r="BD35" s="360"/>
      <c r="BE35" s="358" t="str">
        <f>Calcu!AA32</f>
        <v/>
      </c>
      <c r="BF35" s="359"/>
      <c r="BG35" s="359"/>
      <c r="BH35" s="359"/>
      <c r="BI35" s="360"/>
      <c r="BJ35" s="358" t="str">
        <f>Calcu!AB32</f>
        <v/>
      </c>
      <c r="BK35" s="359"/>
      <c r="BL35" s="359"/>
      <c r="BM35" s="359"/>
      <c r="BN35" s="360"/>
    </row>
    <row r="36" spans="1:66" ht="18.75" customHeight="1">
      <c r="A36" s="57"/>
      <c r="B36" s="358" t="str">
        <f>Calcu!C33</f>
        <v/>
      </c>
      <c r="C36" s="359"/>
      <c r="D36" s="359"/>
      <c r="E36" s="359"/>
      <c r="F36" s="360"/>
      <c r="G36" s="358" t="str">
        <f>Calcu!E33</f>
        <v/>
      </c>
      <c r="H36" s="359"/>
      <c r="I36" s="359"/>
      <c r="J36" s="359"/>
      <c r="K36" s="360"/>
      <c r="L36" s="358" t="str">
        <f>Calcu!F33</f>
        <v/>
      </c>
      <c r="M36" s="359"/>
      <c r="N36" s="359"/>
      <c r="O36" s="359"/>
      <c r="P36" s="360"/>
      <c r="Q36" s="358" t="str">
        <f>Calcu!G33</f>
        <v/>
      </c>
      <c r="R36" s="359"/>
      <c r="S36" s="359"/>
      <c r="T36" s="359"/>
      <c r="U36" s="360"/>
      <c r="V36" s="358" t="str">
        <f>Calcu!H33</f>
        <v/>
      </c>
      <c r="W36" s="359"/>
      <c r="X36" s="359"/>
      <c r="Y36" s="359"/>
      <c r="Z36" s="360"/>
      <c r="AA36" s="358" t="str">
        <f>Calcu!I33</f>
        <v/>
      </c>
      <c r="AB36" s="359"/>
      <c r="AC36" s="359"/>
      <c r="AD36" s="359"/>
      <c r="AE36" s="360"/>
      <c r="AF36" s="358" t="str">
        <f>Calcu!J33</f>
        <v/>
      </c>
      <c r="AG36" s="359"/>
      <c r="AH36" s="359"/>
      <c r="AI36" s="359"/>
      <c r="AJ36" s="360"/>
      <c r="AK36" s="358" t="str">
        <f>Calcu!K33</f>
        <v/>
      </c>
      <c r="AL36" s="359"/>
      <c r="AM36" s="359"/>
      <c r="AN36" s="359"/>
      <c r="AO36" s="360"/>
      <c r="AP36" s="358" t="str">
        <f>Calcu!L33</f>
        <v/>
      </c>
      <c r="AQ36" s="359"/>
      <c r="AR36" s="359"/>
      <c r="AS36" s="359"/>
      <c r="AT36" s="360"/>
      <c r="AU36" s="358" t="str">
        <f>Calcu!N33</f>
        <v/>
      </c>
      <c r="AV36" s="359"/>
      <c r="AW36" s="359"/>
      <c r="AX36" s="359"/>
      <c r="AY36" s="360"/>
      <c r="AZ36" s="358" t="str">
        <f>Calcu!T33</f>
        <v/>
      </c>
      <c r="BA36" s="359"/>
      <c r="BB36" s="359"/>
      <c r="BC36" s="359"/>
      <c r="BD36" s="360"/>
      <c r="BE36" s="358" t="str">
        <f>Calcu!AA33</f>
        <v/>
      </c>
      <c r="BF36" s="359"/>
      <c r="BG36" s="359"/>
      <c r="BH36" s="359"/>
      <c r="BI36" s="360"/>
      <c r="BJ36" s="358" t="str">
        <f>Calcu!AB33</f>
        <v/>
      </c>
      <c r="BK36" s="359"/>
      <c r="BL36" s="359"/>
      <c r="BM36" s="359"/>
      <c r="BN36" s="360"/>
    </row>
    <row r="37" spans="1:66" ht="18.75" customHeight="1">
      <c r="A37" s="57"/>
      <c r="B37" s="358" t="str">
        <f>Calcu!C34</f>
        <v/>
      </c>
      <c r="C37" s="359"/>
      <c r="D37" s="359"/>
      <c r="E37" s="359"/>
      <c r="F37" s="360"/>
      <c r="G37" s="358" t="str">
        <f>Calcu!E34</f>
        <v/>
      </c>
      <c r="H37" s="359"/>
      <c r="I37" s="359"/>
      <c r="J37" s="359"/>
      <c r="K37" s="360"/>
      <c r="L37" s="358" t="str">
        <f>Calcu!F34</f>
        <v/>
      </c>
      <c r="M37" s="359"/>
      <c r="N37" s="359"/>
      <c r="O37" s="359"/>
      <c r="P37" s="360"/>
      <c r="Q37" s="358" t="str">
        <f>Calcu!G34</f>
        <v/>
      </c>
      <c r="R37" s="359"/>
      <c r="S37" s="359"/>
      <c r="T37" s="359"/>
      <c r="U37" s="360"/>
      <c r="V37" s="358" t="str">
        <f>Calcu!H34</f>
        <v/>
      </c>
      <c r="W37" s="359"/>
      <c r="X37" s="359"/>
      <c r="Y37" s="359"/>
      <c r="Z37" s="360"/>
      <c r="AA37" s="358" t="str">
        <f>Calcu!I34</f>
        <v/>
      </c>
      <c r="AB37" s="359"/>
      <c r="AC37" s="359"/>
      <c r="AD37" s="359"/>
      <c r="AE37" s="360"/>
      <c r="AF37" s="358" t="str">
        <f>Calcu!J34</f>
        <v/>
      </c>
      <c r="AG37" s="359"/>
      <c r="AH37" s="359"/>
      <c r="AI37" s="359"/>
      <c r="AJ37" s="360"/>
      <c r="AK37" s="358" t="str">
        <f>Calcu!K34</f>
        <v/>
      </c>
      <c r="AL37" s="359"/>
      <c r="AM37" s="359"/>
      <c r="AN37" s="359"/>
      <c r="AO37" s="360"/>
      <c r="AP37" s="358" t="str">
        <f>Calcu!L34</f>
        <v/>
      </c>
      <c r="AQ37" s="359"/>
      <c r="AR37" s="359"/>
      <c r="AS37" s="359"/>
      <c r="AT37" s="360"/>
      <c r="AU37" s="358" t="str">
        <f>Calcu!N34</f>
        <v/>
      </c>
      <c r="AV37" s="359"/>
      <c r="AW37" s="359"/>
      <c r="AX37" s="359"/>
      <c r="AY37" s="360"/>
      <c r="AZ37" s="358" t="str">
        <f>Calcu!T34</f>
        <v/>
      </c>
      <c r="BA37" s="359"/>
      <c r="BB37" s="359"/>
      <c r="BC37" s="359"/>
      <c r="BD37" s="360"/>
      <c r="BE37" s="358" t="str">
        <f>Calcu!AA34</f>
        <v/>
      </c>
      <c r="BF37" s="359"/>
      <c r="BG37" s="359"/>
      <c r="BH37" s="359"/>
      <c r="BI37" s="360"/>
      <c r="BJ37" s="358" t="str">
        <f>Calcu!AB34</f>
        <v/>
      </c>
      <c r="BK37" s="359"/>
      <c r="BL37" s="359"/>
      <c r="BM37" s="359"/>
      <c r="BN37" s="360"/>
    </row>
    <row r="38" spans="1:66" ht="18.75" customHeight="1">
      <c r="A38" s="57"/>
      <c r="B38" s="358" t="str">
        <f>Calcu!C35</f>
        <v/>
      </c>
      <c r="C38" s="359"/>
      <c r="D38" s="359"/>
      <c r="E38" s="359"/>
      <c r="F38" s="360"/>
      <c r="G38" s="358" t="str">
        <f>Calcu!E35</f>
        <v/>
      </c>
      <c r="H38" s="359"/>
      <c r="I38" s="359"/>
      <c r="J38" s="359"/>
      <c r="K38" s="360"/>
      <c r="L38" s="358" t="str">
        <f>Calcu!F35</f>
        <v/>
      </c>
      <c r="M38" s="359"/>
      <c r="N38" s="359"/>
      <c r="O38" s="359"/>
      <c r="P38" s="360"/>
      <c r="Q38" s="358" t="str">
        <f>Calcu!G35</f>
        <v/>
      </c>
      <c r="R38" s="359"/>
      <c r="S38" s="359"/>
      <c r="T38" s="359"/>
      <c r="U38" s="360"/>
      <c r="V38" s="358" t="str">
        <f>Calcu!H35</f>
        <v/>
      </c>
      <c r="W38" s="359"/>
      <c r="X38" s="359"/>
      <c r="Y38" s="359"/>
      <c r="Z38" s="360"/>
      <c r="AA38" s="358" t="str">
        <f>Calcu!I35</f>
        <v/>
      </c>
      <c r="AB38" s="359"/>
      <c r="AC38" s="359"/>
      <c r="AD38" s="359"/>
      <c r="AE38" s="360"/>
      <c r="AF38" s="358" t="str">
        <f>Calcu!J35</f>
        <v/>
      </c>
      <c r="AG38" s="359"/>
      <c r="AH38" s="359"/>
      <c r="AI38" s="359"/>
      <c r="AJ38" s="360"/>
      <c r="AK38" s="358" t="str">
        <f>Calcu!K35</f>
        <v/>
      </c>
      <c r="AL38" s="359"/>
      <c r="AM38" s="359"/>
      <c r="AN38" s="359"/>
      <c r="AO38" s="360"/>
      <c r="AP38" s="358" t="str">
        <f>Calcu!L35</f>
        <v/>
      </c>
      <c r="AQ38" s="359"/>
      <c r="AR38" s="359"/>
      <c r="AS38" s="359"/>
      <c r="AT38" s="360"/>
      <c r="AU38" s="358" t="str">
        <f>Calcu!N35</f>
        <v/>
      </c>
      <c r="AV38" s="359"/>
      <c r="AW38" s="359"/>
      <c r="AX38" s="359"/>
      <c r="AY38" s="360"/>
      <c r="AZ38" s="358" t="str">
        <f>Calcu!T35</f>
        <v/>
      </c>
      <c r="BA38" s="359"/>
      <c r="BB38" s="359"/>
      <c r="BC38" s="359"/>
      <c r="BD38" s="360"/>
      <c r="BE38" s="358" t="str">
        <f>Calcu!AA35</f>
        <v/>
      </c>
      <c r="BF38" s="359"/>
      <c r="BG38" s="359"/>
      <c r="BH38" s="359"/>
      <c r="BI38" s="360"/>
      <c r="BJ38" s="358" t="str">
        <f>Calcu!AB35</f>
        <v/>
      </c>
      <c r="BK38" s="359"/>
      <c r="BL38" s="359"/>
      <c r="BM38" s="359"/>
      <c r="BN38" s="360"/>
    </row>
    <row r="39" spans="1:66" ht="18.75" customHeight="1">
      <c r="A39" s="57"/>
      <c r="B39" s="358" t="str">
        <f>Calcu!C36</f>
        <v/>
      </c>
      <c r="C39" s="359"/>
      <c r="D39" s="359"/>
      <c r="E39" s="359"/>
      <c r="F39" s="360"/>
      <c r="G39" s="358" t="str">
        <f>Calcu!E36</f>
        <v/>
      </c>
      <c r="H39" s="359"/>
      <c r="I39" s="359"/>
      <c r="J39" s="359"/>
      <c r="K39" s="360"/>
      <c r="L39" s="358" t="str">
        <f>Calcu!F36</f>
        <v/>
      </c>
      <c r="M39" s="359"/>
      <c r="N39" s="359"/>
      <c r="O39" s="359"/>
      <c r="P39" s="360"/>
      <c r="Q39" s="358" t="str">
        <f>Calcu!G36</f>
        <v/>
      </c>
      <c r="R39" s="359"/>
      <c r="S39" s="359"/>
      <c r="T39" s="359"/>
      <c r="U39" s="360"/>
      <c r="V39" s="358" t="str">
        <f>Calcu!H36</f>
        <v/>
      </c>
      <c r="W39" s="359"/>
      <c r="X39" s="359"/>
      <c r="Y39" s="359"/>
      <c r="Z39" s="360"/>
      <c r="AA39" s="358" t="str">
        <f>Calcu!I36</f>
        <v/>
      </c>
      <c r="AB39" s="359"/>
      <c r="AC39" s="359"/>
      <c r="AD39" s="359"/>
      <c r="AE39" s="360"/>
      <c r="AF39" s="358" t="str">
        <f>Calcu!J36</f>
        <v/>
      </c>
      <c r="AG39" s="359"/>
      <c r="AH39" s="359"/>
      <c r="AI39" s="359"/>
      <c r="AJ39" s="360"/>
      <c r="AK39" s="358" t="str">
        <f>Calcu!K36</f>
        <v/>
      </c>
      <c r="AL39" s="359"/>
      <c r="AM39" s="359"/>
      <c r="AN39" s="359"/>
      <c r="AO39" s="360"/>
      <c r="AP39" s="358" t="str">
        <f>Calcu!L36</f>
        <v/>
      </c>
      <c r="AQ39" s="359"/>
      <c r="AR39" s="359"/>
      <c r="AS39" s="359"/>
      <c r="AT39" s="360"/>
      <c r="AU39" s="358" t="str">
        <f>Calcu!N36</f>
        <v/>
      </c>
      <c r="AV39" s="359"/>
      <c r="AW39" s="359"/>
      <c r="AX39" s="359"/>
      <c r="AY39" s="360"/>
      <c r="AZ39" s="358" t="str">
        <f>Calcu!T36</f>
        <v/>
      </c>
      <c r="BA39" s="359"/>
      <c r="BB39" s="359"/>
      <c r="BC39" s="359"/>
      <c r="BD39" s="360"/>
      <c r="BE39" s="358" t="str">
        <f>Calcu!AA36</f>
        <v/>
      </c>
      <c r="BF39" s="359"/>
      <c r="BG39" s="359"/>
      <c r="BH39" s="359"/>
      <c r="BI39" s="360"/>
      <c r="BJ39" s="358" t="str">
        <f>Calcu!AB36</f>
        <v/>
      </c>
      <c r="BK39" s="359"/>
      <c r="BL39" s="359"/>
      <c r="BM39" s="359"/>
      <c r="BN39" s="360"/>
    </row>
    <row r="40" spans="1:66" ht="18.75" customHeight="1">
      <c r="A40" s="57"/>
      <c r="B40" s="358" t="str">
        <f>Calcu!C37</f>
        <v/>
      </c>
      <c r="C40" s="359"/>
      <c r="D40" s="359"/>
      <c r="E40" s="359"/>
      <c r="F40" s="360"/>
      <c r="G40" s="358" t="str">
        <f>Calcu!E37</f>
        <v/>
      </c>
      <c r="H40" s="359"/>
      <c r="I40" s="359"/>
      <c r="J40" s="359"/>
      <c r="K40" s="360"/>
      <c r="L40" s="358" t="str">
        <f>Calcu!F37</f>
        <v/>
      </c>
      <c r="M40" s="359"/>
      <c r="N40" s="359"/>
      <c r="O40" s="359"/>
      <c r="P40" s="360"/>
      <c r="Q40" s="358" t="str">
        <f>Calcu!G37</f>
        <v/>
      </c>
      <c r="R40" s="359"/>
      <c r="S40" s="359"/>
      <c r="T40" s="359"/>
      <c r="U40" s="360"/>
      <c r="V40" s="358" t="str">
        <f>Calcu!H37</f>
        <v/>
      </c>
      <c r="W40" s="359"/>
      <c r="X40" s="359"/>
      <c r="Y40" s="359"/>
      <c r="Z40" s="360"/>
      <c r="AA40" s="358" t="str">
        <f>Calcu!I37</f>
        <v/>
      </c>
      <c r="AB40" s="359"/>
      <c r="AC40" s="359"/>
      <c r="AD40" s="359"/>
      <c r="AE40" s="360"/>
      <c r="AF40" s="358" t="str">
        <f>Calcu!J37</f>
        <v/>
      </c>
      <c r="AG40" s="359"/>
      <c r="AH40" s="359"/>
      <c r="AI40" s="359"/>
      <c r="AJ40" s="360"/>
      <c r="AK40" s="358" t="str">
        <f>Calcu!K37</f>
        <v/>
      </c>
      <c r="AL40" s="359"/>
      <c r="AM40" s="359"/>
      <c r="AN40" s="359"/>
      <c r="AO40" s="360"/>
      <c r="AP40" s="358" t="str">
        <f>Calcu!L37</f>
        <v/>
      </c>
      <c r="AQ40" s="359"/>
      <c r="AR40" s="359"/>
      <c r="AS40" s="359"/>
      <c r="AT40" s="360"/>
      <c r="AU40" s="358" t="str">
        <f>Calcu!N37</f>
        <v/>
      </c>
      <c r="AV40" s="359"/>
      <c r="AW40" s="359"/>
      <c r="AX40" s="359"/>
      <c r="AY40" s="360"/>
      <c r="AZ40" s="358" t="str">
        <f>Calcu!T37</f>
        <v/>
      </c>
      <c r="BA40" s="359"/>
      <c r="BB40" s="359"/>
      <c r="BC40" s="359"/>
      <c r="BD40" s="360"/>
      <c r="BE40" s="358" t="str">
        <f>Calcu!AA37</f>
        <v/>
      </c>
      <c r="BF40" s="359"/>
      <c r="BG40" s="359"/>
      <c r="BH40" s="359"/>
      <c r="BI40" s="360"/>
      <c r="BJ40" s="358" t="str">
        <f>Calcu!AB37</f>
        <v/>
      </c>
      <c r="BK40" s="359"/>
      <c r="BL40" s="359"/>
      <c r="BM40" s="359"/>
      <c r="BN40" s="360"/>
    </row>
    <row r="41" spans="1:66" ht="18.75" customHeight="1">
      <c r="A41" s="57"/>
      <c r="B41" s="358" t="str">
        <f>Calcu!C38</f>
        <v/>
      </c>
      <c r="C41" s="359"/>
      <c r="D41" s="359"/>
      <c r="E41" s="359"/>
      <c r="F41" s="360"/>
      <c r="G41" s="358" t="str">
        <f>Calcu!E38</f>
        <v/>
      </c>
      <c r="H41" s="359"/>
      <c r="I41" s="359"/>
      <c r="J41" s="359"/>
      <c r="K41" s="360"/>
      <c r="L41" s="358" t="str">
        <f>Calcu!F38</f>
        <v/>
      </c>
      <c r="M41" s="359"/>
      <c r="N41" s="359"/>
      <c r="O41" s="359"/>
      <c r="P41" s="360"/>
      <c r="Q41" s="358" t="str">
        <f>Calcu!G38</f>
        <v/>
      </c>
      <c r="R41" s="359"/>
      <c r="S41" s="359"/>
      <c r="T41" s="359"/>
      <c r="U41" s="360"/>
      <c r="V41" s="358" t="str">
        <f>Calcu!H38</f>
        <v/>
      </c>
      <c r="W41" s="359"/>
      <c r="X41" s="359"/>
      <c r="Y41" s="359"/>
      <c r="Z41" s="360"/>
      <c r="AA41" s="358" t="str">
        <f>Calcu!I38</f>
        <v/>
      </c>
      <c r="AB41" s="359"/>
      <c r="AC41" s="359"/>
      <c r="AD41" s="359"/>
      <c r="AE41" s="360"/>
      <c r="AF41" s="358" t="str">
        <f>Calcu!J38</f>
        <v/>
      </c>
      <c r="AG41" s="359"/>
      <c r="AH41" s="359"/>
      <c r="AI41" s="359"/>
      <c r="AJ41" s="360"/>
      <c r="AK41" s="358" t="str">
        <f>Calcu!K38</f>
        <v/>
      </c>
      <c r="AL41" s="359"/>
      <c r="AM41" s="359"/>
      <c r="AN41" s="359"/>
      <c r="AO41" s="360"/>
      <c r="AP41" s="358" t="str">
        <f>Calcu!L38</f>
        <v/>
      </c>
      <c r="AQ41" s="359"/>
      <c r="AR41" s="359"/>
      <c r="AS41" s="359"/>
      <c r="AT41" s="360"/>
      <c r="AU41" s="358" t="str">
        <f>Calcu!N38</f>
        <v/>
      </c>
      <c r="AV41" s="359"/>
      <c r="AW41" s="359"/>
      <c r="AX41" s="359"/>
      <c r="AY41" s="360"/>
      <c r="AZ41" s="358" t="str">
        <f>Calcu!T38</f>
        <v/>
      </c>
      <c r="BA41" s="359"/>
      <c r="BB41" s="359"/>
      <c r="BC41" s="359"/>
      <c r="BD41" s="360"/>
      <c r="BE41" s="358" t="str">
        <f>Calcu!AA38</f>
        <v/>
      </c>
      <c r="BF41" s="359"/>
      <c r="BG41" s="359"/>
      <c r="BH41" s="359"/>
      <c r="BI41" s="360"/>
      <c r="BJ41" s="358" t="str">
        <f>Calcu!AB38</f>
        <v/>
      </c>
      <c r="BK41" s="359"/>
      <c r="BL41" s="359"/>
      <c r="BM41" s="359"/>
      <c r="BN41" s="360"/>
    </row>
    <row r="42" spans="1:66" ht="18.75" customHeight="1">
      <c r="A42" s="57"/>
      <c r="B42" s="358" t="str">
        <f>Calcu!C39</f>
        <v/>
      </c>
      <c r="C42" s="359"/>
      <c r="D42" s="359"/>
      <c r="E42" s="359"/>
      <c r="F42" s="360"/>
      <c r="G42" s="358" t="str">
        <f>Calcu!E39</f>
        <v/>
      </c>
      <c r="H42" s="359"/>
      <c r="I42" s="359"/>
      <c r="J42" s="359"/>
      <c r="K42" s="360"/>
      <c r="L42" s="358" t="str">
        <f>Calcu!F39</f>
        <v/>
      </c>
      <c r="M42" s="359"/>
      <c r="N42" s="359"/>
      <c r="O42" s="359"/>
      <c r="P42" s="360"/>
      <c r="Q42" s="358" t="str">
        <f>Calcu!G39</f>
        <v/>
      </c>
      <c r="R42" s="359"/>
      <c r="S42" s="359"/>
      <c r="T42" s="359"/>
      <c r="U42" s="360"/>
      <c r="V42" s="358" t="str">
        <f>Calcu!H39</f>
        <v/>
      </c>
      <c r="W42" s="359"/>
      <c r="X42" s="359"/>
      <c r="Y42" s="359"/>
      <c r="Z42" s="360"/>
      <c r="AA42" s="358" t="str">
        <f>Calcu!I39</f>
        <v/>
      </c>
      <c r="AB42" s="359"/>
      <c r="AC42" s="359"/>
      <c r="AD42" s="359"/>
      <c r="AE42" s="360"/>
      <c r="AF42" s="358" t="str">
        <f>Calcu!J39</f>
        <v/>
      </c>
      <c r="AG42" s="359"/>
      <c r="AH42" s="359"/>
      <c r="AI42" s="359"/>
      <c r="AJ42" s="360"/>
      <c r="AK42" s="358" t="str">
        <f>Calcu!K39</f>
        <v/>
      </c>
      <c r="AL42" s="359"/>
      <c r="AM42" s="359"/>
      <c r="AN42" s="359"/>
      <c r="AO42" s="360"/>
      <c r="AP42" s="358" t="str">
        <f>Calcu!L39</f>
        <v/>
      </c>
      <c r="AQ42" s="359"/>
      <c r="AR42" s="359"/>
      <c r="AS42" s="359"/>
      <c r="AT42" s="360"/>
      <c r="AU42" s="358" t="str">
        <f>Calcu!N39</f>
        <v/>
      </c>
      <c r="AV42" s="359"/>
      <c r="AW42" s="359"/>
      <c r="AX42" s="359"/>
      <c r="AY42" s="360"/>
      <c r="AZ42" s="358" t="str">
        <f>Calcu!T39</f>
        <v/>
      </c>
      <c r="BA42" s="359"/>
      <c r="BB42" s="359"/>
      <c r="BC42" s="359"/>
      <c r="BD42" s="360"/>
      <c r="BE42" s="358" t="str">
        <f>Calcu!AA39</f>
        <v/>
      </c>
      <c r="BF42" s="359"/>
      <c r="BG42" s="359"/>
      <c r="BH42" s="359"/>
      <c r="BI42" s="360"/>
      <c r="BJ42" s="358" t="str">
        <f>Calcu!AB39</f>
        <v/>
      </c>
      <c r="BK42" s="359"/>
      <c r="BL42" s="359"/>
      <c r="BM42" s="359"/>
      <c r="BN42" s="360"/>
    </row>
    <row r="43" spans="1:66" ht="18.75" customHeight="1">
      <c r="A43" s="57"/>
      <c r="B43" s="358" t="str">
        <f>Calcu!C40</f>
        <v/>
      </c>
      <c r="C43" s="359"/>
      <c r="D43" s="359"/>
      <c r="E43" s="359"/>
      <c r="F43" s="360"/>
      <c r="G43" s="358" t="str">
        <f>Calcu!E40</f>
        <v/>
      </c>
      <c r="H43" s="359"/>
      <c r="I43" s="359"/>
      <c r="J43" s="359"/>
      <c r="K43" s="360"/>
      <c r="L43" s="358" t="str">
        <f>Calcu!F40</f>
        <v/>
      </c>
      <c r="M43" s="359"/>
      <c r="N43" s="359"/>
      <c r="O43" s="359"/>
      <c r="P43" s="360"/>
      <c r="Q43" s="358" t="str">
        <f>Calcu!G40</f>
        <v/>
      </c>
      <c r="R43" s="359"/>
      <c r="S43" s="359"/>
      <c r="T43" s="359"/>
      <c r="U43" s="360"/>
      <c r="V43" s="358" t="str">
        <f>Calcu!H40</f>
        <v/>
      </c>
      <c r="W43" s="359"/>
      <c r="X43" s="359"/>
      <c r="Y43" s="359"/>
      <c r="Z43" s="360"/>
      <c r="AA43" s="358" t="str">
        <f>Calcu!I40</f>
        <v/>
      </c>
      <c r="AB43" s="359"/>
      <c r="AC43" s="359"/>
      <c r="AD43" s="359"/>
      <c r="AE43" s="360"/>
      <c r="AF43" s="358" t="str">
        <f>Calcu!J40</f>
        <v/>
      </c>
      <c r="AG43" s="359"/>
      <c r="AH43" s="359"/>
      <c r="AI43" s="359"/>
      <c r="AJ43" s="360"/>
      <c r="AK43" s="358" t="str">
        <f>Calcu!K40</f>
        <v/>
      </c>
      <c r="AL43" s="359"/>
      <c r="AM43" s="359"/>
      <c r="AN43" s="359"/>
      <c r="AO43" s="360"/>
      <c r="AP43" s="358" t="str">
        <f>Calcu!L40</f>
        <v/>
      </c>
      <c r="AQ43" s="359"/>
      <c r="AR43" s="359"/>
      <c r="AS43" s="359"/>
      <c r="AT43" s="360"/>
      <c r="AU43" s="358" t="str">
        <f>Calcu!N40</f>
        <v/>
      </c>
      <c r="AV43" s="359"/>
      <c r="AW43" s="359"/>
      <c r="AX43" s="359"/>
      <c r="AY43" s="360"/>
      <c r="AZ43" s="358" t="str">
        <f>Calcu!T40</f>
        <v/>
      </c>
      <c r="BA43" s="359"/>
      <c r="BB43" s="359"/>
      <c r="BC43" s="359"/>
      <c r="BD43" s="360"/>
      <c r="BE43" s="358" t="str">
        <f>Calcu!AA40</f>
        <v/>
      </c>
      <c r="BF43" s="359"/>
      <c r="BG43" s="359"/>
      <c r="BH43" s="359"/>
      <c r="BI43" s="360"/>
      <c r="BJ43" s="358" t="str">
        <f>Calcu!AB40</f>
        <v/>
      </c>
      <c r="BK43" s="359"/>
      <c r="BL43" s="359"/>
      <c r="BM43" s="359"/>
      <c r="BN43" s="360"/>
    </row>
    <row r="44" spans="1:66" ht="18.75" customHeight="1">
      <c r="A44" s="57"/>
      <c r="B44" s="358" t="str">
        <f>Calcu!C41</f>
        <v/>
      </c>
      <c r="C44" s="359"/>
      <c r="D44" s="359"/>
      <c r="E44" s="359"/>
      <c r="F44" s="360"/>
      <c r="G44" s="358" t="str">
        <f>Calcu!E41</f>
        <v/>
      </c>
      <c r="H44" s="359"/>
      <c r="I44" s="359"/>
      <c r="J44" s="359"/>
      <c r="K44" s="360"/>
      <c r="L44" s="358" t="str">
        <f>Calcu!F41</f>
        <v/>
      </c>
      <c r="M44" s="359"/>
      <c r="N44" s="359"/>
      <c r="O44" s="359"/>
      <c r="P44" s="360"/>
      <c r="Q44" s="358" t="str">
        <f>Calcu!G41</f>
        <v/>
      </c>
      <c r="R44" s="359"/>
      <c r="S44" s="359"/>
      <c r="T44" s="359"/>
      <c r="U44" s="360"/>
      <c r="V44" s="358" t="str">
        <f>Calcu!H41</f>
        <v/>
      </c>
      <c r="W44" s="359"/>
      <c r="X44" s="359"/>
      <c r="Y44" s="359"/>
      <c r="Z44" s="360"/>
      <c r="AA44" s="358" t="str">
        <f>Calcu!I41</f>
        <v/>
      </c>
      <c r="AB44" s="359"/>
      <c r="AC44" s="359"/>
      <c r="AD44" s="359"/>
      <c r="AE44" s="360"/>
      <c r="AF44" s="358" t="str">
        <f>Calcu!J41</f>
        <v/>
      </c>
      <c r="AG44" s="359"/>
      <c r="AH44" s="359"/>
      <c r="AI44" s="359"/>
      <c r="AJ44" s="360"/>
      <c r="AK44" s="358" t="str">
        <f>Calcu!K41</f>
        <v/>
      </c>
      <c r="AL44" s="359"/>
      <c r="AM44" s="359"/>
      <c r="AN44" s="359"/>
      <c r="AO44" s="360"/>
      <c r="AP44" s="358" t="str">
        <f>Calcu!L41</f>
        <v/>
      </c>
      <c r="AQ44" s="359"/>
      <c r="AR44" s="359"/>
      <c r="AS44" s="359"/>
      <c r="AT44" s="360"/>
      <c r="AU44" s="358" t="str">
        <f>Calcu!N41</f>
        <v/>
      </c>
      <c r="AV44" s="359"/>
      <c r="AW44" s="359"/>
      <c r="AX44" s="359"/>
      <c r="AY44" s="360"/>
      <c r="AZ44" s="358" t="str">
        <f>Calcu!T41</f>
        <v/>
      </c>
      <c r="BA44" s="359"/>
      <c r="BB44" s="359"/>
      <c r="BC44" s="359"/>
      <c r="BD44" s="360"/>
      <c r="BE44" s="358" t="str">
        <f>Calcu!AA41</f>
        <v/>
      </c>
      <c r="BF44" s="359"/>
      <c r="BG44" s="359"/>
      <c r="BH44" s="359"/>
      <c r="BI44" s="360"/>
      <c r="BJ44" s="358" t="str">
        <f>Calcu!AB41</f>
        <v/>
      </c>
      <c r="BK44" s="359"/>
      <c r="BL44" s="359"/>
      <c r="BM44" s="359"/>
      <c r="BN44" s="360"/>
    </row>
    <row r="45" spans="1:66" ht="18.75" customHeight="1">
      <c r="A45" s="57"/>
      <c r="B45" s="358" t="str">
        <f>Calcu!C42</f>
        <v/>
      </c>
      <c r="C45" s="359"/>
      <c r="D45" s="359"/>
      <c r="E45" s="359"/>
      <c r="F45" s="360"/>
      <c r="G45" s="358" t="str">
        <f>Calcu!E42</f>
        <v/>
      </c>
      <c r="H45" s="359"/>
      <c r="I45" s="359"/>
      <c r="J45" s="359"/>
      <c r="K45" s="360"/>
      <c r="L45" s="358" t="str">
        <f>Calcu!F42</f>
        <v/>
      </c>
      <c r="M45" s="359"/>
      <c r="N45" s="359"/>
      <c r="O45" s="359"/>
      <c r="P45" s="360"/>
      <c r="Q45" s="358" t="str">
        <f>Calcu!G42</f>
        <v/>
      </c>
      <c r="R45" s="359"/>
      <c r="S45" s="359"/>
      <c r="T45" s="359"/>
      <c r="U45" s="360"/>
      <c r="V45" s="358" t="str">
        <f>Calcu!H42</f>
        <v/>
      </c>
      <c r="W45" s="359"/>
      <c r="X45" s="359"/>
      <c r="Y45" s="359"/>
      <c r="Z45" s="360"/>
      <c r="AA45" s="358" t="str">
        <f>Calcu!I42</f>
        <v/>
      </c>
      <c r="AB45" s="359"/>
      <c r="AC45" s="359"/>
      <c r="AD45" s="359"/>
      <c r="AE45" s="360"/>
      <c r="AF45" s="358" t="str">
        <f>Calcu!J42</f>
        <v/>
      </c>
      <c r="AG45" s="359"/>
      <c r="AH45" s="359"/>
      <c r="AI45" s="359"/>
      <c r="AJ45" s="360"/>
      <c r="AK45" s="358" t="str">
        <f>Calcu!K42</f>
        <v/>
      </c>
      <c r="AL45" s="359"/>
      <c r="AM45" s="359"/>
      <c r="AN45" s="359"/>
      <c r="AO45" s="360"/>
      <c r="AP45" s="358" t="str">
        <f>Calcu!L42</f>
        <v/>
      </c>
      <c r="AQ45" s="359"/>
      <c r="AR45" s="359"/>
      <c r="AS45" s="359"/>
      <c r="AT45" s="360"/>
      <c r="AU45" s="358" t="str">
        <f>Calcu!N42</f>
        <v/>
      </c>
      <c r="AV45" s="359"/>
      <c r="AW45" s="359"/>
      <c r="AX45" s="359"/>
      <c r="AY45" s="360"/>
      <c r="AZ45" s="358" t="str">
        <f>Calcu!T42</f>
        <v/>
      </c>
      <c r="BA45" s="359"/>
      <c r="BB45" s="359"/>
      <c r="BC45" s="359"/>
      <c r="BD45" s="360"/>
      <c r="BE45" s="358" t="str">
        <f>Calcu!AA42</f>
        <v/>
      </c>
      <c r="BF45" s="359"/>
      <c r="BG45" s="359"/>
      <c r="BH45" s="359"/>
      <c r="BI45" s="360"/>
      <c r="BJ45" s="358" t="str">
        <f>Calcu!AB42</f>
        <v/>
      </c>
      <c r="BK45" s="359"/>
      <c r="BL45" s="359"/>
      <c r="BM45" s="359"/>
      <c r="BN45" s="360"/>
    </row>
    <row r="46" spans="1:66" ht="18.75" customHeight="1">
      <c r="A46" s="57"/>
      <c r="B46" s="358" t="str">
        <f>Calcu!C43</f>
        <v/>
      </c>
      <c r="C46" s="359"/>
      <c r="D46" s="359"/>
      <c r="E46" s="359"/>
      <c r="F46" s="360"/>
      <c r="G46" s="358" t="str">
        <f>Calcu!E43</f>
        <v/>
      </c>
      <c r="H46" s="359"/>
      <c r="I46" s="359"/>
      <c r="J46" s="359"/>
      <c r="K46" s="360"/>
      <c r="L46" s="358" t="str">
        <f>Calcu!F43</f>
        <v/>
      </c>
      <c r="M46" s="359"/>
      <c r="N46" s="359"/>
      <c r="O46" s="359"/>
      <c r="P46" s="360"/>
      <c r="Q46" s="358" t="str">
        <f>Calcu!G43</f>
        <v/>
      </c>
      <c r="R46" s="359"/>
      <c r="S46" s="359"/>
      <c r="T46" s="359"/>
      <c r="U46" s="360"/>
      <c r="V46" s="358" t="str">
        <f>Calcu!H43</f>
        <v/>
      </c>
      <c r="W46" s="359"/>
      <c r="X46" s="359"/>
      <c r="Y46" s="359"/>
      <c r="Z46" s="360"/>
      <c r="AA46" s="358" t="str">
        <f>Calcu!I43</f>
        <v/>
      </c>
      <c r="AB46" s="359"/>
      <c r="AC46" s="359"/>
      <c r="AD46" s="359"/>
      <c r="AE46" s="360"/>
      <c r="AF46" s="358" t="str">
        <f>Calcu!J43</f>
        <v/>
      </c>
      <c r="AG46" s="359"/>
      <c r="AH46" s="359"/>
      <c r="AI46" s="359"/>
      <c r="AJ46" s="360"/>
      <c r="AK46" s="358" t="str">
        <f>Calcu!K43</f>
        <v/>
      </c>
      <c r="AL46" s="359"/>
      <c r="AM46" s="359"/>
      <c r="AN46" s="359"/>
      <c r="AO46" s="360"/>
      <c r="AP46" s="358" t="str">
        <f>Calcu!L43</f>
        <v/>
      </c>
      <c r="AQ46" s="359"/>
      <c r="AR46" s="359"/>
      <c r="AS46" s="359"/>
      <c r="AT46" s="360"/>
      <c r="AU46" s="358" t="str">
        <f>Calcu!N43</f>
        <v/>
      </c>
      <c r="AV46" s="359"/>
      <c r="AW46" s="359"/>
      <c r="AX46" s="359"/>
      <c r="AY46" s="360"/>
      <c r="AZ46" s="358" t="str">
        <f>Calcu!T43</f>
        <v/>
      </c>
      <c r="BA46" s="359"/>
      <c r="BB46" s="359"/>
      <c r="BC46" s="359"/>
      <c r="BD46" s="360"/>
      <c r="BE46" s="358" t="str">
        <f>Calcu!AA43</f>
        <v/>
      </c>
      <c r="BF46" s="359"/>
      <c r="BG46" s="359"/>
      <c r="BH46" s="359"/>
      <c r="BI46" s="360"/>
      <c r="BJ46" s="358" t="str">
        <f>Calcu!AB43</f>
        <v/>
      </c>
      <c r="BK46" s="359"/>
      <c r="BL46" s="359"/>
      <c r="BM46" s="359"/>
      <c r="BN46" s="360"/>
    </row>
    <row r="47" spans="1:66" ht="18.75" customHeight="1">
      <c r="A47" s="57"/>
      <c r="B47" s="358" t="str">
        <f>Calcu!C44</f>
        <v/>
      </c>
      <c r="C47" s="359"/>
      <c r="D47" s="359"/>
      <c r="E47" s="359"/>
      <c r="F47" s="360"/>
      <c r="G47" s="358" t="str">
        <f>Calcu!E44</f>
        <v/>
      </c>
      <c r="H47" s="359"/>
      <c r="I47" s="359"/>
      <c r="J47" s="359"/>
      <c r="K47" s="360"/>
      <c r="L47" s="358" t="str">
        <f>Calcu!F44</f>
        <v/>
      </c>
      <c r="M47" s="359"/>
      <c r="N47" s="359"/>
      <c r="O47" s="359"/>
      <c r="P47" s="360"/>
      <c r="Q47" s="358" t="str">
        <f>Calcu!G44</f>
        <v/>
      </c>
      <c r="R47" s="359"/>
      <c r="S47" s="359"/>
      <c r="T47" s="359"/>
      <c r="U47" s="360"/>
      <c r="V47" s="358" t="str">
        <f>Calcu!H44</f>
        <v/>
      </c>
      <c r="W47" s="359"/>
      <c r="X47" s="359"/>
      <c r="Y47" s="359"/>
      <c r="Z47" s="360"/>
      <c r="AA47" s="358" t="str">
        <f>Calcu!I44</f>
        <v/>
      </c>
      <c r="AB47" s="359"/>
      <c r="AC47" s="359"/>
      <c r="AD47" s="359"/>
      <c r="AE47" s="360"/>
      <c r="AF47" s="358" t="str">
        <f>Calcu!J44</f>
        <v/>
      </c>
      <c r="AG47" s="359"/>
      <c r="AH47" s="359"/>
      <c r="AI47" s="359"/>
      <c r="AJ47" s="360"/>
      <c r="AK47" s="358" t="str">
        <f>Calcu!K44</f>
        <v/>
      </c>
      <c r="AL47" s="359"/>
      <c r="AM47" s="359"/>
      <c r="AN47" s="359"/>
      <c r="AO47" s="360"/>
      <c r="AP47" s="358" t="str">
        <f>Calcu!L44</f>
        <v/>
      </c>
      <c r="AQ47" s="359"/>
      <c r="AR47" s="359"/>
      <c r="AS47" s="359"/>
      <c r="AT47" s="360"/>
      <c r="AU47" s="358" t="str">
        <f>Calcu!N44</f>
        <v/>
      </c>
      <c r="AV47" s="359"/>
      <c r="AW47" s="359"/>
      <c r="AX47" s="359"/>
      <c r="AY47" s="360"/>
      <c r="AZ47" s="358" t="str">
        <f>Calcu!T44</f>
        <v/>
      </c>
      <c r="BA47" s="359"/>
      <c r="BB47" s="359"/>
      <c r="BC47" s="359"/>
      <c r="BD47" s="360"/>
      <c r="BE47" s="358" t="str">
        <f>Calcu!AA44</f>
        <v/>
      </c>
      <c r="BF47" s="359"/>
      <c r="BG47" s="359"/>
      <c r="BH47" s="359"/>
      <c r="BI47" s="360"/>
      <c r="BJ47" s="358" t="str">
        <f>Calcu!AB44</f>
        <v/>
      </c>
      <c r="BK47" s="359"/>
      <c r="BL47" s="359"/>
      <c r="BM47" s="359"/>
      <c r="BN47" s="360"/>
    </row>
    <row r="48" spans="1:66" ht="18.75" customHeight="1">
      <c r="A48" s="57"/>
      <c r="B48" s="358" t="str">
        <f>Calcu!C45</f>
        <v/>
      </c>
      <c r="C48" s="359"/>
      <c r="D48" s="359"/>
      <c r="E48" s="359"/>
      <c r="F48" s="360"/>
      <c r="G48" s="358" t="str">
        <f>Calcu!E45</f>
        <v/>
      </c>
      <c r="H48" s="359"/>
      <c r="I48" s="359"/>
      <c r="J48" s="359"/>
      <c r="K48" s="360"/>
      <c r="L48" s="358" t="str">
        <f>Calcu!F45</f>
        <v/>
      </c>
      <c r="M48" s="359"/>
      <c r="N48" s="359"/>
      <c r="O48" s="359"/>
      <c r="P48" s="360"/>
      <c r="Q48" s="358" t="str">
        <f>Calcu!G45</f>
        <v/>
      </c>
      <c r="R48" s="359"/>
      <c r="S48" s="359"/>
      <c r="T48" s="359"/>
      <c r="U48" s="360"/>
      <c r="V48" s="358" t="str">
        <f>Calcu!H45</f>
        <v/>
      </c>
      <c r="W48" s="359"/>
      <c r="X48" s="359"/>
      <c r="Y48" s="359"/>
      <c r="Z48" s="360"/>
      <c r="AA48" s="358" t="str">
        <f>Calcu!I45</f>
        <v/>
      </c>
      <c r="AB48" s="359"/>
      <c r="AC48" s="359"/>
      <c r="AD48" s="359"/>
      <c r="AE48" s="360"/>
      <c r="AF48" s="358" t="str">
        <f>Calcu!J45</f>
        <v/>
      </c>
      <c r="AG48" s="359"/>
      <c r="AH48" s="359"/>
      <c r="AI48" s="359"/>
      <c r="AJ48" s="360"/>
      <c r="AK48" s="358" t="str">
        <f>Calcu!K45</f>
        <v/>
      </c>
      <c r="AL48" s="359"/>
      <c r="AM48" s="359"/>
      <c r="AN48" s="359"/>
      <c r="AO48" s="360"/>
      <c r="AP48" s="358" t="str">
        <f>Calcu!L45</f>
        <v/>
      </c>
      <c r="AQ48" s="359"/>
      <c r="AR48" s="359"/>
      <c r="AS48" s="359"/>
      <c r="AT48" s="360"/>
      <c r="AU48" s="358" t="str">
        <f>Calcu!N45</f>
        <v/>
      </c>
      <c r="AV48" s="359"/>
      <c r="AW48" s="359"/>
      <c r="AX48" s="359"/>
      <c r="AY48" s="360"/>
      <c r="AZ48" s="358" t="str">
        <f>Calcu!T45</f>
        <v/>
      </c>
      <c r="BA48" s="359"/>
      <c r="BB48" s="359"/>
      <c r="BC48" s="359"/>
      <c r="BD48" s="360"/>
      <c r="BE48" s="358" t="str">
        <f>Calcu!AA45</f>
        <v/>
      </c>
      <c r="BF48" s="359"/>
      <c r="BG48" s="359"/>
      <c r="BH48" s="359"/>
      <c r="BI48" s="360"/>
      <c r="BJ48" s="358" t="str">
        <f>Calcu!AB45</f>
        <v/>
      </c>
      <c r="BK48" s="359"/>
      <c r="BL48" s="359"/>
      <c r="BM48" s="359"/>
      <c r="BN48" s="360"/>
    </row>
    <row r="49" spans="1:66" ht="18.75" customHeight="1">
      <c r="A49" s="57"/>
      <c r="B49" s="358" t="str">
        <f>Calcu!C46</f>
        <v/>
      </c>
      <c r="C49" s="359"/>
      <c r="D49" s="359"/>
      <c r="E49" s="359"/>
      <c r="F49" s="360"/>
      <c r="G49" s="358" t="str">
        <f>Calcu!E46</f>
        <v/>
      </c>
      <c r="H49" s="359"/>
      <c r="I49" s="359"/>
      <c r="J49" s="359"/>
      <c r="K49" s="360"/>
      <c r="L49" s="358" t="str">
        <f>Calcu!F46</f>
        <v/>
      </c>
      <c r="M49" s="359"/>
      <c r="N49" s="359"/>
      <c r="O49" s="359"/>
      <c r="P49" s="360"/>
      <c r="Q49" s="358" t="str">
        <f>Calcu!G46</f>
        <v/>
      </c>
      <c r="R49" s="359"/>
      <c r="S49" s="359"/>
      <c r="T49" s="359"/>
      <c r="U49" s="360"/>
      <c r="V49" s="358" t="str">
        <f>Calcu!H46</f>
        <v/>
      </c>
      <c r="W49" s="359"/>
      <c r="X49" s="359"/>
      <c r="Y49" s="359"/>
      <c r="Z49" s="360"/>
      <c r="AA49" s="358" t="str">
        <f>Calcu!I46</f>
        <v/>
      </c>
      <c r="AB49" s="359"/>
      <c r="AC49" s="359"/>
      <c r="AD49" s="359"/>
      <c r="AE49" s="360"/>
      <c r="AF49" s="358" t="str">
        <f>Calcu!J46</f>
        <v/>
      </c>
      <c r="AG49" s="359"/>
      <c r="AH49" s="359"/>
      <c r="AI49" s="359"/>
      <c r="AJ49" s="360"/>
      <c r="AK49" s="358" t="str">
        <f>Calcu!K46</f>
        <v/>
      </c>
      <c r="AL49" s="359"/>
      <c r="AM49" s="359"/>
      <c r="AN49" s="359"/>
      <c r="AO49" s="360"/>
      <c r="AP49" s="358" t="str">
        <f>Calcu!L46</f>
        <v/>
      </c>
      <c r="AQ49" s="359"/>
      <c r="AR49" s="359"/>
      <c r="AS49" s="359"/>
      <c r="AT49" s="360"/>
      <c r="AU49" s="358" t="str">
        <f>Calcu!N46</f>
        <v/>
      </c>
      <c r="AV49" s="359"/>
      <c r="AW49" s="359"/>
      <c r="AX49" s="359"/>
      <c r="AY49" s="360"/>
      <c r="AZ49" s="358" t="str">
        <f>Calcu!T46</f>
        <v/>
      </c>
      <c r="BA49" s="359"/>
      <c r="BB49" s="359"/>
      <c r="BC49" s="359"/>
      <c r="BD49" s="360"/>
      <c r="BE49" s="358" t="str">
        <f>Calcu!AA46</f>
        <v/>
      </c>
      <c r="BF49" s="359"/>
      <c r="BG49" s="359"/>
      <c r="BH49" s="359"/>
      <c r="BI49" s="360"/>
      <c r="BJ49" s="358" t="str">
        <f>Calcu!AB46</f>
        <v/>
      </c>
      <c r="BK49" s="359"/>
      <c r="BL49" s="359"/>
      <c r="BM49" s="359"/>
      <c r="BN49" s="360"/>
    </row>
    <row r="50" spans="1:66" ht="18.75" customHeight="1">
      <c r="A50" s="57"/>
      <c r="B50" s="358" t="str">
        <f>Calcu!C47</f>
        <v/>
      </c>
      <c r="C50" s="359"/>
      <c r="D50" s="359"/>
      <c r="E50" s="359"/>
      <c r="F50" s="360"/>
      <c r="G50" s="358" t="str">
        <f>Calcu!E47</f>
        <v/>
      </c>
      <c r="H50" s="359"/>
      <c r="I50" s="359"/>
      <c r="J50" s="359"/>
      <c r="K50" s="360"/>
      <c r="L50" s="358" t="str">
        <f>Calcu!F47</f>
        <v/>
      </c>
      <c r="M50" s="359"/>
      <c r="N50" s="359"/>
      <c r="O50" s="359"/>
      <c r="P50" s="360"/>
      <c r="Q50" s="358" t="str">
        <f>Calcu!G47</f>
        <v/>
      </c>
      <c r="R50" s="359"/>
      <c r="S50" s="359"/>
      <c r="T50" s="359"/>
      <c r="U50" s="360"/>
      <c r="V50" s="358" t="str">
        <f>Calcu!H47</f>
        <v/>
      </c>
      <c r="W50" s="359"/>
      <c r="X50" s="359"/>
      <c r="Y50" s="359"/>
      <c r="Z50" s="360"/>
      <c r="AA50" s="358" t="str">
        <f>Calcu!I47</f>
        <v/>
      </c>
      <c r="AB50" s="359"/>
      <c r="AC50" s="359"/>
      <c r="AD50" s="359"/>
      <c r="AE50" s="360"/>
      <c r="AF50" s="358" t="str">
        <f>Calcu!J47</f>
        <v/>
      </c>
      <c r="AG50" s="359"/>
      <c r="AH50" s="359"/>
      <c r="AI50" s="359"/>
      <c r="AJ50" s="360"/>
      <c r="AK50" s="358" t="str">
        <f>Calcu!K47</f>
        <v/>
      </c>
      <c r="AL50" s="359"/>
      <c r="AM50" s="359"/>
      <c r="AN50" s="359"/>
      <c r="AO50" s="360"/>
      <c r="AP50" s="358" t="str">
        <f>Calcu!L47</f>
        <v/>
      </c>
      <c r="AQ50" s="359"/>
      <c r="AR50" s="359"/>
      <c r="AS50" s="359"/>
      <c r="AT50" s="360"/>
      <c r="AU50" s="358" t="str">
        <f>Calcu!N47</f>
        <v/>
      </c>
      <c r="AV50" s="359"/>
      <c r="AW50" s="359"/>
      <c r="AX50" s="359"/>
      <c r="AY50" s="360"/>
      <c r="AZ50" s="358" t="str">
        <f>Calcu!T47</f>
        <v/>
      </c>
      <c r="BA50" s="359"/>
      <c r="BB50" s="359"/>
      <c r="BC50" s="359"/>
      <c r="BD50" s="360"/>
      <c r="BE50" s="358" t="str">
        <f>Calcu!AA47</f>
        <v/>
      </c>
      <c r="BF50" s="359"/>
      <c r="BG50" s="359"/>
      <c r="BH50" s="359"/>
      <c r="BI50" s="360"/>
      <c r="BJ50" s="358" t="str">
        <f>Calcu!AB47</f>
        <v/>
      </c>
      <c r="BK50" s="359"/>
      <c r="BL50" s="359"/>
      <c r="BM50" s="359"/>
      <c r="BN50" s="360"/>
    </row>
    <row r="51" spans="1:66" ht="18.75" customHeight="1">
      <c r="A51" s="57"/>
      <c r="B51" s="358" t="str">
        <f>Calcu!C48</f>
        <v/>
      </c>
      <c r="C51" s="359"/>
      <c r="D51" s="359"/>
      <c r="E51" s="359"/>
      <c r="F51" s="360"/>
      <c r="G51" s="358" t="str">
        <f>Calcu!E48</f>
        <v/>
      </c>
      <c r="H51" s="359"/>
      <c r="I51" s="359"/>
      <c r="J51" s="359"/>
      <c r="K51" s="360"/>
      <c r="L51" s="358" t="str">
        <f>Calcu!F48</f>
        <v/>
      </c>
      <c r="M51" s="359"/>
      <c r="N51" s="359"/>
      <c r="O51" s="359"/>
      <c r="P51" s="360"/>
      <c r="Q51" s="358" t="str">
        <f>Calcu!G48</f>
        <v/>
      </c>
      <c r="R51" s="359"/>
      <c r="S51" s="359"/>
      <c r="T51" s="359"/>
      <c r="U51" s="360"/>
      <c r="V51" s="358" t="str">
        <f>Calcu!H48</f>
        <v/>
      </c>
      <c r="W51" s="359"/>
      <c r="X51" s="359"/>
      <c r="Y51" s="359"/>
      <c r="Z51" s="360"/>
      <c r="AA51" s="358" t="str">
        <f>Calcu!I48</f>
        <v/>
      </c>
      <c r="AB51" s="359"/>
      <c r="AC51" s="359"/>
      <c r="AD51" s="359"/>
      <c r="AE51" s="360"/>
      <c r="AF51" s="358" t="str">
        <f>Calcu!J48</f>
        <v/>
      </c>
      <c r="AG51" s="359"/>
      <c r="AH51" s="359"/>
      <c r="AI51" s="359"/>
      <c r="AJ51" s="360"/>
      <c r="AK51" s="358" t="str">
        <f>Calcu!K48</f>
        <v/>
      </c>
      <c r="AL51" s="359"/>
      <c r="AM51" s="359"/>
      <c r="AN51" s="359"/>
      <c r="AO51" s="360"/>
      <c r="AP51" s="358" t="str">
        <f>Calcu!L48</f>
        <v/>
      </c>
      <c r="AQ51" s="359"/>
      <c r="AR51" s="359"/>
      <c r="AS51" s="359"/>
      <c r="AT51" s="360"/>
      <c r="AU51" s="358" t="str">
        <f>Calcu!N48</f>
        <v/>
      </c>
      <c r="AV51" s="359"/>
      <c r="AW51" s="359"/>
      <c r="AX51" s="359"/>
      <c r="AY51" s="360"/>
      <c r="AZ51" s="358" t="str">
        <f>Calcu!T48</f>
        <v/>
      </c>
      <c r="BA51" s="359"/>
      <c r="BB51" s="359"/>
      <c r="BC51" s="359"/>
      <c r="BD51" s="360"/>
      <c r="BE51" s="358" t="str">
        <f>Calcu!AA48</f>
        <v/>
      </c>
      <c r="BF51" s="359"/>
      <c r="BG51" s="359"/>
      <c r="BH51" s="359"/>
      <c r="BI51" s="360"/>
      <c r="BJ51" s="358" t="str">
        <f>Calcu!AB48</f>
        <v/>
      </c>
      <c r="BK51" s="359"/>
      <c r="BL51" s="359"/>
      <c r="BM51" s="359"/>
      <c r="BN51" s="360"/>
    </row>
    <row r="52" spans="1:66" ht="18.75" customHeight="1">
      <c r="A52" s="57"/>
      <c r="B52" s="358" t="str">
        <f>Calcu!C49</f>
        <v/>
      </c>
      <c r="C52" s="359"/>
      <c r="D52" s="359"/>
      <c r="E52" s="359"/>
      <c r="F52" s="360"/>
      <c r="G52" s="358" t="str">
        <f>Calcu!E49</f>
        <v/>
      </c>
      <c r="H52" s="359"/>
      <c r="I52" s="359"/>
      <c r="J52" s="359"/>
      <c r="K52" s="360"/>
      <c r="L52" s="358" t="str">
        <f>Calcu!F49</f>
        <v/>
      </c>
      <c r="M52" s="359"/>
      <c r="N52" s="359"/>
      <c r="O52" s="359"/>
      <c r="P52" s="360"/>
      <c r="Q52" s="358" t="str">
        <f>Calcu!G49</f>
        <v/>
      </c>
      <c r="R52" s="359"/>
      <c r="S52" s="359"/>
      <c r="T52" s="359"/>
      <c r="U52" s="360"/>
      <c r="V52" s="358" t="str">
        <f>Calcu!H49</f>
        <v/>
      </c>
      <c r="W52" s="359"/>
      <c r="X52" s="359"/>
      <c r="Y52" s="359"/>
      <c r="Z52" s="360"/>
      <c r="AA52" s="358" t="str">
        <f>Calcu!I49</f>
        <v/>
      </c>
      <c r="AB52" s="359"/>
      <c r="AC52" s="359"/>
      <c r="AD52" s="359"/>
      <c r="AE52" s="360"/>
      <c r="AF52" s="358" t="str">
        <f>Calcu!J49</f>
        <v/>
      </c>
      <c r="AG52" s="359"/>
      <c r="AH52" s="359"/>
      <c r="AI52" s="359"/>
      <c r="AJ52" s="360"/>
      <c r="AK52" s="358" t="str">
        <f>Calcu!K49</f>
        <v/>
      </c>
      <c r="AL52" s="359"/>
      <c r="AM52" s="359"/>
      <c r="AN52" s="359"/>
      <c r="AO52" s="360"/>
      <c r="AP52" s="358" t="str">
        <f>Calcu!L49</f>
        <v/>
      </c>
      <c r="AQ52" s="359"/>
      <c r="AR52" s="359"/>
      <c r="AS52" s="359"/>
      <c r="AT52" s="360"/>
      <c r="AU52" s="358" t="str">
        <f>Calcu!N49</f>
        <v/>
      </c>
      <c r="AV52" s="359"/>
      <c r="AW52" s="359"/>
      <c r="AX52" s="359"/>
      <c r="AY52" s="360"/>
      <c r="AZ52" s="358" t="str">
        <f>Calcu!T49</f>
        <v/>
      </c>
      <c r="BA52" s="359"/>
      <c r="BB52" s="359"/>
      <c r="BC52" s="359"/>
      <c r="BD52" s="360"/>
      <c r="BE52" s="358" t="str">
        <f>Calcu!AA49</f>
        <v/>
      </c>
      <c r="BF52" s="359"/>
      <c r="BG52" s="359"/>
      <c r="BH52" s="359"/>
      <c r="BI52" s="360"/>
      <c r="BJ52" s="358" t="str">
        <f>Calcu!AB49</f>
        <v/>
      </c>
      <c r="BK52" s="359"/>
      <c r="BL52" s="359"/>
      <c r="BM52" s="359"/>
      <c r="BN52" s="360"/>
    </row>
    <row r="53" spans="1:66" ht="18.75" customHeight="1">
      <c r="A53" s="57"/>
      <c r="B53" s="358" t="str">
        <f>Calcu!C50</f>
        <v/>
      </c>
      <c r="C53" s="359"/>
      <c r="D53" s="359"/>
      <c r="E53" s="359"/>
      <c r="F53" s="360"/>
      <c r="G53" s="358" t="str">
        <f>Calcu!E50</f>
        <v/>
      </c>
      <c r="H53" s="359"/>
      <c r="I53" s="359"/>
      <c r="J53" s="359"/>
      <c r="K53" s="360"/>
      <c r="L53" s="358" t="str">
        <f>Calcu!F50</f>
        <v/>
      </c>
      <c r="M53" s="359"/>
      <c r="N53" s="359"/>
      <c r="O53" s="359"/>
      <c r="P53" s="360"/>
      <c r="Q53" s="358" t="str">
        <f>Calcu!G50</f>
        <v/>
      </c>
      <c r="R53" s="359"/>
      <c r="S53" s="359"/>
      <c r="T53" s="359"/>
      <c r="U53" s="360"/>
      <c r="V53" s="358" t="str">
        <f>Calcu!H50</f>
        <v/>
      </c>
      <c r="W53" s="359"/>
      <c r="X53" s="359"/>
      <c r="Y53" s="359"/>
      <c r="Z53" s="360"/>
      <c r="AA53" s="358" t="str">
        <f>Calcu!I50</f>
        <v/>
      </c>
      <c r="AB53" s="359"/>
      <c r="AC53" s="359"/>
      <c r="AD53" s="359"/>
      <c r="AE53" s="360"/>
      <c r="AF53" s="358" t="str">
        <f>Calcu!J50</f>
        <v/>
      </c>
      <c r="AG53" s="359"/>
      <c r="AH53" s="359"/>
      <c r="AI53" s="359"/>
      <c r="AJ53" s="360"/>
      <c r="AK53" s="358" t="str">
        <f>Calcu!K50</f>
        <v/>
      </c>
      <c r="AL53" s="359"/>
      <c r="AM53" s="359"/>
      <c r="AN53" s="359"/>
      <c r="AO53" s="360"/>
      <c r="AP53" s="358" t="str">
        <f>Calcu!L50</f>
        <v/>
      </c>
      <c r="AQ53" s="359"/>
      <c r="AR53" s="359"/>
      <c r="AS53" s="359"/>
      <c r="AT53" s="360"/>
      <c r="AU53" s="358" t="str">
        <f>Calcu!N50</f>
        <v/>
      </c>
      <c r="AV53" s="359"/>
      <c r="AW53" s="359"/>
      <c r="AX53" s="359"/>
      <c r="AY53" s="360"/>
      <c r="AZ53" s="358" t="str">
        <f>Calcu!T50</f>
        <v/>
      </c>
      <c r="BA53" s="359"/>
      <c r="BB53" s="359"/>
      <c r="BC53" s="359"/>
      <c r="BD53" s="360"/>
      <c r="BE53" s="358" t="str">
        <f>Calcu!AA50</f>
        <v/>
      </c>
      <c r="BF53" s="359"/>
      <c r="BG53" s="359"/>
      <c r="BH53" s="359"/>
      <c r="BI53" s="360"/>
      <c r="BJ53" s="358" t="str">
        <f>Calcu!AB50</f>
        <v/>
      </c>
      <c r="BK53" s="359"/>
      <c r="BL53" s="359"/>
      <c r="BM53" s="359"/>
      <c r="BN53" s="360"/>
    </row>
    <row r="54" spans="1:66" ht="18.75" customHeight="1">
      <c r="A54" s="57"/>
      <c r="B54" s="358" t="str">
        <f>Calcu!C51</f>
        <v/>
      </c>
      <c r="C54" s="359"/>
      <c r="D54" s="359"/>
      <c r="E54" s="359"/>
      <c r="F54" s="360"/>
      <c r="G54" s="358" t="str">
        <f>Calcu!E51</f>
        <v/>
      </c>
      <c r="H54" s="359"/>
      <c r="I54" s="359"/>
      <c r="J54" s="359"/>
      <c r="K54" s="360"/>
      <c r="L54" s="358" t="str">
        <f>Calcu!F51</f>
        <v/>
      </c>
      <c r="M54" s="359"/>
      <c r="N54" s="359"/>
      <c r="O54" s="359"/>
      <c r="P54" s="360"/>
      <c r="Q54" s="358" t="str">
        <f>Calcu!G51</f>
        <v/>
      </c>
      <c r="R54" s="359"/>
      <c r="S54" s="359"/>
      <c r="T54" s="359"/>
      <c r="U54" s="360"/>
      <c r="V54" s="358" t="str">
        <f>Calcu!H51</f>
        <v/>
      </c>
      <c r="W54" s="359"/>
      <c r="X54" s="359"/>
      <c r="Y54" s="359"/>
      <c r="Z54" s="360"/>
      <c r="AA54" s="358" t="str">
        <f>Calcu!I51</f>
        <v/>
      </c>
      <c r="AB54" s="359"/>
      <c r="AC54" s="359"/>
      <c r="AD54" s="359"/>
      <c r="AE54" s="360"/>
      <c r="AF54" s="358" t="str">
        <f>Calcu!J51</f>
        <v/>
      </c>
      <c r="AG54" s="359"/>
      <c r="AH54" s="359"/>
      <c r="AI54" s="359"/>
      <c r="AJ54" s="360"/>
      <c r="AK54" s="358" t="str">
        <f>Calcu!K51</f>
        <v/>
      </c>
      <c r="AL54" s="359"/>
      <c r="AM54" s="359"/>
      <c r="AN54" s="359"/>
      <c r="AO54" s="360"/>
      <c r="AP54" s="358" t="str">
        <f>Calcu!L51</f>
        <v/>
      </c>
      <c r="AQ54" s="359"/>
      <c r="AR54" s="359"/>
      <c r="AS54" s="359"/>
      <c r="AT54" s="360"/>
      <c r="AU54" s="358" t="str">
        <f>Calcu!N51</f>
        <v/>
      </c>
      <c r="AV54" s="359"/>
      <c r="AW54" s="359"/>
      <c r="AX54" s="359"/>
      <c r="AY54" s="360"/>
      <c r="AZ54" s="358" t="str">
        <f>Calcu!T51</f>
        <v/>
      </c>
      <c r="BA54" s="359"/>
      <c r="BB54" s="359"/>
      <c r="BC54" s="359"/>
      <c r="BD54" s="360"/>
      <c r="BE54" s="358" t="str">
        <f>Calcu!AA51</f>
        <v/>
      </c>
      <c r="BF54" s="359"/>
      <c r="BG54" s="359"/>
      <c r="BH54" s="359"/>
      <c r="BI54" s="360"/>
      <c r="BJ54" s="358" t="str">
        <f>Calcu!AB51</f>
        <v/>
      </c>
      <c r="BK54" s="359"/>
      <c r="BL54" s="359"/>
      <c r="BM54" s="359"/>
      <c r="BN54" s="360"/>
    </row>
    <row r="55" spans="1:66" ht="18.75" customHeight="1">
      <c r="A55" s="57"/>
      <c r="B55" s="358" t="str">
        <f>Calcu!C52</f>
        <v/>
      </c>
      <c r="C55" s="359"/>
      <c r="D55" s="359"/>
      <c r="E55" s="359"/>
      <c r="F55" s="360"/>
      <c r="G55" s="358" t="str">
        <f>Calcu!E52</f>
        <v/>
      </c>
      <c r="H55" s="359"/>
      <c r="I55" s="359"/>
      <c r="J55" s="359"/>
      <c r="K55" s="360"/>
      <c r="L55" s="358" t="str">
        <f>Calcu!F52</f>
        <v/>
      </c>
      <c r="M55" s="359"/>
      <c r="N55" s="359"/>
      <c r="O55" s="359"/>
      <c r="P55" s="360"/>
      <c r="Q55" s="358" t="str">
        <f>Calcu!G52</f>
        <v/>
      </c>
      <c r="R55" s="359"/>
      <c r="S55" s="359"/>
      <c r="T55" s="359"/>
      <c r="U55" s="360"/>
      <c r="V55" s="358" t="str">
        <f>Calcu!H52</f>
        <v/>
      </c>
      <c r="W55" s="359"/>
      <c r="X55" s="359"/>
      <c r="Y55" s="359"/>
      <c r="Z55" s="360"/>
      <c r="AA55" s="358" t="str">
        <f>Calcu!I52</f>
        <v/>
      </c>
      <c r="AB55" s="359"/>
      <c r="AC55" s="359"/>
      <c r="AD55" s="359"/>
      <c r="AE55" s="360"/>
      <c r="AF55" s="358" t="str">
        <f>Calcu!J52</f>
        <v/>
      </c>
      <c r="AG55" s="359"/>
      <c r="AH55" s="359"/>
      <c r="AI55" s="359"/>
      <c r="AJ55" s="360"/>
      <c r="AK55" s="358" t="str">
        <f>Calcu!K52</f>
        <v/>
      </c>
      <c r="AL55" s="359"/>
      <c r="AM55" s="359"/>
      <c r="AN55" s="359"/>
      <c r="AO55" s="360"/>
      <c r="AP55" s="358" t="str">
        <f>Calcu!L52</f>
        <v/>
      </c>
      <c r="AQ55" s="359"/>
      <c r="AR55" s="359"/>
      <c r="AS55" s="359"/>
      <c r="AT55" s="360"/>
      <c r="AU55" s="358" t="str">
        <f>Calcu!N52</f>
        <v/>
      </c>
      <c r="AV55" s="359"/>
      <c r="AW55" s="359"/>
      <c r="AX55" s="359"/>
      <c r="AY55" s="360"/>
      <c r="AZ55" s="358" t="str">
        <f>Calcu!T52</f>
        <v/>
      </c>
      <c r="BA55" s="359"/>
      <c r="BB55" s="359"/>
      <c r="BC55" s="359"/>
      <c r="BD55" s="360"/>
      <c r="BE55" s="358" t="str">
        <f>Calcu!AA52</f>
        <v/>
      </c>
      <c r="BF55" s="359"/>
      <c r="BG55" s="359"/>
      <c r="BH55" s="359"/>
      <c r="BI55" s="360"/>
      <c r="BJ55" s="358" t="str">
        <f>Calcu!AB52</f>
        <v/>
      </c>
      <c r="BK55" s="359"/>
      <c r="BL55" s="359"/>
      <c r="BM55" s="359"/>
      <c r="BN55" s="360"/>
    </row>
    <row r="56" spans="1:66" ht="18.75" customHeight="1">
      <c r="A56" s="57"/>
      <c r="B56" s="358" t="str">
        <f>Calcu!C53</f>
        <v/>
      </c>
      <c r="C56" s="359"/>
      <c r="D56" s="359"/>
      <c r="E56" s="359"/>
      <c r="F56" s="360"/>
      <c r="G56" s="358" t="str">
        <f>Calcu!E53</f>
        <v/>
      </c>
      <c r="H56" s="359"/>
      <c r="I56" s="359"/>
      <c r="J56" s="359"/>
      <c r="K56" s="360"/>
      <c r="L56" s="358" t="str">
        <f>Calcu!F53</f>
        <v/>
      </c>
      <c r="M56" s="359"/>
      <c r="N56" s="359"/>
      <c r="O56" s="359"/>
      <c r="P56" s="360"/>
      <c r="Q56" s="358" t="str">
        <f>Calcu!G53</f>
        <v/>
      </c>
      <c r="R56" s="359"/>
      <c r="S56" s="359"/>
      <c r="T56" s="359"/>
      <c r="U56" s="360"/>
      <c r="V56" s="358" t="str">
        <f>Calcu!H53</f>
        <v/>
      </c>
      <c r="W56" s="359"/>
      <c r="X56" s="359"/>
      <c r="Y56" s="359"/>
      <c r="Z56" s="360"/>
      <c r="AA56" s="358" t="str">
        <f>Calcu!I53</f>
        <v/>
      </c>
      <c r="AB56" s="359"/>
      <c r="AC56" s="359"/>
      <c r="AD56" s="359"/>
      <c r="AE56" s="360"/>
      <c r="AF56" s="358" t="str">
        <f>Calcu!J53</f>
        <v/>
      </c>
      <c r="AG56" s="359"/>
      <c r="AH56" s="359"/>
      <c r="AI56" s="359"/>
      <c r="AJ56" s="360"/>
      <c r="AK56" s="358" t="str">
        <f>Calcu!K53</f>
        <v/>
      </c>
      <c r="AL56" s="359"/>
      <c r="AM56" s="359"/>
      <c r="AN56" s="359"/>
      <c r="AO56" s="360"/>
      <c r="AP56" s="358" t="str">
        <f>Calcu!L53</f>
        <v/>
      </c>
      <c r="AQ56" s="359"/>
      <c r="AR56" s="359"/>
      <c r="AS56" s="359"/>
      <c r="AT56" s="360"/>
      <c r="AU56" s="358" t="str">
        <f>Calcu!N53</f>
        <v/>
      </c>
      <c r="AV56" s="359"/>
      <c r="AW56" s="359"/>
      <c r="AX56" s="359"/>
      <c r="AY56" s="360"/>
      <c r="AZ56" s="358" t="str">
        <f>Calcu!T53</f>
        <v/>
      </c>
      <c r="BA56" s="359"/>
      <c r="BB56" s="359"/>
      <c r="BC56" s="359"/>
      <c r="BD56" s="360"/>
      <c r="BE56" s="358" t="str">
        <f>Calcu!AA53</f>
        <v/>
      </c>
      <c r="BF56" s="359"/>
      <c r="BG56" s="359"/>
      <c r="BH56" s="359"/>
      <c r="BI56" s="360"/>
      <c r="BJ56" s="358" t="str">
        <f>Calcu!AB53</f>
        <v/>
      </c>
      <c r="BK56" s="359"/>
      <c r="BL56" s="359"/>
      <c r="BM56" s="359"/>
      <c r="BN56" s="360"/>
    </row>
    <row r="57" spans="1:66" ht="18.75" customHeight="1">
      <c r="A57" s="57"/>
      <c r="B57" s="358" t="str">
        <f>Calcu!C54</f>
        <v/>
      </c>
      <c r="C57" s="359"/>
      <c r="D57" s="359"/>
      <c r="E57" s="359"/>
      <c r="F57" s="360"/>
      <c r="G57" s="358" t="str">
        <f>Calcu!E54</f>
        <v/>
      </c>
      <c r="H57" s="359"/>
      <c r="I57" s="359"/>
      <c r="J57" s="359"/>
      <c r="K57" s="360"/>
      <c r="L57" s="358" t="str">
        <f>Calcu!F54</f>
        <v/>
      </c>
      <c r="M57" s="359"/>
      <c r="N57" s="359"/>
      <c r="O57" s="359"/>
      <c r="P57" s="360"/>
      <c r="Q57" s="358" t="str">
        <f>Calcu!G54</f>
        <v/>
      </c>
      <c r="R57" s="359"/>
      <c r="S57" s="359"/>
      <c r="T57" s="359"/>
      <c r="U57" s="360"/>
      <c r="V57" s="358" t="str">
        <f>Calcu!H54</f>
        <v/>
      </c>
      <c r="W57" s="359"/>
      <c r="X57" s="359"/>
      <c r="Y57" s="359"/>
      <c r="Z57" s="360"/>
      <c r="AA57" s="358" t="str">
        <f>Calcu!I54</f>
        <v/>
      </c>
      <c r="AB57" s="359"/>
      <c r="AC57" s="359"/>
      <c r="AD57" s="359"/>
      <c r="AE57" s="360"/>
      <c r="AF57" s="358" t="str">
        <f>Calcu!J54</f>
        <v/>
      </c>
      <c r="AG57" s="359"/>
      <c r="AH57" s="359"/>
      <c r="AI57" s="359"/>
      <c r="AJ57" s="360"/>
      <c r="AK57" s="358" t="str">
        <f>Calcu!K54</f>
        <v/>
      </c>
      <c r="AL57" s="359"/>
      <c r="AM57" s="359"/>
      <c r="AN57" s="359"/>
      <c r="AO57" s="360"/>
      <c r="AP57" s="358" t="str">
        <f>Calcu!L54</f>
        <v/>
      </c>
      <c r="AQ57" s="359"/>
      <c r="AR57" s="359"/>
      <c r="AS57" s="359"/>
      <c r="AT57" s="360"/>
      <c r="AU57" s="358" t="str">
        <f>Calcu!N54</f>
        <v/>
      </c>
      <c r="AV57" s="359"/>
      <c r="AW57" s="359"/>
      <c r="AX57" s="359"/>
      <c r="AY57" s="360"/>
      <c r="AZ57" s="358" t="str">
        <f>Calcu!T54</f>
        <v/>
      </c>
      <c r="BA57" s="359"/>
      <c r="BB57" s="359"/>
      <c r="BC57" s="359"/>
      <c r="BD57" s="360"/>
      <c r="BE57" s="358" t="str">
        <f>Calcu!AA54</f>
        <v/>
      </c>
      <c r="BF57" s="359"/>
      <c r="BG57" s="359"/>
      <c r="BH57" s="359"/>
      <c r="BI57" s="360"/>
      <c r="BJ57" s="358" t="str">
        <f>Calcu!AB54</f>
        <v/>
      </c>
      <c r="BK57" s="359"/>
      <c r="BL57" s="359"/>
      <c r="BM57" s="359"/>
      <c r="BN57" s="360"/>
    </row>
    <row r="58" spans="1:66" ht="18.75" customHeight="1">
      <c r="A58" s="57"/>
      <c r="B58" s="358" t="str">
        <f>Calcu!C55</f>
        <v/>
      </c>
      <c r="C58" s="359"/>
      <c r="D58" s="359"/>
      <c r="E58" s="359"/>
      <c r="F58" s="360"/>
      <c r="G58" s="358" t="str">
        <f>Calcu!E55</f>
        <v/>
      </c>
      <c r="H58" s="359"/>
      <c r="I58" s="359"/>
      <c r="J58" s="359"/>
      <c r="K58" s="360"/>
      <c r="L58" s="358" t="str">
        <f>Calcu!F55</f>
        <v/>
      </c>
      <c r="M58" s="359"/>
      <c r="N58" s="359"/>
      <c r="O58" s="359"/>
      <c r="P58" s="360"/>
      <c r="Q58" s="358" t="str">
        <f>Calcu!G55</f>
        <v/>
      </c>
      <c r="R58" s="359"/>
      <c r="S58" s="359"/>
      <c r="T58" s="359"/>
      <c r="U58" s="360"/>
      <c r="V58" s="358" t="str">
        <f>Calcu!H55</f>
        <v/>
      </c>
      <c r="W58" s="359"/>
      <c r="X58" s="359"/>
      <c r="Y58" s="359"/>
      <c r="Z58" s="360"/>
      <c r="AA58" s="358" t="str">
        <f>Calcu!I55</f>
        <v/>
      </c>
      <c r="AB58" s="359"/>
      <c r="AC58" s="359"/>
      <c r="AD58" s="359"/>
      <c r="AE58" s="360"/>
      <c r="AF58" s="358" t="str">
        <f>Calcu!J55</f>
        <v/>
      </c>
      <c r="AG58" s="359"/>
      <c r="AH58" s="359"/>
      <c r="AI58" s="359"/>
      <c r="AJ58" s="360"/>
      <c r="AK58" s="358" t="str">
        <f>Calcu!K55</f>
        <v/>
      </c>
      <c r="AL58" s="359"/>
      <c r="AM58" s="359"/>
      <c r="AN58" s="359"/>
      <c r="AO58" s="360"/>
      <c r="AP58" s="358" t="str">
        <f>Calcu!L55</f>
        <v/>
      </c>
      <c r="AQ58" s="359"/>
      <c r="AR58" s="359"/>
      <c r="AS58" s="359"/>
      <c r="AT58" s="360"/>
      <c r="AU58" s="358" t="str">
        <f>Calcu!N55</f>
        <v/>
      </c>
      <c r="AV58" s="359"/>
      <c r="AW58" s="359"/>
      <c r="AX58" s="359"/>
      <c r="AY58" s="360"/>
      <c r="AZ58" s="358" t="str">
        <f>Calcu!T55</f>
        <v/>
      </c>
      <c r="BA58" s="359"/>
      <c r="BB58" s="359"/>
      <c r="BC58" s="359"/>
      <c r="BD58" s="360"/>
      <c r="BE58" s="358" t="str">
        <f>Calcu!AA55</f>
        <v/>
      </c>
      <c r="BF58" s="359"/>
      <c r="BG58" s="359"/>
      <c r="BH58" s="359"/>
      <c r="BI58" s="360"/>
      <c r="BJ58" s="358" t="str">
        <f>Calcu!AB55</f>
        <v/>
      </c>
      <c r="BK58" s="359"/>
      <c r="BL58" s="359"/>
      <c r="BM58" s="359"/>
      <c r="BN58" s="360"/>
    </row>
    <row r="59" spans="1:66" ht="18.75" customHeight="1">
      <c r="A59" s="57"/>
      <c r="B59" s="358" t="str">
        <f>Calcu!C56</f>
        <v/>
      </c>
      <c r="C59" s="359"/>
      <c r="D59" s="359"/>
      <c r="E59" s="359"/>
      <c r="F59" s="360"/>
      <c r="G59" s="358" t="str">
        <f>Calcu!E56</f>
        <v/>
      </c>
      <c r="H59" s="359"/>
      <c r="I59" s="359"/>
      <c r="J59" s="359"/>
      <c r="K59" s="360"/>
      <c r="L59" s="358" t="str">
        <f>Calcu!F56</f>
        <v/>
      </c>
      <c r="M59" s="359"/>
      <c r="N59" s="359"/>
      <c r="O59" s="359"/>
      <c r="P59" s="360"/>
      <c r="Q59" s="358" t="str">
        <f>Calcu!G56</f>
        <v/>
      </c>
      <c r="R59" s="359"/>
      <c r="S59" s="359"/>
      <c r="T59" s="359"/>
      <c r="U59" s="360"/>
      <c r="V59" s="358" t="str">
        <f>Calcu!H56</f>
        <v/>
      </c>
      <c r="W59" s="359"/>
      <c r="X59" s="359"/>
      <c r="Y59" s="359"/>
      <c r="Z59" s="360"/>
      <c r="AA59" s="358" t="str">
        <f>Calcu!I56</f>
        <v/>
      </c>
      <c r="AB59" s="359"/>
      <c r="AC59" s="359"/>
      <c r="AD59" s="359"/>
      <c r="AE59" s="360"/>
      <c r="AF59" s="358" t="str">
        <f>Calcu!J56</f>
        <v/>
      </c>
      <c r="AG59" s="359"/>
      <c r="AH59" s="359"/>
      <c r="AI59" s="359"/>
      <c r="AJ59" s="360"/>
      <c r="AK59" s="358" t="str">
        <f>Calcu!K56</f>
        <v/>
      </c>
      <c r="AL59" s="359"/>
      <c r="AM59" s="359"/>
      <c r="AN59" s="359"/>
      <c r="AO59" s="360"/>
      <c r="AP59" s="358" t="str">
        <f>Calcu!L56</f>
        <v/>
      </c>
      <c r="AQ59" s="359"/>
      <c r="AR59" s="359"/>
      <c r="AS59" s="359"/>
      <c r="AT59" s="360"/>
      <c r="AU59" s="358" t="str">
        <f>Calcu!N56</f>
        <v/>
      </c>
      <c r="AV59" s="359"/>
      <c r="AW59" s="359"/>
      <c r="AX59" s="359"/>
      <c r="AY59" s="360"/>
      <c r="AZ59" s="358" t="str">
        <f>Calcu!T56</f>
        <v/>
      </c>
      <c r="BA59" s="359"/>
      <c r="BB59" s="359"/>
      <c r="BC59" s="359"/>
      <c r="BD59" s="360"/>
      <c r="BE59" s="358" t="str">
        <f>Calcu!AA56</f>
        <v/>
      </c>
      <c r="BF59" s="359"/>
      <c r="BG59" s="359"/>
      <c r="BH59" s="359"/>
      <c r="BI59" s="360"/>
      <c r="BJ59" s="358" t="str">
        <f>Calcu!AB56</f>
        <v/>
      </c>
      <c r="BK59" s="359"/>
      <c r="BL59" s="359"/>
      <c r="BM59" s="359"/>
      <c r="BN59" s="360"/>
    </row>
    <row r="60" spans="1:66" ht="18.75" customHeight="1">
      <c r="A60" s="57"/>
      <c r="B60" s="358" t="str">
        <f>Calcu!C57</f>
        <v/>
      </c>
      <c r="C60" s="359"/>
      <c r="D60" s="359"/>
      <c r="E60" s="359"/>
      <c r="F60" s="360"/>
      <c r="G60" s="358" t="str">
        <f>Calcu!E57</f>
        <v/>
      </c>
      <c r="H60" s="359"/>
      <c r="I60" s="359"/>
      <c r="J60" s="359"/>
      <c r="K60" s="360"/>
      <c r="L60" s="358" t="str">
        <f>Calcu!F57</f>
        <v/>
      </c>
      <c r="M60" s="359"/>
      <c r="N60" s="359"/>
      <c r="O60" s="359"/>
      <c r="P60" s="360"/>
      <c r="Q60" s="358" t="str">
        <f>Calcu!G57</f>
        <v/>
      </c>
      <c r="R60" s="359"/>
      <c r="S60" s="359"/>
      <c r="T60" s="359"/>
      <c r="U60" s="360"/>
      <c r="V60" s="358" t="str">
        <f>Calcu!H57</f>
        <v/>
      </c>
      <c r="W60" s="359"/>
      <c r="X60" s="359"/>
      <c r="Y60" s="359"/>
      <c r="Z60" s="360"/>
      <c r="AA60" s="358" t="str">
        <f>Calcu!I57</f>
        <v/>
      </c>
      <c r="AB60" s="359"/>
      <c r="AC60" s="359"/>
      <c r="AD60" s="359"/>
      <c r="AE60" s="360"/>
      <c r="AF60" s="358" t="str">
        <f>Calcu!J57</f>
        <v/>
      </c>
      <c r="AG60" s="359"/>
      <c r="AH60" s="359"/>
      <c r="AI60" s="359"/>
      <c r="AJ60" s="360"/>
      <c r="AK60" s="358" t="str">
        <f>Calcu!K57</f>
        <v/>
      </c>
      <c r="AL60" s="359"/>
      <c r="AM60" s="359"/>
      <c r="AN60" s="359"/>
      <c r="AO60" s="360"/>
      <c r="AP60" s="358" t="str">
        <f>Calcu!L57</f>
        <v/>
      </c>
      <c r="AQ60" s="359"/>
      <c r="AR60" s="359"/>
      <c r="AS60" s="359"/>
      <c r="AT60" s="360"/>
      <c r="AU60" s="358" t="str">
        <f>Calcu!N57</f>
        <v/>
      </c>
      <c r="AV60" s="359"/>
      <c r="AW60" s="359"/>
      <c r="AX60" s="359"/>
      <c r="AY60" s="360"/>
      <c r="AZ60" s="358" t="str">
        <f>Calcu!T57</f>
        <v/>
      </c>
      <c r="BA60" s="359"/>
      <c r="BB60" s="359"/>
      <c r="BC60" s="359"/>
      <c r="BD60" s="360"/>
      <c r="BE60" s="358" t="str">
        <f>Calcu!AA57</f>
        <v/>
      </c>
      <c r="BF60" s="359"/>
      <c r="BG60" s="359"/>
      <c r="BH60" s="359"/>
      <c r="BI60" s="360"/>
      <c r="BJ60" s="358" t="str">
        <f>Calcu!AB57</f>
        <v/>
      </c>
      <c r="BK60" s="359"/>
      <c r="BL60" s="359"/>
      <c r="BM60" s="359"/>
      <c r="BN60" s="360"/>
    </row>
    <row r="61" spans="1:66" ht="18.75" customHeight="1">
      <c r="A61" s="57"/>
      <c r="B61" s="358" t="str">
        <f>Calcu!C58</f>
        <v/>
      </c>
      <c r="C61" s="359"/>
      <c r="D61" s="359"/>
      <c r="E61" s="359"/>
      <c r="F61" s="360"/>
      <c r="G61" s="358" t="str">
        <f>Calcu!E58</f>
        <v/>
      </c>
      <c r="H61" s="359"/>
      <c r="I61" s="359"/>
      <c r="J61" s="359"/>
      <c r="K61" s="360"/>
      <c r="L61" s="358" t="str">
        <f>Calcu!F58</f>
        <v/>
      </c>
      <c r="M61" s="359"/>
      <c r="N61" s="359"/>
      <c r="O61" s="359"/>
      <c r="P61" s="360"/>
      <c r="Q61" s="358" t="str">
        <f>Calcu!G58</f>
        <v/>
      </c>
      <c r="R61" s="359"/>
      <c r="S61" s="359"/>
      <c r="T61" s="359"/>
      <c r="U61" s="360"/>
      <c r="V61" s="358" t="str">
        <f>Calcu!H58</f>
        <v/>
      </c>
      <c r="W61" s="359"/>
      <c r="X61" s="359"/>
      <c r="Y61" s="359"/>
      <c r="Z61" s="360"/>
      <c r="AA61" s="358" t="str">
        <f>Calcu!I58</f>
        <v/>
      </c>
      <c r="AB61" s="359"/>
      <c r="AC61" s="359"/>
      <c r="AD61" s="359"/>
      <c r="AE61" s="360"/>
      <c r="AF61" s="358" t="str">
        <f>Calcu!J58</f>
        <v/>
      </c>
      <c r="AG61" s="359"/>
      <c r="AH61" s="359"/>
      <c r="AI61" s="359"/>
      <c r="AJ61" s="360"/>
      <c r="AK61" s="358" t="str">
        <f>Calcu!K58</f>
        <v/>
      </c>
      <c r="AL61" s="359"/>
      <c r="AM61" s="359"/>
      <c r="AN61" s="359"/>
      <c r="AO61" s="360"/>
      <c r="AP61" s="358" t="str">
        <f>Calcu!L58</f>
        <v/>
      </c>
      <c r="AQ61" s="359"/>
      <c r="AR61" s="359"/>
      <c r="AS61" s="359"/>
      <c r="AT61" s="360"/>
      <c r="AU61" s="358" t="str">
        <f>Calcu!N58</f>
        <v/>
      </c>
      <c r="AV61" s="359"/>
      <c r="AW61" s="359"/>
      <c r="AX61" s="359"/>
      <c r="AY61" s="360"/>
      <c r="AZ61" s="358" t="str">
        <f>Calcu!T58</f>
        <v/>
      </c>
      <c r="BA61" s="359"/>
      <c r="BB61" s="359"/>
      <c r="BC61" s="359"/>
      <c r="BD61" s="360"/>
      <c r="BE61" s="358" t="str">
        <f>Calcu!AA58</f>
        <v/>
      </c>
      <c r="BF61" s="359"/>
      <c r="BG61" s="359"/>
      <c r="BH61" s="359"/>
      <c r="BI61" s="360"/>
      <c r="BJ61" s="358" t="str">
        <f>Calcu!AB58</f>
        <v/>
      </c>
      <c r="BK61" s="359"/>
      <c r="BL61" s="359"/>
      <c r="BM61" s="359"/>
      <c r="BN61" s="360"/>
    </row>
    <row r="62" spans="1:66" ht="18.75" customHeight="1">
      <c r="A62" s="57"/>
      <c r="B62" s="358" t="str">
        <f>Calcu!C59</f>
        <v/>
      </c>
      <c r="C62" s="359"/>
      <c r="D62" s="359"/>
      <c r="E62" s="359"/>
      <c r="F62" s="360"/>
      <c r="G62" s="358" t="str">
        <f>Calcu!E59</f>
        <v/>
      </c>
      <c r="H62" s="359"/>
      <c r="I62" s="359"/>
      <c r="J62" s="359"/>
      <c r="K62" s="360"/>
      <c r="L62" s="358" t="str">
        <f>Calcu!F59</f>
        <v/>
      </c>
      <c r="M62" s="359"/>
      <c r="N62" s="359"/>
      <c r="O62" s="359"/>
      <c r="P62" s="360"/>
      <c r="Q62" s="358" t="str">
        <f>Calcu!G59</f>
        <v/>
      </c>
      <c r="R62" s="359"/>
      <c r="S62" s="359"/>
      <c r="T62" s="359"/>
      <c r="U62" s="360"/>
      <c r="V62" s="358" t="str">
        <f>Calcu!H59</f>
        <v/>
      </c>
      <c r="W62" s="359"/>
      <c r="X62" s="359"/>
      <c r="Y62" s="359"/>
      <c r="Z62" s="360"/>
      <c r="AA62" s="358" t="str">
        <f>Calcu!I59</f>
        <v/>
      </c>
      <c r="AB62" s="359"/>
      <c r="AC62" s="359"/>
      <c r="AD62" s="359"/>
      <c r="AE62" s="360"/>
      <c r="AF62" s="358" t="str">
        <f>Calcu!J59</f>
        <v/>
      </c>
      <c r="AG62" s="359"/>
      <c r="AH62" s="359"/>
      <c r="AI62" s="359"/>
      <c r="AJ62" s="360"/>
      <c r="AK62" s="358" t="str">
        <f>Calcu!K59</f>
        <v/>
      </c>
      <c r="AL62" s="359"/>
      <c r="AM62" s="359"/>
      <c r="AN62" s="359"/>
      <c r="AO62" s="360"/>
      <c r="AP62" s="358" t="str">
        <f>Calcu!L59</f>
        <v/>
      </c>
      <c r="AQ62" s="359"/>
      <c r="AR62" s="359"/>
      <c r="AS62" s="359"/>
      <c r="AT62" s="360"/>
      <c r="AU62" s="358" t="str">
        <f>Calcu!N59</f>
        <v/>
      </c>
      <c r="AV62" s="359"/>
      <c r="AW62" s="359"/>
      <c r="AX62" s="359"/>
      <c r="AY62" s="360"/>
      <c r="AZ62" s="358" t="str">
        <f>Calcu!T59</f>
        <v/>
      </c>
      <c r="BA62" s="359"/>
      <c r="BB62" s="359"/>
      <c r="BC62" s="359"/>
      <c r="BD62" s="360"/>
      <c r="BE62" s="358" t="str">
        <f>Calcu!AA59</f>
        <v/>
      </c>
      <c r="BF62" s="359"/>
      <c r="BG62" s="359"/>
      <c r="BH62" s="359"/>
      <c r="BI62" s="360"/>
      <c r="BJ62" s="358" t="str">
        <f>Calcu!AB59</f>
        <v/>
      </c>
      <c r="BK62" s="359"/>
      <c r="BL62" s="359"/>
      <c r="BM62" s="359"/>
      <c r="BN62" s="360"/>
    </row>
    <row r="63" spans="1:66" ht="18.75" customHeight="1">
      <c r="A63" s="57"/>
      <c r="B63" s="358" t="str">
        <f>Calcu!C60</f>
        <v/>
      </c>
      <c r="C63" s="359"/>
      <c r="D63" s="359"/>
      <c r="E63" s="359"/>
      <c r="F63" s="360"/>
      <c r="G63" s="358" t="str">
        <f>Calcu!E60</f>
        <v/>
      </c>
      <c r="H63" s="359"/>
      <c r="I63" s="359"/>
      <c r="J63" s="359"/>
      <c r="K63" s="360"/>
      <c r="L63" s="358" t="str">
        <f>Calcu!F60</f>
        <v/>
      </c>
      <c r="M63" s="359"/>
      <c r="N63" s="359"/>
      <c r="O63" s="359"/>
      <c r="P63" s="360"/>
      <c r="Q63" s="358" t="str">
        <f>Calcu!G60</f>
        <v/>
      </c>
      <c r="R63" s="359"/>
      <c r="S63" s="359"/>
      <c r="T63" s="359"/>
      <c r="U63" s="360"/>
      <c r="V63" s="358" t="str">
        <f>Calcu!H60</f>
        <v/>
      </c>
      <c r="W63" s="359"/>
      <c r="X63" s="359"/>
      <c r="Y63" s="359"/>
      <c r="Z63" s="360"/>
      <c r="AA63" s="358" t="str">
        <f>Calcu!I60</f>
        <v/>
      </c>
      <c r="AB63" s="359"/>
      <c r="AC63" s="359"/>
      <c r="AD63" s="359"/>
      <c r="AE63" s="360"/>
      <c r="AF63" s="358" t="str">
        <f>Calcu!J60</f>
        <v/>
      </c>
      <c r="AG63" s="359"/>
      <c r="AH63" s="359"/>
      <c r="AI63" s="359"/>
      <c r="AJ63" s="360"/>
      <c r="AK63" s="358" t="str">
        <f>Calcu!K60</f>
        <v/>
      </c>
      <c r="AL63" s="359"/>
      <c r="AM63" s="359"/>
      <c r="AN63" s="359"/>
      <c r="AO63" s="360"/>
      <c r="AP63" s="358" t="str">
        <f>Calcu!L60</f>
        <v/>
      </c>
      <c r="AQ63" s="359"/>
      <c r="AR63" s="359"/>
      <c r="AS63" s="359"/>
      <c r="AT63" s="360"/>
      <c r="AU63" s="358" t="str">
        <f>Calcu!N60</f>
        <v/>
      </c>
      <c r="AV63" s="359"/>
      <c r="AW63" s="359"/>
      <c r="AX63" s="359"/>
      <c r="AY63" s="360"/>
      <c r="AZ63" s="358" t="str">
        <f>Calcu!T60</f>
        <v/>
      </c>
      <c r="BA63" s="359"/>
      <c r="BB63" s="359"/>
      <c r="BC63" s="359"/>
      <c r="BD63" s="360"/>
      <c r="BE63" s="358" t="str">
        <f>Calcu!AA60</f>
        <v/>
      </c>
      <c r="BF63" s="359"/>
      <c r="BG63" s="359"/>
      <c r="BH63" s="359"/>
      <c r="BI63" s="360"/>
      <c r="BJ63" s="358" t="str">
        <f>Calcu!AB60</f>
        <v/>
      </c>
      <c r="BK63" s="359"/>
      <c r="BL63" s="359"/>
      <c r="BM63" s="359"/>
      <c r="BN63" s="360"/>
    </row>
    <row r="64" spans="1:66" ht="18.75" customHeight="1">
      <c r="A64" s="57"/>
      <c r="B64" s="358" t="str">
        <f>Calcu!C61</f>
        <v/>
      </c>
      <c r="C64" s="359"/>
      <c r="D64" s="359"/>
      <c r="E64" s="359"/>
      <c r="F64" s="360"/>
      <c r="G64" s="358" t="str">
        <f>Calcu!E61</f>
        <v/>
      </c>
      <c r="H64" s="359"/>
      <c r="I64" s="359"/>
      <c r="J64" s="359"/>
      <c r="K64" s="360"/>
      <c r="L64" s="358" t="str">
        <f>Calcu!F61</f>
        <v/>
      </c>
      <c r="M64" s="359"/>
      <c r="N64" s="359"/>
      <c r="O64" s="359"/>
      <c r="P64" s="360"/>
      <c r="Q64" s="358" t="str">
        <f>Calcu!G61</f>
        <v/>
      </c>
      <c r="R64" s="359"/>
      <c r="S64" s="359"/>
      <c r="T64" s="359"/>
      <c r="U64" s="360"/>
      <c r="V64" s="358" t="str">
        <f>Calcu!H61</f>
        <v/>
      </c>
      <c r="W64" s="359"/>
      <c r="X64" s="359"/>
      <c r="Y64" s="359"/>
      <c r="Z64" s="360"/>
      <c r="AA64" s="358" t="str">
        <f>Calcu!I61</f>
        <v/>
      </c>
      <c r="AB64" s="359"/>
      <c r="AC64" s="359"/>
      <c r="AD64" s="359"/>
      <c r="AE64" s="360"/>
      <c r="AF64" s="358" t="str">
        <f>Calcu!J61</f>
        <v/>
      </c>
      <c r="AG64" s="359"/>
      <c r="AH64" s="359"/>
      <c r="AI64" s="359"/>
      <c r="AJ64" s="360"/>
      <c r="AK64" s="358" t="str">
        <f>Calcu!K61</f>
        <v/>
      </c>
      <c r="AL64" s="359"/>
      <c r="AM64" s="359"/>
      <c r="AN64" s="359"/>
      <c r="AO64" s="360"/>
      <c r="AP64" s="358" t="str">
        <f>Calcu!L61</f>
        <v/>
      </c>
      <c r="AQ64" s="359"/>
      <c r="AR64" s="359"/>
      <c r="AS64" s="359"/>
      <c r="AT64" s="360"/>
      <c r="AU64" s="358" t="str">
        <f>Calcu!N61</f>
        <v/>
      </c>
      <c r="AV64" s="359"/>
      <c r="AW64" s="359"/>
      <c r="AX64" s="359"/>
      <c r="AY64" s="360"/>
      <c r="AZ64" s="358" t="str">
        <f>Calcu!T61</f>
        <v/>
      </c>
      <c r="BA64" s="359"/>
      <c r="BB64" s="359"/>
      <c r="BC64" s="359"/>
      <c r="BD64" s="360"/>
      <c r="BE64" s="358" t="str">
        <f>Calcu!AA61</f>
        <v/>
      </c>
      <c r="BF64" s="359"/>
      <c r="BG64" s="359"/>
      <c r="BH64" s="359"/>
      <c r="BI64" s="360"/>
      <c r="BJ64" s="358" t="str">
        <f>Calcu!AB61</f>
        <v/>
      </c>
      <c r="BK64" s="359"/>
      <c r="BL64" s="359"/>
      <c r="BM64" s="359"/>
      <c r="BN64" s="360"/>
    </row>
    <row r="65" spans="1:66" ht="18.75" customHeight="1">
      <c r="A65" s="57"/>
      <c r="B65" s="358" t="str">
        <f>Calcu!C62</f>
        <v/>
      </c>
      <c r="C65" s="359"/>
      <c r="D65" s="359"/>
      <c r="E65" s="359"/>
      <c r="F65" s="360"/>
      <c r="G65" s="358" t="str">
        <f>Calcu!E62</f>
        <v/>
      </c>
      <c r="H65" s="359"/>
      <c r="I65" s="359"/>
      <c r="J65" s="359"/>
      <c r="K65" s="360"/>
      <c r="L65" s="358" t="str">
        <f>Calcu!F62</f>
        <v/>
      </c>
      <c r="M65" s="359"/>
      <c r="N65" s="359"/>
      <c r="O65" s="359"/>
      <c r="P65" s="360"/>
      <c r="Q65" s="358" t="str">
        <f>Calcu!G62</f>
        <v/>
      </c>
      <c r="R65" s="359"/>
      <c r="S65" s="359"/>
      <c r="T65" s="359"/>
      <c r="U65" s="360"/>
      <c r="V65" s="358" t="str">
        <f>Calcu!H62</f>
        <v/>
      </c>
      <c r="W65" s="359"/>
      <c r="X65" s="359"/>
      <c r="Y65" s="359"/>
      <c r="Z65" s="360"/>
      <c r="AA65" s="358" t="str">
        <f>Calcu!I62</f>
        <v/>
      </c>
      <c r="AB65" s="359"/>
      <c r="AC65" s="359"/>
      <c r="AD65" s="359"/>
      <c r="AE65" s="360"/>
      <c r="AF65" s="358" t="str">
        <f>Calcu!J62</f>
        <v/>
      </c>
      <c r="AG65" s="359"/>
      <c r="AH65" s="359"/>
      <c r="AI65" s="359"/>
      <c r="AJ65" s="360"/>
      <c r="AK65" s="358" t="str">
        <f>Calcu!K62</f>
        <v/>
      </c>
      <c r="AL65" s="359"/>
      <c r="AM65" s="359"/>
      <c r="AN65" s="359"/>
      <c r="AO65" s="360"/>
      <c r="AP65" s="358" t="str">
        <f>Calcu!L62</f>
        <v/>
      </c>
      <c r="AQ65" s="359"/>
      <c r="AR65" s="359"/>
      <c r="AS65" s="359"/>
      <c r="AT65" s="360"/>
      <c r="AU65" s="358" t="str">
        <f>Calcu!N62</f>
        <v/>
      </c>
      <c r="AV65" s="359"/>
      <c r="AW65" s="359"/>
      <c r="AX65" s="359"/>
      <c r="AY65" s="360"/>
      <c r="AZ65" s="358" t="str">
        <f>Calcu!T62</f>
        <v/>
      </c>
      <c r="BA65" s="359"/>
      <c r="BB65" s="359"/>
      <c r="BC65" s="359"/>
      <c r="BD65" s="360"/>
      <c r="BE65" s="358" t="str">
        <f>Calcu!AA62</f>
        <v/>
      </c>
      <c r="BF65" s="359"/>
      <c r="BG65" s="359"/>
      <c r="BH65" s="359"/>
      <c r="BI65" s="360"/>
      <c r="BJ65" s="358" t="str">
        <f>Calcu!AB62</f>
        <v/>
      </c>
      <c r="BK65" s="359"/>
      <c r="BL65" s="359"/>
      <c r="BM65" s="359"/>
      <c r="BN65" s="360"/>
    </row>
    <row r="66" spans="1:66" ht="18.75" customHeight="1">
      <c r="A66" s="57"/>
      <c r="B66" s="358" t="str">
        <f>Calcu!C63</f>
        <v/>
      </c>
      <c r="C66" s="359"/>
      <c r="D66" s="359"/>
      <c r="E66" s="359"/>
      <c r="F66" s="360"/>
      <c r="G66" s="358" t="str">
        <f>Calcu!E63</f>
        <v/>
      </c>
      <c r="H66" s="359"/>
      <c r="I66" s="359"/>
      <c r="J66" s="359"/>
      <c r="K66" s="360"/>
      <c r="L66" s="358" t="str">
        <f>Calcu!F63</f>
        <v/>
      </c>
      <c r="M66" s="359"/>
      <c r="N66" s="359"/>
      <c r="O66" s="359"/>
      <c r="P66" s="360"/>
      <c r="Q66" s="358" t="str">
        <f>Calcu!G63</f>
        <v/>
      </c>
      <c r="R66" s="359"/>
      <c r="S66" s="359"/>
      <c r="T66" s="359"/>
      <c r="U66" s="360"/>
      <c r="V66" s="358" t="str">
        <f>Calcu!H63</f>
        <v/>
      </c>
      <c r="W66" s="359"/>
      <c r="X66" s="359"/>
      <c r="Y66" s="359"/>
      <c r="Z66" s="360"/>
      <c r="AA66" s="358" t="str">
        <f>Calcu!I63</f>
        <v/>
      </c>
      <c r="AB66" s="359"/>
      <c r="AC66" s="359"/>
      <c r="AD66" s="359"/>
      <c r="AE66" s="360"/>
      <c r="AF66" s="358" t="str">
        <f>Calcu!J63</f>
        <v/>
      </c>
      <c r="AG66" s="359"/>
      <c r="AH66" s="359"/>
      <c r="AI66" s="359"/>
      <c r="AJ66" s="360"/>
      <c r="AK66" s="358" t="str">
        <f>Calcu!K63</f>
        <v/>
      </c>
      <c r="AL66" s="359"/>
      <c r="AM66" s="359"/>
      <c r="AN66" s="359"/>
      <c r="AO66" s="360"/>
      <c r="AP66" s="358" t="str">
        <f>Calcu!L63</f>
        <v/>
      </c>
      <c r="AQ66" s="359"/>
      <c r="AR66" s="359"/>
      <c r="AS66" s="359"/>
      <c r="AT66" s="360"/>
      <c r="AU66" s="358" t="str">
        <f>Calcu!N63</f>
        <v/>
      </c>
      <c r="AV66" s="359"/>
      <c r="AW66" s="359"/>
      <c r="AX66" s="359"/>
      <c r="AY66" s="360"/>
      <c r="AZ66" s="358" t="str">
        <f>Calcu!T63</f>
        <v/>
      </c>
      <c r="BA66" s="359"/>
      <c r="BB66" s="359"/>
      <c r="BC66" s="359"/>
      <c r="BD66" s="360"/>
      <c r="BE66" s="358" t="str">
        <f>Calcu!AA63</f>
        <v/>
      </c>
      <c r="BF66" s="359"/>
      <c r="BG66" s="359"/>
      <c r="BH66" s="359"/>
      <c r="BI66" s="360"/>
      <c r="BJ66" s="358" t="str">
        <f>Calcu!AB63</f>
        <v/>
      </c>
      <c r="BK66" s="359"/>
      <c r="BL66" s="359"/>
      <c r="BM66" s="359"/>
      <c r="BN66" s="360"/>
    </row>
    <row r="67" spans="1:66" ht="18.75" customHeight="1">
      <c r="A67" s="57"/>
      <c r="B67" s="358" t="str">
        <f>Calcu!C64</f>
        <v/>
      </c>
      <c r="C67" s="359"/>
      <c r="D67" s="359"/>
      <c r="E67" s="359"/>
      <c r="F67" s="360"/>
      <c r="G67" s="358" t="str">
        <f>Calcu!E64</f>
        <v/>
      </c>
      <c r="H67" s="359"/>
      <c r="I67" s="359"/>
      <c r="J67" s="359"/>
      <c r="K67" s="360"/>
      <c r="L67" s="358" t="str">
        <f>Calcu!F64</f>
        <v/>
      </c>
      <c r="M67" s="359"/>
      <c r="N67" s="359"/>
      <c r="O67" s="359"/>
      <c r="P67" s="360"/>
      <c r="Q67" s="358" t="str">
        <f>Calcu!G64</f>
        <v/>
      </c>
      <c r="R67" s="359"/>
      <c r="S67" s="359"/>
      <c r="T67" s="359"/>
      <c r="U67" s="360"/>
      <c r="V67" s="358" t="str">
        <f>Calcu!H64</f>
        <v/>
      </c>
      <c r="W67" s="359"/>
      <c r="X67" s="359"/>
      <c r="Y67" s="359"/>
      <c r="Z67" s="360"/>
      <c r="AA67" s="358" t="str">
        <f>Calcu!I64</f>
        <v/>
      </c>
      <c r="AB67" s="359"/>
      <c r="AC67" s="359"/>
      <c r="AD67" s="359"/>
      <c r="AE67" s="360"/>
      <c r="AF67" s="358" t="str">
        <f>Calcu!J64</f>
        <v/>
      </c>
      <c r="AG67" s="359"/>
      <c r="AH67" s="359"/>
      <c r="AI67" s="359"/>
      <c r="AJ67" s="360"/>
      <c r="AK67" s="358" t="str">
        <f>Calcu!K64</f>
        <v/>
      </c>
      <c r="AL67" s="359"/>
      <c r="AM67" s="359"/>
      <c r="AN67" s="359"/>
      <c r="AO67" s="360"/>
      <c r="AP67" s="358" t="str">
        <f>Calcu!L64</f>
        <v/>
      </c>
      <c r="AQ67" s="359"/>
      <c r="AR67" s="359"/>
      <c r="AS67" s="359"/>
      <c r="AT67" s="360"/>
      <c r="AU67" s="358" t="str">
        <f>Calcu!N64</f>
        <v/>
      </c>
      <c r="AV67" s="359"/>
      <c r="AW67" s="359"/>
      <c r="AX67" s="359"/>
      <c r="AY67" s="360"/>
      <c r="AZ67" s="358" t="str">
        <f>Calcu!T64</f>
        <v/>
      </c>
      <c r="BA67" s="359"/>
      <c r="BB67" s="359"/>
      <c r="BC67" s="359"/>
      <c r="BD67" s="360"/>
      <c r="BE67" s="358" t="str">
        <f>Calcu!AA64</f>
        <v/>
      </c>
      <c r="BF67" s="359"/>
      <c r="BG67" s="359"/>
      <c r="BH67" s="359"/>
      <c r="BI67" s="360"/>
      <c r="BJ67" s="358" t="str">
        <f>Calcu!AB64</f>
        <v/>
      </c>
      <c r="BK67" s="359"/>
      <c r="BL67" s="359"/>
      <c r="BM67" s="359"/>
      <c r="BN67" s="360"/>
    </row>
    <row r="68" spans="1:66" ht="18.75" customHeight="1">
      <c r="A68" s="57"/>
      <c r="B68" s="358" t="str">
        <f>Calcu!C65</f>
        <v/>
      </c>
      <c r="C68" s="359"/>
      <c r="D68" s="359"/>
      <c r="E68" s="359"/>
      <c r="F68" s="360"/>
      <c r="G68" s="358" t="str">
        <f>Calcu!E65</f>
        <v/>
      </c>
      <c r="H68" s="359"/>
      <c r="I68" s="359"/>
      <c r="J68" s="359"/>
      <c r="K68" s="360"/>
      <c r="L68" s="358" t="str">
        <f>Calcu!F65</f>
        <v/>
      </c>
      <c r="M68" s="359"/>
      <c r="N68" s="359"/>
      <c r="O68" s="359"/>
      <c r="P68" s="360"/>
      <c r="Q68" s="358" t="str">
        <f>Calcu!G65</f>
        <v/>
      </c>
      <c r="R68" s="359"/>
      <c r="S68" s="359"/>
      <c r="T68" s="359"/>
      <c r="U68" s="360"/>
      <c r="V68" s="358" t="str">
        <f>Calcu!H65</f>
        <v/>
      </c>
      <c r="W68" s="359"/>
      <c r="X68" s="359"/>
      <c r="Y68" s="359"/>
      <c r="Z68" s="360"/>
      <c r="AA68" s="358" t="str">
        <f>Calcu!I65</f>
        <v/>
      </c>
      <c r="AB68" s="359"/>
      <c r="AC68" s="359"/>
      <c r="AD68" s="359"/>
      <c r="AE68" s="360"/>
      <c r="AF68" s="358" t="str">
        <f>Calcu!J65</f>
        <v/>
      </c>
      <c r="AG68" s="359"/>
      <c r="AH68" s="359"/>
      <c r="AI68" s="359"/>
      <c r="AJ68" s="360"/>
      <c r="AK68" s="358" t="str">
        <f>Calcu!K65</f>
        <v/>
      </c>
      <c r="AL68" s="359"/>
      <c r="AM68" s="359"/>
      <c r="AN68" s="359"/>
      <c r="AO68" s="360"/>
      <c r="AP68" s="358" t="str">
        <f>Calcu!L65</f>
        <v/>
      </c>
      <c r="AQ68" s="359"/>
      <c r="AR68" s="359"/>
      <c r="AS68" s="359"/>
      <c r="AT68" s="360"/>
      <c r="AU68" s="358" t="str">
        <f>Calcu!N65</f>
        <v/>
      </c>
      <c r="AV68" s="359"/>
      <c r="AW68" s="359"/>
      <c r="AX68" s="359"/>
      <c r="AY68" s="360"/>
      <c r="AZ68" s="358" t="str">
        <f>Calcu!T65</f>
        <v/>
      </c>
      <c r="BA68" s="359"/>
      <c r="BB68" s="359"/>
      <c r="BC68" s="359"/>
      <c r="BD68" s="360"/>
      <c r="BE68" s="358" t="str">
        <f>Calcu!AA65</f>
        <v/>
      </c>
      <c r="BF68" s="359"/>
      <c r="BG68" s="359"/>
      <c r="BH68" s="359"/>
      <c r="BI68" s="360"/>
      <c r="BJ68" s="358" t="str">
        <f>Calcu!AB65</f>
        <v/>
      </c>
      <c r="BK68" s="359"/>
      <c r="BL68" s="359"/>
      <c r="BM68" s="359"/>
      <c r="BN68" s="360"/>
    </row>
    <row r="69" spans="1:66" ht="18.75" customHeight="1">
      <c r="A69" s="57"/>
      <c r="B69" s="358" t="str">
        <f>Calcu!C66</f>
        <v/>
      </c>
      <c r="C69" s="359"/>
      <c r="D69" s="359"/>
      <c r="E69" s="359"/>
      <c r="F69" s="360"/>
      <c r="G69" s="358" t="str">
        <f>Calcu!E66</f>
        <v/>
      </c>
      <c r="H69" s="359"/>
      <c r="I69" s="359"/>
      <c r="J69" s="359"/>
      <c r="K69" s="360"/>
      <c r="L69" s="358" t="str">
        <f>Calcu!F66</f>
        <v/>
      </c>
      <c r="M69" s="359"/>
      <c r="N69" s="359"/>
      <c r="O69" s="359"/>
      <c r="P69" s="360"/>
      <c r="Q69" s="358" t="str">
        <f>Calcu!G66</f>
        <v/>
      </c>
      <c r="R69" s="359"/>
      <c r="S69" s="359"/>
      <c r="T69" s="359"/>
      <c r="U69" s="360"/>
      <c r="V69" s="358" t="str">
        <f>Calcu!H66</f>
        <v/>
      </c>
      <c r="W69" s="359"/>
      <c r="X69" s="359"/>
      <c r="Y69" s="359"/>
      <c r="Z69" s="360"/>
      <c r="AA69" s="358" t="str">
        <f>Calcu!I66</f>
        <v/>
      </c>
      <c r="AB69" s="359"/>
      <c r="AC69" s="359"/>
      <c r="AD69" s="359"/>
      <c r="AE69" s="360"/>
      <c r="AF69" s="358" t="str">
        <f>Calcu!J66</f>
        <v/>
      </c>
      <c r="AG69" s="359"/>
      <c r="AH69" s="359"/>
      <c r="AI69" s="359"/>
      <c r="AJ69" s="360"/>
      <c r="AK69" s="358" t="str">
        <f>Calcu!K66</f>
        <v/>
      </c>
      <c r="AL69" s="359"/>
      <c r="AM69" s="359"/>
      <c r="AN69" s="359"/>
      <c r="AO69" s="360"/>
      <c r="AP69" s="358" t="str">
        <f>Calcu!L66</f>
        <v/>
      </c>
      <c r="AQ69" s="359"/>
      <c r="AR69" s="359"/>
      <c r="AS69" s="359"/>
      <c r="AT69" s="360"/>
      <c r="AU69" s="358" t="str">
        <f>Calcu!N66</f>
        <v/>
      </c>
      <c r="AV69" s="359"/>
      <c r="AW69" s="359"/>
      <c r="AX69" s="359"/>
      <c r="AY69" s="360"/>
      <c r="AZ69" s="358" t="str">
        <f>Calcu!T66</f>
        <v/>
      </c>
      <c r="BA69" s="359"/>
      <c r="BB69" s="359"/>
      <c r="BC69" s="359"/>
      <c r="BD69" s="360"/>
      <c r="BE69" s="358" t="str">
        <f>Calcu!AA66</f>
        <v/>
      </c>
      <c r="BF69" s="359"/>
      <c r="BG69" s="359"/>
      <c r="BH69" s="359"/>
      <c r="BI69" s="360"/>
      <c r="BJ69" s="358" t="str">
        <f>Calcu!AB66</f>
        <v/>
      </c>
      <c r="BK69" s="359"/>
      <c r="BL69" s="359"/>
      <c r="BM69" s="359"/>
      <c r="BN69" s="360"/>
    </row>
    <row r="70" spans="1:66" ht="18.75" customHeight="1">
      <c r="A70" s="57"/>
      <c r="B70" s="358" t="str">
        <f>Calcu!C67</f>
        <v/>
      </c>
      <c r="C70" s="359"/>
      <c r="D70" s="359"/>
      <c r="E70" s="359"/>
      <c r="F70" s="360"/>
      <c r="G70" s="358" t="str">
        <f>Calcu!E67</f>
        <v/>
      </c>
      <c r="H70" s="359"/>
      <c r="I70" s="359"/>
      <c r="J70" s="359"/>
      <c r="K70" s="360"/>
      <c r="L70" s="358" t="str">
        <f>Calcu!F67</f>
        <v/>
      </c>
      <c r="M70" s="359"/>
      <c r="N70" s="359"/>
      <c r="O70" s="359"/>
      <c r="P70" s="360"/>
      <c r="Q70" s="358" t="str">
        <f>Calcu!G67</f>
        <v/>
      </c>
      <c r="R70" s="359"/>
      <c r="S70" s="359"/>
      <c r="T70" s="359"/>
      <c r="U70" s="360"/>
      <c r="V70" s="358" t="str">
        <f>Calcu!H67</f>
        <v/>
      </c>
      <c r="W70" s="359"/>
      <c r="X70" s="359"/>
      <c r="Y70" s="359"/>
      <c r="Z70" s="360"/>
      <c r="AA70" s="358" t="str">
        <f>Calcu!I67</f>
        <v/>
      </c>
      <c r="AB70" s="359"/>
      <c r="AC70" s="359"/>
      <c r="AD70" s="359"/>
      <c r="AE70" s="360"/>
      <c r="AF70" s="358" t="str">
        <f>Calcu!J67</f>
        <v/>
      </c>
      <c r="AG70" s="359"/>
      <c r="AH70" s="359"/>
      <c r="AI70" s="359"/>
      <c r="AJ70" s="360"/>
      <c r="AK70" s="358" t="str">
        <f>Calcu!K67</f>
        <v/>
      </c>
      <c r="AL70" s="359"/>
      <c r="AM70" s="359"/>
      <c r="AN70" s="359"/>
      <c r="AO70" s="360"/>
      <c r="AP70" s="358" t="str">
        <f>Calcu!L67</f>
        <v/>
      </c>
      <c r="AQ70" s="359"/>
      <c r="AR70" s="359"/>
      <c r="AS70" s="359"/>
      <c r="AT70" s="360"/>
      <c r="AU70" s="358" t="str">
        <f>Calcu!N67</f>
        <v/>
      </c>
      <c r="AV70" s="359"/>
      <c r="AW70" s="359"/>
      <c r="AX70" s="359"/>
      <c r="AY70" s="360"/>
      <c r="AZ70" s="358" t="str">
        <f>Calcu!T67</f>
        <v/>
      </c>
      <c r="BA70" s="359"/>
      <c r="BB70" s="359"/>
      <c r="BC70" s="359"/>
      <c r="BD70" s="360"/>
      <c r="BE70" s="358" t="str">
        <f>Calcu!AA67</f>
        <v/>
      </c>
      <c r="BF70" s="359"/>
      <c r="BG70" s="359"/>
      <c r="BH70" s="359"/>
      <c r="BI70" s="360"/>
      <c r="BJ70" s="358" t="str">
        <f>Calcu!AB67</f>
        <v/>
      </c>
      <c r="BK70" s="359"/>
      <c r="BL70" s="359"/>
      <c r="BM70" s="359"/>
      <c r="BN70" s="360"/>
    </row>
    <row r="71" spans="1:66" ht="18.75" customHeight="1">
      <c r="A71" s="57"/>
      <c r="B71" s="358" t="str">
        <f>Calcu!C68</f>
        <v/>
      </c>
      <c r="C71" s="359"/>
      <c r="D71" s="359"/>
      <c r="E71" s="359"/>
      <c r="F71" s="360"/>
      <c r="G71" s="358" t="str">
        <f>Calcu!E68</f>
        <v/>
      </c>
      <c r="H71" s="359"/>
      <c r="I71" s="359"/>
      <c r="J71" s="359"/>
      <c r="K71" s="360"/>
      <c r="L71" s="358" t="str">
        <f>Calcu!F68</f>
        <v/>
      </c>
      <c r="M71" s="359"/>
      <c r="N71" s="359"/>
      <c r="O71" s="359"/>
      <c r="P71" s="360"/>
      <c r="Q71" s="358" t="str">
        <f>Calcu!G68</f>
        <v/>
      </c>
      <c r="R71" s="359"/>
      <c r="S71" s="359"/>
      <c r="T71" s="359"/>
      <c r="U71" s="360"/>
      <c r="V71" s="358" t="str">
        <f>Calcu!H68</f>
        <v/>
      </c>
      <c r="W71" s="359"/>
      <c r="X71" s="359"/>
      <c r="Y71" s="359"/>
      <c r="Z71" s="360"/>
      <c r="AA71" s="358" t="str">
        <f>Calcu!I68</f>
        <v/>
      </c>
      <c r="AB71" s="359"/>
      <c r="AC71" s="359"/>
      <c r="AD71" s="359"/>
      <c r="AE71" s="360"/>
      <c r="AF71" s="358" t="str">
        <f>Calcu!J68</f>
        <v/>
      </c>
      <c r="AG71" s="359"/>
      <c r="AH71" s="359"/>
      <c r="AI71" s="359"/>
      <c r="AJ71" s="360"/>
      <c r="AK71" s="358" t="str">
        <f>Calcu!K68</f>
        <v/>
      </c>
      <c r="AL71" s="359"/>
      <c r="AM71" s="359"/>
      <c r="AN71" s="359"/>
      <c r="AO71" s="360"/>
      <c r="AP71" s="358" t="str">
        <f>Calcu!L68</f>
        <v/>
      </c>
      <c r="AQ71" s="359"/>
      <c r="AR71" s="359"/>
      <c r="AS71" s="359"/>
      <c r="AT71" s="360"/>
      <c r="AU71" s="358" t="str">
        <f>Calcu!N68</f>
        <v/>
      </c>
      <c r="AV71" s="359"/>
      <c r="AW71" s="359"/>
      <c r="AX71" s="359"/>
      <c r="AY71" s="360"/>
      <c r="AZ71" s="358" t="str">
        <f>Calcu!T68</f>
        <v/>
      </c>
      <c r="BA71" s="359"/>
      <c r="BB71" s="359"/>
      <c r="BC71" s="359"/>
      <c r="BD71" s="360"/>
      <c r="BE71" s="358" t="str">
        <f>Calcu!AA68</f>
        <v/>
      </c>
      <c r="BF71" s="359"/>
      <c r="BG71" s="359"/>
      <c r="BH71" s="359"/>
      <c r="BI71" s="360"/>
      <c r="BJ71" s="358" t="str">
        <f>Calcu!AB68</f>
        <v/>
      </c>
      <c r="BK71" s="359"/>
      <c r="BL71" s="359"/>
      <c r="BM71" s="359"/>
      <c r="BN71" s="360"/>
    </row>
    <row r="72" spans="1:66" ht="18.75" customHeight="1">
      <c r="A72" s="57"/>
      <c r="B72" s="358" t="str">
        <f>Calcu!C69</f>
        <v/>
      </c>
      <c r="C72" s="359"/>
      <c r="D72" s="359"/>
      <c r="E72" s="359"/>
      <c r="F72" s="360"/>
      <c r="G72" s="358" t="str">
        <f>Calcu!E69</f>
        <v/>
      </c>
      <c r="H72" s="359"/>
      <c r="I72" s="359"/>
      <c r="J72" s="359"/>
      <c r="K72" s="360"/>
      <c r="L72" s="358" t="str">
        <f>Calcu!F69</f>
        <v/>
      </c>
      <c r="M72" s="359"/>
      <c r="N72" s="359"/>
      <c r="O72" s="359"/>
      <c r="P72" s="360"/>
      <c r="Q72" s="358" t="str">
        <f>Calcu!G69</f>
        <v/>
      </c>
      <c r="R72" s="359"/>
      <c r="S72" s="359"/>
      <c r="T72" s="359"/>
      <c r="U72" s="360"/>
      <c r="V72" s="358" t="str">
        <f>Calcu!H69</f>
        <v/>
      </c>
      <c r="W72" s="359"/>
      <c r="X72" s="359"/>
      <c r="Y72" s="359"/>
      <c r="Z72" s="360"/>
      <c r="AA72" s="358" t="str">
        <f>Calcu!I69</f>
        <v/>
      </c>
      <c r="AB72" s="359"/>
      <c r="AC72" s="359"/>
      <c r="AD72" s="359"/>
      <c r="AE72" s="360"/>
      <c r="AF72" s="358" t="str">
        <f>Calcu!J69</f>
        <v/>
      </c>
      <c r="AG72" s="359"/>
      <c r="AH72" s="359"/>
      <c r="AI72" s="359"/>
      <c r="AJ72" s="360"/>
      <c r="AK72" s="358" t="str">
        <f>Calcu!K69</f>
        <v/>
      </c>
      <c r="AL72" s="359"/>
      <c r="AM72" s="359"/>
      <c r="AN72" s="359"/>
      <c r="AO72" s="360"/>
      <c r="AP72" s="358" t="str">
        <f>Calcu!L69</f>
        <v/>
      </c>
      <c r="AQ72" s="359"/>
      <c r="AR72" s="359"/>
      <c r="AS72" s="359"/>
      <c r="AT72" s="360"/>
      <c r="AU72" s="358" t="str">
        <f>Calcu!N69</f>
        <v/>
      </c>
      <c r="AV72" s="359"/>
      <c r="AW72" s="359"/>
      <c r="AX72" s="359"/>
      <c r="AY72" s="360"/>
      <c r="AZ72" s="358" t="str">
        <f>Calcu!T69</f>
        <v/>
      </c>
      <c r="BA72" s="359"/>
      <c r="BB72" s="359"/>
      <c r="BC72" s="359"/>
      <c r="BD72" s="360"/>
      <c r="BE72" s="358" t="str">
        <f>Calcu!AA69</f>
        <v/>
      </c>
      <c r="BF72" s="359"/>
      <c r="BG72" s="359"/>
      <c r="BH72" s="359"/>
      <c r="BI72" s="360"/>
      <c r="BJ72" s="358" t="str">
        <f>Calcu!AB69</f>
        <v/>
      </c>
      <c r="BK72" s="359"/>
      <c r="BL72" s="359"/>
      <c r="BM72" s="359"/>
      <c r="BN72" s="360"/>
    </row>
    <row r="73" spans="1:66" ht="18.75" customHeight="1">
      <c r="A73" s="57"/>
      <c r="B73" s="358" t="str">
        <f>Calcu!C70</f>
        <v/>
      </c>
      <c r="C73" s="359"/>
      <c r="D73" s="359"/>
      <c r="E73" s="359"/>
      <c r="F73" s="360"/>
      <c r="G73" s="358" t="str">
        <f>Calcu!E70</f>
        <v/>
      </c>
      <c r="H73" s="359"/>
      <c r="I73" s="359"/>
      <c r="J73" s="359"/>
      <c r="K73" s="360"/>
      <c r="L73" s="358" t="str">
        <f>Calcu!F70</f>
        <v/>
      </c>
      <c r="M73" s="359"/>
      <c r="N73" s="359"/>
      <c r="O73" s="359"/>
      <c r="P73" s="360"/>
      <c r="Q73" s="358" t="str">
        <f>Calcu!G70</f>
        <v/>
      </c>
      <c r="R73" s="359"/>
      <c r="S73" s="359"/>
      <c r="T73" s="359"/>
      <c r="U73" s="360"/>
      <c r="V73" s="358" t="str">
        <f>Calcu!H70</f>
        <v/>
      </c>
      <c r="W73" s="359"/>
      <c r="X73" s="359"/>
      <c r="Y73" s="359"/>
      <c r="Z73" s="360"/>
      <c r="AA73" s="358" t="str">
        <f>Calcu!I70</f>
        <v/>
      </c>
      <c r="AB73" s="359"/>
      <c r="AC73" s="359"/>
      <c r="AD73" s="359"/>
      <c r="AE73" s="360"/>
      <c r="AF73" s="358" t="str">
        <f>Calcu!J70</f>
        <v/>
      </c>
      <c r="AG73" s="359"/>
      <c r="AH73" s="359"/>
      <c r="AI73" s="359"/>
      <c r="AJ73" s="360"/>
      <c r="AK73" s="358" t="str">
        <f>Calcu!K70</f>
        <v/>
      </c>
      <c r="AL73" s="359"/>
      <c r="AM73" s="359"/>
      <c r="AN73" s="359"/>
      <c r="AO73" s="360"/>
      <c r="AP73" s="358" t="str">
        <f>Calcu!L70</f>
        <v/>
      </c>
      <c r="AQ73" s="359"/>
      <c r="AR73" s="359"/>
      <c r="AS73" s="359"/>
      <c r="AT73" s="360"/>
      <c r="AU73" s="358" t="str">
        <f>Calcu!N70</f>
        <v/>
      </c>
      <c r="AV73" s="359"/>
      <c r="AW73" s="359"/>
      <c r="AX73" s="359"/>
      <c r="AY73" s="360"/>
      <c r="AZ73" s="358" t="str">
        <f>Calcu!T70</f>
        <v/>
      </c>
      <c r="BA73" s="359"/>
      <c r="BB73" s="359"/>
      <c r="BC73" s="359"/>
      <c r="BD73" s="360"/>
      <c r="BE73" s="358" t="str">
        <f>Calcu!AA70</f>
        <v/>
      </c>
      <c r="BF73" s="359"/>
      <c r="BG73" s="359"/>
      <c r="BH73" s="359"/>
      <c r="BI73" s="360"/>
      <c r="BJ73" s="358" t="str">
        <f>Calcu!AB70</f>
        <v/>
      </c>
      <c r="BK73" s="359"/>
      <c r="BL73" s="359"/>
      <c r="BM73" s="359"/>
      <c r="BN73" s="360"/>
    </row>
    <row r="74" spans="1:66" ht="18.75" customHeight="1">
      <c r="A74" s="57"/>
      <c r="B74" s="358" t="str">
        <f>Calcu!C71</f>
        <v/>
      </c>
      <c r="C74" s="359"/>
      <c r="D74" s="359"/>
      <c r="E74" s="359"/>
      <c r="F74" s="360"/>
      <c r="G74" s="358" t="str">
        <f>Calcu!E71</f>
        <v/>
      </c>
      <c r="H74" s="359"/>
      <c r="I74" s="359"/>
      <c r="J74" s="359"/>
      <c r="K74" s="360"/>
      <c r="L74" s="358" t="str">
        <f>Calcu!F71</f>
        <v/>
      </c>
      <c r="M74" s="359"/>
      <c r="N74" s="359"/>
      <c r="O74" s="359"/>
      <c r="P74" s="360"/>
      <c r="Q74" s="358" t="str">
        <f>Calcu!G71</f>
        <v/>
      </c>
      <c r="R74" s="359"/>
      <c r="S74" s="359"/>
      <c r="T74" s="359"/>
      <c r="U74" s="360"/>
      <c r="V74" s="358" t="str">
        <f>Calcu!H71</f>
        <v/>
      </c>
      <c r="W74" s="359"/>
      <c r="X74" s="359"/>
      <c r="Y74" s="359"/>
      <c r="Z74" s="360"/>
      <c r="AA74" s="358" t="str">
        <f>Calcu!I71</f>
        <v/>
      </c>
      <c r="AB74" s="359"/>
      <c r="AC74" s="359"/>
      <c r="AD74" s="359"/>
      <c r="AE74" s="360"/>
      <c r="AF74" s="358" t="str">
        <f>Calcu!J71</f>
        <v/>
      </c>
      <c r="AG74" s="359"/>
      <c r="AH74" s="359"/>
      <c r="AI74" s="359"/>
      <c r="AJ74" s="360"/>
      <c r="AK74" s="358" t="str">
        <f>Calcu!K71</f>
        <v/>
      </c>
      <c r="AL74" s="359"/>
      <c r="AM74" s="359"/>
      <c r="AN74" s="359"/>
      <c r="AO74" s="360"/>
      <c r="AP74" s="358" t="str">
        <f>Calcu!L71</f>
        <v/>
      </c>
      <c r="AQ74" s="359"/>
      <c r="AR74" s="359"/>
      <c r="AS74" s="359"/>
      <c r="AT74" s="360"/>
      <c r="AU74" s="358" t="str">
        <f>Calcu!N71</f>
        <v/>
      </c>
      <c r="AV74" s="359"/>
      <c r="AW74" s="359"/>
      <c r="AX74" s="359"/>
      <c r="AY74" s="360"/>
      <c r="AZ74" s="358" t="str">
        <f>Calcu!T71</f>
        <v/>
      </c>
      <c r="BA74" s="359"/>
      <c r="BB74" s="359"/>
      <c r="BC74" s="359"/>
      <c r="BD74" s="360"/>
      <c r="BE74" s="358" t="str">
        <f>Calcu!AA71</f>
        <v/>
      </c>
      <c r="BF74" s="359"/>
      <c r="BG74" s="359"/>
      <c r="BH74" s="359"/>
      <c r="BI74" s="360"/>
      <c r="BJ74" s="358" t="str">
        <f>Calcu!AB71</f>
        <v/>
      </c>
      <c r="BK74" s="359"/>
      <c r="BL74" s="359"/>
      <c r="BM74" s="359"/>
      <c r="BN74" s="360"/>
    </row>
    <row r="75" spans="1:66" ht="18.75" customHeight="1">
      <c r="A75" s="57"/>
      <c r="B75" s="358" t="str">
        <f>Calcu!C72</f>
        <v/>
      </c>
      <c r="C75" s="359"/>
      <c r="D75" s="359"/>
      <c r="E75" s="359"/>
      <c r="F75" s="360"/>
      <c r="G75" s="358" t="str">
        <f>Calcu!E72</f>
        <v/>
      </c>
      <c r="H75" s="359"/>
      <c r="I75" s="359"/>
      <c r="J75" s="359"/>
      <c r="K75" s="360"/>
      <c r="L75" s="358" t="str">
        <f>Calcu!F72</f>
        <v/>
      </c>
      <c r="M75" s="359"/>
      <c r="N75" s="359"/>
      <c r="O75" s="359"/>
      <c r="P75" s="360"/>
      <c r="Q75" s="358" t="str">
        <f>Calcu!G72</f>
        <v/>
      </c>
      <c r="R75" s="359"/>
      <c r="S75" s="359"/>
      <c r="T75" s="359"/>
      <c r="U75" s="360"/>
      <c r="V75" s="358" t="str">
        <f>Calcu!H72</f>
        <v/>
      </c>
      <c r="W75" s="359"/>
      <c r="X75" s="359"/>
      <c r="Y75" s="359"/>
      <c r="Z75" s="360"/>
      <c r="AA75" s="358" t="str">
        <f>Calcu!I72</f>
        <v/>
      </c>
      <c r="AB75" s="359"/>
      <c r="AC75" s="359"/>
      <c r="AD75" s="359"/>
      <c r="AE75" s="360"/>
      <c r="AF75" s="358" t="str">
        <f>Calcu!J72</f>
        <v/>
      </c>
      <c r="AG75" s="359"/>
      <c r="AH75" s="359"/>
      <c r="AI75" s="359"/>
      <c r="AJ75" s="360"/>
      <c r="AK75" s="358" t="str">
        <f>Calcu!K72</f>
        <v/>
      </c>
      <c r="AL75" s="359"/>
      <c r="AM75" s="359"/>
      <c r="AN75" s="359"/>
      <c r="AO75" s="360"/>
      <c r="AP75" s="358" t="str">
        <f>Calcu!L72</f>
        <v/>
      </c>
      <c r="AQ75" s="359"/>
      <c r="AR75" s="359"/>
      <c r="AS75" s="359"/>
      <c r="AT75" s="360"/>
      <c r="AU75" s="358" t="str">
        <f>Calcu!N72</f>
        <v/>
      </c>
      <c r="AV75" s="359"/>
      <c r="AW75" s="359"/>
      <c r="AX75" s="359"/>
      <c r="AY75" s="360"/>
      <c r="AZ75" s="358" t="str">
        <f>Calcu!T72</f>
        <v/>
      </c>
      <c r="BA75" s="359"/>
      <c r="BB75" s="359"/>
      <c r="BC75" s="359"/>
      <c r="BD75" s="360"/>
      <c r="BE75" s="358" t="str">
        <f>Calcu!AA72</f>
        <v/>
      </c>
      <c r="BF75" s="359"/>
      <c r="BG75" s="359"/>
      <c r="BH75" s="359"/>
      <c r="BI75" s="360"/>
      <c r="BJ75" s="358" t="str">
        <f>Calcu!AB72</f>
        <v/>
      </c>
      <c r="BK75" s="359"/>
      <c r="BL75" s="359"/>
      <c r="BM75" s="359"/>
      <c r="BN75" s="360"/>
    </row>
    <row r="76" spans="1:66" ht="18.75" customHeight="1">
      <c r="A76" s="57"/>
      <c r="B76" s="358" t="str">
        <f>Calcu!C73</f>
        <v/>
      </c>
      <c r="C76" s="359"/>
      <c r="D76" s="359"/>
      <c r="E76" s="359"/>
      <c r="F76" s="360"/>
      <c r="G76" s="358" t="str">
        <f>Calcu!E73</f>
        <v/>
      </c>
      <c r="H76" s="359"/>
      <c r="I76" s="359"/>
      <c r="J76" s="359"/>
      <c r="K76" s="360"/>
      <c r="L76" s="358" t="str">
        <f>Calcu!F73</f>
        <v/>
      </c>
      <c r="M76" s="359"/>
      <c r="N76" s="359"/>
      <c r="O76" s="359"/>
      <c r="P76" s="360"/>
      <c r="Q76" s="358" t="str">
        <f>Calcu!G73</f>
        <v/>
      </c>
      <c r="R76" s="359"/>
      <c r="S76" s="359"/>
      <c r="T76" s="359"/>
      <c r="U76" s="360"/>
      <c r="V76" s="358" t="str">
        <f>Calcu!H73</f>
        <v/>
      </c>
      <c r="W76" s="359"/>
      <c r="X76" s="359"/>
      <c r="Y76" s="359"/>
      <c r="Z76" s="360"/>
      <c r="AA76" s="358" t="str">
        <f>Calcu!I73</f>
        <v/>
      </c>
      <c r="AB76" s="359"/>
      <c r="AC76" s="359"/>
      <c r="AD76" s="359"/>
      <c r="AE76" s="360"/>
      <c r="AF76" s="358" t="str">
        <f>Calcu!J73</f>
        <v/>
      </c>
      <c r="AG76" s="359"/>
      <c r="AH76" s="359"/>
      <c r="AI76" s="359"/>
      <c r="AJ76" s="360"/>
      <c r="AK76" s="358" t="str">
        <f>Calcu!K73</f>
        <v/>
      </c>
      <c r="AL76" s="359"/>
      <c r="AM76" s="359"/>
      <c r="AN76" s="359"/>
      <c r="AO76" s="360"/>
      <c r="AP76" s="358" t="str">
        <f>Calcu!L73</f>
        <v/>
      </c>
      <c r="AQ76" s="359"/>
      <c r="AR76" s="359"/>
      <c r="AS76" s="359"/>
      <c r="AT76" s="360"/>
      <c r="AU76" s="358" t="str">
        <f>Calcu!N73</f>
        <v/>
      </c>
      <c r="AV76" s="359"/>
      <c r="AW76" s="359"/>
      <c r="AX76" s="359"/>
      <c r="AY76" s="360"/>
      <c r="AZ76" s="358" t="str">
        <f>Calcu!T73</f>
        <v/>
      </c>
      <c r="BA76" s="359"/>
      <c r="BB76" s="359"/>
      <c r="BC76" s="359"/>
      <c r="BD76" s="360"/>
      <c r="BE76" s="358" t="str">
        <f>Calcu!AA73</f>
        <v/>
      </c>
      <c r="BF76" s="359"/>
      <c r="BG76" s="359"/>
      <c r="BH76" s="359"/>
      <c r="BI76" s="360"/>
      <c r="BJ76" s="358" t="str">
        <f>Calcu!AB73</f>
        <v/>
      </c>
      <c r="BK76" s="359"/>
      <c r="BL76" s="359"/>
      <c r="BM76" s="359"/>
      <c r="BN76" s="360"/>
    </row>
    <row r="77" spans="1:66" ht="18.75" customHeight="1">
      <c r="A77" s="57"/>
      <c r="B77" s="358" t="str">
        <f>Calcu!C74</f>
        <v/>
      </c>
      <c r="C77" s="359"/>
      <c r="D77" s="359"/>
      <c r="E77" s="359"/>
      <c r="F77" s="360"/>
      <c r="G77" s="358" t="str">
        <f>Calcu!E74</f>
        <v/>
      </c>
      <c r="H77" s="359"/>
      <c r="I77" s="359"/>
      <c r="J77" s="359"/>
      <c r="K77" s="360"/>
      <c r="L77" s="358" t="str">
        <f>Calcu!F74</f>
        <v/>
      </c>
      <c r="M77" s="359"/>
      <c r="N77" s="359"/>
      <c r="O77" s="359"/>
      <c r="P77" s="360"/>
      <c r="Q77" s="358" t="str">
        <f>Calcu!G74</f>
        <v/>
      </c>
      <c r="R77" s="359"/>
      <c r="S77" s="359"/>
      <c r="T77" s="359"/>
      <c r="U77" s="360"/>
      <c r="V77" s="358" t="str">
        <f>Calcu!H74</f>
        <v/>
      </c>
      <c r="W77" s="359"/>
      <c r="X77" s="359"/>
      <c r="Y77" s="359"/>
      <c r="Z77" s="360"/>
      <c r="AA77" s="358" t="str">
        <f>Calcu!I74</f>
        <v/>
      </c>
      <c r="AB77" s="359"/>
      <c r="AC77" s="359"/>
      <c r="AD77" s="359"/>
      <c r="AE77" s="360"/>
      <c r="AF77" s="358" t="str">
        <f>Calcu!J74</f>
        <v/>
      </c>
      <c r="AG77" s="359"/>
      <c r="AH77" s="359"/>
      <c r="AI77" s="359"/>
      <c r="AJ77" s="360"/>
      <c r="AK77" s="358" t="str">
        <f>Calcu!K74</f>
        <v/>
      </c>
      <c r="AL77" s="359"/>
      <c r="AM77" s="359"/>
      <c r="AN77" s="359"/>
      <c r="AO77" s="360"/>
      <c r="AP77" s="358" t="str">
        <f>Calcu!L74</f>
        <v/>
      </c>
      <c r="AQ77" s="359"/>
      <c r="AR77" s="359"/>
      <c r="AS77" s="359"/>
      <c r="AT77" s="360"/>
      <c r="AU77" s="358" t="str">
        <f>Calcu!N74</f>
        <v/>
      </c>
      <c r="AV77" s="359"/>
      <c r="AW77" s="359"/>
      <c r="AX77" s="359"/>
      <c r="AY77" s="360"/>
      <c r="AZ77" s="358" t="str">
        <f>Calcu!T74</f>
        <v/>
      </c>
      <c r="BA77" s="359"/>
      <c r="BB77" s="359"/>
      <c r="BC77" s="359"/>
      <c r="BD77" s="360"/>
      <c r="BE77" s="358" t="str">
        <f>Calcu!AA74</f>
        <v/>
      </c>
      <c r="BF77" s="359"/>
      <c r="BG77" s="359"/>
      <c r="BH77" s="359"/>
      <c r="BI77" s="360"/>
      <c r="BJ77" s="358" t="str">
        <f>Calcu!AB74</f>
        <v/>
      </c>
      <c r="BK77" s="359"/>
      <c r="BL77" s="359"/>
      <c r="BM77" s="359"/>
      <c r="BN77" s="360"/>
    </row>
    <row r="78" spans="1:66" ht="18.75" customHeight="1">
      <c r="A78" s="57"/>
      <c r="B78" s="358" t="str">
        <f>Calcu!C75</f>
        <v/>
      </c>
      <c r="C78" s="359"/>
      <c r="D78" s="359"/>
      <c r="E78" s="359"/>
      <c r="F78" s="360"/>
      <c r="G78" s="358" t="str">
        <f>Calcu!E75</f>
        <v/>
      </c>
      <c r="H78" s="359"/>
      <c r="I78" s="359"/>
      <c r="J78" s="359"/>
      <c r="K78" s="360"/>
      <c r="L78" s="358" t="str">
        <f>Calcu!F75</f>
        <v/>
      </c>
      <c r="M78" s="359"/>
      <c r="N78" s="359"/>
      <c r="O78" s="359"/>
      <c r="P78" s="360"/>
      <c r="Q78" s="358" t="str">
        <f>Calcu!G75</f>
        <v/>
      </c>
      <c r="R78" s="359"/>
      <c r="S78" s="359"/>
      <c r="T78" s="359"/>
      <c r="U78" s="360"/>
      <c r="V78" s="358" t="str">
        <f>Calcu!H75</f>
        <v/>
      </c>
      <c r="W78" s="359"/>
      <c r="X78" s="359"/>
      <c r="Y78" s="359"/>
      <c r="Z78" s="360"/>
      <c r="AA78" s="358" t="str">
        <f>Calcu!I75</f>
        <v/>
      </c>
      <c r="AB78" s="359"/>
      <c r="AC78" s="359"/>
      <c r="AD78" s="359"/>
      <c r="AE78" s="360"/>
      <c r="AF78" s="358" t="str">
        <f>Calcu!J75</f>
        <v/>
      </c>
      <c r="AG78" s="359"/>
      <c r="AH78" s="359"/>
      <c r="AI78" s="359"/>
      <c r="AJ78" s="360"/>
      <c r="AK78" s="358" t="str">
        <f>Calcu!K75</f>
        <v/>
      </c>
      <c r="AL78" s="359"/>
      <c r="AM78" s="359"/>
      <c r="AN78" s="359"/>
      <c r="AO78" s="360"/>
      <c r="AP78" s="358" t="str">
        <f>Calcu!L75</f>
        <v/>
      </c>
      <c r="AQ78" s="359"/>
      <c r="AR78" s="359"/>
      <c r="AS78" s="359"/>
      <c r="AT78" s="360"/>
      <c r="AU78" s="358" t="str">
        <f>Calcu!N75</f>
        <v/>
      </c>
      <c r="AV78" s="359"/>
      <c r="AW78" s="359"/>
      <c r="AX78" s="359"/>
      <c r="AY78" s="360"/>
      <c r="AZ78" s="358" t="str">
        <f>Calcu!T75</f>
        <v/>
      </c>
      <c r="BA78" s="359"/>
      <c r="BB78" s="359"/>
      <c r="BC78" s="359"/>
      <c r="BD78" s="360"/>
      <c r="BE78" s="358" t="str">
        <f>Calcu!AA75</f>
        <v/>
      </c>
      <c r="BF78" s="359"/>
      <c r="BG78" s="359"/>
      <c r="BH78" s="359"/>
      <c r="BI78" s="360"/>
      <c r="BJ78" s="358" t="str">
        <f>Calcu!AB75</f>
        <v/>
      </c>
      <c r="BK78" s="359"/>
      <c r="BL78" s="359"/>
      <c r="BM78" s="359"/>
      <c r="BN78" s="360"/>
    </row>
    <row r="79" spans="1:66" ht="18.75" customHeight="1">
      <c r="A79" s="57"/>
      <c r="B79" s="358" t="str">
        <f>Calcu!C76</f>
        <v/>
      </c>
      <c r="C79" s="359"/>
      <c r="D79" s="359"/>
      <c r="E79" s="359"/>
      <c r="F79" s="360"/>
      <c r="G79" s="358" t="str">
        <f>Calcu!E76</f>
        <v/>
      </c>
      <c r="H79" s="359"/>
      <c r="I79" s="359"/>
      <c r="J79" s="359"/>
      <c r="K79" s="360"/>
      <c r="L79" s="358" t="str">
        <f>Calcu!F76</f>
        <v/>
      </c>
      <c r="M79" s="359"/>
      <c r="N79" s="359"/>
      <c r="O79" s="359"/>
      <c r="P79" s="360"/>
      <c r="Q79" s="358" t="str">
        <f>Calcu!G76</f>
        <v/>
      </c>
      <c r="R79" s="359"/>
      <c r="S79" s="359"/>
      <c r="T79" s="359"/>
      <c r="U79" s="360"/>
      <c r="V79" s="358" t="str">
        <f>Calcu!H76</f>
        <v/>
      </c>
      <c r="W79" s="359"/>
      <c r="X79" s="359"/>
      <c r="Y79" s="359"/>
      <c r="Z79" s="360"/>
      <c r="AA79" s="358" t="str">
        <f>Calcu!I76</f>
        <v/>
      </c>
      <c r="AB79" s="359"/>
      <c r="AC79" s="359"/>
      <c r="AD79" s="359"/>
      <c r="AE79" s="360"/>
      <c r="AF79" s="358" t="str">
        <f>Calcu!J76</f>
        <v/>
      </c>
      <c r="AG79" s="359"/>
      <c r="AH79" s="359"/>
      <c r="AI79" s="359"/>
      <c r="AJ79" s="360"/>
      <c r="AK79" s="358" t="str">
        <f>Calcu!K76</f>
        <v/>
      </c>
      <c r="AL79" s="359"/>
      <c r="AM79" s="359"/>
      <c r="AN79" s="359"/>
      <c r="AO79" s="360"/>
      <c r="AP79" s="358" t="str">
        <f>Calcu!L76</f>
        <v/>
      </c>
      <c r="AQ79" s="359"/>
      <c r="AR79" s="359"/>
      <c r="AS79" s="359"/>
      <c r="AT79" s="360"/>
      <c r="AU79" s="358" t="str">
        <f>Calcu!N76</f>
        <v/>
      </c>
      <c r="AV79" s="359"/>
      <c r="AW79" s="359"/>
      <c r="AX79" s="359"/>
      <c r="AY79" s="360"/>
      <c r="AZ79" s="358" t="str">
        <f>Calcu!T76</f>
        <v/>
      </c>
      <c r="BA79" s="359"/>
      <c r="BB79" s="359"/>
      <c r="BC79" s="359"/>
      <c r="BD79" s="360"/>
      <c r="BE79" s="358" t="str">
        <f>Calcu!AA76</f>
        <v/>
      </c>
      <c r="BF79" s="359"/>
      <c r="BG79" s="359"/>
      <c r="BH79" s="359"/>
      <c r="BI79" s="360"/>
      <c r="BJ79" s="358" t="str">
        <f>Calcu!AB76</f>
        <v/>
      </c>
      <c r="BK79" s="359"/>
      <c r="BL79" s="359"/>
      <c r="BM79" s="359"/>
      <c r="BN79" s="360"/>
    </row>
    <row r="80" spans="1:66" ht="18.75" customHeight="1">
      <c r="A80" s="57"/>
      <c r="B80" s="358" t="str">
        <f>Calcu!C77</f>
        <v/>
      </c>
      <c r="C80" s="359"/>
      <c r="D80" s="359"/>
      <c r="E80" s="359"/>
      <c r="F80" s="360"/>
      <c r="G80" s="358" t="str">
        <f>Calcu!E77</f>
        <v/>
      </c>
      <c r="H80" s="359"/>
      <c r="I80" s="359"/>
      <c r="J80" s="359"/>
      <c r="K80" s="360"/>
      <c r="L80" s="358" t="str">
        <f>Calcu!F77</f>
        <v/>
      </c>
      <c r="M80" s="359"/>
      <c r="N80" s="359"/>
      <c r="O80" s="359"/>
      <c r="P80" s="360"/>
      <c r="Q80" s="358" t="str">
        <f>Calcu!G77</f>
        <v/>
      </c>
      <c r="R80" s="359"/>
      <c r="S80" s="359"/>
      <c r="T80" s="359"/>
      <c r="U80" s="360"/>
      <c r="V80" s="358" t="str">
        <f>Calcu!H77</f>
        <v/>
      </c>
      <c r="W80" s="359"/>
      <c r="X80" s="359"/>
      <c r="Y80" s="359"/>
      <c r="Z80" s="360"/>
      <c r="AA80" s="358" t="str">
        <f>Calcu!I77</f>
        <v/>
      </c>
      <c r="AB80" s="359"/>
      <c r="AC80" s="359"/>
      <c r="AD80" s="359"/>
      <c r="AE80" s="360"/>
      <c r="AF80" s="358" t="str">
        <f>Calcu!J77</f>
        <v/>
      </c>
      <c r="AG80" s="359"/>
      <c r="AH80" s="359"/>
      <c r="AI80" s="359"/>
      <c r="AJ80" s="360"/>
      <c r="AK80" s="358" t="str">
        <f>Calcu!K77</f>
        <v/>
      </c>
      <c r="AL80" s="359"/>
      <c r="AM80" s="359"/>
      <c r="AN80" s="359"/>
      <c r="AO80" s="360"/>
      <c r="AP80" s="358" t="str">
        <f>Calcu!L77</f>
        <v/>
      </c>
      <c r="AQ80" s="359"/>
      <c r="AR80" s="359"/>
      <c r="AS80" s="359"/>
      <c r="AT80" s="360"/>
      <c r="AU80" s="358" t="str">
        <f>Calcu!N77</f>
        <v/>
      </c>
      <c r="AV80" s="359"/>
      <c r="AW80" s="359"/>
      <c r="AX80" s="359"/>
      <c r="AY80" s="360"/>
      <c r="AZ80" s="358" t="str">
        <f>Calcu!T77</f>
        <v/>
      </c>
      <c r="BA80" s="359"/>
      <c r="BB80" s="359"/>
      <c r="BC80" s="359"/>
      <c r="BD80" s="360"/>
      <c r="BE80" s="358" t="str">
        <f>Calcu!AA77</f>
        <v/>
      </c>
      <c r="BF80" s="359"/>
      <c r="BG80" s="359"/>
      <c r="BH80" s="359"/>
      <c r="BI80" s="360"/>
      <c r="BJ80" s="358" t="str">
        <f>Calcu!AB77</f>
        <v/>
      </c>
      <c r="BK80" s="359"/>
      <c r="BL80" s="359"/>
      <c r="BM80" s="359"/>
      <c r="BN80" s="360"/>
    </row>
    <row r="81" spans="1:66" ht="18.75" customHeight="1">
      <c r="A81" s="57"/>
      <c r="B81" s="358" t="str">
        <f>Calcu!C78</f>
        <v/>
      </c>
      <c r="C81" s="359"/>
      <c r="D81" s="359"/>
      <c r="E81" s="359"/>
      <c r="F81" s="360"/>
      <c r="G81" s="358" t="str">
        <f>Calcu!E78</f>
        <v/>
      </c>
      <c r="H81" s="359"/>
      <c r="I81" s="359"/>
      <c r="J81" s="359"/>
      <c r="K81" s="360"/>
      <c r="L81" s="358" t="str">
        <f>Calcu!F78</f>
        <v/>
      </c>
      <c r="M81" s="359"/>
      <c r="N81" s="359"/>
      <c r="O81" s="359"/>
      <c r="P81" s="360"/>
      <c r="Q81" s="358" t="str">
        <f>Calcu!G78</f>
        <v/>
      </c>
      <c r="R81" s="359"/>
      <c r="S81" s="359"/>
      <c r="T81" s="359"/>
      <c r="U81" s="360"/>
      <c r="V81" s="358" t="str">
        <f>Calcu!H78</f>
        <v/>
      </c>
      <c r="W81" s="359"/>
      <c r="X81" s="359"/>
      <c r="Y81" s="359"/>
      <c r="Z81" s="360"/>
      <c r="AA81" s="358" t="str">
        <f>Calcu!I78</f>
        <v/>
      </c>
      <c r="AB81" s="359"/>
      <c r="AC81" s="359"/>
      <c r="AD81" s="359"/>
      <c r="AE81" s="360"/>
      <c r="AF81" s="358" t="str">
        <f>Calcu!J78</f>
        <v/>
      </c>
      <c r="AG81" s="359"/>
      <c r="AH81" s="359"/>
      <c r="AI81" s="359"/>
      <c r="AJ81" s="360"/>
      <c r="AK81" s="358" t="str">
        <f>Calcu!K78</f>
        <v/>
      </c>
      <c r="AL81" s="359"/>
      <c r="AM81" s="359"/>
      <c r="AN81" s="359"/>
      <c r="AO81" s="360"/>
      <c r="AP81" s="358" t="str">
        <f>Calcu!L78</f>
        <v/>
      </c>
      <c r="AQ81" s="359"/>
      <c r="AR81" s="359"/>
      <c r="AS81" s="359"/>
      <c r="AT81" s="360"/>
      <c r="AU81" s="358" t="str">
        <f>Calcu!N78</f>
        <v/>
      </c>
      <c r="AV81" s="359"/>
      <c r="AW81" s="359"/>
      <c r="AX81" s="359"/>
      <c r="AY81" s="360"/>
      <c r="AZ81" s="358" t="str">
        <f>Calcu!T78</f>
        <v/>
      </c>
      <c r="BA81" s="359"/>
      <c r="BB81" s="359"/>
      <c r="BC81" s="359"/>
      <c r="BD81" s="360"/>
      <c r="BE81" s="358" t="str">
        <f>Calcu!AA78</f>
        <v/>
      </c>
      <c r="BF81" s="359"/>
      <c r="BG81" s="359"/>
      <c r="BH81" s="359"/>
      <c r="BI81" s="360"/>
      <c r="BJ81" s="358" t="str">
        <f>Calcu!AB78</f>
        <v/>
      </c>
      <c r="BK81" s="359"/>
      <c r="BL81" s="359"/>
      <c r="BM81" s="359"/>
      <c r="BN81" s="360"/>
    </row>
    <row r="82" spans="1:66" ht="18.75" customHeight="1">
      <c r="A82" s="57"/>
      <c r="B82" s="358" t="str">
        <f>Calcu!C79</f>
        <v/>
      </c>
      <c r="C82" s="359"/>
      <c r="D82" s="359"/>
      <c r="E82" s="359"/>
      <c r="F82" s="360"/>
      <c r="G82" s="358" t="str">
        <f>Calcu!E79</f>
        <v/>
      </c>
      <c r="H82" s="359"/>
      <c r="I82" s="359"/>
      <c r="J82" s="359"/>
      <c r="K82" s="360"/>
      <c r="L82" s="358" t="str">
        <f>Calcu!F79</f>
        <v/>
      </c>
      <c r="M82" s="359"/>
      <c r="N82" s="359"/>
      <c r="O82" s="359"/>
      <c r="P82" s="360"/>
      <c r="Q82" s="358" t="str">
        <f>Calcu!G79</f>
        <v/>
      </c>
      <c r="R82" s="359"/>
      <c r="S82" s="359"/>
      <c r="T82" s="359"/>
      <c r="U82" s="360"/>
      <c r="V82" s="358" t="str">
        <f>Calcu!H79</f>
        <v/>
      </c>
      <c r="W82" s="359"/>
      <c r="X82" s="359"/>
      <c r="Y82" s="359"/>
      <c r="Z82" s="360"/>
      <c r="AA82" s="358" t="str">
        <f>Calcu!I79</f>
        <v/>
      </c>
      <c r="AB82" s="359"/>
      <c r="AC82" s="359"/>
      <c r="AD82" s="359"/>
      <c r="AE82" s="360"/>
      <c r="AF82" s="358" t="str">
        <f>Calcu!J79</f>
        <v/>
      </c>
      <c r="AG82" s="359"/>
      <c r="AH82" s="359"/>
      <c r="AI82" s="359"/>
      <c r="AJ82" s="360"/>
      <c r="AK82" s="358" t="str">
        <f>Calcu!K79</f>
        <v/>
      </c>
      <c r="AL82" s="359"/>
      <c r="AM82" s="359"/>
      <c r="AN82" s="359"/>
      <c r="AO82" s="360"/>
      <c r="AP82" s="358" t="str">
        <f>Calcu!L79</f>
        <v/>
      </c>
      <c r="AQ82" s="359"/>
      <c r="AR82" s="359"/>
      <c r="AS82" s="359"/>
      <c r="AT82" s="360"/>
      <c r="AU82" s="358" t="str">
        <f>Calcu!N79</f>
        <v/>
      </c>
      <c r="AV82" s="359"/>
      <c r="AW82" s="359"/>
      <c r="AX82" s="359"/>
      <c r="AY82" s="360"/>
      <c r="AZ82" s="358" t="str">
        <f>Calcu!T79</f>
        <v/>
      </c>
      <c r="BA82" s="359"/>
      <c r="BB82" s="359"/>
      <c r="BC82" s="359"/>
      <c r="BD82" s="360"/>
      <c r="BE82" s="358" t="str">
        <f>Calcu!AA79</f>
        <v/>
      </c>
      <c r="BF82" s="359"/>
      <c r="BG82" s="359"/>
      <c r="BH82" s="359"/>
      <c r="BI82" s="360"/>
      <c r="BJ82" s="358" t="str">
        <f>Calcu!AB79</f>
        <v/>
      </c>
      <c r="BK82" s="359"/>
      <c r="BL82" s="359"/>
      <c r="BM82" s="359"/>
      <c r="BN82" s="360"/>
    </row>
    <row r="83" spans="1:66" ht="18.75" customHeight="1">
      <c r="A83" s="57"/>
      <c r="B83" s="358" t="str">
        <f>Calcu!C80</f>
        <v/>
      </c>
      <c r="C83" s="359"/>
      <c r="D83" s="359"/>
      <c r="E83" s="359"/>
      <c r="F83" s="360"/>
      <c r="G83" s="358" t="str">
        <f>Calcu!E80</f>
        <v/>
      </c>
      <c r="H83" s="359"/>
      <c r="I83" s="359"/>
      <c r="J83" s="359"/>
      <c r="K83" s="360"/>
      <c r="L83" s="358" t="str">
        <f>Calcu!F80</f>
        <v/>
      </c>
      <c r="M83" s="359"/>
      <c r="N83" s="359"/>
      <c r="O83" s="359"/>
      <c r="P83" s="360"/>
      <c r="Q83" s="358" t="str">
        <f>Calcu!G80</f>
        <v/>
      </c>
      <c r="R83" s="359"/>
      <c r="S83" s="359"/>
      <c r="T83" s="359"/>
      <c r="U83" s="360"/>
      <c r="V83" s="358" t="str">
        <f>Calcu!H80</f>
        <v/>
      </c>
      <c r="W83" s="359"/>
      <c r="X83" s="359"/>
      <c r="Y83" s="359"/>
      <c r="Z83" s="360"/>
      <c r="AA83" s="358" t="str">
        <f>Calcu!I80</f>
        <v/>
      </c>
      <c r="AB83" s="359"/>
      <c r="AC83" s="359"/>
      <c r="AD83" s="359"/>
      <c r="AE83" s="360"/>
      <c r="AF83" s="358" t="str">
        <f>Calcu!J80</f>
        <v/>
      </c>
      <c r="AG83" s="359"/>
      <c r="AH83" s="359"/>
      <c r="AI83" s="359"/>
      <c r="AJ83" s="360"/>
      <c r="AK83" s="358" t="str">
        <f>Calcu!K80</f>
        <v/>
      </c>
      <c r="AL83" s="359"/>
      <c r="AM83" s="359"/>
      <c r="AN83" s="359"/>
      <c r="AO83" s="360"/>
      <c r="AP83" s="358" t="str">
        <f>Calcu!L80</f>
        <v/>
      </c>
      <c r="AQ83" s="359"/>
      <c r="AR83" s="359"/>
      <c r="AS83" s="359"/>
      <c r="AT83" s="360"/>
      <c r="AU83" s="358" t="str">
        <f>Calcu!N80</f>
        <v/>
      </c>
      <c r="AV83" s="359"/>
      <c r="AW83" s="359"/>
      <c r="AX83" s="359"/>
      <c r="AY83" s="360"/>
      <c r="AZ83" s="358" t="str">
        <f>Calcu!T80</f>
        <v/>
      </c>
      <c r="BA83" s="359"/>
      <c r="BB83" s="359"/>
      <c r="BC83" s="359"/>
      <c r="BD83" s="360"/>
      <c r="BE83" s="358" t="str">
        <f>Calcu!AA80</f>
        <v/>
      </c>
      <c r="BF83" s="359"/>
      <c r="BG83" s="359"/>
      <c r="BH83" s="359"/>
      <c r="BI83" s="360"/>
      <c r="BJ83" s="358" t="str">
        <f>Calcu!AB80</f>
        <v/>
      </c>
      <c r="BK83" s="359"/>
      <c r="BL83" s="359"/>
      <c r="BM83" s="359"/>
      <c r="BN83" s="360"/>
    </row>
    <row r="84" spans="1:66" ht="18.75" customHeight="1">
      <c r="A84" s="57"/>
      <c r="B84" s="358" t="str">
        <f>Calcu!C81</f>
        <v/>
      </c>
      <c r="C84" s="359"/>
      <c r="D84" s="359"/>
      <c r="E84" s="359"/>
      <c r="F84" s="360"/>
      <c r="G84" s="358" t="str">
        <f>Calcu!E81</f>
        <v/>
      </c>
      <c r="H84" s="359"/>
      <c r="I84" s="359"/>
      <c r="J84" s="359"/>
      <c r="K84" s="360"/>
      <c r="L84" s="358" t="str">
        <f>Calcu!F81</f>
        <v/>
      </c>
      <c r="M84" s="359"/>
      <c r="N84" s="359"/>
      <c r="O84" s="359"/>
      <c r="P84" s="360"/>
      <c r="Q84" s="358" t="str">
        <f>Calcu!G81</f>
        <v/>
      </c>
      <c r="R84" s="359"/>
      <c r="S84" s="359"/>
      <c r="T84" s="359"/>
      <c r="U84" s="360"/>
      <c r="V84" s="358" t="str">
        <f>Calcu!H81</f>
        <v/>
      </c>
      <c r="W84" s="359"/>
      <c r="X84" s="359"/>
      <c r="Y84" s="359"/>
      <c r="Z84" s="360"/>
      <c r="AA84" s="358" t="str">
        <f>Calcu!I81</f>
        <v/>
      </c>
      <c r="AB84" s="359"/>
      <c r="AC84" s="359"/>
      <c r="AD84" s="359"/>
      <c r="AE84" s="360"/>
      <c r="AF84" s="358" t="str">
        <f>Calcu!J81</f>
        <v/>
      </c>
      <c r="AG84" s="359"/>
      <c r="AH84" s="359"/>
      <c r="AI84" s="359"/>
      <c r="AJ84" s="360"/>
      <c r="AK84" s="358" t="str">
        <f>Calcu!K81</f>
        <v/>
      </c>
      <c r="AL84" s="359"/>
      <c r="AM84" s="359"/>
      <c r="AN84" s="359"/>
      <c r="AO84" s="360"/>
      <c r="AP84" s="358" t="str">
        <f>Calcu!L81</f>
        <v/>
      </c>
      <c r="AQ84" s="359"/>
      <c r="AR84" s="359"/>
      <c r="AS84" s="359"/>
      <c r="AT84" s="360"/>
      <c r="AU84" s="358" t="str">
        <f>Calcu!N81</f>
        <v/>
      </c>
      <c r="AV84" s="359"/>
      <c r="AW84" s="359"/>
      <c r="AX84" s="359"/>
      <c r="AY84" s="360"/>
      <c r="AZ84" s="358" t="str">
        <f>Calcu!T81</f>
        <v/>
      </c>
      <c r="BA84" s="359"/>
      <c r="BB84" s="359"/>
      <c r="BC84" s="359"/>
      <c r="BD84" s="360"/>
      <c r="BE84" s="358" t="str">
        <f>Calcu!AA81</f>
        <v/>
      </c>
      <c r="BF84" s="359"/>
      <c r="BG84" s="359"/>
      <c r="BH84" s="359"/>
      <c r="BI84" s="360"/>
      <c r="BJ84" s="358" t="str">
        <f>Calcu!AB81</f>
        <v/>
      </c>
      <c r="BK84" s="359"/>
      <c r="BL84" s="359"/>
      <c r="BM84" s="359"/>
      <c r="BN84" s="360"/>
    </row>
    <row r="85" spans="1:66" ht="18.75" customHeight="1">
      <c r="A85" s="57"/>
      <c r="B85" s="358" t="str">
        <f>Calcu!C82</f>
        <v/>
      </c>
      <c r="C85" s="359"/>
      <c r="D85" s="359"/>
      <c r="E85" s="359"/>
      <c r="F85" s="360"/>
      <c r="G85" s="358" t="str">
        <f>Calcu!E82</f>
        <v/>
      </c>
      <c r="H85" s="359"/>
      <c r="I85" s="359"/>
      <c r="J85" s="359"/>
      <c r="K85" s="360"/>
      <c r="L85" s="358" t="str">
        <f>Calcu!F82</f>
        <v/>
      </c>
      <c r="M85" s="359"/>
      <c r="N85" s="359"/>
      <c r="O85" s="359"/>
      <c r="P85" s="360"/>
      <c r="Q85" s="358" t="str">
        <f>Calcu!G82</f>
        <v/>
      </c>
      <c r="R85" s="359"/>
      <c r="S85" s="359"/>
      <c r="T85" s="359"/>
      <c r="U85" s="360"/>
      <c r="V85" s="358" t="str">
        <f>Calcu!H82</f>
        <v/>
      </c>
      <c r="W85" s="359"/>
      <c r="X85" s="359"/>
      <c r="Y85" s="359"/>
      <c r="Z85" s="360"/>
      <c r="AA85" s="358" t="str">
        <f>Calcu!I82</f>
        <v/>
      </c>
      <c r="AB85" s="359"/>
      <c r="AC85" s="359"/>
      <c r="AD85" s="359"/>
      <c r="AE85" s="360"/>
      <c r="AF85" s="358" t="str">
        <f>Calcu!J82</f>
        <v/>
      </c>
      <c r="AG85" s="359"/>
      <c r="AH85" s="359"/>
      <c r="AI85" s="359"/>
      <c r="AJ85" s="360"/>
      <c r="AK85" s="358" t="str">
        <f>Calcu!K82</f>
        <v/>
      </c>
      <c r="AL85" s="359"/>
      <c r="AM85" s="359"/>
      <c r="AN85" s="359"/>
      <c r="AO85" s="360"/>
      <c r="AP85" s="358" t="str">
        <f>Calcu!L82</f>
        <v/>
      </c>
      <c r="AQ85" s="359"/>
      <c r="AR85" s="359"/>
      <c r="AS85" s="359"/>
      <c r="AT85" s="360"/>
      <c r="AU85" s="358" t="str">
        <f>Calcu!N82</f>
        <v/>
      </c>
      <c r="AV85" s="359"/>
      <c r="AW85" s="359"/>
      <c r="AX85" s="359"/>
      <c r="AY85" s="360"/>
      <c r="AZ85" s="358" t="str">
        <f>Calcu!T82</f>
        <v/>
      </c>
      <c r="BA85" s="359"/>
      <c r="BB85" s="359"/>
      <c r="BC85" s="359"/>
      <c r="BD85" s="360"/>
      <c r="BE85" s="358" t="str">
        <f>Calcu!AA82</f>
        <v/>
      </c>
      <c r="BF85" s="359"/>
      <c r="BG85" s="359"/>
      <c r="BH85" s="359"/>
      <c r="BI85" s="360"/>
      <c r="BJ85" s="358" t="str">
        <f>Calcu!AB82</f>
        <v/>
      </c>
      <c r="BK85" s="359"/>
      <c r="BL85" s="359"/>
      <c r="BM85" s="359"/>
      <c r="BN85" s="360"/>
    </row>
    <row r="86" spans="1:66" ht="18.75" customHeight="1">
      <c r="A86" s="57"/>
      <c r="B86" s="358" t="str">
        <f>Calcu!C83</f>
        <v/>
      </c>
      <c r="C86" s="359"/>
      <c r="D86" s="359"/>
      <c r="E86" s="359"/>
      <c r="F86" s="360"/>
      <c r="G86" s="358" t="str">
        <f>Calcu!E83</f>
        <v/>
      </c>
      <c r="H86" s="359"/>
      <c r="I86" s="359"/>
      <c r="J86" s="359"/>
      <c r="K86" s="360"/>
      <c r="L86" s="358" t="str">
        <f>Calcu!F83</f>
        <v/>
      </c>
      <c r="M86" s="359"/>
      <c r="N86" s="359"/>
      <c r="O86" s="359"/>
      <c r="P86" s="360"/>
      <c r="Q86" s="358" t="str">
        <f>Calcu!G83</f>
        <v/>
      </c>
      <c r="R86" s="359"/>
      <c r="S86" s="359"/>
      <c r="T86" s="359"/>
      <c r="U86" s="360"/>
      <c r="V86" s="358" t="str">
        <f>Calcu!H83</f>
        <v/>
      </c>
      <c r="W86" s="359"/>
      <c r="X86" s="359"/>
      <c r="Y86" s="359"/>
      <c r="Z86" s="360"/>
      <c r="AA86" s="358" t="str">
        <f>Calcu!I83</f>
        <v/>
      </c>
      <c r="AB86" s="359"/>
      <c r="AC86" s="359"/>
      <c r="AD86" s="359"/>
      <c r="AE86" s="360"/>
      <c r="AF86" s="358" t="str">
        <f>Calcu!J83</f>
        <v/>
      </c>
      <c r="AG86" s="359"/>
      <c r="AH86" s="359"/>
      <c r="AI86" s="359"/>
      <c r="AJ86" s="360"/>
      <c r="AK86" s="358" t="str">
        <f>Calcu!K83</f>
        <v/>
      </c>
      <c r="AL86" s="359"/>
      <c r="AM86" s="359"/>
      <c r="AN86" s="359"/>
      <c r="AO86" s="360"/>
      <c r="AP86" s="358" t="str">
        <f>Calcu!L83</f>
        <v/>
      </c>
      <c r="AQ86" s="359"/>
      <c r="AR86" s="359"/>
      <c r="AS86" s="359"/>
      <c r="AT86" s="360"/>
      <c r="AU86" s="358" t="str">
        <f>Calcu!N83</f>
        <v/>
      </c>
      <c r="AV86" s="359"/>
      <c r="AW86" s="359"/>
      <c r="AX86" s="359"/>
      <c r="AY86" s="360"/>
      <c r="AZ86" s="358" t="str">
        <f>Calcu!T83</f>
        <v/>
      </c>
      <c r="BA86" s="359"/>
      <c r="BB86" s="359"/>
      <c r="BC86" s="359"/>
      <c r="BD86" s="360"/>
      <c r="BE86" s="358" t="str">
        <f>Calcu!AA83</f>
        <v/>
      </c>
      <c r="BF86" s="359"/>
      <c r="BG86" s="359"/>
      <c r="BH86" s="359"/>
      <c r="BI86" s="360"/>
      <c r="BJ86" s="358" t="str">
        <f>Calcu!AB83</f>
        <v/>
      </c>
      <c r="BK86" s="359"/>
      <c r="BL86" s="359"/>
      <c r="BM86" s="359"/>
      <c r="BN86" s="360"/>
    </row>
    <row r="87" spans="1:66" ht="18.75" customHeight="1">
      <c r="A87" s="57"/>
      <c r="B87" s="358" t="str">
        <f>Calcu!C84</f>
        <v/>
      </c>
      <c r="C87" s="359"/>
      <c r="D87" s="359"/>
      <c r="E87" s="359"/>
      <c r="F87" s="360"/>
      <c r="G87" s="358" t="str">
        <f>Calcu!E84</f>
        <v/>
      </c>
      <c r="H87" s="359"/>
      <c r="I87" s="359"/>
      <c r="J87" s="359"/>
      <c r="K87" s="360"/>
      <c r="L87" s="358" t="str">
        <f>Calcu!F84</f>
        <v/>
      </c>
      <c r="M87" s="359"/>
      <c r="N87" s="359"/>
      <c r="O87" s="359"/>
      <c r="P87" s="360"/>
      <c r="Q87" s="358" t="str">
        <f>Calcu!G84</f>
        <v/>
      </c>
      <c r="R87" s="359"/>
      <c r="S87" s="359"/>
      <c r="T87" s="359"/>
      <c r="U87" s="360"/>
      <c r="V87" s="358" t="str">
        <f>Calcu!H84</f>
        <v/>
      </c>
      <c r="W87" s="359"/>
      <c r="X87" s="359"/>
      <c r="Y87" s="359"/>
      <c r="Z87" s="360"/>
      <c r="AA87" s="358" t="str">
        <f>Calcu!I84</f>
        <v/>
      </c>
      <c r="AB87" s="359"/>
      <c r="AC87" s="359"/>
      <c r="AD87" s="359"/>
      <c r="AE87" s="360"/>
      <c r="AF87" s="358" t="str">
        <f>Calcu!J84</f>
        <v/>
      </c>
      <c r="AG87" s="359"/>
      <c r="AH87" s="359"/>
      <c r="AI87" s="359"/>
      <c r="AJ87" s="360"/>
      <c r="AK87" s="358" t="str">
        <f>Calcu!K84</f>
        <v/>
      </c>
      <c r="AL87" s="359"/>
      <c r="AM87" s="359"/>
      <c r="AN87" s="359"/>
      <c r="AO87" s="360"/>
      <c r="AP87" s="358" t="str">
        <f>Calcu!L84</f>
        <v/>
      </c>
      <c r="AQ87" s="359"/>
      <c r="AR87" s="359"/>
      <c r="AS87" s="359"/>
      <c r="AT87" s="360"/>
      <c r="AU87" s="358" t="str">
        <f>Calcu!N84</f>
        <v/>
      </c>
      <c r="AV87" s="359"/>
      <c r="AW87" s="359"/>
      <c r="AX87" s="359"/>
      <c r="AY87" s="360"/>
      <c r="AZ87" s="358" t="str">
        <f>Calcu!T84</f>
        <v/>
      </c>
      <c r="BA87" s="359"/>
      <c r="BB87" s="359"/>
      <c r="BC87" s="359"/>
      <c r="BD87" s="360"/>
      <c r="BE87" s="358" t="str">
        <f>Calcu!AA84</f>
        <v/>
      </c>
      <c r="BF87" s="359"/>
      <c r="BG87" s="359"/>
      <c r="BH87" s="359"/>
      <c r="BI87" s="360"/>
      <c r="BJ87" s="358" t="str">
        <f>Calcu!AB84</f>
        <v/>
      </c>
      <c r="BK87" s="359"/>
      <c r="BL87" s="359"/>
      <c r="BM87" s="359"/>
      <c r="BN87" s="360"/>
    </row>
    <row r="88" spans="1:66" ht="18.75" customHeight="1">
      <c r="A88" s="57"/>
      <c r="B88" s="358" t="str">
        <f>Calcu!C85</f>
        <v/>
      </c>
      <c r="C88" s="359"/>
      <c r="D88" s="359"/>
      <c r="E88" s="359"/>
      <c r="F88" s="360"/>
      <c r="G88" s="358" t="str">
        <f>Calcu!E85</f>
        <v/>
      </c>
      <c r="H88" s="359"/>
      <c r="I88" s="359"/>
      <c r="J88" s="359"/>
      <c r="K88" s="360"/>
      <c r="L88" s="358" t="str">
        <f>Calcu!F85</f>
        <v/>
      </c>
      <c r="M88" s="359"/>
      <c r="N88" s="359"/>
      <c r="O88" s="359"/>
      <c r="P88" s="360"/>
      <c r="Q88" s="358" t="str">
        <f>Calcu!G85</f>
        <v/>
      </c>
      <c r="R88" s="359"/>
      <c r="S88" s="359"/>
      <c r="T88" s="359"/>
      <c r="U88" s="360"/>
      <c r="V88" s="358" t="str">
        <f>Calcu!H85</f>
        <v/>
      </c>
      <c r="W88" s="359"/>
      <c r="X88" s="359"/>
      <c r="Y88" s="359"/>
      <c r="Z88" s="360"/>
      <c r="AA88" s="358" t="str">
        <f>Calcu!I85</f>
        <v/>
      </c>
      <c r="AB88" s="359"/>
      <c r="AC88" s="359"/>
      <c r="AD88" s="359"/>
      <c r="AE88" s="360"/>
      <c r="AF88" s="358" t="str">
        <f>Calcu!J85</f>
        <v/>
      </c>
      <c r="AG88" s="359"/>
      <c r="AH88" s="359"/>
      <c r="AI88" s="359"/>
      <c r="AJ88" s="360"/>
      <c r="AK88" s="358" t="str">
        <f>Calcu!K85</f>
        <v/>
      </c>
      <c r="AL88" s="359"/>
      <c r="AM88" s="359"/>
      <c r="AN88" s="359"/>
      <c r="AO88" s="360"/>
      <c r="AP88" s="358" t="str">
        <f>Calcu!L85</f>
        <v/>
      </c>
      <c r="AQ88" s="359"/>
      <c r="AR88" s="359"/>
      <c r="AS88" s="359"/>
      <c r="AT88" s="360"/>
      <c r="AU88" s="358" t="str">
        <f>Calcu!N85</f>
        <v/>
      </c>
      <c r="AV88" s="359"/>
      <c r="AW88" s="359"/>
      <c r="AX88" s="359"/>
      <c r="AY88" s="360"/>
      <c r="AZ88" s="358" t="str">
        <f>Calcu!T85</f>
        <v/>
      </c>
      <c r="BA88" s="359"/>
      <c r="BB88" s="359"/>
      <c r="BC88" s="359"/>
      <c r="BD88" s="360"/>
      <c r="BE88" s="358" t="str">
        <f>Calcu!AA85</f>
        <v/>
      </c>
      <c r="BF88" s="359"/>
      <c r="BG88" s="359"/>
      <c r="BH88" s="359"/>
      <c r="BI88" s="360"/>
      <c r="BJ88" s="358" t="str">
        <f>Calcu!AB85</f>
        <v/>
      </c>
      <c r="BK88" s="359"/>
      <c r="BL88" s="359"/>
      <c r="BM88" s="359"/>
      <c r="BN88" s="360"/>
    </row>
    <row r="89" spans="1:66" ht="18.75" customHeight="1">
      <c r="A89" s="57"/>
      <c r="B89" s="358" t="str">
        <f>Calcu!C86</f>
        <v/>
      </c>
      <c r="C89" s="359"/>
      <c r="D89" s="359"/>
      <c r="E89" s="359"/>
      <c r="F89" s="360"/>
      <c r="G89" s="358" t="str">
        <f>Calcu!E86</f>
        <v/>
      </c>
      <c r="H89" s="359"/>
      <c r="I89" s="359"/>
      <c r="J89" s="359"/>
      <c r="K89" s="360"/>
      <c r="L89" s="358" t="str">
        <f>Calcu!F86</f>
        <v/>
      </c>
      <c r="M89" s="359"/>
      <c r="N89" s="359"/>
      <c r="O89" s="359"/>
      <c r="P89" s="360"/>
      <c r="Q89" s="358" t="str">
        <f>Calcu!G86</f>
        <v/>
      </c>
      <c r="R89" s="359"/>
      <c r="S89" s="359"/>
      <c r="T89" s="359"/>
      <c r="U89" s="360"/>
      <c r="V89" s="358" t="str">
        <f>Calcu!H86</f>
        <v/>
      </c>
      <c r="W89" s="359"/>
      <c r="X89" s="359"/>
      <c r="Y89" s="359"/>
      <c r="Z89" s="360"/>
      <c r="AA89" s="358" t="str">
        <f>Calcu!I86</f>
        <v/>
      </c>
      <c r="AB89" s="359"/>
      <c r="AC89" s="359"/>
      <c r="AD89" s="359"/>
      <c r="AE89" s="360"/>
      <c r="AF89" s="358" t="str">
        <f>Calcu!J86</f>
        <v/>
      </c>
      <c r="AG89" s="359"/>
      <c r="AH89" s="359"/>
      <c r="AI89" s="359"/>
      <c r="AJ89" s="360"/>
      <c r="AK89" s="358" t="str">
        <f>Calcu!K86</f>
        <v/>
      </c>
      <c r="AL89" s="359"/>
      <c r="AM89" s="359"/>
      <c r="AN89" s="359"/>
      <c r="AO89" s="360"/>
      <c r="AP89" s="358" t="str">
        <f>Calcu!L86</f>
        <v/>
      </c>
      <c r="AQ89" s="359"/>
      <c r="AR89" s="359"/>
      <c r="AS89" s="359"/>
      <c r="AT89" s="360"/>
      <c r="AU89" s="358" t="str">
        <f>Calcu!N86</f>
        <v/>
      </c>
      <c r="AV89" s="359"/>
      <c r="AW89" s="359"/>
      <c r="AX89" s="359"/>
      <c r="AY89" s="360"/>
      <c r="AZ89" s="358" t="str">
        <f>Calcu!T86</f>
        <v/>
      </c>
      <c r="BA89" s="359"/>
      <c r="BB89" s="359"/>
      <c r="BC89" s="359"/>
      <c r="BD89" s="360"/>
      <c r="BE89" s="358" t="str">
        <f>Calcu!AA86</f>
        <v/>
      </c>
      <c r="BF89" s="359"/>
      <c r="BG89" s="359"/>
      <c r="BH89" s="359"/>
      <c r="BI89" s="360"/>
      <c r="BJ89" s="358" t="str">
        <f>Calcu!AB86</f>
        <v/>
      </c>
      <c r="BK89" s="359"/>
      <c r="BL89" s="359"/>
      <c r="BM89" s="359"/>
      <c r="BN89" s="360"/>
    </row>
    <row r="90" spans="1:66" ht="18.75" customHeight="1">
      <c r="A90" s="57"/>
      <c r="B90" s="358" t="str">
        <f>Calcu!C87</f>
        <v/>
      </c>
      <c r="C90" s="359"/>
      <c r="D90" s="359"/>
      <c r="E90" s="359"/>
      <c r="F90" s="360"/>
      <c r="G90" s="358" t="str">
        <f>Calcu!E87</f>
        <v/>
      </c>
      <c r="H90" s="359"/>
      <c r="I90" s="359"/>
      <c r="J90" s="359"/>
      <c r="K90" s="360"/>
      <c r="L90" s="358" t="str">
        <f>Calcu!F87</f>
        <v/>
      </c>
      <c r="M90" s="359"/>
      <c r="N90" s="359"/>
      <c r="O90" s="359"/>
      <c r="P90" s="360"/>
      <c r="Q90" s="358" t="str">
        <f>Calcu!G87</f>
        <v/>
      </c>
      <c r="R90" s="359"/>
      <c r="S90" s="359"/>
      <c r="T90" s="359"/>
      <c r="U90" s="360"/>
      <c r="V90" s="358" t="str">
        <f>Calcu!H87</f>
        <v/>
      </c>
      <c r="W90" s="359"/>
      <c r="X90" s="359"/>
      <c r="Y90" s="359"/>
      <c r="Z90" s="360"/>
      <c r="AA90" s="358" t="str">
        <f>Calcu!I87</f>
        <v/>
      </c>
      <c r="AB90" s="359"/>
      <c r="AC90" s="359"/>
      <c r="AD90" s="359"/>
      <c r="AE90" s="360"/>
      <c r="AF90" s="358" t="str">
        <f>Calcu!J87</f>
        <v/>
      </c>
      <c r="AG90" s="359"/>
      <c r="AH90" s="359"/>
      <c r="AI90" s="359"/>
      <c r="AJ90" s="360"/>
      <c r="AK90" s="358" t="str">
        <f>Calcu!K87</f>
        <v/>
      </c>
      <c r="AL90" s="359"/>
      <c r="AM90" s="359"/>
      <c r="AN90" s="359"/>
      <c r="AO90" s="360"/>
      <c r="AP90" s="358" t="str">
        <f>Calcu!L87</f>
        <v/>
      </c>
      <c r="AQ90" s="359"/>
      <c r="AR90" s="359"/>
      <c r="AS90" s="359"/>
      <c r="AT90" s="360"/>
      <c r="AU90" s="358" t="str">
        <f>Calcu!N87</f>
        <v/>
      </c>
      <c r="AV90" s="359"/>
      <c r="AW90" s="359"/>
      <c r="AX90" s="359"/>
      <c r="AY90" s="360"/>
      <c r="AZ90" s="358" t="str">
        <f>Calcu!T87</f>
        <v/>
      </c>
      <c r="BA90" s="359"/>
      <c r="BB90" s="359"/>
      <c r="BC90" s="359"/>
      <c r="BD90" s="360"/>
      <c r="BE90" s="358" t="str">
        <f>Calcu!AA87</f>
        <v/>
      </c>
      <c r="BF90" s="359"/>
      <c r="BG90" s="359"/>
      <c r="BH90" s="359"/>
      <c r="BI90" s="360"/>
      <c r="BJ90" s="358" t="str">
        <f>Calcu!AB87</f>
        <v/>
      </c>
      <c r="BK90" s="359"/>
      <c r="BL90" s="359"/>
      <c r="BM90" s="359"/>
      <c r="BN90" s="360"/>
    </row>
    <row r="91" spans="1:66" ht="18.75" customHeight="1">
      <c r="A91" s="57"/>
      <c r="B91" s="358" t="str">
        <f>Calcu!C88</f>
        <v/>
      </c>
      <c r="C91" s="359"/>
      <c r="D91" s="359"/>
      <c r="E91" s="359"/>
      <c r="F91" s="360"/>
      <c r="G91" s="358" t="str">
        <f>Calcu!E88</f>
        <v/>
      </c>
      <c r="H91" s="359"/>
      <c r="I91" s="359"/>
      <c r="J91" s="359"/>
      <c r="K91" s="360"/>
      <c r="L91" s="358" t="str">
        <f>Calcu!F88</f>
        <v/>
      </c>
      <c r="M91" s="359"/>
      <c r="N91" s="359"/>
      <c r="O91" s="359"/>
      <c r="P91" s="360"/>
      <c r="Q91" s="358" t="str">
        <f>Calcu!G88</f>
        <v/>
      </c>
      <c r="R91" s="359"/>
      <c r="S91" s="359"/>
      <c r="T91" s="359"/>
      <c r="U91" s="360"/>
      <c r="V91" s="358" t="str">
        <f>Calcu!H88</f>
        <v/>
      </c>
      <c r="W91" s="359"/>
      <c r="X91" s="359"/>
      <c r="Y91" s="359"/>
      <c r="Z91" s="360"/>
      <c r="AA91" s="358" t="str">
        <f>Calcu!I88</f>
        <v/>
      </c>
      <c r="AB91" s="359"/>
      <c r="AC91" s="359"/>
      <c r="AD91" s="359"/>
      <c r="AE91" s="360"/>
      <c r="AF91" s="358" t="str">
        <f>Calcu!J88</f>
        <v/>
      </c>
      <c r="AG91" s="359"/>
      <c r="AH91" s="359"/>
      <c r="AI91" s="359"/>
      <c r="AJ91" s="360"/>
      <c r="AK91" s="358" t="str">
        <f>Calcu!K88</f>
        <v/>
      </c>
      <c r="AL91" s="359"/>
      <c r="AM91" s="359"/>
      <c r="AN91" s="359"/>
      <c r="AO91" s="360"/>
      <c r="AP91" s="358" t="str">
        <f>Calcu!L88</f>
        <v/>
      </c>
      <c r="AQ91" s="359"/>
      <c r="AR91" s="359"/>
      <c r="AS91" s="359"/>
      <c r="AT91" s="360"/>
      <c r="AU91" s="358" t="str">
        <f>Calcu!N88</f>
        <v/>
      </c>
      <c r="AV91" s="359"/>
      <c r="AW91" s="359"/>
      <c r="AX91" s="359"/>
      <c r="AY91" s="360"/>
      <c r="AZ91" s="358" t="str">
        <f>Calcu!T88</f>
        <v/>
      </c>
      <c r="BA91" s="359"/>
      <c r="BB91" s="359"/>
      <c r="BC91" s="359"/>
      <c r="BD91" s="360"/>
      <c r="BE91" s="358" t="str">
        <f>Calcu!AA88</f>
        <v/>
      </c>
      <c r="BF91" s="359"/>
      <c r="BG91" s="359"/>
      <c r="BH91" s="359"/>
      <c r="BI91" s="360"/>
      <c r="BJ91" s="358" t="str">
        <f>Calcu!AB88</f>
        <v/>
      </c>
      <c r="BK91" s="359"/>
      <c r="BL91" s="359"/>
      <c r="BM91" s="359"/>
      <c r="BN91" s="360"/>
    </row>
    <row r="92" spans="1:66" ht="18.75" customHeight="1">
      <c r="A92" s="57"/>
      <c r="B92" s="358" t="str">
        <f>Calcu!C89</f>
        <v/>
      </c>
      <c r="C92" s="359"/>
      <c r="D92" s="359"/>
      <c r="E92" s="359"/>
      <c r="F92" s="360"/>
      <c r="G92" s="358" t="str">
        <f>Calcu!E89</f>
        <v/>
      </c>
      <c r="H92" s="359"/>
      <c r="I92" s="359"/>
      <c r="J92" s="359"/>
      <c r="K92" s="360"/>
      <c r="L92" s="358" t="str">
        <f>Calcu!F89</f>
        <v/>
      </c>
      <c r="M92" s="359"/>
      <c r="N92" s="359"/>
      <c r="O92" s="359"/>
      <c r="P92" s="360"/>
      <c r="Q92" s="358" t="str">
        <f>Calcu!G89</f>
        <v/>
      </c>
      <c r="R92" s="359"/>
      <c r="S92" s="359"/>
      <c r="T92" s="359"/>
      <c r="U92" s="360"/>
      <c r="V92" s="358" t="str">
        <f>Calcu!H89</f>
        <v/>
      </c>
      <c r="W92" s="359"/>
      <c r="X92" s="359"/>
      <c r="Y92" s="359"/>
      <c r="Z92" s="360"/>
      <c r="AA92" s="358" t="str">
        <f>Calcu!I89</f>
        <v/>
      </c>
      <c r="AB92" s="359"/>
      <c r="AC92" s="359"/>
      <c r="AD92" s="359"/>
      <c r="AE92" s="360"/>
      <c r="AF92" s="358" t="str">
        <f>Calcu!J89</f>
        <v/>
      </c>
      <c r="AG92" s="359"/>
      <c r="AH92" s="359"/>
      <c r="AI92" s="359"/>
      <c r="AJ92" s="360"/>
      <c r="AK92" s="358" t="str">
        <f>Calcu!K89</f>
        <v/>
      </c>
      <c r="AL92" s="359"/>
      <c r="AM92" s="359"/>
      <c r="AN92" s="359"/>
      <c r="AO92" s="360"/>
      <c r="AP92" s="358" t="str">
        <f>Calcu!L89</f>
        <v/>
      </c>
      <c r="AQ92" s="359"/>
      <c r="AR92" s="359"/>
      <c r="AS92" s="359"/>
      <c r="AT92" s="360"/>
      <c r="AU92" s="358" t="str">
        <f>Calcu!N89</f>
        <v/>
      </c>
      <c r="AV92" s="359"/>
      <c r="AW92" s="359"/>
      <c r="AX92" s="359"/>
      <c r="AY92" s="360"/>
      <c r="AZ92" s="358" t="str">
        <f>Calcu!T89</f>
        <v/>
      </c>
      <c r="BA92" s="359"/>
      <c r="BB92" s="359"/>
      <c r="BC92" s="359"/>
      <c r="BD92" s="360"/>
      <c r="BE92" s="358" t="str">
        <f>Calcu!AA89</f>
        <v/>
      </c>
      <c r="BF92" s="359"/>
      <c r="BG92" s="359"/>
      <c r="BH92" s="359"/>
      <c r="BI92" s="360"/>
      <c r="BJ92" s="358" t="str">
        <f>Calcu!AB89</f>
        <v/>
      </c>
      <c r="BK92" s="359"/>
      <c r="BL92" s="359"/>
      <c r="BM92" s="359"/>
      <c r="BN92" s="360"/>
    </row>
    <row r="93" spans="1:66" ht="18.75" customHeight="1">
      <c r="A93" s="57"/>
      <c r="B93" s="358" t="str">
        <f>Calcu!C90</f>
        <v/>
      </c>
      <c r="C93" s="359"/>
      <c r="D93" s="359"/>
      <c r="E93" s="359"/>
      <c r="F93" s="360"/>
      <c r="G93" s="358" t="str">
        <f>Calcu!E90</f>
        <v/>
      </c>
      <c r="H93" s="359"/>
      <c r="I93" s="359"/>
      <c r="J93" s="359"/>
      <c r="K93" s="360"/>
      <c r="L93" s="358" t="str">
        <f>Calcu!F90</f>
        <v/>
      </c>
      <c r="M93" s="359"/>
      <c r="N93" s="359"/>
      <c r="O93" s="359"/>
      <c r="P93" s="360"/>
      <c r="Q93" s="358" t="str">
        <f>Calcu!G90</f>
        <v/>
      </c>
      <c r="R93" s="359"/>
      <c r="S93" s="359"/>
      <c r="T93" s="359"/>
      <c r="U93" s="360"/>
      <c r="V93" s="358" t="str">
        <f>Calcu!H90</f>
        <v/>
      </c>
      <c r="W93" s="359"/>
      <c r="X93" s="359"/>
      <c r="Y93" s="359"/>
      <c r="Z93" s="360"/>
      <c r="AA93" s="358" t="str">
        <f>Calcu!I90</f>
        <v/>
      </c>
      <c r="AB93" s="359"/>
      <c r="AC93" s="359"/>
      <c r="AD93" s="359"/>
      <c r="AE93" s="360"/>
      <c r="AF93" s="358" t="str">
        <f>Calcu!J90</f>
        <v/>
      </c>
      <c r="AG93" s="359"/>
      <c r="AH93" s="359"/>
      <c r="AI93" s="359"/>
      <c r="AJ93" s="360"/>
      <c r="AK93" s="358" t="str">
        <f>Calcu!K90</f>
        <v/>
      </c>
      <c r="AL93" s="359"/>
      <c r="AM93" s="359"/>
      <c r="AN93" s="359"/>
      <c r="AO93" s="360"/>
      <c r="AP93" s="358" t="str">
        <f>Calcu!L90</f>
        <v/>
      </c>
      <c r="AQ93" s="359"/>
      <c r="AR93" s="359"/>
      <c r="AS93" s="359"/>
      <c r="AT93" s="360"/>
      <c r="AU93" s="358" t="str">
        <f>Calcu!N90</f>
        <v/>
      </c>
      <c r="AV93" s="359"/>
      <c r="AW93" s="359"/>
      <c r="AX93" s="359"/>
      <c r="AY93" s="360"/>
      <c r="AZ93" s="358" t="str">
        <f>Calcu!T90</f>
        <v/>
      </c>
      <c r="BA93" s="359"/>
      <c r="BB93" s="359"/>
      <c r="BC93" s="359"/>
      <c r="BD93" s="360"/>
      <c r="BE93" s="358" t="str">
        <f>Calcu!AA90</f>
        <v/>
      </c>
      <c r="BF93" s="359"/>
      <c r="BG93" s="359"/>
      <c r="BH93" s="359"/>
      <c r="BI93" s="360"/>
      <c r="BJ93" s="358" t="str">
        <f>Calcu!AB90</f>
        <v/>
      </c>
      <c r="BK93" s="359"/>
      <c r="BL93" s="359"/>
      <c r="BM93" s="359"/>
      <c r="BN93" s="360"/>
    </row>
    <row r="94" spans="1:66" ht="18.75" customHeight="1">
      <c r="A94" s="57"/>
      <c r="B94" s="358" t="str">
        <f>Calcu!C91</f>
        <v/>
      </c>
      <c r="C94" s="359"/>
      <c r="D94" s="359"/>
      <c r="E94" s="359"/>
      <c r="F94" s="360"/>
      <c r="G94" s="358" t="str">
        <f>Calcu!E91</f>
        <v/>
      </c>
      <c r="H94" s="359"/>
      <c r="I94" s="359"/>
      <c r="J94" s="359"/>
      <c r="K94" s="360"/>
      <c r="L94" s="358" t="str">
        <f>Calcu!F91</f>
        <v/>
      </c>
      <c r="M94" s="359"/>
      <c r="N94" s="359"/>
      <c r="O94" s="359"/>
      <c r="P94" s="360"/>
      <c r="Q94" s="358" t="str">
        <f>Calcu!G91</f>
        <v/>
      </c>
      <c r="R94" s="359"/>
      <c r="S94" s="359"/>
      <c r="T94" s="359"/>
      <c r="U94" s="360"/>
      <c r="V94" s="358" t="str">
        <f>Calcu!H91</f>
        <v/>
      </c>
      <c r="W94" s="359"/>
      <c r="X94" s="359"/>
      <c r="Y94" s="359"/>
      <c r="Z94" s="360"/>
      <c r="AA94" s="358" t="str">
        <f>Calcu!I91</f>
        <v/>
      </c>
      <c r="AB94" s="359"/>
      <c r="AC94" s="359"/>
      <c r="AD94" s="359"/>
      <c r="AE94" s="360"/>
      <c r="AF94" s="358" t="str">
        <f>Calcu!J91</f>
        <v/>
      </c>
      <c r="AG94" s="359"/>
      <c r="AH94" s="359"/>
      <c r="AI94" s="359"/>
      <c r="AJ94" s="360"/>
      <c r="AK94" s="358" t="str">
        <f>Calcu!K91</f>
        <v/>
      </c>
      <c r="AL94" s="359"/>
      <c r="AM94" s="359"/>
      <c r="AN94" s="359"/>
      <c r="AO94" s="360"/>
      <c r="AP94" s="358" t="str">
        <f>Calcu!L91</f>
        <v/>
      </c>
      <c r="AQ94" s="359"/>
      <c r="AR94" s="359"/>
      <c r="AS94" s="359"/>
      <c r="AT94" s="360"/>
      <c r="AU94" s="358" t="str">
        <f>Calcu!N91</f>
        <v/>
      </c>
      <c r="AV94" s="359"/>
      <c r="AW94" s="359"/>
      <c r="AX94" s="359"/>
      <c r="AY94" s="360"/>
      <c r="AZ94" s="358" t="str">
        <f>Calcu!T91</f>
        <v/>
      </c>
      <c r="BA94" s="359"/>
      <c r="BB94" s="359"/>
      <c r="BC94" s="359"/>
      <c r="BD94" s="360"/>
      <c r="BE94" s="358" t="str">
        <f>Calcu!AA91</f>
        <v/>
      </c>
      <c r="BF94" s="359"/>
      <c r="BG94" s="359"/>
      <c r="BH94" s="359"/>
      <c r="BI94" s="360"/>
      <c r="BJ94" s="358" t="str">
        <f>Calcu!AB91</f>
        <v/>
      </c>
      <c r="BK94" s="359"/>
      <c r="BL94" s="359"/>
      <c r="BM94" s="359"/>
      <c r="BN94" s="360"/>
    </row>
    <row r="95" spans="1:66" ht="18.75" customHeight="1">
      <c r="A95" s="57"/>
      <c r="B95" s="358" t="str">
        <f>Calcu!C92</f>
        <v/>
      </c>
      <c r="C95" s="359"/>
      <c r="D95" s="359"/>
      <c r="E95" s="359"/>
      <c r="F95" s="360"/>
      <c r="G95" s="358" t="str">
        <f>Calcu!E92</f>
        <v/>
      </c>
      <c r="H95" s="359"/>
      <c r="I95" s="359"/>
      <c r="J95" s="359"/>
      <c r="K95" s="360"/>
      <c r="L95" s="358" t="str">
        <f>Calcu!F92</f>
        <v/>
      </c>
      <c r="M95" s="359"/>
      <c r="N95" s="359"/>
      <c r="O95" s="359"/>
      <c r="P95" s="360"/>
      <c r="Q95" s="358" t="str">
        <f>Calcu!G92</f>
        <v/>
      </c>
      <c r="R95" s="359"/>
      <c r="S95" s="359"/>
      <c r="T95" s="359"/>
      <c r="U95" s="360"/>
      <c r="V95" s="358" t="str">
        <f>Calcu!H92</f>
        <v/>
      </c>
      <c r="W95" s="359"/>
      <c r="X95" s="359"/>
      <c r="Y95" s="359"/>
      <c r="Z95" s="360"/>
      <c r="AA95" s="358" t="str">
        <f>Calcu!I92</f>
        <v/>
      </c>
      <c r="AB95" s="359"/>
      <c r="AC95" s="359"/>
      <c r="AD95" s="359"/>
      <c r="AE95" s="360"/>
      <c r="AF95" s="358" t="str">
        <f>Calcu!J92</f>
        <v/>
      </c>
      <c r="AG95" s="359"/>
      <c r="AH95" s="359"/>
      <c r="AI95" s="359"/>
      <c r="AJ95" s="360"/>
      <c r="AK95" s="358" t="str">
        <f>Calcu!K92</f>
        <v/>
      </c>
      <c r="AL95" s="359"/>
      <c r="AM95" s="359"/>
      <c r="AN95" s="359"/>
      <c r="AO95" s="360"/>
      <c r="AP95" s="358" t="str">
        <f>Calcu!L92</f>
        <v/>
      </c>
      <c r="AQ95" s="359"/>
      <c r="AR95" s="359"/>
      <c r="AS95" s="359"/>
      <c r="AT95" s="360"/>
      <c r="AU95" s="358" t="str">
        <f>Calcu!N92</f>
        <v/>
      </c>
      <c r="AV95" s="359"/>
      <c r="AW95" s="359"/>
      <c r="AX95" s="359"/>
      <c r="AY95" s="360"/>
      <c r="AZ95" s="358" t="str">
        <f>Calcu!T92</f>
        <v/>
      </c>
      <c r="BA95" s="359"/>
      <c r="BB95" s="359"/>
      <c r="BC95" s="359"/>
      <c r="BD95" s="360"/>
      <c r="BE95" s="358" t="str">
        <f>Calcu!AA92</f>
        <v/>
      </c>
      <c r="BF95" s="359"/>
      <c r="BG95" s="359"/>
      <c r="BH95" s="359"/>
      <c r="BI95" s="360"/>
      <c r="BJ95" s="358" t="str">
        <f>Calcu!AB92</f>
        <v/>
      </c>
      <c r="BK95" s="359"/>
      <c r="BL95" s="359"/>
      <c r="BM95" s="359"/>
      <c r="BN95" s="360"/>
    </row>
    <row r="96" spans="1:66" ht="18.75" customHeight="1">
      <c r="A96" s="57"/>
      <c r="B96" s="358" t="str">
        <f>Calcu!C93</f>
        <v/>
      </c>
      <c r="C96" s="359"/>
      <c r="D96" s="359"/>
      <c r="E96" s="359"/>
      <c r="F96" s="360"/>
      <c r="G96" s="358" t="str">
        <f>Calcu!E93</f>
        <v/>
      </c>
      <c r="H96" s="359"/>
      <c r="I96" s="359"/>
      <c r="J96" s="359"/>
      <c r="K96" s="360"/>
      <c r="L96" s="358" t="str">
        <f>Calcu!F93</f>
        <v/>
      </c>
      <c r="M96" s="359"/>
      <c r="N96" s="359"/>
      <c r="O96" s="359"/>
      <c r="P96" s="360"/>
      <c r="Q96" s="358" t="str">
        <f>Calcu!G93</f>
        <v/>
      </c>
      <c r="R96" s="359"/>
      <c r="S96" s="359"/>
      <c r="T96" s="359"/>
      <c r="U96" s="360"/>
      <c r="V96" s="358" t="str">
        <f>Calcu!H93</f>
        <v/>
      </c>
      <c r="W96" s="359"/>
      <c r="X96" s="359"/>
      <c r="Y96" s="359"/>
      <c r="Z96" s="360"/>
      <c r="AA96" s="358" t="str">
        <f>Calcu!I93</f>
        <v/>
      </c>
      <c r="AB96" s="359"/>
      <c r="AC96" s="359"/>
      <c r="AD96" s="359"/>
      <c r="AE96" s="360"/>
      <c r="AF96" s="358" t="str">
        <f>Calcu!J93</f>
        <v/>
      </c>
      <c r="AG96" s="359"/>
      <c r="AH96" s="359"/>
      <c r="AI96" s="359"/>
      <c r="AJ96" s="360"/>
      <c r="AK96" s="358" t="str">
        <f>Calcu!K93</f>
        <v/>
      </c>
      <c r="AL96" s="359"/>
      <c r="AM96" s="359"/>
      <c r="AN96" s="359"/>
      <c r="AO96" s="360"/>
      <c r="AP96" s="358" t="str">
        <f>Calcu!L93</f>
        <v/>
      </c>
      <c r="AQ96" s="359"/>
      <c r="AR96" s="359"/>
      <c r="AS96" s="359"/>
      <c r="AT96" s="360"/>
      <c r="AU96" s="358" t="str">
        <f>Calcu!N93</f>
        <v/>
      </c>
      <c r="AV96" s="359"/>
      <c r="AW96" s="359"/>
      <c r="AX96" s="359"/>
      <c r="AY96" s="360"/>
      <c r="AZ96" s="358" t="str">
        <f>Calcu!T93</f>
        <v/>
      </c>
      <c r="BA96" s="359"/>
      <c r="BB96" s="359"/>
      <c r="BC96" s="359"/>
      <c r="BD96" s="360"/>
      <c r="BE96" s="358" t="str">
        <f>Calcu!AA93</f>
        <v/>
      </c>
      <c r="BF96" s="359"/>
      <c r="BG96" s="359"/>
      <c r="BH96" s="359"/>
      <c r="BI96" s="360"/>
      <c r="BJ96" s="358" t="str">
        <f>Calcu!AB93</f>
        <v/>
      </c>
      <c r="BK96" s="359"/>
      <c r="BL96" s="359"/>
      <c r="BM96" s="359"/>
      <c r="BN96" s="360"/>
    </row>
    <row r="97" spans="1:66" ht="18.75" customHeight="1">
      <c r="A97" s="57"/>
      <c r="B97" s="358" t="str">
        <f>Calcu!C94</f>
        <v/>
      </c>
      <c r="C97" s="359"/>
      <c r="D97" s="359"/>
      <c r="E97" s="359"/>
      <c r="F97" s="360"/>
      <c r="G97" s="358" t="str">
        <f>Calcu!E94</f>
        <v/>
      </c>
      <c r="H97" s="359"/>
      <c r="I97" s="359"/>
      <c r="J97" s="359"/>
      <c r="K97" s="360"/>
      <c r="L97" s="358" t="str">
        <f>Calcu!F94</f>
        <v/>
      </c>
      <c r="M97" s="359"/>
      <c r="N97" s="359"/>
      <c r="O97" s="359"/>
      <c r="P97" s="360"/>
      <c r="Q97" s="358" t="str">
        <f>Calcu!G94</f>
        <v/>
      </c>
      <c r="R97" s="359"/>
      <c r="S97" s="359"/>
      <c r="T97" s="359"/>
      <c r="U97" s="360"/>
      <c r="V97" s="358" t="str">
        <f>Calcu!H94</f>
        <v/>
      </c>
      <c r="W97" s="359"/>
      <c r="X97" s="359"/>
      <c r="Y97" s="359"/>
      <c r="Z97" s="360"/>
      <c r="AA97" s="358" t="str">
        <f>Calcu!I94</f>
        <v/>
      </c>
      <c r="AB97" s="359"/>
      <c r="AC97" s="359"/>
      <c r="AD97" s="359"/>
      <c r="AE97" s="360"/>
      <c r="AF97" s="358" t="str">
        <f>Calcu!J94</f>
        <v/>
      </c>
      <c r="AG97" s="359"/>
      <c r="AH97" s="359"/>
      <c r="AI97" s="359"/>
      <c r="AJ97" s="360"/>
      <c r="AK97" s="358" t="str">
        <f>Calcu!K94</f>
        <v/>
      </c>
      <c r="AL97" s="359"/>
      <c r="AM97" s="359"/>
      <c r="AN97" s="359"/>
      <c r="AO97" s="360"/>
      <c r="AP97" s="358" t="str">
        <f>Calcu!L94</f>
        <v/>
      </c>
      <c r="AQ97" s="359"/>
      <c r="AR97" s="359"/>
      <c r="AS97" s="359"/>
      <c r="AT97" s="360"/>
      <c r="AU97" s="358" t="str">
        <f>Calcu!N94</f>
        <v/>
      </c>
      <c r="AV97" s="359"/>
      <c r="AW97" s="359"/>
      <c r="AX97" s="359"/>
      <c r="AY97" s="360"/>
      <c r="AZ97" s="358" t="str">
        <f>Calcu!T94</f>
        <v/>
      </c>
      <c r="BA97" s="359"/>
      <c r="BB97" s="359"/>
      <c r="BC97" s="359"/>
      <c r="BD97" s="360"/>
      <c r="BE97" s="358" t="str">
        <f>Calcu!AA94</f>
        <v/>
      </c>
      <c r="BF97" s="359"/>
      <c r="BG97" s="359"/>
      <c r="BH97" s="359"/>
      <c r="BI97" s="360"/>
      <c r="BJ97" s="358" t="str">
        <f>Calcu!AB94</f>
        <v/>
      </c>
      <c r="BK97" s="359"/>
      <c r="BL97" s="359"/>
      <c r="BM97" s="359"/>
      <c r="BN97" s="360"/>
    </row>
    <row r="98" spans="1:66" ht="18.75" customHeight="1">
      <c r="A98" s="57"/>
      <c r="B98" s="358" t="str">
        <f>Calcu!C95</f>
        <v/>
      </c>
      <c r="C98" s="359"/>
      <c r="D98" s="359"/>
      <c r="E98" s="359"/>
      <c r="F98" s="360"/>
      <c r="G98" s="358" t="str">
        <f>Calcu!E95</f>
        <v/>
      </c>
      <c r="H98" s="359"/>
      <c r="I98" s="359"/>
      <c r="J98" s="359"/>
      <c r="K98" s="360"/>
      <c r="L98" s="358" t="str">
        <f>Calcu!F95</f>
        <v/>
      </c>
      <c r="M98" s="359"/>
      <c r="N98" s="359"/>
      <c r="O98" s="359"/>
      <c r="P98" s="360"/>
      <c r="Q98" s="358" t="str">
        <f>Calcu!G95</f>
        <v/>
      </c>
      <c r="R98" s="359"/>
      <c r="S98" s="359"/>
      <c r="T98" s="359"/>
      <c r="U98" s="360"/>
      <c r="V98" s="358" t="str">
        <f>Calcu!H95</f>
        <v/>
      </c>
      <c r="W98" s="359"/>
      <c r="X98" s="359"/>
      <c r="Y98" s="359"/>
      <c r="Z98" s="360"/>
      <c r="AA98" s="358" t="str">
        <f>Calcu!I95</f>
        <v/>
      </c>
      <c r="AB98" s="359"/>
      <c r="AC98" s="359"/>
      <c r="AD98" s="359"/>
      <c r="AE98" s="360"/>
      <c r="AF98" s="358" t="str">
        <f>Calcu!J95</f>
        <v/>
      </c>
      <c r="AG98" s="359"/>
      <c r="AH98" s="359"/>
      <c r="AI98" s="359"/>
      <c r="AJ98" s="360"/>
      <c r="AK98" s="358" t="str">
        <f>Calcu!K95</f>
        <v/>
      </c>
      <c r="AL98" s="359"/>
      <c r="AM98" s="359"/>
      <c r="AN98" s="359"/>
      <c r="AO98" s="360"/>
      <c r="AP98" s="358" t="str">
        <f>Calcu!L95</f>
        <v/>
      </c>
      <c r="AQ98" s="359"/>
      <c r="AR98" s="359"/>
      <c r="AS98" s="359"/>
      <c r="AT98" s="360"/>
      <c r="AU98" s="358" t="str">
        <f>Calcu!N95</f>
        <v/>
      </c>
      <c r="AV98" s="359"/>
      <c r="AW98" s="359"/>
      <c r="AX98" s="359"/>
      <c r="AY98" s="360"/>
      <c r="AZ98" s="358" t="str">
        <f>Calcu!T95</f>
        <v/>
      </c>
      <c r="BA98" s="359"/>
      <c r="BB98" s="359"/>
      <c r="BC98" s="359"/>
      <c r="BD98" s="360"/>
      <c r="BE98" s="358" t="str">
        <f>Calcu!AA95</f>
        <v/>
      </c>
      <c r="BF98" s="359"/>
      <c r="BG98" s="359"/>
      <c r="BH98" s="359"/>
      <c r="BI98" s="360"/>
      <c r="BJ98" s="358" t="str">
        <f>Calcu!AB95</f>
        <v/>
      </c>
      <c r="BK98" s="359"/>
      <c r="BL98" s="359"/>
      <c r="BM98" s="359"/>
      <c r="BN98" s="360"/>
    </row>
    <row r="99" spans="1:66" ht="18.75" customHeight="1">
      <c r="A99" s="57"/>
      <c r="B99" s="358" t="str">
        <f>Calcu!C96</f>
        <v/>
      </c>
      <c r="C99" s="359"/>
      <c r="D99" s="359"/>
      <c r="E99" s="359"/>
      <c r="F99" s="360"/>
      <c r="G99" s="358" t="str">
        <f>Calcu!E96</f>
        <v/>
      </c>
      <c r="H99" s="359"/>
      <c r="I99" s="359"/>
      <c r="J99" s="359"/>
      <c r="K99" s="360"/>
      <c r="L99" s="358" t="str">
        <f>Calcu!F96</f>
        <v/>
      </c>
      <c r="M99" s="359"/>
      <c r="N99" s="359"/>
      <c r="O99" s="359"/>
      <c r="P99" s="360"/>
      <c r="Q99" s="358" t="str">
        <f>Calcu!G96</f>
        <v/>
      </c>
      <c r="R99" s="359"/>
      <c r="S99" s="359"/>
      <c r="T99" s="359"/>
      <c r="U99" s="360"/>
      <c r="V99" s="358" t="str">
        <f>Calcu!H96</f>
        <v/>
      </c>
      <c r="W99" s="359"/>
      <c r="X99" s="359"/>
      <c r="Y99" s="359"/>
      <c r="Z99" s="360"/>
      <c r="AA99" s="358" t="str">
        <f>Calcu!I96</f>
        <v/>
      </c>
      <c r="AB99" s="359"/>
      <c r="AC99" s="359"/>
      <c r="AD99" s="359"/>
      <c r="AE99" s="360"/>
      <c r="AF99" s="358" t="str">
        <f>Calcu!J96</f>
        <v/>
      </c>
      <c r="AG99" s="359"/>
      <c r="AH99" s="359"/>
      <c r="AI99" s="359"/>
      <c r="AJ99" s="360"/>
      <c r="AK99" s="358" t="str">
        <f>Calcu!K96</f>
        <v/>
      </c>
      <c r="AL99" s="359"/>
      <c r="AM99" s="359"/>
      <c r="AN99" s="359"/>
      <c r="AO99" s="360"/>
      <c r="AP99" s="358" t="str">
        <f>Calcu!L96</f>
        <v/>
      </c>
      <c r="AQ99" s="359"/>
      <c r="AR99" s="359"/>
      <c r="AS99" s="359"/>
      <c r="AT99" s="360"/>
      <c r="AU99" s="358" t="str">
        <f>Calcu!N96</f>
        <v/>
      </c>
      <c r="AV99" s="359"/>
      <c r="AW99" s="359"/>
      <c r="AX99" s="359"/>
      <c r="AY99" s="360"/>
      <c r="AZ99" s="358" t="str">
        <f>Calcu!T96</f>
        <v/>
      </c>
      <c r="BA99" s="359"/>
      <c r="BB99" s="359"/>
      <c r="BC99" s="359"/>
      <c r="BD99" s="360"/>
      <c r="BE99" s="358" t="str">
        <f>Calcu!AA96</f>
        <v/>
      </c>
      <c r="BF99" s="359"/>
      <c r="BG99" s="359"/>
      <c r="BH99" s="359"/>
      <c r="BI99" s="360"/>
      <c r="BJ99" s="358" t="str">
        <f>Calcu!AB96</f>
        <v/>
      </c>
      <c r="BK99" s="359"/>
      <c r="BL99" s="359"/>
      <c r="BM99" s="359"/>
      <c r="BN99" s="360"/>
    </row>
    <row r="100" spans="1:66" ht="18.75" customHeight="1">
      <c r="A100" s="57"/>
      <c r="B100" s="358" t="str">
        <f>Calcu!C97</f>
        <v/>
      </c>
      <c r="C100" s="359"/>
      <c r="D100" s="359"/>
      <c r="E100" s="359"/>
      <c r="F100" s="360"/>
      <c r="G100" s="358" t="str">
        <f>Calcu!E97</f>
        <v/>
      </c>
      <c r="H100" s="359"/>
      <c r="I100" s="359"/>
      <c r="J100" s="359"/>
      <c r="K100" s="360"/>
      <c r="L100" s="358" t="str">
        <f>Calcu!F97</f>
        <v/>
      </c>
      <c r="M100" s="359"/>
      <c r="N100" s="359"/>
      <c r="O100" s="359"/>
      <c r="P100" s="360"/>
      <c r="Q100" s="358" t="str">
        <f>Calcu!G97</f>
        <v/>
      </c>
      <c r="R100" s="359"/>
      <c r="S100" s="359"/>
      <c r="T100" s="359"/>
      <c r="U100" s="360"/>
      <c r="V100" s="358" t="str">
        <f>Calcu!H97</f>
        <v/>
      </c>
      <c r="W100" s="359"/>
      <c r="X100" s="359"/>
      <c r="Y100" s="359"/>
      <c r="Z100" s="360"/>
      <c r="AA100" s="358" t="str">
        <f>Calcu!I97</f>
        <v/>
      </c>
      <c r="AB100" s="359"/>
      <c r="AC100" s="359"/>
      <c r="AD100" s="359"/>
      <c r="AE100" s="360"/>
      <c r="AF100" s="358" t="str">
        <f>Calcu!J97</f>
        <v/>
      </c>
      <c r="AG100" s="359"/>
      <c r="AH100" s="359"/>
      <c r="AI100" s="359"/>
      <c r="AJ100" s="360"/>
      <c r="AK100" s="358" t="str">
        <f>Calcu!K97</f>
        <v/>
      </c>
      <c r="AL100" s="359"/>
      <c r="AM100" s="359"/>
      <c r="AN100" s="359"/>
      <c r="AO100" s="360"/>
      <c r="AP100" s="358" t="str">
        <f>Calcu!L97</f>
        <v/>
      </c>
      <c r="AQ100" s="359"/>
      <c r="AR100" s="359"/>
      <c r="AS100" s="359"/>
      <c r="AT100" s="360"/>
      <c r="AU100" s="358" t="str">
        <f>Calcu!N97</f>
        <v/>
      </c>
      <c r="AV100" s="359"/>
      <c r="AW100" s="359"/>
      <c r="AX100" s="359"/>
      <c r="AY100" s="360"/>
      <c r="AZ100" s="358" t="str">
        <f>Calcu!T97</f>
        <v/>
      </c>
      <c r="BA100" s="359"/>
      <c r="BB100" s="359"/>
      <c r="BC100" s="359"/>
      <c r="BD100" s="360"/>
      <c r="BE100" s="358" t="str">
        <f>Calcu!AA97</f>
        <v/>
      </c>
      <c r="BF100" s="359"/>
      <c r="BG100" s="359"/>
      <c r="BH100" s="359"/>
      <c r="BI100" s="360"/>
      <c r="BJ100" s="358" t="str">
        <f>Calcu!AB97</f>
        <v/>
      </c>
      <c r="BK100" s="359"/>
      <c r="BL100" s="359"/>
      <c r="BM100" s="359"/>
      <c r="BN100" s="360"/>
    </row>
    <row r="101" spans="1:66" ht="18.75" customHeight="1">
      <c r="A101" s="57"/>
      <c r="B101" s="358" t="str">
        <f>Calcu!C98</f>
        <v/>
      </c>
      <c r="C101" s="359"/>
      <c r="D101" s="359"/>
      <c r="E101" s="359"/>
      <c r="F101" s="360"/>
      <c r="G101" s="358" t="str">
        <f>Calcu!E98</f>
        <v/>
      </c>
      <c r="H101" s="359"/>
      <c r="I101" s="359"/>
      <c r="J101" s="359"/>
      <c r="K101" s="360"/>
      <c r="L101" s="358" t="str">
        <f>Calcu!F98</f>
        <v/>
      </c>
      <c r="M101" s="359"/>
      <c r="N101" s="359"/>
      <c r="O101" s="359"/>
      <c r="P101" s="360"/>
      <c r="Q101" s="358" t="str">
        <f>Calcu!G98</f>
        <v/>
      </c>
      <c r="R101" s="359"/>
      <c r="S101" s="359"/>
      <c r="T101" s="359"/>
      <c r="U101" s="360"/>
      <c r="V101" s="358" t="str">
        <f>Calcu!H98</f>
        <v/>
      </c>
      <c r="W101" s="359"/>
      <c r="X101" s="359"/>
      <c r="Y101" s="359"/>
      <c r="Z101" s="360"/>
      <c r="AA101" s="358" t="str">
        <f>Calcu!I98</f>
        <v/>
      </c>
      <c r="AB101" s="359"/>
      <c r="AC101" s="359"/>
      <c r="AD101" s="359"/>
      <c r="AE101" s="360"/>
      <c r="AF101" s="358" t="str">
        <f>Calcu!J98</f>
        <v/>
      </c>
      <c r="AG101" s="359"/>
      <c r="AH101" s="359"/>
      <c r="AI101" s="359"/>
      <c r="AJ101" s="360"/>
      <c r="AK101" s="358" t="str">
        <f>Calcu!K98</f>
        <v/>
      </c>
      <c r="AL101" s="359"/>
      <c r="AM101" s="359"/>
      <c r="AN101" s="359"/>
      <c r="AO101" s="360"/>
      <c r="AP101" s="358" t="str">
        <f>Calcu!L98</f>
        <v/>
      </c>
      <c r="AQ101" s="359"/>
      <c r="AR101" s="359"/>
      <c r="AS101" s="359"/>
      <c r="AT101" s="360"/>
      <c r="AU101" s="358" t="str">
        <f>Calcu!N98</f>
        <v/>
      </c>
      <c r="AV101" s="359"/>
      <c r="AW101" s="359"/>
      <c r="AX101" s="359"/>
      <c r="AY101" s="360"/>
      <c r="AZ101" s="358" t="str">
        <f>Calcu!T98</f>
        <v/>
      </c>
      <c r="BA101" s="359"/>
      <c r="BB101" s="359"/>
      <c r="BC101" s="359"/>
      <c r="BD101" s="360"/>
      <c r="BE101" s="358" t="str">
        <f>Calcu!AA98</f>
        <v/>
      </c>
      <c r="BF101" s="359"/>
      <c r="BG101" s="359"/>
      <c r="BH101" s="359"/>
      <c r="BI101" s="360"/>
      <c r="BJ101" s="358" t="str">
        <f>Calcu!AB98</f>
        <v/>
      </c>
      <c r="BK101" s="359"/>
      <c r="BL101" s="359"/>
      <c r="BM101" s="359"/>
      <c r="BN101" s="360"/>
    </row>
    <row r="102" spans="1:66" ht="18.75" customHeight="1">
      <c r="A102" s="57"/>
      <c r="B102" s="358" t="str">
        <f>Calcu!C99</f>
        <v/>
      </c>
      <c r="C102" s="359"/>
      <c r="D102" s="359"/>
      <c r="E102" s="359"/>
      <c r="F102" s="360"/>
      <c r="G102" s="358" t="str">
        <f>Calcu!E99</f>
        <v/>
      </c>
      <c r="H102" s="359"/>
      <c r="I102" s="359"/>
      <c r="J102" s="359"/>
      <c r="K102" s="360"/>
      <c r="L102" s="358" t="str">
        <f>Calcu!F99</f>
        <v/>
      </c>
      <c r="M102" s="359"/>
      <c r="N102" s="359"/>
      <c r="O102" s="359"/>
      <c r="P102" s="360"/>
      <c r="Q102" s="358" t="str">
        <f>Calcu!G99</f>
        <v/>
      </c>
      <c r="R102" s="359"/>
      <c r="S102" s="359"/>
      <c r="T102" s="359"/>
      <c r="U102" s="360"/>
      <c r="V102" s="358" t="str">
        <f>Calcu!H99</f>
        <v/>
      </c>
      <c r="W102" s="359"/>
      <c r="X102" s="359"/>
      <c r="Y102" s="359"/>
      <c r="Z102" s="360"/>
      <c r="AA102" s="358" t="str">
        <f>Calcu!I99</f>
        <v/>
      </c>
      <c r="AB102" s="359"/>
      <c r="AC102" s="359"/>
      <c r="AD102" s="359"/>
      <c r="AE102" s="360"/>
      <c r="AF102" s="358" t="str">
        <f>Calcu!J99</f>
        <v/>
      </c>
      <c r="AG102" s="359"/>
      <c r="AH102" s="359"/>
      <c r="AI102" s="359"/>
      <c r="AJ102" s="360"/>
      <c r="AK102" s="358" t="str">
        <f>Calcu!K99</f>
        <v/>
      </c>
      <c r="AL102" s="359"/>
      <c r="AM102" s="359"/>
      <c r="AN102" s="359"/>
      <c r="AO102" s="360"/>
      <c r="AP102" s="358" t="str">
        <f>Calcu!L99</f>
        <v/>
      </c>
      <c r="AQ102" s="359"/>
      <c r="AR102" s="359"/>
      <c r="AS102" s="359"/>
      <c r="AT102" s="360"/>
      <c r="AU102" s="358" t="str">
        <f>Calcu!N99</f>
        <v/>
      </c>
      <c r="AV102" s="359"/>
      <c r="AW102" s="359"/>
      <c r="AX102" s="359"/>
      <c r="AY102" s="360"/>
      <c r="AZ102" s="358" t="str">
        <f>Calcu!T99</f>
        <v/>
      </c>
      <c r="BA102" s="359"/>
      <c r="BB102" s="359"/>
      <c r="BC102" s="359"/>
      <c r="BD102" s="360"/>
      <c r="BE102" s="358" t="str">
        <f>Calcu!AA99</f>
        <v/>
      </c>
      <c r="BF102" s="359"/>
      <c r="BG102" s="359"/>
      <c r="BH102" s="359"/>
      <c r="BI102" s="360"/>
      <c r="BJ102" s="358" t="str">
        <f>Calcu!AB99</f>
        <v/>
      </c>
      <c r="BK102" s="359"/>
      <c r="BL102" s="359"/>
      <c r="BM102" s="359"/>
      <c r="BN102" s="360"/>
    </row>
    <row r="103" spans="1:66" ht="18.75" customHeight="1">
      <c r="A103" s="57"/>
      <c r="B103" s="358" t="str">
        <f>Calcu!C100</f>
        <v/>
      </c>
      <c r="C103" s="359"/>
      <c r="D103" s="359"/>
      <c r="E103" s="359"/>
      <c r="F103" s="360"/>
      <c r="G103" s="358" t="str">
        <f>Calcu!E100</f>
        <v/>
      </c>
      <c r="H103" s="359"/>
      <c r="I103" s="359"/>
      <c r="J103" s="359"/>
      <c r="K103" s="360"/>
      <c r="L103" s="358" t="str">
        <f>Calcu!F100</f>
        <v/>
      </c>
      <c r="M103" s="359"/>
      <c r="N103" s="359"/>
      <c r="O103" s="359"/>
      <c r="P103" s="360"/>
      <c r="Q103" s="358" t="str">
        <f>Calcu!G100</f>
        <v/>
      </c>
      <c r="R103" s="359"/>
      <c r="S103" s="359"/>
      <c r="T103" s="359"/>
      <c r="U103" s="360"/>
      <c r="V103" s="358" t="str">
        <f>Calcu!H100</f>
        <v/>
      </c>
      <c r="W103" s="359"/>
      <c r="X103" s="359"/>
      <c r="Y103" s="359"/>
      <c r="Z103" s="360"/>
      <c r="AA103" s="358" t="str">
        <f>Calcu!I100</f>
        <v/>
      </c>
      <c r="AB103" s="359"/>
      <c r="AC103" s="359"/>
      <c r="AD103" s="359"/>
      <c r="AE103" s="360"/>
      <c r="AF103" s="358" t="str">
        <f>Calcu!J100</f>
        <v/>
      </c>
      <c r="AG103" s="359"/>
      <c r="AH103" s="359"/>
      <c r="AI103" s="359"/>
      <c r="AJ103" s="360"/>
      <c r="AK103" s="358" t="str">
        <f>Calcu!K100</f>
        <v/>
      </c>
      <c r="AL103" s="359"/>
      <c r="AM103" s="359"/>
      <c r="AN103" s="359"/>
      <c r="AO103" s="360"/>
      <c r="AP103" s="358" t="str">
        <f>Calcu!L100</f>
        <v/>
      </c>
      <c r="AQ103" s="359"/>
      <c r="AR103" s="359"/>
      <c r="AS103" s="359"/>
      <c r="AT103" s="360"/>
      <c r="AU103" s="358" t="str">
        <f>Calcu!N100</f>
        <v/>
      </c>
      <c r="AV103" s="359"/>
      <c r="AW103" s="359"/>
      <c r="AX103" s="359"/>
      <c r="AY103" s="360"/>
      <c r="AZ103" s="358" t="str">
        <f>Calcu!T100</f>
        <v/>
      </c>
      <c r="BA103" s="359"/>
      <c r="BB103" s="359"/>
      <c r="BC103" s="359"/>
      <c r="BD103" s="360"/>
      <c r="BE103" s="358" t="str">
        <f>Calcu!AA100</f>
        <v/>
      </c>
      <c r="BF103" s="359"/>
      <c r="BG103" s="359"/>
      <c r="BH103" s="359"/>
      <c r="BI103" s="360"/>
      <c r="BJ103" s="358" t="str">
        <f>Calcu!AB100</f>
        <v/>
      </c>
      <c r="BK103" s="359"/>
      <c r="BL103" s="359"/>
      <c r="BM103" s="359"/>
      <c r="BN103" s="360"/>
    </row>
    <row r="104" spans="1:66" ht="18.75" customHeight="1">
      <c r="A104" s="57"/>
      <c r="B104" s="358" t="str">
        <f>Calcu!C101</f>
        <v/>
      </c>
      <c r="C104" s="359"/>
      <c r="D104" s="359"/>
      <c r="E104" s="359"/>
      <c r="F104" s="360"/>
      <c r="G104" s="358" t="str">
        <f>Calcu!E101</f>
        <v/>
      </c>
      <c r="H104" s="359"/>
      <c r="I104" s="359"/>
      <c r="J104" s="359"/>
      <c r="K104" s="360"/>
      <c r="L104" s="358" t="str">
        <f>Calcu!F101</f>
        <v/>
      </c>
      <c r="M104" s="359"/>
      <c r="N104" s="359"/>
      <c r="O104" s="359"/>
      <c r="P104" s="360"/>
      <c r="Q104" s="358" t="str">
        <f>Calcu!G101</f>
        <v/>
      </c>
      <c r="R104" s="359"/>
      <c r="S104" s="359"/>
      <c r="T104" s="359"/>
      <c r="U104" s="360"/>
      <c r="V104" s="358" t="str">
        <f>Calcu!H101</f>
        <v/>
      </c>
      <c r="W104" s="359"/>
      <c r="X104" s="359"/>
      <c r="Y104" s="359"/>
      <c r="Z104" s="360"/>
      <c r="AA104" s="358" t="str">
        <f>Calcu!I101</f>
        <v/>
      </c>
      <c r="AB104" s="359"/>
      <c r="AC104" s="359"/>
      <c r="AD104" s="359"/>
      <c r="AE104" s="360"/>
      <c r="AF104" s="358" t="str">
        <f>Calcu!J101</f>
        <v/>
      </c>
      <c r="AG104" s="359"/>
      <c r="AH104" s="359"/>
      <c r="AI104" s="359"/>
      <c r="AJ104" s="360"/>
      <c r="AK104" s="358" t="str">
        <f>Calcu!K101</f>
        <v/>
      </c>
      <c r="AL104" s="359"/>
      <c r="AM104" s="359"/>
      <c r="AN104" s="359"/>
      <c r="AO104" s="360"/>
      <c r="AP104" s="358" t="str">
        <f>Calcu!L101</f>
        <v/>
      </c>
      <c r="AQ104" s="359"/>
      <c r="AR104" s="359"/>
      <c r="AS104" s="359"/>
      <c r="AT104" s="360"/>
      <c r="AU104" s="358" t="str">
        <f>Calcu!N101</f>
        <v/>
      </c>
      <c r="AV104" s="359"/>
      <c r="AW104" s="359"/>
      <c r="AX104" s="359"/>
      <c r="AY104" s="360"/>
      <c r="AZ104" s="358" t="str">
        <f>Calcu!T101</f>
        <v/>
      </c>
      <c r="BA104" s="359"/>
      <c r="BB104" s="359"/>
      <c r="BC104" s="359"/>
      <c r="BD104" s="360"/>
      <c r="BE104" s="358" t="str">
        <f>Calcu!AA101</f>
        <v/>
      </c>
      <c r="BF104" s="359"/>
      <c r="BG104" s="359"/>
      <c r="BH104" s="359"/>
      <c r="BI104" s="360"/>
      <c r="BJ104" s="358" t="str">
        <f>Calcu!AB101</f>
        <v/>
      </c>
      <c r="BK104" s="359"/>
      <c r="BL104" s="359"/>
      <c r="BM104" s="359"/>
      <c r="BN104" s="360"/>
    </row>
    <row r="105" spans="1:66" ht="18.75" customHeight="1">
      <c r="A105" s="57"/>
      <c r="B105" s="358" t="str">
        <f>Calcu!C102</f>
        <v/>
      </c>
      <c r="C105" s="359"/>
      <c r="D105" s="359"/>
      <c r="E105" s="359"/>
      <c r="F105" s="360"/>
      <c r="G105" s="358" t="str">
        <f>Calcu!E102</f>
        <v/>
      </c>
      <c r="H105" s="359"/>
      <c r="I105" s="359"/>
      <c r="J105" s="359"/>
      <c r="K105" s="360"/>
      <c r="L105" s="358" t="str">
        <f>Calcu!F102</f>
        <v/>
      </c>
      <c r="M105" s="359"/>
      <c r="N105" s="359"/>
      <c r="O105" s="359"/>
      <c r="P105" s="360"/>
      <c r="Q105" s="358" t="str">
        <f>Calcu!G102</f>
        <v/>
      </c>
      <c r="R105" s="359"/>
      <c r="S105" s="359"/>
      <c r="T105" s="359"/>
      <c r="U105" s="360"/>
      <c r="V105" s="358" t="str">
        <f>Calcu!H102</f>
        <v/>
      </c>
      <c r="W105" s="359"/>
      <c r="X105" s="359"/>
      <c r="Y105" s="359"/>
      <c r="Z105" s="360"/>
      <c r="AA105" s="358" t="str">
        <f>Calcu!I102</f>
        <v/>
      </c>
      <c r="AB105" s="359"/>
      <c r="AC105" s="359"/>
      <c r="AD105" s="359"/>
      <c r="AE105" s="360"/>
      <c r="AF105" s="358" t="str">
        <f>Calcu!J102</f>
        <v/>
      </c>
      <c r="AG105" s="359"/>
      <c r="AH105" s="359"/>
      <c r="AI105" s="359"/>
      <c r="AJ105" s="360"/>
      <c r="AK105" s="358" t="str">
        <f>Calcu!K102</f>
        <v/>
      </c>
      <c r="AL105" s="359"/>
      <c r="AM105" s="359"/>
      <c r="AN105" s="359"/>
      <c r="AO105" s="360"/>
      <c r="AP105" s="358" t="str">
        <f>Calcu!L102</f>
        <v/>
      </c>
      <c r="AQ105" s="359"/>
      <c r="AR105" s="359"/>
      <c r="AS105" s="359"/>
      <c r="AT105" s="360"/>
      <c r="AU105" s="358" t="str">
        <f>Calcu!N102</f>
        <v/>
      </c>
      <c r="AV105" s="359"/>
      <c r="AW105" s="359"/>
      <c r="AX105" s="359"/>
      <c r="AY105" s="360"/>
      <c r="AZ105" s="358" t="str">
        <f>Calcu!T102</f>
        <v/>
      </c>
      <c r="BA105" s="359"/>
      <c r="BB105" s="359"/>
      <c r="BC105" s="359"/>
      <c r="BD105" s="360"/>
      <c r="BE105" s="358" t="str">
        <f>Calcu!AA102</f>
        <v/>
      </c>
      <c r="BF105" s="359"/>
      <c r="BG105" s="359"/>
      <c r="BH105" s="359"/>
      <c r="BI105" s="360"/>
      <c r="BJ105" s="358" t="str">
        <f>Calcu!AB102</f>
        <v/>
      </c>
      <c r="BK105" s="359"/>
      <c r="BL105" s="359"/>
      <c r="BM105" s="359"/>
      <c r="BN105" s="360"/>
    </row>
    <row r="106" spans="1:66" ht="18.75" customHeight="1">
      <c r="A106" s="57"/>
      <c r="B106" s="358" t="str">
        <f>Calcu!C103</f>
        <v/>
      </c>
      <c r="C106" s="359"/>
      <c r="D106" s="359"/>
      <c r="E106" s="359"/>
      <c r="F106" s="360"/>
      <c r="G106" s="358" t="str">
        <f>Calcu!E103</f>
        <v/>
      </c>
      <c r="H106" s="359"/>
      <c r="I106" s="359"/>
      <c r="J106" s="359"/>
      <c r="K106" s="360"/>
      <c r="L106" s="358" t="str">
        <f>Calcu!F103</f>
        <v/>
      </c>
      <c r="M106" s="359"/>
      <c r="N106" s="359"/>
      <c r="O106" s="359"/>
      <c r="P106" s="360"/>
      <c r="Q106" s="358" t="str">
        <f>Calcu!G103</f>
        <v/>
      </c>
      <c r="R106" s="359"/>
      <c r="S106" s="359"/>
      <c r="T106" s="359"/>
      <c r="U106" s="360"/>
      <c r="V106" s="358" t="str">
        <f>Calcu!H103</f>
        <v/>
      </c>
      <c r="W106" s="359"/>
      <c r="X106" s="359"/>
      <c r="Y106" s="359"/>
      <c r="Z106" s="360"/>
      <c r="AA106" s="358" t="str">
        <f>Calcu!I103</f>
        <v/>
      </c>
      <c r="AB106" s="359"/>
      <c r="AC106" s="359"/>
      <c r="AD106" s="359"/>
      <c r="AE106" s="360"/>
      <c r="AF106" s="358" t="str">
        <f>Calcu!J103</f>
        <v/>
      </c>
      <c r="AG106" s="359"/>
      <c r="AH106" s="359"/>
      <c r="AI106" s="359"/>
      <c r="AJ106" s="360"/>
      <c r="AK106" s="358" t="str">
        <f>Calcu!K103</f>
        <v/>
      </c>
      <c r="AL106" s="359"/>
      <c r="AM106" s="359"/>
      <c r="AN106" s="359"/>
      <c r="AO106" s="360"/>
      <c r="AP106" s="358" t="str">
        <f>Calcu!L103</f>
        <v/>
      </c>
      <c r="AQ106" s="359"/>
      <c r="AR106" s="359"/>
      <c r="AS106" s="359"/>
      <c r="AT106" s="360"/>
      <c r="AU106" s="358" t="str">
        <f>Calcu!N103</f>
        <v/>
      </c>
      <c r="AV106" s="359"/>
      <c r="AW106" s="359"/>
      <c r="AX106" s="359"/>
      <c r="AY106" s="360"/>
      <c r="AZ106" s="358" t="str">
        <f>Calcu!T103</f>
        <v/>
      </c>
      <c r="BA106" s="359"/>
      <c r="BB106" s="359"/>
      <c r="BC106" s="359"/>
      <c r="BD106" s="360"/>
      <c r="BE106" s="358" t="str">
        <f>Calcu!AA103</f>
        <v/>
      </c>
      <c r="BF106" s="359"/>
      <c r="BG106" s="359"/>
      <c r="BH106" s="359"/>
      <c r="BI106" s="360"/>
      <c r="BJ106" s="358" t="str">
        <f>Calcu!AB103</f>
        <v/>
      </c>
      <c r="BK106" s="359"/>
      <c r="BL106" s="359"/>
      <c r="BM106" s="359"/>
      <c r="BN106" s="360"/>
    </row>
    <row r="107" spans="1:66" ht="18.75" customHeight="1">
      <c r="A107" s="57"/>
      <c r="B107" s="358" t="str">
        <f>Calcu!C104</f>
        <v/>
      </c>
      <c r="C107" s="359"/>
      <c r="D107" s="359"/>
      <c r="E107" s="359"/>
      <c r="F107" s="360"/>
      <c r="G107" s="358" t="str">
        <f>Calcu!E104</f>
        <v/>
      </c>
      <c r="H107" s="359"/>
      <c r="I107" s="359"/>
      <c r="J107" s="359"/>
      <c r="K107" s="360"/>
      <c r="L107" s="358" t="str">
        <f>Calcu!F104</f>
        <v/>
      </c>
      <c r="M107" s="359"/>
      <c r="N107" s="359"/>
      <c r="O107" s="359"/>
      <c r="P107" s="360"/>
      <c r="Q107" s="358" t="str">
        <f>Calcu!G104</f>
        <v/>
      </c>
      <c r="R107" s="359"/>
      <c r="S107" s="359"/>
      <c r="T107" s="359"/>
      <c r="U107" s="360"/>
      <c r="V107" s="358" t="str">
        <f>Calcu!H104</f>
        <v/>
      </c>
      <c r="W107" s="359"/>
      <c r="X107" s="359"/>
      <c r="Y107" s="359"/>
      <c r="Z107" s="360"/>
      <c r="AA107" s="358" t="str">
        <f>Calcu!I104</f>
        <v/>
      </c>
      <c r="AB107" s="359"/>
      <c r="AC107" s="359"/>
      <c r="AD107" s="359"/>
      <c r="AE107" s="360"/>
      <c r="AF107" s="358" t="str">
        <f>Calcu!J104</f>
        <v/>
      </c>
      <c r="AG107" s="359"/>
      <c r="AH107" s="359"/>
      <c r="AI107" s="359"/>
      <c r="AJ107" s="360"/>
      <c r="AK107" s="358" t="str">
        <f>Calcu!K104</f>
        <v/>
      </c>
      <c r="AL107" s="359"/>
      <c r="AM107" s="359"/>
      <c r="AN107" s="359"/>
      <c r="AO107" s="360"/>
      <c r="AP107" s="358" t="str">
        <f>Calcu!L104</f>
        <v/>
      </c>
      <c r="AQ107" s="359"/>
      <c r="AR107" s="359"/>
      <c r="AS107" s="359"/>
      <c r="AT107" s="360"/>
      <c r="AU107" s="358" t="str">
        <f>Calcu!N104</f>
        <v/>
      </c>
      <c r="AV107" s="359"/>
      <c r="AW107" s="359"/>
      <c r="AX107" s="359"/>
      <c r="AY107" s="360"/>
      <c r="AZ107" s="358" t="str">
        <f>Calcu!T104</f>
        <v/>
      </c>
      <c r="BA107" s="359"/>
      <c r="BB107" s="359"/>
      <c r="BC107" s="359"/>
      <c r="BD107" s="360"/>
      <c r="BE107" s="358" t="str">
        <f>Calcu!AA104</f>
        <v/>
      </c>
      <c r="BF107" s="359"/>
      <c r="BG107" s="359"/>
      <c r="BH107" s="359"/>
      <c r="BI107" s="360"/>
      <c r="BJ107" s="358" t="str">
        <f>Calcu!AB104</f>
        <v/>
      </c>
      <c r="BK107" s="359"/>
      <c r="BL107" s="359"/>
      <c r="BM107" s="359"/>
      <c r="BN107" s="360"/>
    </row>
    <row r="108" spans="1:66" ht="18.75" customHeight="1">
      <c r="A108" s="57"/>
      <c r="B108" s="358" t="str">
        <f>Calcu!C105</f>
        <v/>
      </c>
      <c r="C108" s="359"/>
      <c r="D108" s="359"/>
      <c r="E108" s="359"/>
      <c r="F108" s="360"/>
      <c r="G108" s="358" t="str">
        <f>Calcu!E105</f>
        <v/>
      </c>
      <c r="H108" s="359"/>
      <c r="I108" s="359"/>
      <c r="J108" s="359"/>
      <c r="K108" s="360"/>
      <c r="L108" s="358" t="str">
        <f>Calcu!F105</f>
        <v/>
      </c>
      <c r="M108" s="359"/>
      <c r="N108" s="359"/>
      <c r="O108" s="359"/>
      <c r="P108" s="360"/>
      <c r="Q108" s="358" t="str">
        <f>Calcu!G105</f>
        <v/>
      </c>
      <c r="R108" s="359"/>
      <c r="S108" s="359"/>
      <c r="T108" s="359"/>
      <c r="U108" s="360"/>
      <c r="V108" s="358" t="str">
        <f>Calcu!H105</f>
        <v/>
      </c>
      <c r="W108" s="359"/>
      <c r="X108" s="359"/>
      <c r="Y108" s="359"/>
      <c r="Z108" s="360"/>
      <c r="AA108" s="358" t="str">
        <f>Calcu!I105</f>
        <v/>
      </c>
      <c r="AB108" s="359"/>
      <c r="AC108" s="359"/>
      <c r="AD108" s="359"/>
      <c r="AE108" s="360"/>
      <c r="AF108" s="358" t="str">
        <f>Calcu!J105</f>
        <v/>
      </c>
      <c r="AG108" s="359"/>
      <c r="AH108" s="359"/>
      <c r="AI108" s="359"/>
      <c r="AJ108" s="360"/>
      <c r="AK108" s="358" t="str">
        <f>Calcu!K105</f>
        <v/>
      </c>
      <c r="AL108" s="359"/>
      <c r="AM108" s="359"/>
      <c r="AN108" s="359"/>
      <c r="AO108" s="360"/>
      <c r="AP108" s="358" t="str">
        <f>Calcu!L105</f>
        <v/>
      </c>
      <c r="AQ108" s="359"/>
      <c r="AR108" s="359"/>
      <c r="AS108" s="359"/>
      <c r="AT108" s="360"/>
      <c r="AU108" s="358" t="str">
        <f>Calcu!N105</f>
        <v/>
      </c>
      <c r="AV108" s="359"/>
      <c r="AW108" s="359"/>
      <c r="AX108" s="359"/>
      <c r="AY108" s="360"/>
      <c r="AZ108" s="358" t="str">
        <f>Calcu!T105</f>
        <v/>
      </c>
      <c r="BA108" s="359"/>
      <c r="BB108" s="359"/>
      <c r="BC108" s="359"/>
      <c r="BD108" s="360"/>
      <c r="BE108" s="358" t="str">
        <f>Calcu!AA105</f>
        <v/>
      </c>
      <c r="BF108" s="359"/>
      <c r="BG108" s="359"/>
      <c r="BH108" s="359"/>
      <c r="BI108" s="360"/>
      <c r="BJ108" s="358" t="str">
        <f>Calcu!AB105</f>
        <v/>
      </c>
      <c r="BK108" s="359"/>
      <c r="BL108" s="359"/>
      <c r="BM108" s="359"/>
      <c r="BN108" s="360"/>
    </row>
    <row r="109" spans="1:66" ht="18.75" customHeight="1">
      <c r="A109" s="57"/>
      <c r="B109" s="358" t="str">
        <f>Calcu!C106</f>
        <v/>
      </c>
      <c r="C109" s="359"/>
      <c r="D109" s="359"/>
      <c r="E109" s="359"/>
      <c r="F109" s="360"/>
      <c r="G109" s="358" t="str">
        <f>Calcu!E106</f>
        <v/>
      </c>
      <c r="H109" s="359"/>
      <c r="I109" s="359"/>
      <c r="J109" s="359"/>
      <c r="K109" s="360"/>
      <c r="L109" s="358" t="str">
        <f>Calcu!F106</f>
        <v/>
      </c>
      <c r="M109" s="359"/>
      <c r="N109" s="359"/>
      <c r="O109" s="359"/>
      <c r="P109" s="360"/>
      <c r="Q109" s="358" t="str">
        <f>Calcu!G106</f>
        <v/>
      </c>
      <c r="R109" s="359"/>
      <c r="S109" s="359"/>
      <c r="T109" s="359"/>
      <c r="U109" s="360"/>
      <c r="V109" s="358" t="str">
        <f>Calcu!H106</f>
        <v/>
      </c>
      <c r="W109" s="359"/>
      <c r="X109" s="359"/>
      <c r="Y109" s="359"/>
      <c r="Z109" s="360"/>
      <c r="AA109" s="358" t="str">
        <f>Calcu!I106</f>
        <v/>
      </c>
      <c r="AB109" s="359"/>
      <c r="AC109" s="359"/>
      <c r="AD109" s="359"/>
      <c r="AE109" s="360"/>
      <c r="AF109" s="358" t="str">
        <f>Calcu!J106</f>
        <v/>
      </c>
      <c r="AG109" s="359"/>
      <c r="AH109" s="359"/>
      <c r="AI109" s="359"/>
      <c r="AJ109" s="360"/>
      <c r="AK109" s="358" t="str">
        <f>Calcu!K106</f>
        <v/>
      </c>
      <c r="AL109" s="359"/>
      <c r="AM109" s="359"/>
      <c r="AN109" s="359"/>
      <c r="AO109" s="360"/>
      <c r="AP109" s="358" t="str">
        <f>Calcu!L106</f>
        <v/>
      </c>
      <c r="AQ109" s="359"/>
      <c r="AR109" s="359"/>
      <c r="AS109" s="359"/>
      <c r="AT109" s="360"/>
      <c r="AU109" s="358" t="str">
        <f>Calcu!N106</f>
        <v/>
      </c>
      <c r="AV109" s="359"/>
      <c r="AW109" s="359"/>
      <c r="AX109" s="359"/>
      <c r="AY109" s="360"/>
      <c r="AZ109" s="358" t="str">
        <f>Calcu!T106</f>
        <v/>
      </c>
      <c r="BA109" s="359"/>
      <c r="BB109" s="359"/>
      <c r="BC109" s="359"/>
      <c r="BD109" s="360"/>
      <c r="BE109" s="358" t="str">
        <f>Calcu!AA106</f>
        <v/>
      </c>
      <c r="BF109" s="359"/>
      <c r="BG109" s="359"/>
      <c r="BH109" s="359"/>
      <c r="BI109" s="360"/>
      <c r="BJ109" s="358" t="str">
        <f>Calcu!AB106</f>
        <v/>
      </c>
      <c r="BK109" s="359"/>
      <c r="BL109" s="359"/>
      <c r="BM109" s="359"/>
      <c r="BN109" s="360"/>
    </row>
    <row r="110" spans="1:66" ht="18.75" customHeight="1">
      <c r="A110" s="57"/>
      <c r="B110" s="358" t="str">
        <f>Calcu!C107</f>
        <v/>
      </c>
      <c r="C110" s="359"/>
      <c r="D110" s="359"/>
      <c r="E110" s="359"/>
      <c r="F110" s="360"/>
      <c r="G110" s="358" t="str">
        <f>Calcu!E107</f>
        <v/>
      </c>
      <c r="H110" s="359"/>
      <c r="I110" s="359"/>
      <c r="J110" s="359"/>
      <c r="K110" s="360"/>
      <c r="L110" s="358" t="str">
        <f>Calcu!F107</f>
        <v/>
      </c>
      <c r="M110" s="359"/>
      <c r="N110" s="359"/>
      <c r="O110" s="359"/>
      <c r="P110" s="360"/>
      <c r="Q110" s="358" t="str">
        <f>Calcu!G107</f>
        <v/>
      </c>
      <c r="R110" s="359"/>
      <c r="S110" s="359"/>
      <c r="T110" s="359"/>
      <c r="U110" s="360"/>
      <c r="V110" s="358" t="str">
        <f>Calcu!H107</f>
        <v/>
      </c>
      <c r="W110" s="359"/>
      <c r="X110" s="359"/>
      <c r="Y110" s="359"/>
      <c r="Z110" s="360"/>
      <c r="AA110" s="358" t="str">
        <f>Calcu!I107</f>
        <v/>
      </c>
      <c r="AB110" s="359"/>
      <c r="AC110" s="359"/>
      <c r="AD110" s="359"/>
      <c r="AE110" s="360"/>
      <c r="AF110" s="358" t="str">
        <f>Calcu!J107</f>
        <v/>
      </c>
      <c r="AG110" s="359"/>
      <c r="AH110" s="359"/>
      <c r="AI110" s="359"/>
      <c r="AJ110" s="360"/>
      <c r="AK110" s="358" t="str">
        <f>Calcu!K107</f>
        <v/>
      </c>
      <c r="AL110" s="359"/>
      <c r="AM110" s="359"/>
      <c r="AN110" s="359"/>
      <c r="AO110" s="360"/>
      <c r="AP110" s="358" t="str">
        <f>Calcu!L107</f>
        <v/>
      </c>
      <c r="AQ110" s="359"/>
      <c r="AR110" s="359"/>
      <c r="AS110" s="359"/>
      <c r="AT110" s="360"/>
      <c r="AU110" s="358" t="str">
        <f>Calcu!N107</f>
        <v/>
      </c>
      <c r="AV110" s="359"/>
      <c r="AW110" s="359"/>
      <c r="AX110" s="359"/>
      <c r="AY110" s="360"/>
      <c r="AZ110" s="358" t="str">
        <f>Calcu!T107</f>
        <v/>
      </c>
      <c r="BA110" s="359"/>
      <c r="BB110" s="359"/>
      <c r="BC110" s="359"/>
      <c r="BD110" s="360"/>
      <c r="BE110" s="358" t="str">
        <f>Calcu!AA107</f>
        <v/>
      </c>
      <c r="BF110" s="359"/>
      <c r="BG110" s="359"/>
      <c r="BH110" s="359"/>
      <c r="BI110" s="360"/>
      <c r="BJ110" s="358" t="str">
        <f>Calcu!AB107</f>
        <v/>
      </c>
      <c r="BK110" s="359"/>
      <c r="BL110" s="359"/>
      <c r="BM110" s="359"/>
      <c r="BN110" s="360"/>
    </row>
    <row r="111" spans="1:66" ht="18.75" customHeight="1">
      <c r="A111" s="57"/>
      <c r="B111" s="358" t="str">
        <f>Calcu!C108</f>
        <v/>
      </c>
      <c r="C111" s="359"/>
      <c r="D111" s="359"/>
      <c r="E111" s="359"/>
      <c r="F111" s="360"/>
      <c r="G111" s="358" t="str">
        <f>Calcu!E108</f>
        <v/>
      </c>
      <c r="H111" s="359"/>
      <c r="I111" s="359"/>
      <c r="J111" s="359"/>
      <c r="K111" s="360"/>
      <c r="L111" s="358" t="str">
        <f>Calcu!F108</f>
        <v/>
      </c>
      <c r="M111" s="359"/>
      <c r="N111" s="359"/>
      <c r="O111" s="359"/>
      <c r="P111" s="360"/>
      <c r="Q111" s="358" t="str">
        <f>Calcu!G108</f>
        <v/>
      </c>
      <c r="R111" s="359"/>
      <c r="S111" s="359"/>
      <c r="T111" s="359"/>
      <c r="U111" s="360"/>
      <c r="V111" s="358" t="str">
        <f>Calcu!H108</f>
        <v/>
      </c>
      <c r="W111" s="359"/>
      <c r="X111" s="359"/>
      <c r="Y111" s="359"/>
      <c r="Z111" s="360"/>
      <c r="AA111" s="358" t="str">
        <f>Calcu!I108</f>
        <v/>
      </c>
      <c r="AB111" s="359"/>
      <c r="AC111" s="359"/>
      <c r="AD111" s="359"/>
      <c r="AE111" s="360"/>
      <c r="AF111" s="358" t="str">
        <f>Calcu!J108</f>
        <v/>
      </c>
      <c r="AG111" s="359"/>
      <c r="AH111" s="359"/>
      <c r="AI111" s="359"/>
      <c r="AJ111" s="360"/>
      <c r="AK111" s="358" t="str">
        <f>Calcu!K108</f>
        <v/>
      </c>
      <c r="AL111" s="359"/>
      <c r="AM111" s="359"/>
      <c r="AN111" s="359"/>
      <c r="AO111" s="360"/>
      <c r="AP111" s="358" t="str">
        <f>Calcu!L108</f>
        <v/>
      </c>
      <c r="AQ111" s="359"/>
      <c r="AR111" s="359"/>
      <c r="AS111" s="359"/>
      <c r="AT111" s="360"/>
      <c r="AU111" s="358" t="str">
        <f>Calcu!N108</f>
        <v/>
      </c>
      <c r="AV111" s="359"/>
      <c r="AW111" s="359"/>
      <c r="AX111" s="359"/>
      <c r="AY111" s="360"/>
      <c r="AZ111" s="358" t="str">
        <f>Calcu!T108</f>
        <v/>
      </c>
      <c r="BA111" s="359"/>
      <c r="BB111" s="359"/>
      <c r="BC111" s="359"/>
      <c r="BD111" s="360"/>
      <c r="BE111" s="358" t="str">
        <f>Calcu!AA108</f>
        <v/>
      </c>
      <c r="BF111" s="359"/>
      <c r="BG111" s="359"/>
      <c r="BH111" s="359"/>
      <c r="BI111" s="360"/>
      <c r="BJ111" s="358" t="str">
        <f>Calcu!AB108</f>
        <v/>
      </c>
      <c r="BK111" s="359"/>
      <c r="BL111" s="359"/>
      <c r="BM111" s="359"/>
      <c r="BN111" s="360"/>
    </row>
    <row r="112" spans="1:66" ht="18.75" customHeight="1">
      <c r="A112" s="57"/>
      <c r="B112" s="358" t="str">
        <f>Calcu!C109</f>
        <v/>
      </c>
      <c r="C112" s="359"/>
      <c r="D112" s="359"/>
      <c r="E112" s="359"/>
      <c r="F112" s="360"/>
      <c r="G112" s="358" t="str">
        <f>Calcu!E109</f>
        <v/>
      </c>
      <c r="H112" s="359"/>
      <c r="I112" s="359"/>
      <c r="J112" s="359"/>
      <c r="K112" s="360"/>
      <c r="L112" s="358" t="str">
        <f>Calcu!F109</f>
        <v/>
      </c>
      <c r="M112" s="359"/>
      <c r="N112" s="359"/>
      <c r="O112" s="359"/>
      <c r="P112" s="360"/>
      <c r="Q112" s="358" t="str">
        <f>Calcu!G109</f>
        <v/>
      </c>
      <c r="R112" s="359"/>
      <c r="S112" s="359"/>
      <c r="T112" s="359"/>
      <c r="U112" s="360"/>
      <c r="V112" s="358" t="str">
        <f>Calcu!H109</f>
        <v/>
      </c>
      <c r="W112" s="359"/>
      <c r="X112" s="359"/>
      <c r="Y112" s="359"/>
      <c r="Z112" s="360"/>
      <c r="AA112" s="358" t="str">
        <f>Calcu!I109</f>
        <v/>
      </c>
      <c r="AB112" s="359"/>
      <c r="AC112" s="359"/>
      <c r="AD112" s="359"/>
      <c r="AE112" s="360"/>
      <c r="AF112" s="358" t="str">
        <f>Calcu!J109</f>
        <v/>
      </c>
      <c r="AG112" s="359"/>
      <c r="AH112" s="359"/>
      <c r="AI112" s="359"/>
      <c r="AJ112" s="360"/>
      <c r="AK112" s="358" t="str">
        <f>Calcu!K109</f>
        <v/>
      </c>
      <c r="AL112" s="359"/>
      <c r="AM112" s="359"/>
      <c r="AN112" s="359"/>
      <c r="AO112" s="360"/>
      <c r="AP112" s="358" t="str">
        <f>Calcu!L109</f>
        <v/>
      </c>
      <c r="AQ112" s="359"/>
      <c r="AR112" s="359"/>
      <c r="AS112" s="359"/>
      <c r="AT112" s="360"/>
      <c r="AU112" s="358" t="str">
        <f>Calcu!N109</f>
        <v/>
      </c>
      <c r="AV112" s="359"/>
      <c r="AW112" s="359"/>
      <c r="AX112" s="359"/>
      <c r="AY112" s="360"/>
      <c r="AZ112" s="358" t="str">
        <f>Calcu!T109</f>
        <v/>
      </c>
      <c r="BA112" s="359"/>
      <c r="BB112" s="359"/>
      <c r="BC112" s="359"/>
      <c r="BD112" s="360"/>
      <c r="BE112" s="358" t="str">
        <f>Calcu!AA109</f>
        <v/>
      </c>
      <c r="BF112" s="359"/>
      <c r="BG112" s="359"/>
      <c r="BH112" s="359"/>
      <c r="BI112" s="360"/>
      <c r="BJ112" s="358" t="str">
        <f>Calcu!AB109</f>
        <v/>
      </c>
      <c r="BK112" s="359"/>
      <c r="BL112" s="359"/>
      <c r="BM112" s="359"/>
      <c r="BN112" s="360"/>
    </row>
    <row r="113" spans="1:66" ht="18.75" customHeight="1">
      <c r="A113" s="57"/>
      <c r="B113" s="358" t="str">
        <f>Calcu!C110</f>
        <v/>
      </c>
      <c r="C113" s="359"/>
      <c r="D113" s="359"/>
      <c r="E113" s="359"/>
      <c r="F113" s="360"/>
      <c r="G113" s="358" t="str">
        <f>Calcu!E110</f>
        <v/>
      </c>
      <c r="H113" s="359"/>
      <c r="I113" s="359"/>
      <c r="J113" s="359"/>
      <c r="K113" s="360"/>
      <c r="L113" s="358" t="str">
        <f>Calcu!F110</f>
        <v/>
      </c>
      <c r="M113" s="359"/>
      <c r="N113" s="359"/>
      <c r="O113" s="359"/>
      <c r="P113" s="360"/>
      <c r="Q113" s="358" t="str">
        <f>Calcu!G110</f>
        <v/>
      </c>
      <c r="R113" s="359"/>
      <c r="S113" s="359"/>
      <c r="T113" s="359"/>
      <c r="U113" s="360"/>
      <c r="V113" s="358" t="str">
        <f>Calcu!H110</f>
        <v/>
      </c>
      <c r="W113" s="359"/>
      <c r="X113" s="359"/>
      <c r="Y113" s="359"/>
      <c r="Z113" s="360"/>
      <c r="AA113" s="358" t="str">
        <f>Calcu!I110</f>
        <v/>
      </c>
      <c r="AB113" s="359"/>
      <c r="AC113" s="359"/>
      <c r="AD113" s="359"/>
      <c r="AE113" s="360"/>
      <c r="AF113" s="358" t="str">
        <f>Calcu!J110</f>
        <v/>
      </c>
      <c r="AG113" s="359"/>
      <c r="AH113" s="359"/>
      <c r="AI113" s="359"/>
      <c r="AJ113" s="360"/>
      <c r="AK113" s="358" t="str">
        <f>Calcu!K110</f>
        <v/>
      </c>
      <c r="AL113" s="359"/>
      <c r="AM113" s="359"/>
      <c r="AN113" s="359"/>
      <c r="AO113" s="360"/>
      <c r="AP113" s="358" t="str">
        <f>Calcu!L110</f>
        <v/>
      </c>
      <c r="AQ113" s="359"/>
      <c r="AR113" s="359"/>
      <c r="AS113" s="359"/>
      <c r="AT113" s="360"/>
      <c r="AU113" s="358" t="str">
        <f>Calcu!N110</f>
        <v/>
      </c>
      <c r="AV113" s="359"/>
      <c r="AW113" s="359"/>
      <c r="AX113" s="359"/>
      <c r="AY113" s="360"/>
      <c r="AZ113" s="358" t="str">
        <f>Calcu!T110</f>
        <v/>
      </c>
      <c r="BA113" s="359"/>
      <c r="BB113" s="359"/>
      <c r="BC113" s="359"/>
      <c r="BD113" s="360"/>
      <c r="BE113" s="358" t="str">
        <f>Calcu!AA110</f>
        <v/>
      </c>
      <c r="BF113" s="359"/>
      <c r="BG113" s="359"/>
      <c r="BH113" s="359"/>
      <c r="BI113" s="360"/>
      <c r="BJ113" s="358" t="str">
        <f>Calcu!AB110</f>
        <v/>
      </c>
      <c r="BK113" s="359"/>
      <c r="BL113" s="359"/>
      <c r="BM113" s="359"/>
      <c r="BN113" s="360"/>
    </row>
    <row r="114" spans="1:66" ht="18.75" customHeight="1">
      <c r="A114" s="57"/>
      <c r="B114" s="358" t="str">
        <f>Calcu!C111</f>
        <v/>
      </c>
      <c r="C114" s="359"/>
      <c r="D114" s="359"/>
      <c r="E114" s="359"/>
      <c r="F114" s="360"/>
      <c r="G114" s="358" t="str">
        <f>Calcu!E111</f>
        <v/>
      </c>
      <c r="H114" s="359"/>
      <c r="I114" s="359"/>
      <c r="J114" s="359"/>
      <c r="K114" s="360"/>
      <c r="L114" s="358" t="str">
        <f>Calcu!F111</f>
        <v/>
      </c>
      <c r="M114" s="359"/>
      <c r="N114" s="359"/>
      <c r="O114" s="359"/>
      <c r="P114" s="360"/>
      <c r="Q114" s="358" t="str">
        <f>Calcu!G111</f>
        <v/>
      </c>
      <c r="R114" s="359"/>
      <c r="S114" s="359"/>
      <c r="T114" s="359"/>
      <c r="U114" s="360"/>
      <c r="V114" s="358" t="str">
        <f>Calcu!H111</f>
        <v/>
      </c>
      <c r="W114" s="359"/>
      <c r="X114" s="359"/>
      <c r="Y114" s="359"/>
      <c r="Z114" s="360"/>
      <c r="AA114" s="358" t="str">
        <f>Calcu!I111</f>
        <v/>
      </c>
      <c r="AB114" s="359"/>
      <c r="AC114" s="359"/>
      <c r="AD114" s="359"/>
      <c r="AE114" s="360"/>
      <c r="AF114" s="358" t="str">
        <f>Calcu!J111</f>
        <v/>
      </c>
      <c r="AG114" s="359"/>
      <c r="AH114" s="359"/>
      <c r="AI114" s="359"/>
      <c r="AJ114" s="360"/>
      <c r="AK114" s="358" t="str">
        <f>Calcu!K111</f>
        <v/>
      </c>
      <c r="AL114" s="359"/>
      <c r="AM114" s="359"/>
      <c r="AN114" s="359"/>
      <c r="AO114" s="360"/>
      <c r="AP114" s="358" t="str">
        <f>Calcu!L111</f>
        <v/>
      </c>
      <c r="AQ114" s="359"/>
      <c r="AR114" s="359"/>
      <c r="AS114" s="359"/>
      <c r="AT114" s="360"/>
      <c r="AU114" s="358" t="str">
        <f>Calcu!N111</f>
        <v/>
      </c>
      <c r="AV114" s="359"/>
      <c r="AW114" s="359"/>
      <c r="AX114" s="359"/>
      <c r="AY114" s="360"/>
      <c r="AZ114" s="358" t="str">
        <f>Calcu!T111</f>
        <v/>
      </c>
      <c r="BA114" s="359"/>
      <c r="BB114" s="359"/>
      <c r="BC114" s="359"/>
      <c r="BD114" s="360"/>
      <c r="BE114" s="358" t="str">
        <f>Calcu!AA111</f>
        <v/>
      </c>
      <c r="BF114" s="359"/>
      <c r="BG114" s="359"/>
      <c r="BH114" s="359"/>
      <c r="BI114" s="360"/>
      <c r="BJ114" s="358" t="str">
        <f>Calcu!AB111</f>
        <v/>
      </c>
      <c r="BK114" s="359"/>
      <c r="BL114" s="359"/>
      <c r="BM114" s="359"/>
      <c r="BN114" s="360"/>
    </row>
    <row r="115" spans="1:66" ht="18.75" customHeight="1">
      <c r="A115" s="57"/>
      <c r="B115" s="358" t="str">
        <f>Calcu!C112</f>
        <v/>
      </c>
      <c r="C115" s="359"/>
      <c r="D115" s="359"/>
      <c r="E115" s="359"/>
      <c r="F115" s="360"/>
      <c r="G115" s="358" t="str">
        <f>Calcu!E112</f>
        <v/>
      </c>
      <c r="H115" s="359"/>
      <c r="I115" s="359"/>
      <c r="J115" s="359"/>
      <c r="K115" s="360"/>
      <c r="L115" s="358" t="str">
        <f>Calcu!F112</f>
        <v/>
      </c>
      <c r="M115" s="359"/>
      <c r="N115" s="359"/>
      <c r="O115" s="359"/>
      <c r="P115" s="360"/>
      <c r="Q115" s="358" t="str">
        <f>Calcu!G112</f>
        <v/>
      </c>
      <c r="R115" s="359"/>
      <c r="S115" s="359"/>
      <c r="T115" s="359"/>
      <c r="U115" s="360"/>
      <c r="V115" s="358" t="str">
        <f>Calcu!H112</f>
        <v/>
      </c>
      <c r="W115" s="359"/>
      <c r="X115" s="359"/>
      <c r="Y115" s="359"/>
      <c r="Z115" s="360"/>
      <c r="AA115" s="358" t="str">
        <f>Calcu!I112</f>
        <v/>
      </c>
      <c r="AB115" s="359"/>
      <c r="AC115" s="359"/>
      <c r="AD115" s="359"/>
      <c r="AE115" s="360"/>
      <c r="AF115" s="358" t="str">
        <f>Calcu!J112</f>
        <v/>
      </c>
      <c r="AG115" s="359"/>
      <c r="AH115" s="359"/>
      <c r="AI115" s="359"/>
      <c r="AJ115" s="360"/>
      <c r="AK115" s="358" t="str">
        <f>Calcu!K112</f>
        <v/>
      </c>
      <c r="AL115" s="359"/>
      <c r="AM115" s="359"/>
      <c r="AN115" s="359"/>
      <c r="AO115" s="360"/>
      <c r="AP115" s="358" t="str">
        <f>Calcu!L112</f>
        <v/>
      </c>
      <c r="AQ115" s="359"/>
      <c r="AR115" s="359"/>
      <c r="AS115" s="359"/>
      <c r="AT115" s="360"/>
      <c r="AU115" s="358" t="str">
        <f>Calcu!N112</f>
        <v/>
      </c>
      <c r="AV115" s="359"/>
      <c r="AW115" s="359"/>
      <c r="AX115" s="359"/>
      <c r="AY115" s="360"/>
      <c r="AZ115" s="358" t="str">
        <f>Calcu!T112</f>
        <v/>
      </c>
      <c r="BA115" s="359"/>
      <c r="BB115" s="359"/>
      <c r="BC115" s="359"/>
      <c r="BD115" s="360"/>
      <c r="BE115" s="358" t="str">
        <f>Calcu!AA112</f>
        <v/>
      </c>
      <c r="BF115" s="359"/>
      <c r="BG115" s="359"/>
      <c r="BH115" s="359"/>
      <c r="BI115" s="360"/>
      <c r="BJ115" s="358" t="str">
        <f>Calcu!AB112</f>
        <v/>
      </c>
      <c r="BK115" s="359"/>
      <c r="BL115" s="359"/>
      <c r="BM115" s="359"/>
      <c r="BN115" s="360"/>
    </row>
    <row r="116" spans="1:66" ht="18.75" customHeight="1">
      <c r="A116" s="57"/>
      <c r="B116" s="358" t="str">
        <f>Calcu!C113</f>
        <v/>
      </c>
      <c r="C116" s="359"/>
      <c r="D116" s="359"/>
      <c r="E116" s="359"/>
      <c r="F116" s="360"/>
      <c r="G116" s="358" t="str">
        <f>Calcu!E113</f>
        <v/>
      </c>
      <c r="H116" s="359"/>
      <c r="I116" s="359"/>
      <c r="J116" s="359"/>
      <c r="K116" s="360"/>
      <c r="L116" s="358" t="str">
        <f>Calcu!F113</f>
        <v/>
      </c>
      <c r="M116" s="359"/>
      <c r="N116" s="359"/>
      <c r="O116" s="359"/>
      <c r="P116" s="360"/>
      <c r="Q116" s="358" t="str">
        <f>Calcu!G113</f>
        <v/>
      </c>
      <c r="R116" s="359"/>
      <c r="S116" s="359"/>
      <c r="T116" s="359"/>
      <c r="U116" s="360"/>
      <c r="V116" s="358" t="str">
        <f>Calcu!H113</f>
        <v/>
      </c>
      <c r="W116" s="359"/>
      <c r="X116" s="359"/>
      <c r="Y116" s="359"/>
      <c r="Z116" s="360"/>
      <c r="AA116" s="358" t="str">
        <f>Calcu!I113</f>
        <v/>
      </c>
      <c r="AB116" s="359"/>
      <c r="AC116" s="359"/>
      <c r="AD116" s="359"/>
      <c r="AE116" s="360"/>
      <c r="AF116" s="358" t="str">
        <f>Calcu!J113</f>
        <v/>
      </c>
      <c r="AG116" s="359"/>
      <c r="AH116" s="359"/>
      <c r="AI116" s="359"/>
      <c r="AJ116" s="360"/>
      <c r="AK116" s="358" t="str">
        <f>Calcu!K113</f>
        <v/>
      </c>
      <c r="AL116" s="359"/>
      <c r="AM116" s="359"/>
      <c r="AN116" s="359"/>
      <c r="AO116" s="360"/>
      <c r="AP116" s="358" t="str">
        <f>Calcu!L113</f>
        <v/>
      </c>
      <c r="AQ116" s="359"/>
      <c r="AR116" s="359"/>
      <c r="AS116" s="359"/>
      <c r="AT116" s="360"/>
      <c r="AU116" s="358" t="str">
        <f>Calcu!N113</f>
        <v/>
      </c>
      <c r="AV116" s="359"/>
      <c r="AW116" s="359"/>
      <c r="AX116" s="359"/>
      <c r="AY116" s="360"/>
      <c r="AZ116" s="358" t="str">
        <f>Calcu!T113</f>
        <v/>
      </c>
      <c r="BA116" s="359"/>
      <c r="BB116" s="359"/>
      <c r="BC116" s="359"/>
      <c r="BD116" s="360"/>
      <c r="BE116" s="358" t="str">
        <f>Calcu!AA113</f>
        <v/>
      </c>
      <c r="BF116" s="359"/>
      <c r="BG116" s="359"/>
      <c r="BH116" s="359"/>
      <c r="BI116" s="360"/>
      <c r="BJ116" s="358" t="str">
        <f>Calcu!AB113</f>
        <v/>
      </c>
      <c r="BK116" s="359"/>
      <c r="BL116" s="359"/>
      <c r="BM116" s="359"/>
      <c r="BN116" s="360"/>
    </row>
    <row r="117" spans="1:66" ht="18.75" customHeight="1">
      <c r="A117" s="57"/>
      <c r="B117" s="358" t="str">
        <f>Calcu!C114</f>
        <v/>
      </c>
      <c r="C117" s="359"/>
      <c r="D117" s="359"/>
      <c r="E117" s="359"/>
      <c r="F117" s="360"/>
      <c r="G117" s="358" t="str">
        <f>Calcu!E114</f>
        <v/>
      </c>
      <c r="H117" s="359"/>
      <c r="I117" s="359"/>
      <c r="J117" s="359"/>
      <c r="K117" s="360"/>
      <c r="L117" s="358" t="str">
        <f>Calcu!F114</f>
        <v/>
      </c>
      <c r="M117" s="359"/>
      <c r="N117" s="359"/>
      <c r="O117" s="359"/>
      <c r="P117" s="360"/>
      <c r="Q117" s="358" t="str">
        <f>Calcu!G114</f>
        <v/>
      </c>
      <c r="R117" s="359"/>
      <c r="S117" s="359"/>
      <c r="T117" s="359"/>
      <c r="U117" s="360"/>
      <c r="V117" s="358" t="str">
        <f>Calcu!H114</f>
        <v/>
      </c>
      <c r="W117" s="359"/>
      <c r="X117" s="359"/>
      <c r="Y117" s="359"/>
      <c r="Z117" s="360"/>
      <c r="AA117" s="358" t="str">
        <f>Calcu!I114</f>
        <v/>
      </c>
      <c r="AB117" s="359"/>
      <c r="AC117" s="359"/>
      <c r="AD117" s="359"/>
      <c r="AE117" s="360"/>
      <c r="AF117" s="358" t="str">
        <f>Calcu!J114</f>
        <v/>
      </c>
      <c r="AG117" s="359"/>
      <c r="AH117" s="359"/>
      <c r="AI117" s="359"/>
      <c r="AJ117" s="360"/>
      <c r="AK117" s="358" t="str">
        <f>Calcu!K114</f>
        <v/>
      </c>
      <c r="AL117" s="359"/>
      <c r="AM117" s="359"/>
      <c r="AN117" s="359"/>
      <c r="AO117" s="360"/>
      <c r="AP117" s="358" t="str">
        <f>Calcu!L114</f>
        <v/>
      </c>
      <c r="AQ117" s="359"/>
      <c r="AR117" s="359"/>
      <c r="AS117" s="359"/>
      <c r="AT117" s="360"/>
      <c r="AU117" s="358" t="str">
        <f>Calcu!N114</f>
        <v/>
      </c>
      <c r="AV117" s="359"/>
      <c r="AW117" s="359"/>
      <c r="AX117" s="359"/>
      <c r="AY117" s="360"/>
      <c r="AZ117" s="358" t="str">
        <f>Calcu!T114</f>
        <v/>
      </c>
      <c r="BA117" s="359"/>
      <c r="BB117" s="359"/>
      <c r="BC117" s="359"/>
      <c r="BD117" s="360"/>
      <c r="BE117" s="358" t="str">
        <f>Calcu!AA114</f>
        <v/>
      </c>
      <c r="BF117" s="359"/>
      <c r="BG117" s="359"/>
      <c r="BH117" s="359"/>
      <c r="BI117" s="360"/>
      <c r="BJ117" s="358" t="str">
        <f>Calcu!AB114</f>
        <v/>
      </c>
      <c r="BK117" s="359"/>
      <c r="BL117" s="359"/>
      <c r="BM117" s="359"/>
      <c r="BN117" s="360"/>
    </row>
    <row r="118" spans="1:66" ht="18.75" customHeight="1">
      <c r="A118" s="57"/>
      <c r="B118" s="358" t="str">
        <f>Calcu!C115</f>
        <v/>
      </c>
      <c r="C118" s="359"/>
      <c r="D118" s="359"/>
      <c r="E118" s="359"/>
      <c r="F118" s="360"/>
      <c r="G118" s="358" t="str">
        <f>Calcu!E115</f>
        <v/>
      </c>
      <c r="H118" s="359"/>
      <c r="I118" s="359"/>
      <c r="J118" s="359"/>
      <c r="K118" s="360"/>
      <c r="L118" s="358" t="str">
        <f>Calcu!F115</f>
        <v/>
      </c>
      <c r="M118" s="359"/>
      <c r="N118" s="359"/>
      <c r="O118" s="359"/>
      <c r="P118" s="360"/>
      <c r="Q118" s="358" t="str">
        <f>Calcu!G115</f>
        <v/>
      </c>
      <c r="R118" s="359"/>
      <c r="S118" s="359"/>
      <c r="T118" s="359"/>
      <c r="U118" s="360"/>
      <c r="V118" s="358" t="str">
        <f>Calcu!H115</f>
        <v/>
      </c>
      <c r="W118" s="359"/>
      <c r="X118" s="359"/>
      <c r="Y118" s="359"/>
      <c r="Z118" s="360"/>
      <c r="AA118" s="358" t="str">
        <f>Calcu!I115</f>
        <v/>
      </c>
      <c r="AB118" s="359"/>
      <c r="AC118" s="359"/>
      <c r="AD118" s="359"/>
      <c r="AE118" s="360"/>
      <c r="AF118" s="358" t="str">
        <f>Calcu!J115</f>
        <v/>
      </c>
      <c r="AG118" s="359"/>
      <c r="AH118" s="359"/>
      <c r="AI118" s="359"/>
      <c r="AJ118" s="360"/>
      <c r="AK118" s="358" t="str">
        <f>Calcu!K115</f>
        <v/>
      </c>
      <c r="AL118" s="359"/>
      <c r="AM118" s="359"/>
      <c r="AN118" s="359"/>
      <c r="AO118" s="360"/>
      <c r="AP118" s="358" t="str">
        <f>Calcu!L115</f>
        <v/>
      </c>
      <c r="AQ118" s="359"/>
      <c r="AR118" s="359"/>
      <c r="AS118" s="359"/>
      <c r="AT118" s="360"/>
      <c r="AU118" s="358" t="str">
        <f>Calcu!N115</f>
        <v/>
      </c>
      <c r="AV118" s="359"/>
      <c r="AW118" s="359"/>
      <c r="AX118" s="359"/>
      <c r="AY118" s="360"/>
      <c r="AZ118" s="358" t="str">
        <f>Calcu!T115</f>
        <v/>
      </c>
      <c r="BA118" s="359"/>
      <c r="BB118" s="359"/>
      <c r="BC118" s="359"/>
      <c r="BD118" s="360"/>
      <c r="BE118" s="358" t="str">
        <f>Calcu!AA115</f>
        <v/>
      </c>
      <c r="BF118" s="359"/>
      <c r="BG118" s="359"/>
      <c r="BH118" s="359"/>
      <c r="BI118" s="360"/>
      <c r="BJ118" s="358" t="str">
        <f>Calcu!AB115</f>
        <v/>
      </c>
      <c r="BK118" s="359"/>
      <c r="BL118" s="359"/>
      <c r="BM118" s="359"/>
      <c r="BN118" s="360"/>
    </row>
    <row r="119" spans="1:66" ht="18.75" customHeight="1">
      <c r="A119" s="57"/>
      <c r="B119" s="358" t="str">
        <f>Calcu!C116</f>
        <v/>
      </c>
      <c r="C119" s="359"/>
      <c r="D119" s="359"/>
      <c r="E119" s="359"/>
      <c r="F119" s="360"/>
      <c r="G119" s="358" t="str">
        <f>Calcu!E116</f>
        <v/>
      </c>
      <c r="H119" s="359"/>
      <c r="I119" s="359"/>
      <c r="J119" s="359"/>
      <c r="K119" s="360"/>
      <c r="L119" s="358" t="str">
        <f>Calcu!F116</f>
        <v/>
      </c>
      <c r="M119" s="359"/>
      <c r="N119" s="359"/>
      <c r="O119" s="359"/>
      <c r="P119" s="360"/>
      <c r="Q119" s="358" t="str">
        <f>Calcu!G116</f>
        <v/>
      </c>
      <c r="R119" s="359"/>
      <c r="S119" s="359"/>
      <c r="T119" s="359"/>
      <c r="U119" s="360"/>
      <c r="V119" s="358" t="str">
        <f>Calcu!H116</f>
        <v/>
      </c>
      <c r="W119" s="359"/>
      <c r="X119" s="359"/>
      <c r="Y119" s="359"/>
      <c r="Z119" s="360"/>
      <c r="AA119" s="358" t="str">
        <f>Calcu!I116</f>
        <v/>
      </c>
      <c r="AB119" s="359"/>
      <c r="AC119" s="359"/>
      <c r="AD119" s="359"/>
      <c r="AE119" s="360"/>
      <c r="AF119" s="358" t="str">
        <f>Calcu!J116</f>
        <v/>
      </c>
      <c r="AG119" s="359"/>
      <c r="AH119" s="359"/>
      <c r="AI119" s="359"/>
      <c r="AJ119" s="360"/>
      <c r="AK119" s="358" t="str">
        <f>Calcu!K116</f>
        <v/>
      </c>
      <c r="AL119" s="359"/>
      <c r="AM119" s="359"/>
      <c r="AN119" s="359"/>
      <c r="AO119" s="360"/>
      <c r="AP119" s="358" t="str">
        <f>Calcu!L116</f>
        <v/>
      </c>
      <c r="AQ119" s="359"/>
      <c r="AR119" s="359"/>
      <c r="AS119" s="359"/>
      <c r="AT119" s="360"/>
      <c r="AU119" s="358" t="str">
        <f>Calcu!N116</f>
        <v/>
      </c>
      <c r="AV119" s="359"/>
      <c r="AW119" s="359"/>
      <c r="AX119" s="359"/>
      <c r="AY119" s="360"/>
      <c r="AZ119" s="358" t="str">
        <f>Calcu!T116</f>
        <v/>
      </c>
      <c r="BA119" s="359"/>
      <c r="BB119" s="359"/>
      <c r="BC119" s="359"/>
      <c r="BD119" s="360"/>
      <c r="BE119" s="358" t="str">
        <f>Calcu!AA116</f>
        <v/>
      </c>
      <c r="BF119" s="359"/>
      <c r="BG119" s="359"/>
      <c r="BH119" s="359"/>
      <c r="BI119" s="360"/>
      <c r="BJ119" s="358" t="str">
        <f>Calcu!AB116</f>
        <v/>
      </c>
      <c r="BK119" s="359"/>
      <c r="BL119" s="359"/>
      <c r="BM119" s="359"/>
      <c r="BN119" s="360"/>
    </row>
    <row r="120" spans="1:66" ht="18.75" customHeight="1">
      <c r="A120" s="57"/>
      <c r="B120" s="358" t="str">
        <f>Calcu!C117</f>
        <v/>
      </c>
      <c r="C120" s="359"/>
      <c r="D120" s="359"/>
      <c r="E120" s="359"/>
      <c r="F120" s="360"/>
      <c r="G120" s="358" t="str">
        <f>Calcu!E117</f>
        <v/>
      </c>
      <c r="H120" s="359"/>
      <c r="I120" s="359"/>
      <c r="J120" s="359"/>
      <c r="K120" s="360"/>
      <c r="L120" s="358" t="str">
        <f>Calcu!F117</f>
        <v/>
      </c>
      <c r="M120" s="359"/>
      <c r="N120" s="359"/>
      <c r="O120" s="359"/>
      <c r="P120" s="360"/>
      <c r="Q120" s="358" t="str">
        <f>Calcu!G117</f>
        <v/>
      </c>
      <c r="R120" s="359"/>
      <c r="S120" s="359"/>
      <c r="T120" s="359"/>
      <c r="U120" s="360"/>
      <c r="V120" s="358" t="str">
        <f>Calcu!H117</f>
        <v/>
      </c>
      <c r="W120" s="359"/>
      <c r="X120" s="359"/>
      <c r="Y120" s="359"/>
      <c r="Z120" s="360"/>
      <c r="AA120" s="358" t="str">
        <f>Calcu!I117</f>
        <v/>
      </c>
      <c r="AB120" s="359"/>
      <c r="AC120" s="359"/>
      <c r="AD120" s="359"/>
      <c r="AE120" s="360"/>
      <c r="AF120" s="358" t="str">
        <f>Calcu!J117</f>
        <v/>
      </c>
      <c r="AG120" s="359"/>
      <c r="AH120" s="359"/>
      <c r="AI120" s="359"/>
      <c r="AJ120" s="360"/>
      <c r="AK120" s="358" t="str">
        <f>Calcu!K117</f>
        <v/>
      </c>
      <c r="AL120" s="359"/>
      <c r="AM120" s="359"/>
      <c r="AN120" s="359"/>
      <c r="AO120" s="360"/>
      <c r="AP120" s="358" t="str">
        <f>Calcu!L117</f>
        <v/>
      </c>
      <c r="AQ120" s="359"/>
      <c r="AR120" s="359"/>
      <c r="AS120" s="359"/>
      <c r="AT120" s="360"/>
      <c r="AU120" s="358" t="str">
        <f>Calcu!N117</f>
        <v/>
      </c>
      <c r="AV120" s="359"/>
      <c r="AW120" s="359"/>
      <c r="AX120" s="359"/>
      <c r="AY120" s="360"/>
      <c r="AZ120" s="358" t="str">
        <f>Calcu!T117</f>
        <v/>
      </c>
      <c r="BA120" s="359"/>
      <c r="BB120" s="359"/>
      <c r="BC120" s="359"/>
      <c r="BD120" s="360"/>
      <c r="BE120" s="358" t="str">
        <f>Calcu!AA117</f>
        <v/>
      </c>
      <c r="BF120" s="359"/>
      <c r="BG120" s="359"/>
      <c r="BH120" s="359"/>
      <c r="BI120" s="360"/>
      <c r="BJ120" s="358" t="str">
        <f>Calcu!AB117</f>
        <v/>
      </c>
      <c r="BK120" s="359"/>
      <c r="BL120" s="359"/>
      <c r="BM120" s="359"/>
      <c r="BN120" s="360"/>
    </row>
    <row r="121" spans="1:66" ht="18.75" customHeight="1">
      <c r="A121" s="57"/>
      <c r="B121" s="358" t="str">
        <f>Calcu!C118</f>
        <v/>
      </c>
      <c r="C121" s="359"/>
      <c r="D121" s="359"/>
      <c r="E121" s="359"/>
      <c r="F121" s="360"/>
      <c r="G121" s="358" t="str">
        <f>Calcu!E118</f>
        <v/>
      </c>
      <c r="H121" s="359"/>
      <c r="I121" s="359"/>
      <c r="J121" s="359"/>
      <c r="K121" s="360"/>
      <c r="L121" s="358" t="str">
        <f>Calcu!F118</f>
        <v/>
      </c>
      <c r="M121" s="359"/>
      <c r="N121" s="359"/>
      <c r="O121" s="359"/>
      <c r="P121" s="360"/>
      <c r="Q121" s="358" t="str">
        <f>Calcu!G118</f>
        <v/>
      </c>
      <c r="R121" s="359"/>
      <c r="S121" s="359"/>
      <c r="T121" s="359"/>
      <c r="U121" s="360"/>
      <c r="V121" s="358" t="str">
        <f>Calcu!H118</f>
        <v/>
      </c>
      <c r="W121" s="359"/>
      <c r="X121" s="359"/>
      <c r="Y121" s="359"/>
      <c r="Z121" s="360"/>
      <c r="AA121" s="358" t="str">
        <f>Calcu!I118</f>
        <v/>
      </c>
      <c r="AB121" s="359"/>
      <c r="AC121" s="359"/>
      <c r="AD121" s="359"/>
      <c r="AE121" s="360"/>
      <c r="AF121" s="358" t="str">
        <f>Calcu!J118</f>
        <v/>
      </c>
      <c r="AG121" s="359"/>
      <c r="AH121" s="359"/>
      <c r="AI121" s="359"/>
      <c r="AJ121" s="360"/>
      <c r="AK121" s="358" t="str">
        <f>Calcu!K118</f>
        <v/>
      </c>
      <c r="AL121" s="359"/>
      <c r="AM121" s="359"/>
      <c r="AN121" s="359"/>
      <c r="AO121" s="360"/>
      <c r="AP121" s="358" t="str">
        <f>Calcu!L118</f>
        <v/>
      </c>
      <c r="AQ121" s="359"/>
      <c r="AR121" s="359"/>
      <c r="AS121" s="359"/>
      <c r="AT121" s="360"/>
      <c r="AU121" s="358" t="str">
        <f>Calcu!N118</f>
        <v/>
      </c>
      <c r="AV121" s="359"/>
      <c r="AW121" s="359"/>
      <c r="AX121" s="359"/>
      <c r="AY121" s="360"/>
      <c r="AZ121" s="358" t="str">
        <f>Calcu!T118</f>
        <v/>
      </c>
      <c r="BA121" s="359"/>
      <c r="BB121" s="359"/>
      <c r="BC121" s="359"/>
      <c r="BD121" s="360"/>
      <c r="BE121" s="358" t="str">
        <f>Calcu!AA118</f>
        <v/>
      </c>
      <c r="BF121" s="359"/>
      <c r="BG121" s="359"/>
      <c r="BH121" s="359"/>
      <c r="BI121" s="360"/>
      <c r="BJ121" s="358" t="str">
        <f>Calcu!AB118</f>
        <v/>
      </c>
      <c r="BK121" s="359"/>
      <c r="BL121" s="359"/>
      <c r="BM121" s="359"/>
      <c r="BN121" s="360"/>
    </row>
    <row r="122" spans="1:66" ht="18.75" customHeight="1">
      <c r="A122" s="57"/>
      <c r="B122" s="358" t="str">
        <f>Calcu!C119</f>
        <v/>
      </c>
      <c r="C122" s="359"/>
      <c r="D122" s="359"/>
      <c r="E122" s="359"/>
      <c r="F122" s="360"/>
      <c r="G122" s="358" t="str">
        <f>Calcu!E119</f>
        <v/>
      </c>
      <c r="H122" s="359"/>
      <c r="I122" s="359"/>
      <c r="J122" s="359"/>
      <c r="K122" s="360"/>
      <c r="L122" s="358" t="str">
        <f>Calcu!F119</f>
        <v/>
      </c>
      <c r="M122" s="359"/>
      <c r="N122" s="359"/>
      <c r="O122" s="359"/>
      <c r="P122" s="360"/>
      <c r="Q122" s="358" t="str">
        <f>Calcu!G119</f>
        <v/>
      </c>
      <c r="R122" s="359"/>
      <c r="S122" s="359"/>
      <c r="T122" s="359"/>
      <c r="U122" s="360"/>
      <c r="V122" s="358" t="str">
        <f>Calcu!H119</f>
        <v/>
      </c>
      <c r="W122" s="359"/>
      <c r="X122" s="359"/>
      <c r="Y122" s="359"/>
      <c r="Z122" s="360"/>
      <c r="AA122" s="358" t="str">
        <f>Calcu!I119</f>
        <v/>
      </c>
      <c r="AB122" s="359"/>
      <c r="AC122" s="359"/>
      <c r="AD122" s="359"/>
      <c r="AE122" s="360"/>
      <c r="AF122" s="358" t="str">
        <f>Calcu!J119</f>
        <v/>
      </c>
      <c r="AG122" s="359"/>
      <c r="AH122" s="359"/>
      <c r="AI122" s="359"/>
      <c r="AJ122" s="360"/>
      <c r="AK122" s="358" t="str">
        <f>Calcu!K119</f>
        <v/>
      </c>
      <c r="AL122" s="359"/>
      <c r="AM122" s="359"/>
      <c r="AN122" s="359"/>
      <c r="AO122" s="360"/>
      <c r="AP122" s="358" t="str">
        <f>Calcu!L119</f>
        <v/>
      </c>
      <c r="AQ122" s="359"/>
      <c r="AR122" s="359"/>
      <c r="AS122" s="359"/>
      <c r="AT122" s="360"/>
      <c r="AU122" s="358" t="str">
        <f>Calcu!N119</f>
        <v/>
      </c>
      <c r="AV122" s="359"/>
      <c r="AW122" s="359"/>
      <c r="AX122" s="359"/>
      <c r="AY122" s="360"/>
      <c r="AZ122" s="358" t="str">
        <f>Calcu!T119</f>
        <v/>
      </c>
      <c r="BA122" s="359"/>
      <c r="BB122" s="359"/>
      <c r="BC122" s="359"/>
      <c r="BD122" s="360"/>
      <c r="BE122" s="358" t="str">
        <f>Calcu!AA119</f>
        <v/>
      </c>
      <c r="BF122" s="359"/>
      <c r="BG122" s="359"/>
      <c r="BH122" s="359"/>
      <c r="BI122" s="360"/>
      <c r="BJ122" s="358" t="str">
        <f>Calcu!AB119</f>
        <v/>
      </c>
      <c r="BK122" s="359"/>
      <c r="BL122" s="359"/>
      <c r="BM122" s="359"/>
      <c r="BN122" s="360"/>
    </row>
    <row r="123" spans="1:66" ht="18.75" customHeight="1">
      <c r="A123" s="57"/>
      <c r="B123" s="358" t="str">
        <f>Calcu!C120</f>
        <v/>
      </c>
      <c r="C123" s="359"/>
      <c r="D123" s="359"/>
      <c r="E123" s="359"/>
      <c r="F123" s="360"/>
      <c r="G123" s="358" t="str">
        <f>Calcu!E120</f>
        <v/>
      </c>
      <c r="H123" s="359"/>
      <c r="I123" s="359"/>
      <c r="J123" s="359"/>
      <c r="K123" s="360"/>
      <c r="L123" s="358" t="str">
        <f>Calcu!F120</f>
        <v/>
      </c>
      <c r="M123" s="359"/>
      <c r="N123" s="359"/>
      <c r="O123" s="359"/>
      <c r="P123" s="360"/>
      <c r="Q123" s="358" t="str">
        <f>Calcu!G120</f>
        <v/>
      </c>
      <c r="R123" s="359"/>
      <c r="S123" s="359"/>
      <c r="T123" s="359"/>
      <c r="U123" s="360"/>
      <c r="V123" s="358" t="str">
        <f>Calcu!H120</f>
        <v/>
      </c>
      <c r="W123" s="359"/>
      <c r="X123" s="359"/>
      <c r="Y123" s="359"/>
      <c r="Z123" s="360"/>
      <c r="AA123" s="358" t="str">
        <f>Calcu!I120</f>
        <v/>
      </c>
      <c r="AB123" s="359"/>
      <c r="AC123" s="359"/>
      <c r="AD123" s="359"/>
      <c r="AE123" s="360"/>
      <c r="AF123" s="358" t="str">
        <f>Calcu!J120</f>
        <v/>
      </c>
      <c r="AG123" s="359"/>
      <c r="AH123" s="359"/>
      <c r="AI123" s="359"/>
      <c r="AJ123" s="360"/>
      <c r="AK123" s="358" t="str">
        <f>Calcu!K120</f>
        <v/>
      </c>
      <c r="AL123" s="359"/>
      <c r="AM123" s="359"/>
      <c r="AN123" s="359"/>
      <c r="AO123" s="360"/>
      <c r="AP123" s="358" t="str">
        <f>Calcu!L120</f>
        <v/>
      </c>
      <c r="AQ123" s="359"/>
      <c r="AR123" s="359"/>
      <c r="AS123" s="359"/>
      <c r="AT123" s="360"/>
      <c r="AU123" s="358" t="str">
        <f>Calcu!N120</f>
        <v/>
      </c>
      <c r="AV123" s="359"/>
      <c r="AW123" s="359"/>
      <c r="AX123" s="359"/>
      <c r="AY123" s="360"/>
      <c r="AZ123" s="358" t="str">
        <f>Calcu!T120</f>
        <v/>
      </c>
      <c r="BA123" s="359"/>
      <c r="BB123" s="359"/>
      <c r="BC123" s="359"/>
      <c r="BD123" s="360"/>
      <c r="BE123" s="358" t="str">
        <f>Calcu!AA120</f>
        <v/>
      </c>
      <c r="BF123" s="359"/>
      <c r="BG123" s="359"/>
      <c r="BH123" s="359"/>
      <c r="BI123" s="360"/>
      <c r="BJ123" s="358" t="str">
        <f>Calcu!AB120</f>
        <v/>
      </c>
      <c r="BK123" s="359"/>
      <c r="BL123" s="359"/>
      <c r="BM123" s="359"/>
      <c r="BN123" s="360"/>
    </row>
    <row r="124" spans="1:66" ht="18.75" customHeight="1">
      <c r="A124" s="57"/>
      <c r="B124" s="358" t="str">
        <f>Calcu!C121</f>
        <v/>
      </c>
      <c r="C124" s="359"/>
      <c r="D124" s="359"/>
      <c r="E124" s="359"/>
      <c r="F124" s="360"/>
      <c r="G124" s="358" t="str">
        <f>Calcu!E121</f>
        <v/>
      </c>
      <c r="H124" s="359"/>
      <c r="I124" s="359"/>
      <c r="J124" s="359"/>
      <c r="K124" s="360"/>
      <c r="L124" s="358" t="str">
        <f>Calcu!F121</f>
        <v/>
      </c>
      <c r="M124" s="359"/>
      <c r="N124" s="359"/>
      <c r="O124" s="359"/>
      <c r="P124" s="360"/>
      <c r="Q124" s="358" t="str">
        <f>Calcu!G121</f>
        <v/>
      </c>
      <c r="R124" s="359"/>
      <c r="S124" s="359"/>
      <c r="T124" s="359"/>
      <c r="U124" s="360"/>
      <c r="V124" s="358" t="str">
        <f>Calcu!H121</f>
        <v/>
      </c>
      <c r="W124" s="359"/>
      <c r="X124" s="359"/>
      <c r="Y124" s="359"/>
      <c r="Z124" s="360"/>
      <c r="AA124" s="358" t="str">
        <f>Calcu!I121</f>
        <v/>
      </c>
      <c r="AB124" s="359"/>
      <c r="AC124" s="359"/>
      <c r="AD124" s="359"/>
      <c r="AE124" s="360"/>
      <c r="AF124" s="358" t="str">
        <f>Calcu!J121</f>
        <v/>
      </c>
      <c r="AG124" s="359"/>
      <c r="AH124" s="359"/>
      <c r="AI124" s="359"/>
      <c r="AJ124" s="360"/>
      <c r="AK124" s="358" t="str">
        <f>Calcu!K121</f>
        <v/>
      </c>
      <c r="AL124" s="359"/>
      <c r="AM124" s="359"/>
      <c r="AN124" s="359"/>
      <c r="AO124" s="360"/>
      <c r="AP124" s="358" t="str">
        <f>Calcu!L121</f>
        <v/>
      </c>
      <c r="AQ124" s="359"/>
      <c r="AR124" s="359"/>
      <c r="AS124" s="359"/>
      <c r="AT124" s="360"/>
      <c r="AU124" s="358" t="str">
        <f>Calcu!N121</f>
        <v/>
      </c>
      <c r="AV124" s="359"/>
      <c r="AW124" s="359"/>
      <c r="AX124" s="359"/>
      <c r="AY124" s="360"/>
      <c r="AZ124" s="358" t="str">
        <f>Calcu!T121</f>
        <v/>
      </c>
      <c r="BA124" s="359"/>
      <c r="BB124" s="359"/>
      <c r="BC124" s="359"/>
      <c r="BD124" s="360"/>
      <c r="BE124" s="358" t="str">
        <f>Calcu!AA121</f>
        <v/>
      </c>
      <c r="BF124" s="359"/>
      <c r="BG124" s="359"/>
      <c r="BH124" s="359"/>
      <c r="BI124" s="360"/>
      <c r="BJ124" s="358" t="str">
        <f>Calcu!AB121</f>
        <v/>
      </c>
      <c r="BK124" s="359"/>
      <c r="BL124" s="359"/>
      <c r="BM124" s="359"/>
      <c r="BN124" s="360"/>
    </row>
    <row r="125" spans="1:66" ht="18.75" customHeight="1">
      <c r="A125" s="57"/>
      <c r="B125" s="358" t="str">
        <f>Calcu!C122</f>
        <v/>
      </c>
      <c r="C125" s="359"/>
      <c r="D125" s="359"/>
      <c r="E125" s="359"/>
      <c r="F125" s="360"/>
      <c r="G125" s="358" t="str">
        <f>Calcu!E122</f>
        <v/>
      </c>
      <c r="H125" s="359"/>
      <c r="I125" s="359"/>
      <c r="J125" s="359"/>
      <c r="K125" s="360"/>
      <c r="L125" s="358" t="str">
        <f>Calcu!F122</f>
        <v/>
      </c>
      <c r="M125" s="359"/>
      <c r="N125" s="359"/>
      <c r="O125" s="359"/>
      <c r="P125" s="360"/>
      <c r="Q125" s="358" t="str">
        <f>Calcu!G122</f>
        <v/>
      </c>
      <c r="R125" s="359"/>
      <c r="S125" s="359"/>
      <c r="T125" s="359"/>
      <c r="U125" s="360"/>
      <c r="V125" s="358" t="str">
        <f>Calcu!H122</f>
        <v/>
      </c>
      <c r="W125" s="359"/>
      <c r="X125" s="359"/>
      <c r="Y125" s="359"/>
      <c r="Z125" s="360"/>
      <c r="AA125" s="358" t="str">
        <f>Calcu!I122</f>
        <v/>
      </c>
      <c r="AB125" s="359"/>
      <c r="AC125" s="359"/>
      <c r="AD125" s="359"/>
      <c r="AE125" s="360"/>
      <c r="AF125" s="358" t="str">
        <f>Calcu!J122</f>
        <v/>
      </c>
      <c r="AG125" s="359"/>
      <c r="AH125" s="359"/>
      <c r="AI125" s="359"/>
      <c r="AJ125" s="360"/>
      <c r="AK125" s="358" t="str">
        <f>Calcu!K122</f>
        <v/>
      </c>
      <c r="AL125" s="359"/>
      <c r="AM125" s="359"/>
      <c r="AN125" s="359"/>
      <c r="AO125" s="360"/>
      <c r="AP125" s="358" t="str">
        <f>Calcu!L122</f>
        <v/>
      </c>
      <c r="AQ125" s="359"/>
      <c r="AR125" s="359"/>
      <c r="AS125" s="359"/>
      <c r="AT125" s="360"/>
      <c r="AU125" s="358" t="str">
        <f>Calcu!N122</f>
        <v/>
      </c>
      <c r="AV125" s="359"/>
      <c r="AW125" s="359"/>
      <c r="AX125" s="359"/>
      <c r="AY125" s="360"/>
      <c r="AZ125" s="358" t="str">
        <f>Calcu!T122</f>
        <v/>
      </c>
      <c r="BA125" s="359"/>
      <c r="BB125" s="359"/>
      <c r="BC125" s="359"/>
      <c r="BD125" s="360"/>
      <c r="BE125" s="358" t="str">
        <f>Calcu!AA122</f>
        <v/>
      </c>
      <c r="BF125" s="359"/>
      <c r="BG125" s="359"/>
      <c r="BH125" s="359"/>
      <c r="BI125" s="360"/>
      <c r="BJ125" s="358" t="str">
        <f>Calcu!AB122</f>
        <v/>
      </c>
      <c r="BK125" s="359"/>
      <c r="BL125" s="359"/>
      <c r="BM125" s="359"/>
      <c r="BN125" s="360"/>
    </row>
    <row r="126" spans="1:66" ht="18.75" customHeight="1">
      <c r="A126" s="57"/>
      <c r="B126" s="358" t="str">
        <f>Calcu!C123</f>
        <v/>
      </c>
      <c r="C126" s="359"/>
      <c r="D126" s="359"/>
      <c r="E126" s="359"/>
      <c r="F126" s="360"/>
      <c r="G126" s="358" t="str">
        <f>Calcu!E123</f>
        <v/>
      </c>
      <c r="H126" s="359"/>
      <c r="I126" s="359"/>
      <c r="J126" s="359"/>
      <c r="K126" s="360"/>
      <c r="L126" s="358" t="str">
        <f>Calcu!F123</f>
        <v/>
      </c>
      <c r="M126" s="359"/>
      <c r="N126" s="359"/>
      <c r="O126" s="359"/>
      <c r="P126" s="360"/>
      <c r="Q126" s="358" t="str">
        <f>Calcu!G123</f>
        <v/>
      </c>
      <c r="R126" s="359"/>
      <c r="S126" s="359"/>
      <c r="T126" s="359"/>
      <c r="U126" s="360"/>
      <c r="V126" s="358" t="str">
        <f>Calcu!H123</f>
        <v/>
      </c>
      <c r="W126" s="359"/>
      <c r="X126" s="359"/>
      <c r="Y126" s="359"/>
      <c r="Z126" s="360"/>
      <c r="AA126" s="358" t="str">
        <f>Calcu!I123</f>
        <v/>
      </c>
      <c r="AB126" s="359"/>
      <c r="AC126" s="359"/>
      <c r="AD126" s="359"/>
      <c r="AE126" s="360"/>
      <c r="AF126" s="358" t="str">
        <f>Calcu!J123</f>
        <v/>
      </c>
      <c r="AG126" s="359"/>
      <c r="AH126" s="359"/>
      <c r="AI126" s="359"/>
      <c r="AJ126" s="360"/>
      <c r="AK126" s="358" t="str">
        <f>Calcu!K123</f>
        <v/>
      </c>
      <c r="AL126" s="359"/>
      <c r="AM126" s="359"/>
      <c r="AN126" s="359"/>
      <c r="AO126" s="360"/>
      <c r="AP126" s="358" t="str">
        <f>Calcu!L123</f>
        <v/>
      </c>
      <c r="AQ126" s="359"/>
      <c r="AR126" s="359"/>
      <c r="AS126" s="359"/>
      <c r="AT126" s="360"/>
      <c r="AU126" s="358" t="str">
        <f>Calcu!N123</f>
        <v/>
      </c>
      <c r="AV126" s="359"/>
      <c r="AW126" s="359"/>
      <c r="AX126" s="359"/>
      <c r="AY126" s="360"/>
      <c r="AZ126" s="358" t="str">
        <f>Calcu!T123</f>
        <v/>
      </c>
      <c r="BA126" s="359"/>
      <c r="BB126" s="359"/>
      <c r="BC126" s="359"/>
      <c r="BD126" s="360"/>
      <c r="BE126" s="358" t="str">
        <f>Calcu!AA123</f>
        <v/>
      </c>
      <c r="BF126" s="359"/>
      <c r="BG126" s="359"/>
      <c r="BH126" s="359"/>
      <c r="BI126" s="360"/>
      <c r="BJ126" s="358" t="str">
        <f>Calcu!AB123</f>
        <v/>
      </c>
      <c r="BK126" s="359"/>
      <c r="BL126" s="359"/>
      <c r="BM126" s="359"/>
      <c r="BN126" s="360"/>
    </row>
    <row r="127" spans="1:66" ht="18.75" customHeight="1">
      <c r="A127" s="57"/>
      <c r="B127" s="358" t="str">
        <f>Calcu!C124</f>
        <v/>
      </c>
      <c r="C127" s="359"/>
      <c r="D127" s="359"/>
      <c r="E127" s="359"/>
      <c r="F127" s="360"/>
      <c r="G127" s="358" t="str">
        <f>Calcu!E124</f>
        <v/>
      </c>
      <c r="H127" s="359"/>
      <c r="I127" s="359"/>
      <c r="J127" s="359"/>
      <c r="K127" s="360"/>
      <c r="L127" s="358" t="str">
        <f>Calcu!F124</f>
        <v/>
      </c>
      <c r="M127" s="359"/>
      <c r="N127" s="359"/>
      <c r="O127" s="359"/>
      <c r="P127" s="360"/>
      <c r="Q127" s="358" t="str">
        <f>Calcu!G124</f>
        <v/>
      </c>
      <c r="R127" s="359"/>
      <c r="S127" s="359"/>
      <c r="T127" s="359"/>
      <c r="U127" s="360"/>
      <c r="V127" s="358" t="str">
        <f>Calcu!H124</f>
        <v/>
      </c>
      <c r="W127" s="359"/>
      <c r="X127" s="359"/>
      <c r="Y127" s="359"/>
      <c r="Z127" s="360"/>
      <c r="AA127" s="358" t="str">
        <f>Calcu!I124</f>
        <v/>
      </c>
      <c r="AB127" s="359"/>
      <c r="AC127" s="359"/>
      <c r="AD127" s="359"/>
      <c r="AE127" s="360"/>
      <c r="AF127" s="358" t="str">
        <f>Calcu!J124</f>
        <v/>
      </c>
      <c r="AG127" s="359"/>
      <c r="AH127" s="359"/>
      <c r="AI127" s="359"/>
      <c r="AJ127" s="360"/>
      <c r="AK127" s="358" t="str">
        <f>Calcu!K124</f>
        <v/>
      </c>
      <c r="AL127" s="359"/>
      <c r="AM127" s="359"/>
      <c r="AN127" s="359"/>
      <c r="AO127" s="360"/>
      <c r="AP127" s="358" t="str">
        <f>Calcu!L124</f>
        <v/>
      </c>
      <c r="AQ127" s="359"/>
      <c r="AR127" s="359"/>
      <c r="AS127" s="359"/>
      <c r="AT127" s="360"/>
      <c r="AU127" s="358" t="str">
        <f>Calcu!N124</f>
        <v/>
      </c>
      <c r="AV127" s="359"/>
      <c r="AW127" s="359"/>
      <c r="AX127" s="359"/>
      <c r="AY127" s="360"/>
      <c r="AZ127" s="358" t="str">
        <f>Calcu!T124</f>
        <v/>
      </c>
      <c r="BA127" s="359"/>
      <c r="BB127" s="359"/>
      <c r="BC127" s="359"/>
      <c r="BD127" s="360"/>
      <c r="BE127" s="358" t="str">
        <f>Calcu!AA124</f>
        <v/>
      </c>
      <c r="BF127" s="359"/>
      <c r="BG127" s="359"/>
      <c r="BH127" s="359"/>
      <c r="BI127" s="360"/>
      <c r="BJ127" s="358" t="str">
        <f>Calcu!AB124</f>
        <v/>
      </c>
      <c r="BK127" s="359"/>
      <c r="BL127" s="359"/>
      <c r="BM127" s="359"/>
      <c r="BN127" s="360"/>
    </row>
    <row r="128" spans="1:66" ht="18.75" customHeight="1">
      <c r="A128" s="57"/>
      <c r="B128" s="358" t="str">
        <f>Calcu!C125</f>
        <v/>
      </c>
      <c r="C128" s="359"/>
      <c r="D128" s="359"/>
      <c r="E128" s="359"/>
      <c r="F128" s="360"/>
      <c r="G128" s="358" t="str">
        <f>Calcu!E125</f>
        <v/>
      </c>
      <c r="H128" s="359"/>
      <c r="I128" s="359"/>
      <c r="J128" s="359"/>
      <c r="K128" s="360"/>
      <c r="L128" s="358" t="str">
        <f>Calcu!F125</f>
        <v/>
      </c>
      <c r="M128" s="359"/>
      <c r="N128" s="359"/>
      <c r="O128" s="359"/>
      <c r="P128" s="360"/>
      <c r="Q128" s="358" t="str">
        <f>Calcu!G125</f>
        <v/>
      </c>
      <c r="R128" s="359"/>
      <c r="S128" s="359"/>
      <c r="T128" s="359"/>
      <c r="U128" s="360"/>
      <c r="V128" s="358" t="str">
        <f>Calcu!H125</f>
        <v/>
      </c>
      <c r="W128" s="359"/>
      <c r="X128" s="359"/>
      <c r="Y128" s="359"/>
      <c r="Z128" s="360"/>
      <c r="AA128" s="358" t="str">
        <f>Calcu!I125</f>
        <v/>
      </c>
      <c r="AB128" s="359"/>
      <c r="AC128" s="359"/>
      <c r="AD128" s="359"/>
      <c r="AE128" s="360"/>
      <c r="AF128" s="358" t="str">
        <f>Calcu!J125</f>
        <v/>
      </c>
      <c r="AG128" s="359"/>
      <c r="AH128" s="359"/>
      <c r="AI128" s="359"/>
      <c r="AJ128" s="360"/>
      <c r="AK128" s="358" t="str">
        <f>Calcu!K125</f>
        <v/>
      </c>
      <c r="AL128" s="359"/>
      <c r="AM128" s="359"/>
      <c r="AN128" s="359"/>
      <c r="AO128" s="360"/>
      <c r="AP128" s="358" t="str">
        <f>Calcu!L125</f>
        <v/>
      </c>
      <c r="AQ128" s="359"/>
      <c r="AR128" s="359"/>
      <c r="AS128" s="359"/>
      <c r="AT128" s="360"/>
      <c r="AU128" s="358" t="str">
        <f>Calcu!N125</f>
        <v/>
      </c>
      <c r="AV128" s="359"/>
      <c r="AW128" s="359"/>
      <c r="AX128" s="359"/>
      <c r="AY128" s="360"/>
      <c r="AZ128" s="358" t="str">
        <f>Calcu!T125</f>
        <v/>
      </c>
      <c r="BA128" s="359"/>
      <c r="BB128" s="359"/>
      <c r="BC128" s="359"/>
      <c r="BD128" s="360"/>
      <c r="BE128" s="358" t="str">
        <f>Calcu!AA125</f>
        <v/>
      </c>
      <c r="BF128" s="359"/>
      <c r="BG128" s="359"/>
      <c r="BH128" s="359"/>
      <c r="BI128" s="360"/>
      <c r="BJ128" s="358" t="str">
        <f>Calcu!AB125</f>
        <v/>
      </c>
      <c r="BK128" s="359"/>
      <c r="BL128" s="359"/>
      <c r="BM128" s="359"/>
      <c r="BN128" s="360"/>
    </row>
    <row r="129" spans="1:66" ht="18.75" customHeight="1">
      <c r="A129" s="57"/>
      <c r="B129" s="358" t="str">
        <f>Calcu!C126</f>
        <v/>
      </c>
      <c r="C129" s="359"/>
      <c r="D129" s="359"/>
      <c r="E129" s="359"/>
      <c r="F129" s="360"/>
      <c r="G129" s="358" t="str">
        <f>Calcu!E126</f>
        <v/>
      </c>
      <c r="H129" s="359"/>
      <c r="I129" s="359"/>
      <c r="J129" s="359"/>
      <c r="K129" s="360"/>
      <c r="L129" s="358" t="str">
        <f>Calcu!F126</f>
        <v/>
      </c>
      <c r="M129" s="359"/>
      <c r="N129" s="359"/>
      <c r="O129" s="359"/>
      <c r="P129" s="360"/>
      <c r="Q129" s="358" t="str">
        <f>Calcu!G126</f>
        <v/>
      </c>
      <c r="R129" s="359"/>
      <c r="S129" s="359"/>
      <c r="T129" s="359"/>
      <c r="U129" s="360"/>
      <c r="V129" s="358" t="str">
        <f>Calcu!H126</f>
        <v/>
      </c>
      <c r="W129" s="359"/>
      <c r="X129" s="359"/>
      <c r="Y129" s="359"/>
      <c r="Z129" s="360"/>
      <c r="AA129" s="358" t="str">
        <f>Calcu!I126</f>
        <v/>
      </c>
      <c r="AB129" s="359"/>
      <c r="AC129" s="359"/>
      <c r="AD129" s="359"/>
      <c r="AE129" s="360"/>
      <c r="AF129" s="358" t="str">
        <f>Calcu!J126</f>
        <v/>
      </c>
      <c r="AG129" s="359"/>
      <c r="AH129" s="359"/>
      <c r="AI129" s="359"/>
      <c r="AJ129" s="360"/>
      <c r="AK129" s="358" t="str">
        <f>Calcu!K126</f>
        <v/>
      </c>
      <c r="AL129" s="359"/>
      <c r="AM129" s="359"/>
      <c r="AN129" s="359"/>
      <c r="AO129" s="360"/>
      <c r="AP129" s="358" t="str">
        <f>Calcu!L126</f>
        <v/>
      </c>
      <c r="AQ129" s="359"/>
      <c r="AR129" s="359"/>
      <c r="AS129" s="359"/>
      <c r="AT129" s="360"/>
      <c r="AU129" s="358" t="str">
        <f>Calcu!N126</f>
        <v/>
      </c>
      <c r="AV129" s="359"/>
      <c r="AW129" s="359"/>
      <c r="AX129" s="359"/>
      <c r="AY129" s="360"/>
      <c r="AZ129" s="358" t="str">
        <f>Calcu!T126</f>
        <v/>
      </c>
      <c r="BA129" s="359"/>
      <c r="BB129" s="359"/>
      <c r="BC129" s="359"/>
      <c r="BD129" s="360"/>
      <c r="BE129" s="358" t="str">
        <f>Calcu!AA126</f>
        <v/>
      </c>
      <c r="BF129" s="359"/>
      <c r="BG129" s="359"/>
      <c r="BH129" s="359"/>
      <c r="BI129" s="360"/>
      <c r="BJ129" s="358" t="str">
        <f>Calcu!AB126</f>
        <v/>
      </c>
      <c r="BK129" s="359"/>
      <c r="BL129" s="359"/>
      <c r="BM129" s="359"/>
      <c r="BN129" s="360"/>
    </row>
    <row r="130" spans="1:66" ht="18.75" customHeight="1">
      <c r="A130" s="57"/>
      <c r="B130" s="358" t="str">
        <f>Calcu!C127</f>
        <v/>
      </c>
      <c r="C130" s="359"/>
      <c r="D130" s="359"/>
      <c r="E130" s="359"/>
      <c r="F130" s="360"/>
      <c r="G130" s="358" t="str">
        <f>Calcu!E127</f>
        <v/>
      </c>
      <c r="H130" s="359"/>
      <c r="I130" s="359"/>
      <c r="J130" s="359"/>
      <c r="K130" s="360"/>
      <c r="L130" s="358" t="str">
        <f>Calcu!F127</f>
        <v/>
      </c>
      <c r="M130" s="359"/>
      <c r="N130" s="359"/>
      <c r="O130" s="359"/>
      <c r="P130" s="360"/>
      <c r="Q130" s="358" t="str">
        <f>Calcu!G127</f>
        <v/>
      </c>
      <c r="R130" s="359"/>
      <c r="S130" s="359"/>
      <c r="T130" s="359"/>
      <c r="U130" s="360"/>
      <c r="V130" s="358" t="str">
        <f>Calcu!H127</f>
        <v/>
      </c>
      <c r="W130" s="359"/>
      <c r="X130" s="359"/>
      <c r="Y130" s="359"/>
      <c r="Z130" s="360"/>
      <c r="AA130" s="358" t="str">
        <f>Calcu!I127</f>
        <v/>
      </c>
      <c r="AB130" s="359"/>
      <c r="AC130" s="359"/>
      <c r="AD130" s="359"/>
      <c r="AE130" s="360"/>
      <c r="AF130" s="358" t="str">
        <f>Calcu!J127</f>
        <v/>
      </c>
      <c r="AG130" s="359"/>
      <c r="AH130" s="359"/>
      <c r="AI130" s="359"/>
      <c r="AJ130" s="360"/>
      <c r="AK130" s="358" t="str">
        <f>Calcu!K127</f>
        <v/>
      </c>
      <c r="AL130" s="359"/>
      <c r="AM130" s="359"/>
      <c r="AN130" s="359"/>
      <c r="AO130" s="360"/>
      <c r="AP130" s="358" t="str">
        <f>Calcu!L127</f>
        <v/>
      </c>
      <c r="AQ130" s="359"/>
      <c r="AR130" s="359"/>
      <c r="AS130" s="359"/>
      <c r="AT130" s="360"/>
      <c r="AU130" s="358" t="str">
        <f>Calcu!N127</f>
        <v/>
      </c>
      <c r="AV130" s="359"/>
      <c r="AW130" s="359"/>
      <c r="AX130" s="359"/>
      <c r="AY130" s="360"/>
      <c r="AZ130" s="358" t="str">
        <f>Calcu!T127</f>
        <v/>
      </c>
      <c r="BA130" s="359"/>
      <c r="BB130" s="359"/>
      <c r="BC130" s="359"/>
      <c r="BD130" s="360"/>
      <c r="BE130" s="358" t="str">
        <f>Calcu!AA127</f>
        <v/>
      </c>
      <c r="BF130" s="359"/>
      <c r="BG130" s="359"/>
      <c r="BH130" s="359"/>
      <c r="BI130" s="360"/>
      <c r="BJ130" s="358" t="str">
        <f>Calcu!AB127</f>
        <v/>
      </c>
      <c r="BK130" s="359"/>
      <c r="BL130" s="359"/>
      <c r="BM130" s="359"/>
      <c r="BN130" s="360"/>
    </row>
    <row r="131" spans="1:66" ht="18.75" customHeight="1">
      <c r="A131" s="57"/>
      <c r="B131" s="358" t="str">
        <f>Calcu!C128</f>
        <v/>
      </c>
      <c r="C131" s="359"/>
      <c r="D131" s="359"/>
      <c r="E131" s="359"/>
      <c r="F131" s="360"/>
      <c r="G131" s="358" t="str">
        <f>Calcu!E128</f>
        <v/>
      </c>
      <c r="H131" s="359"/>
      <c r="I131" s="359"/>
      <c r="J131" s="359"/>
      <c r="K131" s="360"/>
      <c r="L131" s="358" t="str">
        <f>Calcu!F128</f>
        <v/>
      </c>
      <c r="M131" s="359"/>
      <c r="N131" s="359"/>
      <c r="O131" s="359"/>
      <c r="P131" s="360"/>
      <c r="Q131" s="358" t="str">
        <f>Calcu!G128</f>
        <v/>
      </c>
      <c r="R131" s="359"/>
      <c r="S131" s="359"/>
      <c r="T131" s="359"/>
      <c r="U131" s="360"/>
      <c r="V131" s="358" t="str">
        <f>Calcu!H128</f>
        <v/>
      </c>
      <c r="W131" s="359"/>
      <c r="X131" s="359"/>
      <c r="Y131" s="359"/>
      <c r="Z131" s="360"/>
      <c r="AA131" s="358" t="str">
        <f>Calcu!I128</f>
        <v/>
      </c>
      <c r="AB131" s="359"/>
      <c r="AC131" s="359"/>
      <c r="AD131" s="359"/>
      <c r="AE131" s="360"/>
      <c r="AF131" s="358" t="str">
        <f>Calcu!J128</f>
        <v/>
      </c>
      <c r="AG131" s="359"/>
      <c r="AH131" s="359"/>
      <c r="AI131" s="359"/>
      <c r="AJ131" s="360"/>
      <c r="AK131" s="358" t="str">
        <f>Calcu!K128</f>
        <v/>
      </c>
      <c r="AL131" s="359"/>
      <c r="AM131" s="359"/>
      <c r="AN131" s="359"/>
      <c r="AO131" s="360"/>
      <c r="AP131" s="358" t="str">
        <f>Calcu!L128</f>
        <v/>
      </c>
      <c r="AQ131" s="359"/>
      <c r="AR131" s="359"/>
      <c r="AS131" s="359"/>
      <c r="AT131" s="360"/>
      <c r="AU131" s="358" t="str">
        <f>Calcu!N128</f>
        <v/>
      </c>
      <c r="AV131" s="359"/>
      <c r="AW131" s="359"/>
      <c r="AX131" s="359"/>
      <c r="AY131" s="360"/>
      <c r="AZ131" s="358" t="str">
        <f>Calcu!T128</f>
        <v/>
      </c>
      <c r="BA131" s="359"/>
      <c r="BB131" s="359"/>
      <c r="BC131" s="359"/>
      <c r="BD131" s="360"/>
      <c r="BE131" s="358" t="str">
        <f>Calcu!AA128</f>
        <v/>
      </c>
      <c r="BF131" s="359"/>
      <c r="BG131" s="359"/>
      <c r="BH131" s="359"/>
      <c r="BI131" s="360"/>
      <c r="BJ131" s="358" t="str">
        <f>Calcu!AB128</f>
        <v/>
      </c>
      <c r="BK131" s="359"/>
      <c r="BL131" s="359"/>
      <c r="BM131" s="359"/>
      <c r="BN131" s="360"/>
    </row>
    <row r="132" spans="1:66" ht="18.75" customHeight="1">
      <c r="A132" s="57"/>
      <c r="B132" s="358" t="str">
        <f>Calcu!C129</f>
        <v/>
      </c>
      <c r="C132" s="359"/>
      <c r="D132" s="359"/>
      <c r="E132" s="359"/>
      <c r="F132" s="360"/>
      <c r="G132" s="358" t="str">
        <f>Calcu!E129</f>
        <v/>
      </c>
      <c r="H132" s="359"/>
      <c r="I132" s="359"/>
      <c r="J132" s="359"/>
      <c r="K132" s="360"/>
      <c r="L132" s="358" t="str">
        <f>Calcu!F129</f>
        <v/>
      </c>
      <c r="M132" s="359"/>
      <c r="N132" s="359"/>
      <c r="O132" s="359"/>
      <c r="P132" s="360"/>
      <c r="Q132" s="358" t="str">
        <f>Calcu!G129</f>
        <v/>
      </c>
      <c r="R132" s="359"/>
      <c r="S132" s="359"/>
      <c r="T132" s="359"/>
      <c r="U132" s="360"/>
      <c r="V132" s="358" t="str">
        <f>Calcu!H129</f>
        <v/>
      </c>
      <c r="W132" s="359"/>
      <c r="X132" s="359"/>
      <c r="Y132" s="359"/>
      <c r="Z132" s="360"/>
      <c r="AA132" s="358" t="str">
        <f>Calcu!I129</f>
        <v/>
      </c>
      <c r="AB132" s="359"/>
      <c r="AC132" s="359"/>
      <c r="AD132" s="359"/>
      <c r="AE132" s="360"/>
      <c r="AF132" s="358" t="str">
        <f>Calcu!J129</f>
        <v/>
      </c>
      <c r="AG132" s="359"/>
      <c r="AH132" s="359"/>
      <c r="AI132" s="359"/>
      <c r="AJ132" s="360"/>
      <c r="AK132" s="358" t="str">
        <f>Calcu!K129</f>
        <v/>
      </c>
      <c r="AL132" s="359"/>
      <c r="AM132" s="359"/>
      <c r="AN132" s="359"/>
      <c r="AO132" s="360"/>
      <c r="AP132" s="358" t="str">
        <f>Calcu!L129</f>
        <v/>
      </c>
      <c r="AQ132" s="359"/>
      <c r="AR132" s="359"/>
      <c r="AS132" s="359"/>
      <c r="AT132" s="360"/>
      <c r="AU132" s="358" t="str">
        <f>Calcu!N129</f>
        <v/>
      </c>
      <c r="AV132" s="359"/>
      <c r="AW132" s="359"/>
      <c r="AX132" s="359"/>
      <c r="AY132" s="360"/>
      <c r="AZ132" s="358" t="str">
        <f>Calcu!T129</f>
        <v/>
      </c>
      <c r="BA132" s="359"/>
      <c r="BB132" s="359"/>
      <c r="BC132" s="359"/>
      <c r="BD132" s="360"/>
      <c r="BE132" s="358" t="str">
        <f>Calcu!AA129</f>
        <v/>
      </c>
      <c r="BF132" s="359"/>
      <c r="BG132" s="359"/>
      <c r="BH132" s="359"/>
      <c r="BI132" s="360"/>
      <c r="BJ132" s="358" t="str">
        <f>Calcu!AB129</f>
        <v/>
      </c>
      <c r="BK132" s="359"/>
      <c r="BL132" s="359"/>
      <c r="BM132" s="359"/>
      <c r="BN132" s="360"/>
    </row>
    <row r="133" spans="1:66" ht="18.75" customHeight="1">
      <c r="A133" s="57"/>
      <c r="B133" s="358" t="str">
        <f>Calcu!C130</f>
        <v/>
      </c>
      <c r="C133" s="359"/>
      <c r="D133" s="359"/>
      <c r="E133" s="359"/>
      <c r="F133" s="360"/>
      <c r="G133" s="358" t="str">
        <f>Calcu!E130</f>
        <v/>
      </c>
      <c r="H133" s="359"/>
      <c r="I133" s="359"/>
      <c r="J133" s="359"/>
      <c r="K133" s="360"/>
      <c r="L133" s="358" t="str">
        <f>Calcu!F130</f>
        <v/>
      </c>
      <c r="M133" s="359"/>
      <c r="N133" s="359"/>
      <c r="O133" s="359"/>
      <c r="P133" s="360"/>
      <c r="Q133" s="358" t="str">
        <f>Calcu!G130</f>
        <v/>
      </c>
      <c r="R133" s="359"/>
      <c r="S133" s="359"/>
      <c r="T133" s="359"/>
      <c r="U133" s="360"/>
      <c r="V133" s="358" t="str">
        <f>Calcu!H130</f>
        <v/>
      </c>
      <c r="W133" s="359"/>
      <c r="X133" s="359"/>
      <c r="Y133" s="359"/>
      <c r="Z133" s="360"/>
      <c r="AA133" s="358" t="str">
        <f>Calcu!I130</f>
        <v/>
      </c>
      <c r="AB133" s="359"/>
      <c r="AC133" s="359"/>
      <c r="AD133" s="359"/>
      <c r="AE133" s="360"/>
      <c r="AF133" s="358" t="str">
        <f>Calcu!J130</f>
        <v/>
      </c>
      <c r="AG133" s="359"/>
      <c r="AH133" s="359"/>
      <c r="AI133" s="359"/>
      <c r="AJ133" s="360"/>
      <c r="AK133" s="358" t="str">
        <f>Calcu!K130</f>
        <v/>
      </c>
      <c r="AL133" s="359"/>
      <c r="AM133" s="359"/>
      <c r="AN133" s="359"/>
      <c r="AO133" s="360"/>
      <c r="AP133" s="358" t="str">
        <f>Calcu!L130</f>
        <v/>
      </c>
      <c r="AQ133" s="359"/>
      <c r="AR133" s="359"/>
      <c r="AS133" s="359"/>
      <c r="AT133" s="360"/>
      <c r="AU133" s="358" t="str">
        <f>Calcu!N130</f>
        <v/>
      </c>
      <c r="AV133" s="359"/>
      <c r="AW133" s="359"/>
      <c r="AX133" s="359"/>
      <c r="AY133" s="360"/>
      <c r="AZ133" s="358" t="str">
        <f>Calcu!T130</f>
        <v/>
      </c>
      <c r="BA133" s="359"/>
      <c r="BB133" s="359"/>
      <c r="BC133" s="359"/>
      <c r="BD133" s="360"/>
      <c r="BE133" s="358" t="str">
        <f>Calcu!AA130</f>
        <v/>
      </c>
      <c r="BF133" s="359"/>
      <c r="BG133" s="359"/>
      <c r="BH133" s="359"/>
      <c r="BI133" s="360"/>
      <c r="BJ133" s="358" t="str">
        <f>Calcu!AB130</f>
        <v/>
      </c>
      <c r="BK133" s="359"/>
      <c r="BL133" s="359"/>
      <c r="BM133" s="359"/>
      <c r="BN133" s="360"/>
    </row>
    <row r="134" spans="1:66" ht="18.75" customHeight="1">
      <c r="A134" s="57"/>
      <c r="B134" s="358" t="str">
        <f>Calcu!C131</f>
        <v/>
      </c>
      <c r="C134" s="359"/>
      <c r="D134" s="359"/>
      <c r="E134" s="359"/>
      <c r="F134" s="360"/>
      <c r="G134" s="358" t="str">
        <f>Calcu!E131</f>
        <v/>
      </c>
      <c r="H134" s="359"/>
      <c r="I134" s="359"/>
      <c r="J134" s="359"/>
      <c r="K134" s="360"/>
      <c r="L134" s="358" t="str">
        <f>Calcu!F131</f>
        <v/>
      </c>
      <c r="M134" s="359"/>
      <c r="N134" s="359"/>
      <c r="O134" s="359"/>
      <c r="P134" s="360"/>
      <c r="Q134" s="358" t="str">
        <f>Calcu!G131</f>
        <v/>
      </c>
      <c r="R134" s="359"/>
      <c r="S134" s="359"/>
      <c r="T134" s="359"/>
      <c r="U134" s="360"/>
      <c r="V134" s="358" t="str">
        <f>Calcu!H131</f>
        <v/>
      </c>
      <c r="W134" s="359"/>
      <c r="X134" s="359"/>
      <c r="Y134" s="359"/>
      <c r="Z134" s="360"/>
      <c r="AA134" s="358" t="str">
        <f>Calcu!I131</f>
        <v/>
      </c>
      <c r="AB134" s="359"/>
      <c r="AC134" s="359"/>
      <c r="AD134" s="359"/>
      <c r="AE134" s="360"/>
      <c r="AF134" s="358" t="str">
        <f>Calcu!J131</f>
        <v/>
      </c>
      <c r="AG134" s="359"/>
      <c r="AH134" s="359"/>
      <c r="AI134" s="359"/>
      <c r="AJ134" s="360"/>
      <c r="AK134" s="358" t="str">
        <f>Calcu!K131</f>
        <v/>
      </c>
      <c r="AL134" s="359"/>
      <c r="AM134" s="359"/>
      <c r="AN134" s="359"/>
      <c r="AO134" s="360"/>
      <c r="AP134" s="358" t="str">
        <f>Calcu!L131</f>
        <v/>
      </c>
      <c r="AQ134" s="359"/>
      <c r="AR134" s="359"/>
      <c r="AS134" s="359"/>
      <c r="AT134" s="360"/>
      <c r="AU134" s="358" t="str">
        <f>Calcu!N131</f>
        <v/>
      </c>
      <c r="AV134" s="359"/>
      <c r="AW134" s="359"/>
      <c r="AX134" s="359"/>
      <c r="AY134" s="360"/>
      <c r="AZ134" s="358" t="str">
        <f>Calcu!T131</f>
        <v/>
      </c>
      <c r="BA134" s="359"/>
      <c r="BB134" s="359"/>
      <c r="BC134" s="359"/>
      <c r="BD134" s="360"/>
      <c r="BE134" s="358" t="str">
        <f>Calcu!AA131</f>
        <v/>
      </c>
      <c r="BF134" s="359"/>
      <c r="BG134" s="359"/>
      <c r="BH134" s="359"/>
      <c r="BI134" s="360"/>
      <c r="BJ134" s="358" t="str">
        <f>Calcu!AB131</f>
        <v/>
      </c>
      <c r="BK134" s="359"/>
      <c r="BL134" s="359"/>
      <c r="BM134" s="359"/>
      <c r="BN134" s="360"/>
    </row>
    <row r="135" spans="1:66" ht="18.75" customHeight="1">
      <c r="A135" s="57"/>
      <c r="B135" s="358" t="str">
        <f>Calcu!C132</f>
        <v/>
      </c>
      <c r="C135" s="359"/>
      <c r="D135" s="359"/>
      <c r="E135" s="359"/>
      <c r="F135" s="360"/>
      <c r="G135" s="358" t="str">
        <f>Calcu!E132</f>
        <v/>
      </c>
      <c r="H135" s="359"/>
      <c r="I135" s="359"/>
      <c r="J135" s="359"/>
      <c r="K135" s="360"/>
      <c r="L135" s="358" t="str">
        <f>Calcu!F132</f>
        <v/>
      </c>
      <c r="M135" s="359"/>
      <c r="N135" s="359"/>
      <c r="O135" s="359"/>
      <c r="P135" s="360"/>
      <c r="Q135" s="358" t="str">
        <f>Calcu!G132</f>
        <v/>
      </c>
      <c r="R135" s="359"/>
      <c r="S135" s="359"/>
      <c r="T135" s="359"/>
      <c r="U135" s="360"/>
      <c r="V135" s="358" t="str">
        <f>Calcu!H132</f>
        <v/>
      </c>
      <c r="W135" s="359"/>
      <c r="X135" s="359"/>
      <c r="Y135" s="359"/>
      <c r="Z135" s="360"/>
      <c r="AA135" s="358" t="str">
        <f>Calcu!I132</f>
        <v/>
      </c>
      <c r="AB135" s="359"/>
      <c r="AC135" s="359"/>
      <c r="AD135" s="359"/>
      <c r="AE135" s="360"/>
      <c r="AF135" s="358" t="str">
        <f>Calcu!J132</f>
        <v/>
      </c>
      <c r="AG135" s="359"/>
      <c r="AH135" s="359"/>
      <c r="AI135" s="359"/>
      <c r="AJ135" s="360"/>
      <c r="AK135" s="358" t="str">
        <f>Calcu!K132</f>
        <v/>
      </c>
      <c r="AL135" s="359"/>
      <c r="AM135" s="359"/>
      <c r="AN135" s="359"/>
      <c r="AO135" s="360"/>
      <c r="AP135" s="358" t="str">
        <f>Calcu!L132</f>
        <v/>
      </c>
      <c r="AQ135" s="359"/>
      <c r="AR135" s="359"/>
      <c r="AS135" s="359"/>
      <c r="AT135" s="360"/>
      <c r="AU135" s="358" t="str">
        <f>Calcu!N132</f>
        <v/>
      </c>
      <c r="AV135" s="359"/>
      <c r="AW135" s="359"/>
      <c r="AX135" s="359"/>
      <c r="AY135" s="360"/>
      <c r="AZ135" s="358" t="str">
        <f>Calcu!T132</f>
        <v/>
      </c>
      <c r="BA135" s="359"/>
      <c r="BB135" s="359"/>
      <c r="BC135" s="359"/>
      <c r="BD135" s="360"/>
      <c r="BE135" s="358" t="str">
        <f>Calcu!AA132</f>
        <v/>
      </c>
      <c r="BF135" s="359"/>
      <c r="BG135" s="359"/>
      <c r="BH135" s="359"/>
      <c r="BI135" s="360"/>
      <c r="BJ135" s="358" t="str">
        <f>Calcu!AB132</f>
        <v/>
      </c>
      <c r="BK135" s="359"/>
      <c r="BL135" s="359"/>
      <c r="BM135" s="359"/>
      <c r="BN135" s="360"/>
    </row>
    <row r="136" spans="1:66" ht="18.75" customHeight="1">
      <c r="A136" s="57"/>
      <c r="B136" s="358" t="str">
        <f>Calcu!C133</f>
        <v/>
      </c>
      <c r="C136" s="359"/>
      <c r="D136" s="359"/>
      <c r="E136" s="359"/>
      <c r="F136" s="360"/>
      <c r="G136" s="358" t="str">
        <f>Calcu!E133</f>
        <v/>
      </c>
      <c r="H136" s="359"/>
      <c r="I136" s="359"/>
      <c r="J136" s="359"/>
      <c r="K136" s="360"/>
      <c r="L136" s="358" t="str">
        <f>Calcu!F133</f>
        <v/>
      </c>
      <c r="M136" s="359"/>
      <c r="N136" s="359"/>
      <c r="O136" s="359"/>
      <c r="P136" s="360"/>
      <c r="Q136" s="358" t="str">
        <f>Calcu!G133</f>
        <v/>
      </c>
      <c r="R136" s="359"/>
      <c r="S136" s="359"/>
      <c r="T136" s="359"/>
      <c r="U136" s="360"/>
      <c r="V136" s="358" t="str">
        <f>Calcu!H133</f>
        <v/>
      </c>
      <c r="W136" s="359"/>
      <c r="X136" s="359"/>
      <c r="Y136" s="359"/>
      <c r="Z136" s="360"/>
      <c r="AA136" s="358" t="str">
        <f>Calcu!I133</f>
        <v/>
      </c>
      <c r="AB136" s="359"/>
      <c r="AC136" s="359"/>
      <c r="AD136" s="359"/>
      <c r="AE136" s="360"/>
      <c r="AF136" s="358" t="str">
        <f>Calcu!J133</f>
        <v/>
      </c>
      <c r="AG136" s="359"/>
      <c r="AH136" s="359"/>
      <c r="AI136" s="359"/>
      <c r="AJ136" s="360"/>
      <c r="AK136" s="358" t="str">
        <f>Calcu!K133</f>
        <v/>
      </c>
      <c r="AL136" s="359"/>
      <c r="AM136" s="359"/>
      <c r="AN136" s="359"/>
      <c r="AO136" s="360"/>
      <c r="AP136" s="358" t="str">
        <f>Calcu!L133</f>
        <v/>
      </c>
      <c r="AQ136" s="359"/>
      <c r="AR136" s="359"/>
      <c r="AS136" s="359"/>
      <c r="AT136" s="360"/>
      <c r="AU136" s="358" t="str">
        <f>Calcu!N133</f>
        <v/>
      </c>
      <c r="AV136" s="359"/>
      <c r="AW136" s="359"/>
      <c r="AX136" s="359"/>
      <c r="AY136" s="360"/>
      <c r="AZ136" s="358" t="str">
        <f>Calcu!T133</f>
        <v/>
      </c>
      <c r="BA136" s="359"/>
      <c r="BB136" s="359"/>
      <c r="BC136" s="359"/>
      <c r="BD136" s="360"/>
      <c r="BE136" s="358" t="str">
        <f>Calcu!AA133</f>
        <v/>
      </c>
      <c r="BF136" s="359"/>
      <c r="BG136" s="359"/>
      <c r="BH136" s="359"/>
      <c r="BI136" s="360"/>
      <c r="BJ136" s="358" t="str">
        <f>Calcu!AB133</f>
        <v/>
      </c>
      <c r="BK136" s="359"/>
      <c r="BL136" s="359"/>
      <c r="BM136" s="359"/>
      <c r="BN136" s="360"/>
    </row>
    <row r="137" spans="1:66" ht="18.75" customHeight="1">
      <c r="A137" s="57"/>
      <c r="B137" s="358" t="str">
        <f>Calcu!C134</f>
        <v/>
      </c>
      <c r="C137" s="359"/>
      <c r="D137" s="359"/>
      <c r="E137" s="359"/>
      <c r="F137" s="360"/>
      <c r="G137" s="358" t="str">
        <f>Calcu!E134</f>
        <v/>
      </c>
      <c r="H137" s="359"/>
      <c r="I137" s="359"/>
      <c r="J137" s="359"/>
      <c r="K137" s="360"/>
      <c r="L137" s="358" t="str">
        <f>Calcu!F134</f>
        <v/>
      </c>
      <c r="M137" s="359"/>
      <c r="N137" s="359"/>
      <c r="O137" s="359"/>
      <c r="P137" s="360"/>
      <c r="Q137" s="358" t="str">
        <f>Calcu!G134</f>
        <v/>
      </c>
      <c r="R137" s="359"/>
      <c r="S137" s="359"/>
      <c r="T137" s="359"/>
      <c r="U137" s="360"/>
      <c r="V137" s="358" t="str">
        <f>Calcu!H134</f>
        <v/>
      </c>
      <c r="W137" s="359"/>
      <c r="X137" s="359"/>
      <c r="Y137" s="359"/>
      <c r="Z137" s="360"/>
      <c r="AA137" s="358" t="str">
        <f>Calcu!I134</f>
        <v/>
      </c>
      <c r="AB137" s="359"/>
      <c r="AC137" s="359"/>
      <c r="AD137" s="359"/>
      <c r="AE137" s="360"/>
      <c r="AF137" s="358" t="str">
        <f>Calcu!J134</f>
        <v/>
      </c>
      <c r="AG137" s="359"/>
      <c r="AH137" s="359"/>
      <c r="AI137" s="359"/>
      <c r="AJ137" s="360"/>
      <c r="AK137" s="358" t="str">
        <f>Calcu!K134</f>
        <v/>
      </c>
      <c r="AL137" s="359"/>
      <c r="AM137" s="359"/>
      <c r="AN137" s="359"/>
      <c r="AO137" s="360"/>
      <c r="AP137" s="358" t="str">
        <f>Calcu!L134</f>
        <v/>
      </c>
      <c r="AQ137" s="359"/>
      <c r="AR137" s="359"/>
      <c r="AS137" s="359"/>
      <c r="AT137" s="360"/>
      <c r="AU137" s="358" t="str">
        <f>Calcu!N134</f>
        <v/>
      </c>
      <c r="AV137" s="359"/>
      <c r="AW137" s="359"/>
      <c r="AX137" s="359"/>
      <c r="AY137" s="360"/>
      <c r="AZ137" s="358" t="str">
        <f>Calcu!T134</f>
        <v/>
      </c>
      <c r="BA137" s="359"/>
      <c r="BB137" s="359"/>
      <c r="BC137" s="359"/>
      <c r="BD137" s="360"/>
      <c r="BE137" s="358" t="str">
        <f>Calcu!AA134</f>
        <v/>
      </c>
      <c r="BF137" s="359"/>
      <c r="BG137" s="359"/>
      <c r="BH137" s="359"/>
      <c r="BI137" s="360"/>
      <c r="BJ137" s="358" t="str">
        <f>Calcu!AB134</f>
        <v/>
      </c>
      <c r="BK137" s="359"/>
      <c r="BL137" s="359"/>
      <c r="BM137" s="359"/>
      <c r="BN137" s="360"/>
    </row>
    <row r="138" spans="1:66" ht="18.75" customHeight="1">
      <c r="A138" s="57"/>
      <c r="B138" s="358" t="str">
        <f>Calcu!C135</f>
        <v/>
      </c>
      <c r="C138" s="359"/>
      <c r="D138" s="359"/>
      <c r="E138" s="359"/>
      <c r="F138" s="360"/>
      <c r="G138" s="358" t="str">
        <f>Calcu!E135</f>
        <v/>
      </c>
      <c r="H138" s="359"/>
      <c r="I138" s="359"/>
      <c r="J138" s="359"/>
      <c r="K138" s="360"/>
      <c r="L138" s="358" t="str">
        <f>Calcu!F135</f>
        <v/>
      </c>
      <c r="M138" s="359"/>
      <c r="N138" s="359"/>
      <c r="O138" s="359"/>
      <c r="P138" s="360"/>
      <c r="Q138" s="358" t="str">
        <f>Calcu!G135</f>
        <v/>
      </c>
      <c r="R138" s="359"/>
      <c r="S138" s="359"/>
      <c r="T138" s="359"/>
      <c r="U138" s="360"/>
      <c r="V138" s="358" t="str">
        <f>Calcu!H135</f>
        <v/>
      </c>
      <c r="W138" s="359"/>
      <c r="X138" s="359"/>
      <c r="Y138" s="359"/>
      <c r="Z138" s="360"/>
      <c r="AA138" s="358" t="str">
        <f>Calcu!I135</f>
        <v/>
      </c>
      <c r="AB138" s="359"/>
      <c r="AC138" s="359"/>
      <c r="AD138" s="359"/>
      <c r="AE138" s="360"/>
      <c r="AF138" s="358" t="str">
        <f>Calcu!J135</f>
        <v/>
      </c>
      <c r="AG138" s="359"/>
      <c r="AH138" s="359"/>
      <c r="AI138" s="359"/>
      <c r="AJ138" s="360"/>
      <c r="AK138" s="358" t="str">
        <f>Calcu!K135</f>
        <v/>
      </c>
      <c r="AL138" s="359"/>
      <c r="AM138" s="359"/>
      <c r="AN138" s="359"/>
      <c r="AO138" s="360"/>
      <c r="AP138" s="358" t="str">
        <f>Calcu!L135</f>
        <v/>
      </c>
      <c r="AQ138" s="359"/>
      <c r="AR138" s="359"/>
      <c r="AS138" s="359"/>
      <c r="AT138" s="360"/>
      <c r="AU138" s="358" t="str">
        <f>Calcu!N135</f>
        <v/>
      </c>
      <c r="AV138" s="359"/>
      <c r="AW138" s="359"/>
      <c r="AX138" s="359"/>
      <c r="AY138" s="360"/>
      <c r="AZ138" s="358" t="str">
        <f>Calcu!T135</f>
        <v/>
      </c>
      <c r="BA138" s="359"/>
      <c r="BB138" s="359"/>
      <c r="BC138" s="359"/>
      <c r="BD138" s="360"/>
      <c r="BE138" s="358" t="str">
        <f>Calcu!AA135</f>
        <v/>
      </c>
      <c r="BF138" s="359"/>
      <c r="BG138" s="359"/>
      <c r="BH138" s="359"/>
      <c r="BI138" s="360"/>
      <c r="BJ138" s="358" t="str">
        <f>Calcu!AB135</f>
        <v/>
      </c>
      <c r="BK138" s="359"/>
      <c r="BL138" s="359"/>
      <c r="BM138" s="359"/>
      <c r="BN138" s="360"/>
    </row>
    <row r="139" spans="1:66" ht="18.75" customHeight="1">
      <c r="A139" s="57"/>
      <c r="B139" s="358" t="str">
        <f>Calcu!C136</f>
        <v/>
      </c>
      <c r="C139" s="359"/>
      <c r="D139" s="359"/>
      <c r="E139" s="359"/>
      <c r="F139" s="360"/>
      <c r="G139" s="358" t="str">
        <f>Calcu!E136</f>
        <v/>
      </c>
      <c r="H139" s="359"/>
      <c r="I139" s="359"/>
      <c r="J139" s="359"/>
      <c r="K139" s="360"/>
      <c r="L139" s="358" t="str">
        <f>Calcu!F136</f>
        <v/>
      </c>
      <c r="M139" s="359"/>
      <c r="N139" s="359"/>
      <c r="O139" s="359"/>
      <c r="P139" s="360"/>
      <c r="Q139" s="358" t="str">
        <f>Calcu!G136</f>
        <v/>
      </c>
      <c r="R139" s="359"/>
      <c r="S139" s="359"/>
      <c r="T139" s="359"/>
      <c r="U139" s="360"/>
      <c r="V139" s="358" t="str">
        <f>Calcu!H136</f>
        <v/>
      </c>
      <c r="W139" s="359"/>
      <c r="X139" s="359"/>
      <c r="Y139" s="359"/>
      <c r="Z139" s="360"/>
      <c r="AA139" s="358" t="str">
        <f>Calcu!I136</f>
        <v/>
      </c>
      <c r="AB139" s="359"/>
      <c r="AC139" s="359"/>
      <c r="AD139" s="359"/>
      <c r="AE139" s="360"/>
      <c r="AF139" s="358" t="str">
        <f>Calcu!J136</f>
        <v/>
      </c>
      <c r="AG139" s="359"/>
      <c r="AH139" s="359"/>
      <c r="AI139" s="359"/>
      <c r="AJ139" s="360"/>
      <c r="AK139" s="358" t="str">
        <f>Calcu!K136</f>
        <v/>
      </c>
      <c r="AL139" s="359"/>
      <c r="AM139" s="359"/>
      <c r="AN139" s="359"/>
      <c r="AO139" s="360"/>
      <c r="AP139" s="358" t="str">
        <f>Calcu!L136</f>
        <v/>
      </c>
      <c r="AQ139" s="359"/>
      <c r="AR139" s="359"/>
      <c r="AS139" s="359"/>
      <c r="AT139" s="360"/>
      <c r="AU139" s="358" t="str">
        <f>Calcu!N136</f>
        <v/>
      </c>
      <c r="AV139" s="359"/>
      <c r="AW139" s="359"/>
      <c r="AX139" s="359"/>
      <c r="AY139" s="360"/>
      <c r="AZ139" s="358" t="str">
        <f>Calcu!T136</f>
        <v/>
      </c>
      <c r="BA139" s="359"/>
      <c r="BB139" s="359"/>
      <c r="BC139" s="359"/>
      <c r="BD139" s="360"/>
      <c r="BE139" s="358" t="str">
        <f>Calcu!AA136</f>
        <v/>
      </c>
      <c r="BF139" s="359"/>
      <c r="BG139" s="359"/>
      <c r="BH139" s="359"/>
      <c r="BI139" s="360"/>
      <c r="BJ139" s="358" t="str">
        <f>Calcu!AB136</f>
        <v/>
      </c>
      <c r="BK139" s="359"/>
      <c r="BL139" s="359"/>
      <c r="BM139" s="359"/>
      <c r="BN139" s="360"/>
    </row>
    <row r="140" spans="1:66" ht="18.75" customHeight="1">
      <c r="A140" s="57"/>
      <c r="B140" s="358" t="str">
        <f>Calcu!C137</f>
        <v/>
      </c>
      <c r="C140" s="359"/>
      <c r="D140" s="359"/>
      <c r="E140" s="359"/>
      <c r="F140" s="360"/>
      <c r="G140" s="358" t="str">
        <f>Calcu!E137</f>
        <v/>
      </c>
      <c r="H140" s="359"/>
      <c r="I140" s="359"/>
      <c r="J140" s="359"/>
      <c r="K140" s="360"/>
      <c r="L140" s="358" t="str">
        <f>Calcu!F137</f>
        <v/>
      </c>
      <c r="M140" s="359"/>
      <c r="N140" s="359"/>
      <c r="O140" s="359"/>
      <c r="P140" s="360"/>
      <c r="Q140" s="358" t="str">
        <f>Calcu!G137</f>
        <v/>
      </c>
      <c r="R140" s="359"/>
      <c r="S140" s="359"/>
      <c r="T140" s="359"/>
      <c r="U140" s="360"/>
      <c r="V140" s="358" t="str">
        <f>Calcu!H137</f>
        <v/>
      </c>
      <c r="W140" s="359"/>
      <c r="X140" s="359"/>
      <c r="Y140" s="359"/>
      <c r="Z140" s="360"/>
      <c r="AA140" s="358" t="str">
        <f>Calcu!I137</f>
        <v/>
      </c>
      <c r="AB140" s="359"/>
      <c r="AC140" s="359"/>
      <c r="AD140" s="359"/>
      <c r="AE140" s="360"/>
      <c r="AF140" s="358" t="str">
        <f>Calcu!J137</f>
        <v/>
      </c>
      <c r="AG140" s="359"/>
      <c r="AH140" s="359"/>
      <c r="AI140" s="359"/>
      <c r="AJ140" s="360"/>
      <c r="AK140" s="358" t="str">
        <f>Calcu!K137</f>
        <v/>
      </c>
      <c r="AL140" s="359"/>
      <c r="AM140" s="359"/>
      <c r="AN140" s="359"/>
      <c r="AO140" s="360"/>
      <c r="AP140" s="358" t="str">
        <f>Calcu!L137</f>
        <v/>
      </c>
      <c r="AQ140" s="359"/>
      <c r="AR140" s="359"/>
      <c r="AS140" s="359"/>
      <c r="AT140" s="360"/>
      <c r="AU140" s="358" t="str">
        <f>Calcu!N137</f>
        <v/>
      </c>
      <c r="AV140" s="359"/>
      <c r="AW140" s="359"/>
      <c r="AX140" s="359"/>
      <c r="AY140" s="360"/>
      <c r="AZ140" s="358" t="str">
        <f>Calcu!T137</f>
        <v/>
      </c>
      <c r="BA140" s="359"/>
      <c r="BB140" s="359"/>
      <c r="BC140" s="359"/>
      <c r="BD140" s="360"/>
      <c r="BE140" s="358" t="str">
        <f>Calcu!AA137</f>
        <v/>
      </c>
      <c r="BF140" s="359"/>
      <c r="BG140" s="359"/>
      <c r="BH140" s="359"/>
      <c r="BI140" s="360"/>
      <c r="BJ140" s="358" t="str">
        <f>Calcu!AB137</f>
        <v/>
      </c>
      <c r="BK140" s="359"/>
      <c r="BL140" s="359"/>
      <c r="BM140" s="359"/>
      <c r="BN140" s="360"/>
    </row>
    <row r="141" spans="1:66" ht="18.75" customHeight="1">
      <c r="A141" s="57"/>
      <c r="B141" s="358" t="str">
        <f>Calcu!C138</f>
        <v/>
      </c>
      <c r="C141" s="359"/>
      <c r="D141" s="359"/>
      <c r="E141" s="359"/>
      <c r="F141" s="360"/>
      <c r="G141" s="358" t="str">
        <f>Calcu!E138</f>
        <v/>
      </c>
      <c r="H141" s="359"/>
      <c r="I141" s="359"/>
      <c r="J141" s="359"/>
      <c r="K141" s="360"/>
      <c r="L141" s="358" t="str">
        <f>Calcu!F138</f>
        <v/>
      </c>
      <c r="M141" s="359"/>
      <c r="N141" s="359"/>
      <c r="O141" s="359"/>
      <c r="P141" s="360"/>
      <c r="Q141" s="358" t="str">
        <f>Calcu!G138</f>
        <v/>
      </c>
      <c r="R141" s="359"/>
      <c r="S141" s="359"/>
      <c r="T141" s="359"/>
      <c r="U141" s="360"/>
      <c r="V141" s="358" t="str">
        <f>Calcu!H138</f>
        <v/>
      </c>
      <c r="W141" s="359"/>
      <c r="X141" s="359"/>
      <c r="Y141" s="359"/>
      <c r="Z141" s="360"/>
      <c r="AA141" s="358" t="str">
        <f>Calcu!I138</f>
        <v/>
      </c>
      <c r="AB141" s="359"/>
      <c r="AC141" s="359"/>
      <c r="AD141" s="359"/>
      <c r="AE141" s="360"/>
      <c r="AF141" s="358" t="str">
        <f>Calcu!J138</f>
        <v/>
      </c>
      <c r="AG141" s="359"/>
      <c r="AH141" s="359"/>
      <c r="AI141" s="359"/>
      <c r="AJ141" s="360"/>
      <c r="AK141" s="358" t="str">
        <f>Calcu!K138</f>
        <v/>
      </c>
      <c r="AL141" s="359"/>
      <c r="AM141" s="359"/>
      <c r="AN141" s="359"/>
      <c r="AO141" s="360"/>
      <c r="AP141" s="358" t="str">
        <f>Calcu!L138</f>
        <v/>
      </c>
      <c r="AQ141" s="359"/>
      <c r="AR141" s="359"/>
      <c r="AS141" s="359"/>
      <c r="AT141" s="360"/>
      <c r="AU141" s="358" t="str">
        <f>Calcu!N138</f>
        <v/>
      </c>
      <c r="AV141" s="359"/>
      <c r="AW141" s="359"/>
      <c r="AX141" s="359"/>
      <c r="AY141" s="360"/>
      <c r="AZ141" s="358" t="str">
        <f>Calcu!T138</f>
        <v/>
      </c>
      <c r="BA141" s="359"/>
      <c r="BB141" s="359"/>
      <c r="BC141" s="359"/>
      <c r="BD141" s="360"/>
      <c r="BE141" s="358" t="str">
        <f>Calcu!AA138</f>
        <v/>
      </c>
      <c r="BF141" s="359"/>
      <c r="BG141" s="359"/>
      <c r="BH141" s="359"/>
      <c r="BI141" s="360"/>
      <c r="BJ141" s="358" t="str">
        <f>Calcu!AB138</f>
        <v/>
      </c>
      <c r="BK141" s="359"/>
      <c r="BL141" s="359"/>
      <c r="BM141" s="359"/>
      <c r="BN141" s="360"/>
    </row>
    <row r="142" spans="1:66" ht="18.75" customHeight="1">
      <c r="A142" s="57"/>
      <c r="B142" s="358" t="str">
        <f>Calcu!C139</f>
        <v/>
      </c>
      <c r="C142" s="359"/>
      <c r="D142" s="359"/>
      <c r="E142" s="359"/>
      <c r="F142" s="360"/>
      <c r="G142" s="358" t="str">
        <f>Calcu!E139</f>
        <v/>
      </c>
      <c r="H142" s="359"/>
      <c r="I142" s="359"/>
      <c r="J142" s="359"/>
      <c r="K142" s="360"/>
      <c r="L142" s="358" t="str">
        <f>Calcu!F139</f>
        <v/>
      </c>
      <c r="M142" s="359"/>
      <c r="N142" s="359"/>
      <c r="O142" s="359"/>
      <c r="P142" s="360"/>
      <c r="Q142" s="358" t="str">
        <f>Calcu!G139</f>
        <v/>
      </c>
      <c r="R142" s="359"/>
      <c r="S142" s="359"/>
      <c r="T142" s="359"/>
      <c r="U142" s="360"/>
      <c r="V142" s="358" t="str">
        <f>Calcu!H139</f>
        <v/>
      </c>
      <c r="W142" s="359"/>
      <c r="X142" s="359"/>
      <c r="Y142" s="359"/>
      <c r="Z142" s="360"/>
      <c r="AA142" s="358" t="str">
        <f>Calcu!I139</f>
        <v/>
      </c>
      <c r="AB142" s="359"/>
      <c r="AC142" s="359"/>
      <c r="AD142" s="359"/>
      <c r="AE142" s="360"/>
      <c r="AF142" s="358" t="str">
        <f>Calcu!J139</f>
        <v/>
      </c>
      <c r="AG142" s="359"/>
      <c r="AH142" s="359"/>
      <c r="AI142" s="359"/>
      <c r="AJ142" s="360"/>
      <c r="AK142" s="358" t="str">
        <f>Calcu!K139</f>
        <v/>
      </c>
      <c r="AL142" s="359"/>
      <c r="AM142" s="359"/>
      <c r="AN142" s="359"/>
      <c r="AO142" s="360"/>
      <c r="AP142" s="358" t="str">
        <f>Calcu!L139</f>
        <v/>
      </c>
      <c r="AQ142" s="359"/>
      <c r="AR142" s="359"/>
      <c r="AS142" s="359"/>
      <c r="AT142" s="360"/>
      <c r="AU142" s="358" t="str">
        <f>Calcu!N139</f>
        <v/>
      </c>
      <c r="AV142" s="359"/>
      <c r="AW142" s="359"/>
      <c r="AX142" s="359"/>
      <c r="AY142" s="360"/>
      <c r="AZ142" s="358" t="str">
        <f>Calcu!T139</f>
        <v/>
      </c>
      <c r="BA142" s="359"/>
      <c r="BB142" s="359"/>
      <c r="BC142" s="359"/>
      <c r="BD142" s="360"/>
      <c r="BE142" s="358" t="str">
        <f>Calcu!AA139</f>
        <v/>
      </c>
      <c r="BF142" s="359"/>
      <c r="BG142" s="359"/>
      <c r="BH142" s="359"/>
      <c r="BI142" s="360"/>
      <c r="BJ142" s="358" t="str">
        <f>Calcu!AB139</f>
        <v/>
      </c>
      <c r="BK142" s="359"/>
      <c r="BL142" s="359"/>
      <c r="BM142" s="359"/>
      <c r="BN142" s="360"/>
    </row>
    <row r="143" spans="1:66" ht="18.75" customHeight="1">
      <c r="A143" s="57"/>
      <c r="B143" s="358" t="str">
        <f>Calcu!C140</f>
        <v/>
      </c>
      <c r="C143" s="359"/>
      <c r="D143" s="359"/>
      <c r="E143" s="359"/>
      <c r="F143" s="360"/>
      <c r="G143" s="358" t="str">
        <f>Calcu!E140</f>
        <v/>
      </c>
      <c r="H143" s="359"/>
      <c r="I143" s="359"/>
      <c r="J143" s="359"/>
      <c r="K143" s="360"/>
      <c r="L143" s="358" t="str">
        <f>Calcu!F140</f>
        <v/>
      </c>
      <c r="M143" s="359"/>
      <c r="N143" s="359"/>
      <c r="O143" s="359"/>
      <c r="P143" s="360"/>
      <c r="Q143" s="358" t="str">
        <f>Calcu!G140</f>
        <v/>
      </c>
      <c r="R143" s="359"/>
      <c r="S143" s="359"/>
      <c r="T143" s="359"/>
      <c r="U143" s="360"/>
      <c r="V143" s="358" t="str">
        <f>Calcu!H140</f>
        <v/>
      </c>
      <c r="W143" s="359"/>
      <c r="X143" s="359"/>
      <c r="Y143" s="359"/>
      <c r="Z143" s="360"/>
      <c r="AA143" s="358" t="str">
        <f>Calcu!I140</f>
        <v/>
      </c>
      <c r="AB143" s="359"/>
      <c r="AC143" s="359"/>
      <c r="AD143" s="359"/>
      <c r="AE143" s="360"/>
      <c r="AF143" s="358" t="str">
        <f>Calcu!J140</f>
        <v/>
      </c>
      <c r="AG143" s="359"/>
      <c r="AH143" s="359"/>
      <c r="AI143" s="359"/>
      <c r="AJ143" s="360"/>
      <c r="AK143" s="358" t="str">
        <f>Calcu!K140</f>
        <v/>
      </c>
      <c r="AL143" s="359"/>
      <c r="AM143" s="359"/>
      <c r="AN143" s="359"/>
      <c r="AO143" s="360"/>
      <c r="AP143" s="358" t="str">
        <f>Calcu!L140</f>
        <v/>
      </c>
      <c r="AQ143" s="359"/>
      <c r="AR143" s="359"/>
      <c r="AS143" s="359"/>
      <c r="AT143" s="360"/>
      <c r="AU143" s="358" t="str">
        <f>Calcu!N140</f>
        <v/>
      </c>
      <c r="AV143" s="359"/>
      <c r="AW143" s="359"/>
      <c r="AX143" s="359"/>
      <c r="AY143" s="360"/>
      <c r="AZ143" s="358" t="str">
        <f>Calcu!T140</f>
        <v/>
      </c>
      <c r="BA143" s="359"/>
      <c r="BB143" s="359"/>
      <c r="BC143" s="359"/>
      <c r="BD143" s="360"/>
      <c r="BE143" s="358" t="str">
        <f>Calcu!AA140</f>
        <v/>
      </c>
      <c r="BF143" s="359"/>
      <c r="BG143" s="359"/>
      <c r="BH143" s="359"/>
      <c r="BI143" s="360"/>
      <c r="BJ143" s="358" t="str">
        <f>Calcu!AB140</f>
        <v/>
      </c>
      <c r="BK143" s="359"/>
      <c r="BL143" s="359"/>
      <c r="BM143" s="359"/>
      <c r="BN143" s="360"/>
    </row>
    <row r="144" spans="1:66" ht="18.75" customHeight="1">
      <c r="A144" s="57"/>
      <c r="B144" s="358" t="str">
        <f>Calcu!C141</f>
        <v/>
      </c>
      <c r="C144" s="359"/>
      <c r="D144" s="359"/>
      <c r="E144" s="359"/>
      <c r="F144" s="360"/>
      <c r="G144" s="358" t="str">
        <f>Calcu!E141</f>
        <v/>
      </c>
      <c r="H144" s="359"/>
      <c r="I144" s="359"/>
      <c r="J144" s="359"/>
      <c r="K144" s="360"/>
      <c r="L144" s="358" t="str">
        <f>Calcu!F141</f>
        <v/>
      </c>
      <c r="M144" s="359"/>
      <c r="N144" s="359"/>
      <c r="O144" s="359"/>
      <c r="P144" s="360"/>
      <c r="Q144" s="358" t="str">
        <f>Calcu!G141</f>
        <v/>
      </c>
      <c r="R144" s="359"/>
      <c r="S144" s="359"/>
      <c r="T144" s="359"/>
      <c r="U144" s="360"/>
      <c r="V144" s="358" t="str">
        <f>Calcu!H141</f>
        <v/>
      </c>
      <c r="W144" s="359"/>
      <c r="X144" s="359"/>
      <c r="Y144" s="359"/>
      <c r="Z144" s="360"/>
      <c r="AA144" s="358" t="str">
        <f>Calcu!I141</f>
        <v/>
      </c>
      <c r="AB144" s="359"/>
      <c r="AC144" s="359"/>
      <c r="AD144" s="359"/>
      <c r="AE144" s="360"/>
      <c r="AF144" s="358" t="str">
        <f>Calcu!J141</f>
        <v/>
      </c>
      <c r="AG144" s="359"/>
      <c r="AH144" s="359"/>
      <c r="AI144" s="359"/>
      <c r="AJ144" s="360"/>
      <c r="AK144" s="358" t="str">
        <f>Calcu!K141</f>
        <v/>
      </c>
      <c r="AL144" s="359"/>
      <c r="AM144" s="359"/>
      <c r="AN144" s="359"/>
      <c r="AO144" s="360"/>
      <c r="AP144" s="358" t="str">
        <f>Calcu!L141</f>
        <v/>
      </c>
      <c r="AQ144" s="359"/>
      <c r="AR144" s="359"/>
      <c r="AS144" s="359"/>
      <c r="AT144" s="360"/>
      <c r="AU144" s="358" t="str">
        <f>Calcu!N141</f>
        <v/>
      </c>
      <c r="AV144" s="359"/>
      <c r="AW144" s="359"/>
      <c r="AX144" s="359"/>
      <c r="AY144" s="360"/>
      <c r="AZ144" s="358" t="str">
        <f>Calcu!T141</f>
        <v/>
      </c>
      <c r="BA144" s="359"/>
      <c r="BB144" s="359"/>
      <c r="BC144" s="359"/>
      <c r="BD144" s="360"/>
      <c r="BE144" s="358" t="str">
        <f>Calcu!AA141</f>
        <v/>
      </c>
      <c r="BF144" s="359"/>
      <c r="BG144" s="359"/>
      <c r="BH144" s="359"/>
      <c r="BI144" s="360"/>
      <c r="BJ144" s="358" t="str">
        <f>Calcu!AB141</f>
        <v/>
      </c>
      <c r="BK144" s="359"/>
      <c r="BL144" s="359"/>
      <c r="BM144" s="359"/>
      <c r="BN144" s="360"/>
    </row>
    <row r="145" spans="1:66" ht="18.75" customHeight="1">
      <c r="A145" s="57"/>
      <c r="B145" s="358" t="str">
        <f>Calcu!C142</f>
        <v/>
      </c>
      <c r="C145" s="359"/>
      <c r="D145" s="359"/>
      <c r="E145" s="359"/>
      <c r="F145" s="360"/>
      <c r="G145" s="358" t="str">
        <f>Calcu!E142</f>
        <v/>
      </c>
      <c r="H145" s="359"/>
      <c r="I145" s="359"/>
      <c r="J145" s="359"/>
      <c r="K145" s="360"/>
      <c r="L145" s="358" t="str">
        <f>Calcu!F142</f>
        <v/>
      </c>
      <c r="M145" s="359"/>
      <c r="N145" s="359"/>
      <c r="O145" s="359"/>
      <c r="P145" s="360"/>
      <c r="Q145" s="358" t="str">
        <f>Calcu!G142</f>
        <v/>
      </c>
      <c r="R145" s="359"/>
      <c r="S145" s="359"/>
      <c r="T145" s="359"/>
      <c r="U145" s="360"/>
      <c r="V145" s="358" t="str">
        <f>Calcu!H142</f>
        <v/>
      </c>
      <c r="W145" s="359"/>
      <c r="X145" s="359"/>
      <c r="Y145" s="359"/>
      <c r="Z145" s="360"/>
      <c r="AA145" s="358" t="str">
        <f>Calcu!I142</f>
        <v/>
      </c>
      <c r="AB145" s="359"/>
      <c r="AC145" s="359"/>
      <c r="AD145" s="359"/>
      <c r="AE145" s="360"/>
      <c r="AF145" s="358" t="str">
        <f>Calcu!J142</f>
        <v/>
      </c>
      <c r="AG145" s="359"/>
      <c r="AH145" s="359"/>
      <c r="AI145" s="359"/>
      <c r="AJ145" s="360"/>
      <c r="AK145" s="358" t="str">
        <f>Calcu!K142</f>
        <v/>
      </c>
      <c r="AL145" s="359"/>
      <c r="AM145" s="359"/>
      <c r="AN145" s="359"/>
      <c r="AO145" s="360"/>
      <c r="AP145" s="358" t="str">
        <f>Calcu!L142</f>
        <v/>
      </c>
      <c r="AQ145" s="359"/>
      <c r="AR145" s="359"/>
      <c r="AS145" s="359"/>
      <c r="AT145" s="360"/>
      <c r="AU145" s="358" t="str">
        <f>Calcu!N142</f>
        <v/>
      </c>
      <c r="AV145" s="359"/>
      <c r="AW145" s="359"/>
      <c r="AX145" s="359"/>
      <c r="AY145" s="360"/>
      <c r="AZ145" s="358" t="str">
        <f>Calcu!T142</f>
        <v/>
      </c>
      <c r="BA145" s="359"/>
      <c r="BB145" s="359"/>
      <c r="BC145" s="359"/>
      <c r="BD145" s="360"/>
      <c r="BE145" s="358" t="str">
        <f>Calcu!AA142</f>
        <v/>
      </c>
      <c r="BF145" s="359"/>
      <c r="BG145" s="359"/>
      <c r="BH145" s="359"/>
      <c r="BI145" s="360"/>
      <c r="BJ145" s="358" t="str">
        <f>Calcu!AB142</f>
        <v/>
      </c>
      <c r="BK145" s="359"/>
      <c r="BL145" s="359"/>
      <c r="BM145" s="359"/>
      <c r="BN145" s="360"/>
    </row>
    <row r="146" spans="1:66" ht="18.75" customHeight="1">
      <c r="A146" s="57"/>
      <c r="B146" s="358" t="str">
        <f>Calcu!C143</f>
        <v/>
      </c>
      <c r="C146" s="359"/>
      <c r="D146" s="359"/>
      <c r="E146" s="359"/>
      <c r="F146" s="360"/>
      <c r="G146" s="358" t="str">
        <f>Calcu!E143</f>
        <v/>
      </c>
      <c r="H146" s="359"/>
      <c r="I146" s="359"/>
      <c r="J146" s="359"/>
      <c r="K146" s="360"/>
      <c r="L146" s="358" t="str">
        <f>Calcu!F143</f>
        <v/>
      </c>
      <c r="M146" s="359"/>
      <c r="N146" s="359"/>
      <c r="O146" s="359"/>
      <c r="P146" s="360"/>
      <c r="Q146" s="358" t="str">
        <f>Calcu!G143</f>
        <v/>
      </c>
      <c r="R146" s="359"/>
      <c r="S146" s="359"/>
      <c r="T146" s="359"/>
      <c r="U146" s="360"/>
      <c r="V146" s="358" t="str">
        <f>Calcu!H143</f>
        <v/>
      </c>
      <c r="W146" s="359"/>
      <c r="X146" s="359"/>
      <c r="Y146" s="359"/>
      <c r="Z146" s="360"/>
      <c r="AA146" s="358" t="str">
        <f>Calcu!I143</f>
        <v/>
      </c>
      <c r="AB146" s="359"/>
      <c r="AC146" s="359"/>
      <c r="AD146" s="359"/>
      <c r="AE146" s="360"/>
      <c r="AF146" s="358" t="str">
        <f>Calcu!J143</f>
        <v/>
      </c>
      <c r="AG146" s="359"/>
      <c r="AH146" s="359"/>
      <c r="AI146" s="359"/>
      <c r="AJ146" s="360"/>
      <c r="AK146" s="358" t="str">
        <f>Calcu!K143</f>
        <v/>
      </c>
      <c r="AL146" s="359"/>
      <c r="AM146" s="359"/>
      <c r="AN146" s="359"/>
      <c r="AO146" s="360"/>
      <c r="AP146" s="358" t="str">
        <f>Calcu!L143</f>
        <v/>
      </c>
      <c r="AQ146" s="359"/>
      <c r="AR146" s="359"/>
      <c r="AS146" s="359"/>
      <c r="AT146" s="360"/>
      <c r="AU146" s="358" t="str">
        <f>Calcu!N143</f>
        <v/>
      </c>
      <c r="AV146" s="359"/>
      <c r="AW146" s="359"/>
      <c r="AX146" s="359"/>
      <c r="AY146" s="360"/>
      <c r="AZ146" s="358" t="str">
        <f>Calcu!T143</f>
        <v/>
      </c>
      <c r="BA146" s="359"/>
      <c r="BB146" s="359"/>
      <c r="BC146" s="359"/>
      <c r="BD146" s="360"/>
      <c r="BE146" s="358" t="str">
        <f>Calcu!AA143</f>
        <v/>
      </c>
      <c r="BF146" s="359"/>
      <c r="BG146" s="359"/>
      <c r="BH146" s="359"/>
      <c r="BI146" s="360"/>
      <c r="BJ146" s="358" t="str">
        <f>Calcu!AB143</f>
        <v/>
      </c>
      <c r="BK146" s="359"/>
      <c r="BL146" s="359"/>
      <c r="BM146" s="359"/>
      <c r="BN146" s="360"/>
    </row>
    <row r="147" spans="1:66" ht="18.75" customHeight="1">
      <c r="A147" s="57"/>
      <c r="B147" s="358" t="str">
        <f>Calcu!C144</f>
        <v/>
      </c>
      <c r="C147" s="359"/>
      <c r="D147" s="359"/>
      <c r="E147" s="359"/>
      <c r="F147" s="360"/>
      <c r="G147" s="358" t="str">
        <f>Calcu!E144</f>
        <v/>
      </c>
      <c r="H147" s="359"/>
      <c r="I147" s="359"/>
      <c r="J147" s="359"/>
      <c r="K147" s="360"/>
      <c r="L147" s="358" t="str">
        <f>Calcu!F144</f>
        <v/>
      </c>
      <c r="M147" s="359"/>
      <c r="N147" s="359"/>
      <c r="O147" s="359"/>
      <c r="P147" s="360"/>
      <c r="Q147" s="358" t="str">
        <f>Calcu!G144</f>
        <v/>
      </c>
      <c r="R147" s="359"/>
      <c r="S147" s="359"/>
      <c r="T147" s="359"/>
      <c r="U147" s="360"/>
      <c r="V147" s="358" t="str">
        <f>Calcu!H144</f>
        <v/>
      </c>
      <c r="W147" s="359"/>
      <c r="X147" s="359"/>
      <c r="Y147" s="359"/>
      <c r="Z147" s="360"/>
      <c r="AA147" s="358" t="str">
        <f>Calcu!I144</f>
        <v/>
      </c>
      <c r="AB147" s="359"/>
      <c r="AC147" s="359"/>
      <c r="AD147" s="359"/>
      <c r="AE147" s="360"/>
      <c r="AF147" s="358" t="str">
        <f>Calcu!J144</f>
        <v/>
      </c>
      <c r="AG147" s="359"/>
      <c r="AH147" s="359"/>
      <c r="AI147" s="359"/>
      <c r="AJ147" s="360"/>
      <c r="AK147" s="358" t="str">
        <f>Calcu!K144</f>
        <v/>
      </c>
      <c r="AL147" s="359"/>
      <c r="AM147" s="359"/>
      <c r="AN147" s="359"/>
      <c r="AO147" s="360"/>
      <c r="AP147" s="358" t="str">
        <f>Calcu!L144</f>
        <v/>
      </c>
      <c r="AQ147" s="359"/>
      <c r="AR147" s="359"/>
      <c r="AS147" s="359"/>
      <c r="AT147" s="360"/>
      <c r="AU147" s="358" t="str">
        <f>Calcu!N144</f>
        <v/>
      </c>
      <c r="AV147" s="359"/>
      <c r="AW147" s="359"/>
      <c r="AX147" s="359"/>
      <c r="AY147" s="360"/>
      <c r="AZ147" s="358" t="str">
        <f>Calcu!T144</f>
        <v/>
      </c>
      <c r="BA147" s="359"/>
      <c r="BB147" s="359"/>
      <c r="BC147" s="359"/>
      <c r="BD147" s="360"/>
      <c r="BE147" s="358" t="str">
        <f>Calcu!AA144</f>
        <v/>
      </c>
      <c r="BF147" s="359"/>
      <c r="BG147" s="359"/>
      <c r="BH147" s="359"/>
      <c r="BI147" s="360"/>
      <c r="BJ147" s="358" t="str">
        <f>Calcu!AB144</f>
        <v/>
      </c>
      <c r="BK147" s="359"/>
      <c r="BL147" s="359"/>
      <c r="BM147" s="359"/>
      <c r="BN147" s="360"/>
    </row>
    <row r="148" spans="1:66" ht="18.75" customHeight="1">
      <c r="A148" s="57"/>
      <c r="B148" s="358" t="str">
        <f>Calcu!C145</f>
        <v/>
      </c>
      <c r="C148" s="359"/>
      <c r="D148" s="359"/>
      <c r="E148" s="359"/>
      <c r="F148" s="360"/>
      <c r="G148" s="358" t="str">
        <f>Calcu!E145</f>
        <v/>
      </c>
      <c r="H148" s="359"/>
      <c r="I148" s="359"/>
      <c r="J148" s="359"/>
      <c r="K148" s="360"/>
      <c r="L148" s="358" t="str">
        <f>Calcu!F145</f>
        <v/>
      </c>
      <c r="M148" s="359"/>
      <c r="N148" s="359"/>
      <c r="O148" s="359"/>
      <c r="P148" s="360"/>
      <c r="Q148" s="358" t="str">
        <f>Calcu!G145</f>
        <v/>
      </c>
      <c r="R148" s="359"/>
      <c r="S148" s="359"/>
      <c r="T148" s="359"/>
      <c r="U148" s="360"/>
      <c r="V148" s="358" t="str">
        <f>Calcu!H145</f>
        <v/>
      </c>
      <c r="W148" s="359"/>
      <c r="X148" s="359"/>
      <c r="Y148" s="359"/>
      <c r="Z148" s="360"/>
      <c r="AA148" s="358" t="str">
        <f>Calcu!I145</f>
        <v/>
      </c>
      <c r="AB148" s="359"/>
      <c r="AC148" s="359"/>
      <c r="AD148" s="359"/>
      <c r="AE148" s="360"/>
      <c r="AF148" s="358" t="str">
        <f>Calcu!J145</f>
        <v/>
      </c>
      <c r="AG148" s="359"/>
      <c r="AH148" s="359"/>
      <c r="AI148" s="359"/>
      <c r="AJ148" s="360"/>
      <c r="AK148" s="358" t="str">
        <f>Calcu!K145</f>
        <v/>
      </c>
      <c r="AL148" s="359"/>
      <c r="AM148" s="359"/>
      <c r="AN148" s="359"/>
      <c r="AO148" s="360"/>
      <c r="AP148" s="358" t="str">
        <f>Calcu!L145</f>
        <v/>
      </c>
      <c r="AQ148" s="359"/>
      <c r="AR148" s="359"/>
      <c r="AS148" s="359"/>
      <c r="AT148" s="360"/>
      <c r="AU148" s="358" t="str">
        <f>Calcu!N145</f>
        <v/>
      </c>
      <c r="AV148" s="359"/>
      <c r="AW148" s="359"/>
      <c r="AX148" s="359"/>
      <c r="AY148" s="360"/>
      <c r="AZ148" s="358" t="str">
        <f>Calcu!T145</f>
        <v/>
      </c>
      <c r="BA148" s="359"/>
      <c r="BB148" s="359"/>
      <c r="BC148" s="359"/>
      <c r="BD148" s="360"/>
      <c r="BE148" s="358" t="str">
        <f>Calcu!AA145</f>
        <v/>
      </c>
      <c r="BF148" s="359"/>
      <c r="BG148" s="359"/>
      <c r="BH148" s="359"/>
      <c r="BI148" s="360"/>
      <c r="BJ148" s="358" t="str">
        <f>Calcu!AB145</f>
        <v/>
      </c>
      <c r="BK148" s="359"/>
      <c r="BL148" s="359"/>
      <c r="BM148" s="359"/>
      <c r="BN148" s="360"/>
    </row>
    <row r="149" spans="1:66" ht="18.75" customHeight="1">
      <c r="A149" s="57"/>
      <c r="B149" s="358" t="str">
        <f>Calcu!C146</f>
        <v/>
      </c>
      <c r="C149" s="359"/>
      <c r="D149" s="359"/>
      <c r="E149" s="359"/>
      <c r="F149" s="360"/>
      <c r="G149" s="358" t="str">
        <f>Calcu!E146</f>
        <v/>
      </c>
      <c r="H149" s="359"/>
      <c r="I149" s="359"/>
      <c r="J149" s="359"/>
      <c r="K149" s="360"/>
      <c r="L149" s="358" t="str">
        <f>Calcu!F146</f>
        <v/>
      </c>
      <c r="M149" s="359"/>
      <c r="N149" s="359"/>
      <c r="O149" s="359"/>
      <c r="P149" s="360"/>
      <c r="Q149" s="358" t="str">
        <f>Calcu!G146</f>
        <v/>
      </c>
      <c r="R149" s="359"/>
      <c r="S149" s="359"/>
      <c r="T149" s="359"/>
      <c r="U149" s="360"/>
      <c r="V149" s="358" t="str">
        <f>Calcu!H146</f>
        <v/>
      </c>
      <c r="W149" s="359"/>
      <c r="X149" s="359"/>
      <c r="Y149" s="359"/>
      <c r="Z149" s="360"/>
      <c r="AA149" s="358" t="str">
        <f>Calcu!I146</f>
        <v/>
      </c>
      <c r="AB149" s="359"/>
      <c r="AC149" s="359"/>
      <c r="AD149" s="359"/>
      <c r="AE149" s="360"/>
      <c r="AF149" s="358" t="str">
        <f>Calcu!J146</f>
        <v/>
      </c>
      <c r="AG149" s="359"/>
      <c r="AH149" s="359"/>
      <c r="AI149" s="359"/>
      <c r="AJ149" s="360"/>
      <c r="AK149" s="358" t="str">
        <f>Calcu!K146</f>
        <v/>
      </c>
      <c r="AL149" s="359"/>
      <c r="AM149" s="359"/>
      <c r="AN149" s="359"/>
      <c r="AO149" s="360"/>
      <c r="AP149" s="358" t="str">
        <f>Calcu!L146</f>
        <v/>
      </c>
      <c r="AQ149" s="359"/>
      <c r="AR149" s="359"/>
      <c r="AS149" s="359"/>
      <c r="AT149" s="360"/>
      <c r="AU149" s="358" t="str">
        <f>Calcu!N146</f>
        <v/>
      </c>
      <c r="AV149" s="359"/>
      <c r="AW149" s="359"/>
      <c r="AX149" s="359"/>
      <c r="AY149" s="360"/>
      <c r="AZ149" s="358" t="str">
        <f>Calcu!T146</f>
        <v/>
      </c>
      <c r="BA149" s="359"/>
      <c r="BB149" s="359"/>
      <c r="BC149" s="359"/>
      <c r="BD149" s="360"/>
      <c r="BE149" s="358" t="str">
        <f>Calcu!AA146</f>
        <v/>
      </c>
      <c r="BF149" s="359"/>
      <c r="BG149" s="359"/>
      <c r="BH149" s="359"/>
      <c r="BI149" s="360"/>
      <c r="BJ149" s="358" t="str">
        <f>Calcu!AB146</f>
        <v/>
      </c>
      <c r="BK149" s="359"/>
      <c r="BL149" s="359"/>
      <c r="BM149" s="359"/>
      <c r="BN149" s="360"/>
    </row>
    <row r="150" spans="1:66" ht="18.75" customHeight="1">
      <c r="A150" s="57"/>
      <c r="B150" s="358" t="str">
        <f>Calcu!C147</f>
        <v/>
      </c>
      <c r="C150" s="359"/>
      <c r="D150" s="359"/>
      <c r="E150" s="359"/>
      <c r="F150" s="360"/>
      <c r="G150" s="358" t="str">
        <f>Calcu!E147</f>
        <v/>
      </c>
      <c r="H150" s="359"/>
      <c r="I150" s="359"/>
      <c r="J150" s="359"/>
      <c r="K150" s="360"/>
      <c r="L150" s="358" t="str">
        <f>Calcu!F147</f>
        <v/>
      </c>
      <c r="M150" s="359"/>
      <c r="N150" s="359"/>
      <c r="O150" s="359"/>
      <c r="P150" s="360"/>
      <c r="Q150" s="358" t="str">
        <f>Calcu!G147</f>
        <v/>
      </c>
      <c r="R150" s="359"/>
      <c r="S150" s="359"/>
      <c r="T150" s="359"/>
      <c r="U150" s="360"/>
      <c r="V150" s="358" t="str">
        <f>Calcu!H147</f>
        <v/>
      </c>
      <c r="W150" s="359"/>
      <c r="X150" s="359"/>
      <c r="Y150" s="359"/>
      <c r="Z150" s="360"/>
      <c r="AA150" s="358" t="str">
        <f>Calcu!I147</f>
        <v/>
      </c>
      <c r="AB150" s="359"/>
      <c r="AC150" s="359"/>
      <c r="AD150" s="359"/>
      <c r="AE150" s="360"/>
      <c r="AF150" s="358" t="str">
        <f>Calcu!J147</f>
        <v/>
      </c>
      <c r="AG150" s="359"/>
      <c r="AH150" s="359"/>
      <c r="AI150" s="359"/>
      <c r="AJ150" s="360"/>
      <c r="AK150" s="358" t="str">
        <f>Calcu!K147</f>
        <v/>
      </c>
      <c r="AL150" s="359"/>
      <c r="AM150" s="359"/>
      <c r="AN150" s="359"/>
      <c r="AO150" s="360"/>
      <c r="AP150" s="358" t="str">
        <f>Calcu!L147</f>
        <v/>
      </c>
      <c r="AQ150" s="359"/>
      <c r="AR150" s="359"/>
      <c r="AS150" s="359"/>
      <c r="AT150" s="360"/>
      <c r="AU150" s="358" t="str">
        <f>Calcu!N147</f>
        <v/>
      </c>
      <c r="AV150" s="359"/>
      <c r="AW150" s="359"/>
      <c r="AX150" s="359"/>
      <c r="AY150" s="360"/>
      <c r="AZ150" s="358" t="str">
        <f>Calcu!T147</f>
        <v/>
      </c>
      <c r="BA150" s="359"/>
      <c r="BB150" s="359"/>
      <c r="BC150" s="359"/>
      <c r="BD150" s="360"/>
      <c r="BE150" s="358" t="str">
        <f>Calcu!AA147</f>
        <v/>
      </c>
      <c r="BF150" s="359"/>
      <c r="BG150" s="359"/>
      <c r="BH150" s="359"/>
      <c r="BI150" s="360"/>
      <c r="BJ150" s="358" t="str">
        <f>Calcu!AB147</f>
        <v/>
      </c>
      <c r="BK150" s="359"/>
      <c r="BL150" s="359"/>
      <c r="BM150" s="359"/>
      <c r="BN150" s="360"/>
    </row>
    <row r="151" spans="1:66" ht="18.75" customHeight="1">
      <c r="A151" s="57"/>
      <c r="B151" s="358" t="str">
        <f>Calcu!C148</f>
        <v/>
      </c>
      <c r="C151" s="359"/>
      <c r="D151" s="359"/>
      <c r="E151" s="359"/>
      <c r="F151" s="360"/>
      <c r="G151" s="358" t="str">
        <f>Calcu!E148</f>
        <v/>
      </c>
      <c r="H151" s="359"/>
      <c r="I151" s="359"/>
      <c r="J151" s="359"/>
      <c r="K151" s="360"/>
      <c r="L151" s="358" t="str">
        <f>Calcu!F148</f>
        <v/>
      </c>
      <c r="M151" s="359"/>
      <c r="N151" s="359"/>
      <c r="O151" s="359"/>
      <c r="P151" s="360"/>
      <c r="Q151" s="358" t="str">
        <f>Calcu!G148</f>
        <v/>
      </c>
      <c r="R151" s="359"/>
      <c r="S151" s="359"/>
      <c r="T151" s="359"/>
      <c r="U151" s="360"/>
      <c r="V151" s="358" t="str">
        <f>Calcu!H148</f>
        <v/>
      </c>
      <c r="W151" s="359"/>
      <c r="X151" s="359"/>
      <c r="Y151" s="359"/>
      <c r="Z151" s="360"/>
      <c r="AA151" s="358" t="str">
        <f>Calcu!I148</f>
        <v/>
      </c>
      <c r="AB151" s="359"/>
      <c r="AC151" s="359"/>
      <c r="AD151" s="359"/>
      <c r="AE151" s="360"/>
      <c r="AF151" s="358" t="str">
        <f>Calcu!J148</f>
        <v/>
      </c>
      <c r="AG151" s="359"/>
      <c r="AH151" s="359"/>
      <c r="AI151" s="359"/>
      <c r="AJ151" s="360"/>
      <c r="AK151" s="358" t="str">
        <f>Calcu!K148</f>
        <v/>
      </c>
      <c r="AL151" s="359"/>
      <c r="AM151" s="359"/>
      <c r="AN151" s="359"/>
      <c r="AO151" s="360"/>
      <c r="AP151" s="358" t="str">
        <f>Calcu!L148</f>
        <v/>
      </c>
      <c r="AQ151" s="359"/>
      <c r="AR151" s="359"/>
      <c r="AS151" s="359"/>
      <c r="AT151" s="360"/>
      <c r="AU151" s="358" t="str">
        <f>Calcu!N148</f>
        <v/>
      </c>
      <c r="AV151" s="359"/>
      <c r="AW151" s="359"/>
      <c r="AX151" s="359"/>
      <c r="AY151" s="360"/>
      <c r="AZ151" s="358" t="str">
        <f>Calcu!T148</f>
        <v/>
      </c>
      <c r="BA151" s="359"/>
      <c r="BB151" s="359"/>
      <c r="BC151" s="359"/>
      <c r="BD151" s="360"/>
      <c r="BE151" s="358" t="str">
        <f>Calcu!AA148</f>
        <v/>
      </c>
      <c r="BF151" s="359"/>
      <c r="BG151" s="359"/>
      <c r="BH151" s="359"/>
      <c r="BI151" s="360"/>
      <c r="BJ151" s="358" t="str">
        <f>Calcu!AB148</f>
        <v/>
      </c>
      <c r="BK151" s="359"/>
      <c r="BL151" s="359"/>
      <c r="BM151" s="359"/>
      <c r="BN151" s="360"/>
    </row>
    <row r="152" spans="1:66" ht="18.75" customHeight="1">
      <c r="A152" s="57"/>
      <c r="B152" s="358" t="str">
        <f>Calcu!C149</f>
        <v/>
      </c>
      <c r="C152" s="359"/>
      <c r="D152" s="359"/>
      <c r="E152" s="359"/>
      <c r="F152" s="360"/>
      <c r="G152" s="358" t="str">
        <f>Calcu!E149</f>
        <v/>
      </c>
      <c r="H152" s="359"/>
      <c r="I152" s="359"/>
      <c r="J152" s="359"/>
      <c r="K152" s="360"/>
      <c r="L152" s="358" t="str">
        <f>Calcu!F149</f>
        <v/>
      </c>
      <c r="M152" s="359"/>
      <c r="N152" s="359"/>
      <c r="O152" s="359"/>
      <c r="P152" s="360"/>
      <c r="Q152" s="358" t="str">
        <f>Calcu!G149</f>
        <v/>
      </c>
      <c r="R152" s="359"/>
      <c r="S152" s="359"/>
      <c r="T152" s="359"/>
      <c r="U152" s="360"/>
      <c r="V152" s="358" t="str">
        <f>Calcu!H149</f>
        <v/>
      </c>
      <c r="W152" s="359"/>
      <c r="X152" s="359"/>
      <c r="Y152" s="359"/>
      <c r="Z152" s="360"/>
      <c r="AA152" s="358" t="str">
        <f>Calcu!I149</f>
        <v/>
      </c>
      <c r="AB152" s="359"/>
      <c r="AC152" s="359"/>
      <c r="AD152" s="359"/>
      <c r="AE152" s="360"/>
      <c r="AF152" s="358" t="str">
        <f>Calcu!J149</f>
        <v/>
      </c>
      <c r="AG152" s="359"/>
      <c r="AH152" s="359"/>
      <c r="AI152" s="359"/>
      <c r="AJ152" s="360"/>
      <c r="AK152" s="358" t="str">
        <f>Calcu!K149</f>
        <v/>
      </c>
      <c r="AL152" s="359"/>
      <c r="AM152" s="359"/>
      <c r="AN152" s="359"/>
      <c r="AO152" s="360"/>
      <c r="AP152" s="358" t="str">
        <f>Calcu!L149</f>
        <v/>
      </c>
      <c r="AQ152" s="359"/>
      <c r="AR152" s="359"/>
      <c r="AS152" s="359"/>
      <c r="AT152" s="360"/>
      <c r="AU152" s="358" t="str">
        <f>Calcu!N149</f>
        <v/>
      </c>
      <c r="AV152" s="359"/>
      <c r="AW152" s="359"/>
      <c r="AX152" s="359"/>
      <c r="AY152" s="360"/>
      <c r="AZ152" s="358" t="str">
        <f>Calcu!T149</f>
        <v/>
      </c>
      <c r="BA152" s="359"/>
      <c r="BB152" s="359"/>
      <c r="BC152" s="359"/>
      <c r="BD152" s="360"/>
      <c r="BE152" s="358" t="str">
        <f>Calcu!AA149</f>
        <v/>
      </c>
      <c r="BF152" s="359"/>
      <c r="BG152" s="359"/>
      <c r="BH152" s="359"/>
      <c r="BI152" s="360"/>
      <c r="BJ152" s="358" t="str">
        <f>Calcu!AB149</f>
        <v/>
      </c>
      <c r="BK152" s="359"/>
      <c r="BL152" s="359"/>
      <c r="BM152" s="359"/>
      <c r="BN152" s="360"/>
    </row>
    <row r="153" spans="1:66" ht="18.75" customHeight="1">
      <c r="A153" s="57"/>
      <c r="B153" s="358" t="str">
        <f>Calcu!C150</f>
        <v/>
      </c>
      <c r="C153" s="359"/>
      <c r="D153" s="359"/>
      <c r="E153" s="359"/>
      <c r="F153" s="360"/>
      <c r="G153" s="358" t="str">
        <f>Calcu!E150</f>
        <v/>
      </c>
      <c r="H153" s="359"/>
      <c r="I153" s="359"/>
      <c r="J153" s="359"/>
      <c r="K153" s="360"/>
      <c r="L153" s="358" t="str">
        <f>Calcu!F150</f>
        <v/>
      </c>
      <c r="M153" s="359"/>
      <c r="N153" s="359"/>
      <c r="O153" s="359"/>
      <c r="P153" s="360"/>
      <c r="Q153" s="358" t="str">
        <f>Calcu!G150</f>
        <v/>
      </c>
      <c r="R153" s="359"/>
      <c r="S153" s="359"/>
      <c r="T153" s="359"/>
      <c r="U153" s="360"/>
      <c r="V153" s="358" t="str">
        <f>Calcu!H150</f>
        <v/>
      </c>
      <c r="W153" s="359"/>
      <c r="X153" s="359"/>
      <c r="Y153" s="359"/>
      <c r="Z153" s="360"/>
      <c r="AA153" s="358" t="str">
        <f>Calcu!I150</f>
        <v/>
      </c>
      <c r="AB153" s="359"/>
      <c r="AC153" s="359"/>
      <c r="AD153" s="359"/>
      <c r="AE153" s="360"/>
      <c r="AF153" s="358" t="str">
        <f>Calcu!J150</f>
        <v/>
      </c>
      <c r="AG153" s="359"/>
      <c r="AH153" s="359"/>
      <c r="AI153" s="359"/>
      <c r="AJ153" s="360"/>
      <c r="AK153" s="358" t="str">
        <f>Calcu!K150</f>
        <v/>
      </c>
      <c r="AL153" s="359"/>
      <c r="AM153" s="359"/>
      <c r="AN153" s="359"/>
      <c r="AO153" s="360"/>
      <c r="AP153" s="358" t="str">
        <f>Calcu!L150</f>
        <v/>
      </c>
      <c r="AQ153" s="359"/>
      <c r="AR153" s="359"/>
      <c r="AS153" s="359"/>
      <c r="AT153" s="360"/>
      <c r="AU153" s="358" t="str">
        <f>Calcu!N150</f>
        <v/>
      </c>
      <c r="AV153" s="359"/>
      <c r="AW153" s="359"/>
      <c r="AX153" s="359"/>
      <c r="AY153" s="360"/>
      <c r="AZ153" s="358" t="str">
        <f>Calcu!T150</f>
        <v/>
      </c>
      <c r="BA153" s="359"/>
      <c r="BB153" s="359"/>
      <c r="BC153" s="359"/>
      <c r="BD153" s="360"/>
      <c r="BE153" s="358" t="str">
        <f>Calcu!AA150</f>
        <v/>
      </c>
      <c r="BF153" s="359"/>
      <c r="BG153" s="359"/>
      <c r="BH153" s="359"/>
      <c r="BI153" s="360"/>
      <c r="BJ153" s="358" t="str">
        <f>Calcu!AB150</f>
        <v/>
      </c>
      <c r="BK153" s="359"/>
      <c r="BL153" s="359"/>
      <c r="BM153" s="359"/>
      <c r="BN153" s="360"/>
    </row>
    <row r="154" spans="1:66" ht="18.75" customHeight="1">
      <c r="A154" s="57"/>
      <c r="B154" s="358" t="str">
        <f>Calcu!C151</f>
        <v/>
      </c>
      <c r="C154" s="359"/>
      <c r="D154" s="359"/>
      <c r="E154" s="359"/>
      <c r="F154" s="360"/>
      <c r="G154" s="358" t="str">
        <f>Calcu!E151</f>
        <v/>
      </c>
      <c r="H154" s="359"/>
      <c r="I154" s="359"/>
      <c r="J154" s="359"/>
      <c r="K154" s="360"/>
      <c r="L154" s="358" t="str">
        <f>Calcu!F151</f>
        <v/>
      </c>
      <c r="M154" s="359"/>
      <c r="N154" s="359"/>
      <c r="O154" s="359"/>
      <c r="P154" s="360"/>
      <c r="Q154" s="358" t="str">
        <f>Calcu!G151</f>
        <v/>
      </c>
      <c r="R154" s="359"/>
      <c r="S154" s="359"/>
      <c r="T154" s="359"/>
      <c r="U154" s="360"/>
      <c r="V154" s="358" t="str">
        <f>Calcu!H151</f>
        <v/>
      </c>
      <c r="W154" s="359"/>
      <c r="X154" s="359"/>
      <c r="Y154" s="359"/>
      <c r="Z154" s="360"/>
      <c r="AA154" s="358" t="str">
        <f>Calcu!I151</f>
        <v/>
      </c>
      <c r="AB154" s="359"/>
      <c r="AC154" s="359"/>
      <c r="AD154" s="359"/>
      <c r="AE154" s="360"/>
      <c r="AF154" s="358" t="str">
        <f>Calcu!J151</f>
        <v/>
      </c>
      <c r="AG154" s="359"/>
      <c r="AH154" s="359"/>
      <c r="AI154" s="359"/>
      <c r="AJ154" s="360"/>
      <c r="AK154" s="358" t="str">
        <f>Calcu!K151</f>
        <v/>
      </c>
      <c r="AL154" s="359"/>
      <c r="AM154" s="359"/>
      <c r="AN154" s="359"/>
      <c r="AO154" s="360"/>
      <c r="AP154" s="358" t="str">
        <f>Calcu!L151</f>
        <v/>
      </c>
      <c r="AQ154" s="359"/>
      <c r="AR154" s="359"/>
      <c r="AS154" s="359"/>
      <c r="AT154" s="360"/>
      <c r="AU154" s="358" t="str">
        <f>Calcu!N151</f>
        <v/>
      </c>
      <c r="AV154" s="359"/>
      <c r="AW154" s="359"/>
      <c r="AX154" s="359"/>
      <c r="AY154" s="360"/>
      <c r="AZ154" s="358" t="str">
        <f>Calcu!T151</f>
        <v/>
      </c>
      <c r="BA154" s="359"/>
      <c r="BB154" s="359"/>
      <c r="BC154" s="359"/>
      <c r="BD154" s="360"/>
      <c r="BE154" s="358" t="str">
        <f>Calcu!AA151</f>
        <v/>
      </c>
      <c r="BF154" s="359"/>
      <c r="BG154" s="359"/>
      <c r="BH154" s="359"/>
      <c r="BI154" s="360"/>
      <c r="BJ154" s="358" t="str">
        <f>Calcu!AB151</f>
        <v/>
      </c>
      <c r="BK154" s="359"/>
      <c r="BL154" s="359"/>
      <c r="BM154" s="359"/>
      <c r="BN154" s="360"/>
    </row>
    <row r="155" spans="1:66" ht="18.75" customHeight="1">
      <c r="A155" s="57"/>
      <c r="B155" s="358" t="str">
        <f>Calcu!C152</f>
        <v/>
      </c>
      <c r="C155" s="359"/>
      <c r="D155" s="359"/>
      <c r="E155" s="359"/>
      <c r="F155" s="360"/>
      <c r="G155" s="358" t="str">
        <f>Calcu!E152</f>
        <v/>
      </c>
      <c r="H155" s="359"/>
      <c r="I155" s="359"/>
      <c r="J155" s="359"/>
      <c r="K155" s="360"/>
      <c r="L155" s="358" t="str">
        <f>Calcu!F152</f>
        <v/>
      </c>
      <c r="M155" s="359"/>
      <c r="N155" s="359"/>
      <c r="O155" s="359"/>
      <c r="P155" s="360"/>
      <c r="Q155" s="358" t="str">
        <f>Calcu!G152</f>
        <v/>
      </c>
      <c r="R155" s="359"/>
      <c r="S155" s="359"/>
      <c r="T155" s="359"/>
      <c r="U155" s="360"/>
      <c r="V155" s="358" t="str">
        <f>Calcu!H152</f>
        <v/>
      </c>
      <c r="W155" s="359"/>
      <c r="X155" s="359"/>
      <c r="Y155" s="359"/>
      <c r="Z155" s="360"/>
      <c r="AA155" s="358" t="str">
        <f>Calcu!I152</f>
        <v/>
      </c>
      <c r="AB155" s="359"/>
      <c r="AC155" s="359"/>
      <c r="AD155" s="359"/>
      <c r="AE155" s="360"/>
      <c r="AF155" s="358" t="str">
        <f>Calcu!J152</f>
        <v/>
      </c>
      <c r="AG155" s="359"/>
      <c r="AH155" s="359"/>
      <c r="AI155" s="359"/>
      <c r="AJ155" s="360"/>
      <c r="AK155" s="358" t="str">
        <f>Calcu!K152</f>
        <v/>
      </c>
      <c r="AL155" s="359"/>
      <c r="AM155" s="359"/>
      <c r="AN155" s="359"/>
      <c r="AO155" s="360"/>
      <c r="AP155" s="358" t="str">
        <f>Calcu!L152</f>
        <v/>
      </c>
      <c r="AQ155" s="359"/>
      <c r="AR155" s="359"/>
      <c r="AS155" s="359"/>
      <c r="AT155" s="360"/>
      <c r="AU155" s="358" t="str">
        <f>Calcu!N152</f>
        <v/>
      </c>
      <c r="AV155" s="359"/>
      <c r="AW155" s="359"/>
      <c r="AX155" s="359"/>
      <c r="AY155" s="360"/>
      <c r="AZ155" s="358" t="str">
        <f>Calcu!T152</f>
        <v/>
      </c>
      <c r="BA155" s="359"/>
      <c r="BB155" s="359"/>
      <c r="BC155" s="359"/>
      <c r="BD155" s="360"/>
      <c r="BE155" s="358" t="str">
        <f>Calcu!AA152</f>
        <v/>
      </c>
      <c r="BF155" s="359"/>
      <c r="BG155" s="359"/>
      <c r="BH155" s="359"/>
      <c r="BI155" s="360"/>
      <c r="BJ155" s="358" t="str">
        <f>Calcu!AB152</f>
        <v/>
      </c>
      <c r="BK155" s="359"/>
      <c r="BL155" s="359"/>
      <c r="BM155" s="359"/>
      <c r="BN155" s="360"/>
    </row>
    <row r="156" spans="1:66" ht="18.75" customHeight="1">
      <c r="A156" s="57"/>
      <c r="B156" s="358" t="str">
        <f>Calcu!C153</f>
        <v/>
      </c>
      <c r="C156" s="359"/>
      <c r="D156" s="359"/>
      <c r="E156" s="359"/>
      <c r="F156" s="360"/>
      <c r="G156" s="358" t="str">
        <f>Calcu!E153</f>
        <v/>
      </c>
      <c r="H156" s="359"/>
      <c r="I156" s="359"/>
      <c r="J156" s="359"/>
      <c r="K156" s="360"/>
      <c r="L156" s="358" t="str">
        <f>Calcu!F153</f>
        <v/>
      </c>
      <c r="M156" s="359"/>
      <c r="N156" s="359"/>
      <c r="O156" s="359"/>
      <c r="P156" s="360"/>
      <c r="Q156" s="358" t="str">
        <f>Calcu!G153</f>
        <v/>
      </c>
      <c r="R156" s="359"/>
      <c r="S156" s="359"/>
      <c r="T156" s="359"/>
      <c r="U156" s="360"/>
      <c r="V156" s="358" t="str">
        <f>Calcu!H153</f>
        <v/>
      </c>
      <c r="W156" s="359"/>
      <c r="X156" s="359"/>
      <c r="Y156" s="359"/>
      <c r="Z156" s="360"/>
      <c r="AA156" s="358" t="str">
        <f>Calcu!I153</f>
        <v/>
      </c>
      <c r="AB156" s="359"/>
      <c r="AC156" s="359"/>
      <c r="AD156" s="359"/>
      <c r="AE156" s="360"/>
      <c r="AF156" s="358" t="str">
        <f>Calcu!J153</f>
        <v/>
      </c>
      <c r="AG156" s="359"/>
      <c r="AH156" s="359"/>
      <c r="AI156" s="359"/>
      <c r="AJ156" s="360"/>
      <c r="AK156" s="358" t="str">
        <f>Calcu!K153</f>
        <v/>
      </c>
      <c r="AL156" s="359"/>
      <c r="AM156" s="359"/>
      <c r="AN156" s="359"/>
      <c r="AO156" s="360"/>
      <c r="AP156" s="358" t="str">
        <f>Calcu!L153</f>
        <v/>
      </c>
      <c r="AQ156" s="359"/>
      <c r="AR156" s="359"/>
      <c r="AS156" s="359"/>
      <c r="AT156" s="360"/>
      <c r="AU156" s="358" t="str">
        <f>Calcu!N153</f>
        <v/>
      </c>
      <c r="AV156" s="359"/>
      <c r="AW156" s="359"/>
      <c r="AX156" s="359"/>
      <c r="AY156" s="360"/>
      <c r="AZ156" s="358" t="str">
        <f>Calcu!T153</f>
        <v/>
      </c>
      <c r="BA156" s="359"/>
      <c r="BB156" s="359"/>
      <c r="BC156" s="359"/>
      <c r="BD156" s="360"/>
      <c r="BE156" s="358" t="str">
        <f>Calcu!AA153</f>
        <v/>
      </c>
      <c r="BF156" s="359"/>
      <c r="BG156" s="359"/>
      <c r="BH156" s="359"/>
      <c r="BI156" s="360"/>
      <c r="BJ156" s="358" t="str">
        <f>Calcu!AB153</f>
        <v/>
      </c>
      <c r="BK156" s="359"/>
      <c r="BL156" s="359"/>
      <c r="BM156" s="359"/>
      <c r="BN156" s="360"/>
    </row>
    <row r="157" spans="1:66" ht="18.75" customHeight="1">
      <c r="A157" s="57"/>
      <c r="B157" s="358" t="str">
        <f>Calcu!C154</f>
        <v/>
      </c>
      <c r="C157" s="359"/>
      <c r="D157" s="359"/>
      <c r="E157" s="359"/>
      <c r="F157" s="360"/>
      <c r="G157" s="358" t="str">
        <f>Calcu!E154</f>
        <v/>
      </c>
      <c r="H157" s="359"/>
      <c r="I157" s="359"/>
      <c r="J157" s="359"/>
      <c r="K157" s="360"/>
      <c r="L157" s="358" t="str">
        <f>Calcu!F154</f>
        <v/>
      </c>
      <c r="M157" s="359"/>
      <c r="N157" s="359"/>
      <c r="O157" s="359"/>
      <c r="P157" s="360"/>
      <c r="Q157" s="358" t="str">
        <f>Calcu!G154</f>
        <v/>
      </c>
      <c r="R157" s="359"/>
      <c r="S157" s="359"/>
      <c r="T157" s="359"/>
      <c r="U157" s="360"/>
      <c r="V157" s="358" t="str">
        <f>Calcu!H154</f>
        <v/>
      </c>
      <c r="W157" s="359"/>
      <c r="X157" s="359"/>
      <c r="Y157" s="359"/>
      <c r="Z157" s="360"/>
      <c r="AA157" s="358" t="str">
        <f>Calcu!I154</f>
        <v/>
      </c>
      <c r="AB157" s="359"/>
      <c r="AC157" s="359"/>
      <c r="AD157" s="359"/>
      <c r="AE157" s="360"/>
      <c r="AF157" s="358" t="str">
        <f>Calcu!J154</f>
        <v/>
      </c>
      <c r="AG157" s="359"/>
      <c r="AH157" s="359"/>
      <c r="AI157" s="359"/>
      <c r="AJ157" s="360"/>
      <c r="AK157" s="358" t="str">
        <f>Calcu!K154</f>
        <v/>
      </c>
      <c r="AL157" s="359"/>
      <c r="AM157" s="359"/>
      <c r="AN157" s="359"/>
      <c r="AO157" s="360"/>
      <c r="AP157" s="358" t="str">
        <f>Calcu!L154</f>
        <v/>
      </c>
      <c r="AQ157" s="359"/>
      <c r="AR157" s="359"/>
      <c r="AS157" s="359"/>
      <c r="AT157" s="360"/>
      <c r="AU157" s="358" t="str">
        <f>Calcu!N154</f>
        <v/>
      </c>
      <c r="AV157" s="359"/>
      <c r="AW157" s="359"/>
      <c r="AX157" s="359"/>
      <c r="AY157" s="360"/>
      <c r="AZ157" s="358" t="str">
        <f>Calcu!T154</f>
        <v/>
      </c>
      <c r="BA157" s="359"/>
      <c r="BB157" s="359"/>
      <c r="BC157" s="359"/>
      <c r="BD157" s="360"/>
      <c r="BE157" s="358" t="str">
        <f>Calcu!AA154</f>
        <v/>
      </c>
      <c r="BF157" s="359"/>
      <c r="BG157" s="359"/>
      <c r="BH157" s="359"/>
      <c r="BI157" s="360"/>
      <c r="BJ157" s="358" t="str">
        <f>Calcu!AB154</f>
        <v/>
      </c>
      <c r="BK157" s="359"/>
      <c r="BL157" s="359"/>
      <c r="BM157" s="359"/>
      <c r="BN157" s="360"/>
    </row>
    <row r="158" spans="1:66" ht="18.75" customHeight="1">
      <c r="A158" s="57"/>
      <c r="B158" s="358" t="str">
        <f>Calcu!C155</f>
        <v/>
      </c>
      <c r="C158" s="359"/>
      <c r="D158" s="359"/>
      <c r="E158" s="359"/>
      <c r="F158" s="360"/>
      <c r="G158" s="358" t="str">
        <f>Calcu!E155</f>
        <v/>
      </c>
      <c r="H158" s="359"/>
      <c r="I158" s="359"/>
      <c r="J158" s="359"/>
      <c r="K158" s="360"/>
      <c r="L158" s="358" t="str">
        <f>Calcu!F155</f>
        <v/>
      </c>
      <c r="M158" s="359"/>
      <c r="N158" s="359"/>
      <c r="O158" s="359"/>
      <c r="P158" s="360"/>
      <c r="Q158" s="358" t="str">
        <f>Calcu!G155</f>
        <v/>
      </c>
      <c r="R158" s="359"/>
      <c r="S158" s="359"/>
      <c r="T158" s="359"/>
      <c r="U158" s="360"/>
      <c r="V158" s="358" t="str">
        <f>Calcu!H155</f>
        <v/>
      </c>
      <c r="W158" s="359"/>
      <c r="X158" s="359"/>
      <c r="Y158" s="359"/>
      <c r="Z158" s="360"/>
      <c r="AA158" s="358" t="str">
        <f>Calcu!I155</f>
        <v/>
      </c>
      <c r="AB158" s="359"/>
      <c r="AC158" s="359"/>
      <c r="AD158" s="359"/>
      <c r="AE158" s="360"/>
      <c r="AF158" s="358" t="str">
        <f>Calcu!J155</f>
        <v/>
      </c>
      <c r="AG158" s="359"/>
      <c r="AH158" s="359"/>
      <c r="AI158" s="359"/>
      <c r="AJ158" s="360"/>
      <c r="AK158" s="358" t="str">
        <f>Calcu!K155</f>
        <v/>
      </c>
      <c r="AL158" s="359"/>
      <c r="AM158" s="359"/>
      <c r="AN158" s="359"/>
      <c r="AO158" s="360"/>
      <c r="AP158" s="358" t="str">
        <f>Calcu!L155</f>
        <v/>
      </c>
      <c r="AQ158" s="359"/>
      <c r="AR158" s="359"/>
      <c r="AS158" s="359"/>
      <c r="AT158" s="360"/>
      <c r="AU158" s="358" t="str">
        <f>Calcu!N155</f>
        <v/>
      </c>
      <c r="AV158" s="359"/>
      <c r="AW158" s="359"/>
      <c r="AX158" s="359"/>
      <c r="AY158" s="360"/>
      <c r="AZ158" s="358" t="str">
        <f>Calcu!T155</f>
        <v/>
      </c>
      <c r="BA158" s="359"/>
      <c r="BB158" s="359"/>
      <c r="BC158" s="359"/>
      <c r="BD158" s="360"/>
      <c r="BE158" s="358" t="str">
        <f>Calcu!AA155</f>
        <v/>
      </c>
      <c r="BF158" s="359"/>
      <c r="BG158" s="359"/>
      <c r="BH158" s="359"/>
      <c r="BI158" s="360"/>
      <c r="BJ158" s="358" t="str">
        <f>Calcu!AB155</f>
        <v/>
      </c>
      <c r="BK158" s="359"/>
      <c r="BL158" s="359"/>
      <c r="BM158" s="359"/>
      <c r="BN158" s="360"/>
    </row>
    <row r="159" spans="1:66" ht="18.75" customHeight="1">
      <c r="A159" s="57"/>
      <c r="B159" s="358" t="str">
        <f>Calcu!C156</f>
        <v/>
      </c>
      <c r="C159" s="359"/>
      <c r="D159" s="359"/>
      <c r="E159" s="359"/>
      <c r="F159" s="360"/>
      <c r="G159" s="358" t="str">
        <f>Calcu!E156</f>
        <v/>
      </c>
      <c r="H159" s="359"/>
      <c r="I159" s="359"/>
      <c r="J159" s="359"/>
      <c r="K159" s="360"/>
      <c r="L159" s="358" t="str">
        <f>Calcu!F156</f>
        <v/>
      </c>
      <c r="M159" s="359"/>
      <c r="N159" s="359"/>
      <c r="O159" s="359"/>
      <c r="P159" s="360"/>
      <c r="Q159" s="358" t="str">
        <f>Calcu!G156</f>
        <v/>
      </c>
      <c r="R159" s="359"/>
      <c r="S159" s="359"/>
      <c r="T159" s="359"/>
      <c r="U159" s="360"/>
      <c r="V159" s="358" t="str">
        <f>Calcu!H156</f>
        <v/>
      </c>
      <c r="W159" s="359"/>
      <c r="X159" s="359"/>
      <c r="Y159" s="359"/>
      <c r="Z159" s="360"/>
      <c r="AA159" s="358" t="str">
        <f>Calcu!I156</f>
        <v/>
      </c>
      <c r="AB159" s="359"/>
      <c r="AC159" s="359"/>
      <c r="AD159" s="359"/>
      <c r="AE159" s="360"/>
      <c r="AF159" s="358" t="str">
        <f>Calcu!J156</f>
        <v/>
      </c>
      <c r="AG159" s="359"/>
      <c r="AH159" s="359"/>
      <c r="AI159" s="359"/>
      <c r="AJ159" s="360"/>
      <c r="AK159" s="358" t="str">
        <f>Calcu!K156</f>
        <v/>
      </c>
      <c r="AL159" s="359"/>
      <c r="AM159" s="359"/>
      <c r="AN159" s="359"/>
      <c r="AO159" s="360"/>
      <c r="AP159" s="358" t="str">
        <f>Calcu!L156</f>
        <v/>
      </c>
      <c r="AQ159" s="359"/>
      <c r="AR159" s="359"/>
      <c r="AS159" s="359"/>
      <c r="AT159" s="360"/>
      <c r="AU159" s="358" t="str">
        <f>Calcu!N156</f>
        <v/>
      </c>
      <c r="AV159" s="359"/>
      <c r="AW159" s="359"/>
      <c r="AX159" s="359"/>
      <c r="AY159" s="360"/>
      <c r="AZ159" s="358" t="str">
        <f>Calcu!T156</f>
        <v/>
      </c>
      <c r="BA159" s="359"/>
      <c r="BB159" s="359"/>
      <c r="BC159" s="359"/>
      <c r="BD159" s="360"/>
      <c r="BE159" s="358" t="str">
        <f>Calcu!AA156</f>
        <v/>
      </c>
      <c r="BF159" s="359"/>
      <c r="BG159" s="359"/>
      <c r="BH159" s="359"/>
      <c r="BI159" s="360"/>
      <c r="BJ159" s="358" t="str">
        <f>Calcu!AB156</f>
        <v/>
      </c>
      <c r="BK159" s="359"/>
      <c r="BL159" s="359"/>
      <c r="BM159" s="359"/>
      <c r="BN159" s="360"/>
    </row>
    <row r="160" spans="1:66" ht="18.75" customHeight="1">
      <c r="A160" s="57"/>
      <c r="B160" s="358" t="str">
        <f>Calcu!C157</f>
        <v/>
      </c>
      <c r="C160" s="359"/>
      <c r="D160" s="359"/>
      <c r="E160" s="359"/>
      <c r="F160" s="360"/>
      <c r="G160" s="358" t="str">
        <f>Calcu!E157</f>
        <v/>
      </c>
      <c r="H160" s="359"/>
      <c r="I160" s="359"/>
      <c r="J160" s="359"/>
      <c r="K160" s="360"/>
      <c r="L160" s="358" t="str">
        <f>Calcu!F157</f>
        <v/>
      </c>
      <c r="M160" s="359"/>
      <c r="N160" s="359"/>
      <c r="O160" s="359"/>
      <c r="P160" s="360"/>
      <c r="Q160" s="358" t="str">
        <f>Calcu!G157</f>
        <v/>
      </c>
      <c r="R160" s="359"/>
      <c r="S160" s="359"/>
      <c r="T160" s="359"/>
      <c r="U160" s="360"/>
      <c r="V160" s="358" t="str">
        <f>Calcu!H157</f>
        <v/>
      </c>
      <c r="W160" s="359"/>
      <c r="X160" s="359"/>
      <c r="Y160" s="359"/>
      <c r="Z160" s="360"/>
      <c r="AA160" s="358" t="str">
        <f>Calcu!I157</f>
        <v/>
      </c>
      <c r="AB160" s="359"/>
      <c r="AC160" s="359"/>
      <c r="AD160" s="359"/>
      <c r="AE160" s="360"/>
      <c r="AF160" s="358" t="str">
        <f>Calcu!J157</f>
        <v/>
      </c>
      <c r="AG160" s="359"/>
      <c r="AH160" s="359"/>
      <c r="AI160" s="359"/>
      <c r="AJ160" s="360"/>
      <c r="AK160" s="358" t="str">
        <f>Calcu!K157</f>
        <v/>
      </c>
      <c r="AL160" s="359"/>
      <c r="AM160" s="359"/>
      <c r="AN160" s="359"/>
      <c r="AO160" s="360"/>
      <c r="AP160" s="358" t="str">
        <f>Calcu!L157</f>
        <v/>
      </c>
      <c r="AQ160" s="359"/>
      <c r="AR160" s="359"/>
      <c r="AS160" s="359"/>
      <c r="AT160" s="360"/>
      <c r="AU160" s="358" t="str">
        <f>Calcu!N157</f>
        <v/>
      </c>
      <c r="AV160" s="359"/>
      <c r="AW160" s="359"/>
      <c r="AX160" s="359"/>
      <c r="AY160" s="360"/>
      <c r="AZ160" s="358" t="str">
        <f>Calcu!T157</f>
        <v/>
      </c>
      <c r="BA160" s="359"/>
      <c r="BB160" s="359"/>
      <c r="BC160" s="359"/>
      <c r="BD160" s="360"/>
      <c r="BE160" s="358" t="str">
        <f>Calcu!AA157</f>
        <v/>
      </c>
      <c r="BF160" s="359"/>
      <c r="BG160" s="359"/>
      <c r="BH160" s="359"/>
      <c r="BI160" s="360"/>
      <c r="BJ160" s="358" t="str">
        <f>Calcu!AB157</f>
        <v/>
      </c>
      <c r="BK160" s="359"/>
      <c r="BL160" s="359"/>
      <c r="BM160" s="359"/>
      <c r="BN160" s="360"/>
    </row>
    <row r="161" spans="1:66" ht="18.75" customHeight="1">
      <c r="A161" s="57"/>
      <c r="B161" s="358" t="str">
        <f>Calcu!C158</f>
        <v/>
      </c>
      <c r="C161" s="359"/>
      <c r="D161" s="359"/>
      <c r="E161" s="359"/>
      <c r="F161" s="360"/>
      <c r="G161" s="358" t="str">
        <f>Calcu!E158</f>
        <v/>
      </c>
      <c r="H161" s="359"/>
      <c r="I161" s="359"/>
      <c r="J161" s="359"/>
      <c r="K161" s="360"/>
      <c r="L161" s="358" t="str">
        <f>Calcu!F158</f>
        <v/>
      </c>
      <c r="M161" s="359"/>
      <c r="N161" s="359"/>
      <c r="O161" s="359"/>
      <c r="P161" s="360"/>
      <c r="Q161" s="358" t="str">
        <f>Calcu!G158</f>
        <v/>
      </c>
      <c r="R161" s="359"/>
      <c r="S161" s="359"/>
      <c r="T161" s="359"/>
      <c r="U161" s="360"/>
      <c r="V161" s="358" t="str">
        <f>Calcu!H158</f>
        <v/>
      </c>
      <c r="W161" s="359"/>
      <c r="X161" s="359"/>
      <c r="Y161" s="359"/>
      <c r="Z161" s="360"/>
      <c r="AA161" s="358" t="str">
        <f>Calcu!I158</f>
        <v/>
      </c>
      <c r="AB161" s="359"/>
      <c r="AC161" s="359"/>
      <c r="AD161" s="359"/>
      <c r="AE161" s="360"/>
      <c r="AF161" s="358" t="str">
        <f>Calcu!J158</f>
        <v/>
      </c>
      <c r="AG161" s="359"/>
      <c r="AH161" s="359"/>
      <c r="AI161" s="359"/>
      <c r="AJ161" s="360"/>
      <c r="AK161" s="358" t="str">
        <f>Calcu!K158</f>
        <v/>
      </c>
      <c r="AL161" s="359"/>
      <c r="AM161" s="359"/>
      <c r="AN161" s="359"/>
      <c r="AO161" s="360"/>
      <c r="AP161" s="358" t="str">
        <f>Calcu!L158</f>
        <v/>
      </c>
      <c r="AQ161" s="359"/>
      <c r="AR161" s="359"/>
      <c r="AS161" s="359"/>
      <c r="AT161" s="360"/>
      <c r="AU161" s="358" t="str">
        <f>Calcu!N158</f>
        <v/>
      </c>
      <c r="AV161" s="359"/>
      <c r="AW161" s="359"/>
      <c r="AX161" s="359"/>
      <c r="AY161" s="360"/>
      <c r="AZ161" s="358" t="str">
        <f>Calcu!T158</f>
        <v/>
      </c>
      <c r="BA161" s="359"/>
      <c r="BB161" s="359"/>
      <c r="BC161" s="359"/>
      <c r="BD161" s="360"/>
      <c r="BE161" s="358" t="str">
        <f>Calcu!AA158</f>
        <v/>
      </c>
      <c r="BF161" s="359"/>
      <c r="BG161" s="359"/>
      <c r="BH161" s="359"/>
      <c r="BI161" s="360"/>
      <c r="BJ161" s="358" t="str">
        <f>Calcu!AB158</f>
        <v/>
      </c>
      <c r="BK161" s="359"/>
      <c r="BL161" s="359"/>
      <c r="BM161" s="359"/>
      <c r="BN161" s="360"/>
    </row>
    <row r="162" spans="1:66" ht="18.75" customHeight="1">
      <c r="A162" s="57"/>
      <c r="B162" s="358" t="str">
        <f>Calcu!C159</f>
        <v/>
      </c>
      <c r="C162" s="359"/>
      <c r="D162" s="359"/>
      <c r="E162" s="359"/>
      <c r="F162" s="360"/>
      <c r="G162" s="358" t="str">
        <f>Calcu!E159</f>
        <v/>
      </c>
      <c r="H162" s="359"/>
      <c r="I162" s="359"/>
      <c r="J162" s="359"/>
      <c r="K162" s="360"/>
      <c r="L162" s="358" t="str">
        <f>Calcu!F159</f>
        <v/>
      </c>
      <c r="M162" s="359"/>
      <c r="N162" s="359"/>
      <c r="O162" s="359"/>
      <c r="P162" s="360"/>
      <c r="Q162" s="358" t="str">
        <f>Calcu!G159</f>
        <v/>
      </c>
      <c r="R162" s="359"/>
      <c r="S162" s="359"/>
      <c r="T162" s="359"/>
      <c r="U162" s="360"/>
      <c r="V162" s="358" t="str">
        <f>Calcu!H159</f>
        <v/>
      </c>
      <c r="W162" s="359"/>
      <c r="X162" s="359"/>
      <c r="Y162" s="359"/>
      <c r="Z162" s="360"/>
      <c r="AA162" s="358" t="str">
        <f>Calcu!I159</f>
        <v/>
      </c>
      <c r="AB162" s="359"/>
      <c r="AC162" s="359"/>
      <c r="AD162" s="359"/>
      <c r="AE162" s="360"/>
      <c r="AF162" s="358" t="str">
        <f>Calcu!J159</f>
        <v/>
      </c>
      <c r="AG162" s="359"/>
      <c r="AH162" s="359"/>
      <c r="AI162" s="359"/>
      <c r="AJ162" s="360"/>
      <c r="AK162" s="358" t="str">
        <f>Calcu!K159</f>
        <v/>
      </c>
      <c r="AL162" s="359"/>
      <c r="AM162" s="359"/>
      <c r="AN162" s="359"/>
      <c r="AO162" s="360"/>
      <c r="AP162" s="358" t="str">
        <f>Calcu!L159</f>
        <v/>
      </c>
      <c r="AQ162" s="359"/>
      <c r="AR162" s="359"/>
      <c r="AS162" s="359"/>
      <c r="AT162" s="360"/>
      <c r="AU162" s="358" t="str">
        <f>Calcu!N159</f>
        <v/>
      </c>
      <c r="AV162" s="359"/>
      <c r="AW162" s="359"/>
      <c r="AX162" s="359"/>
      <c r="AY162" s="360"/>
      <c r="AZ162" s="358" t="str">
        <f>Calcu!T159</f>
        <v/>
      </c>
      <c r="BA162" s="359"/>
      <c r="BB162" s="359"/>
      <c r="BC162" s="359"/>
      <c r="BD162" s="360"/>
      <c r="BE162" s="358" t="str">
        <f>Calcu!AA159</f>
        <v/>
      </c>
      <c r="BF162" s="359"/>
      <c r="BG162" s="359"/>
      <c r="BH162" s="359"/>
      <c r="BI162" s="360"/>
      <c r="BJ162" s="358" t="str">
        <f>Calcu!AB159</f>
        <v/>
      </c>
      <c r="BK162" s="359"/>
      <c r="BL162" s="359"/>
      <c r="BM162" s="359"/>
      <c r="BN162" s="360"/>
    </row>
    <row r="163" spans="1:66" ht="18.75" customHeight="1">
      <c r="A163" s="57"/>
      <c r="B163" s="358" t="str">
        <f>Calcu!C160</f>
        <v/>
      </c>
      <c r="C163" s="359"/>
      <c r="D163" s="359"/>
      <c r="E163" s="359"/>
      <c r="F163" s="360"/>
      <c r="G163" s="358" t="str">
        <f>Calcu!E160</f>
        <v/>
      </c>
      <c r="H163" s="359"/>
      <c r="I163" s="359"/>
      <c r="J163" s="359"/>
      <c r="K163" s="360"/>
      <c r="L163" s="358" t="str">
        <f>Calcu!F160</f>
        <v/>
      </c>
      <c r="M163" s="359"/>
      <c r="N163" s="359"/>
      <c r="O163" s="359"/>
      <c r="P163" s="360"/>
      <c r="Q163" s="358" t="str">
        <f>Calcu!G160</f>
        <v/>
      </c>
      <c r="R163" s="359"/>
      <c r="S163" s="359"/>
      <c r="T163" s="359"/>
      <c r="U163" s="360"/>
      <c r="V163" s="358" t="str">
        <f>Calcu!H160</f>
        <v/>
      </c>
      <c r="W163" s="359"/>
      <c r="X163" s="359"/>
      <c r="Y163" s="359"/>
      <c r="Z163" s="360"/>
      <c r="AA163" s="358" t="str">
        <f>Calcu!I160</f>
        <v/>
      </c>
      <c r="AB163" s="359"/>
      <c r="AC163" s="359"/>
      <c r="AD163" s="359"/>
      <c r="AE163" s="360"/>
      <c r="AF163" s="358" t="str">
        <f>Calcu!J160</f>
        <v/>
      </c>
      <c r="AG163" s="359"/>
      <c r="AH163" s="359"/>
      <c r="AI163" s="359"/>
      <c r="AJ163" s="360"/>
      <c r="AK163" s="358" t="str">
        <f>Calcu!K160</f>
        <v/>
      </c>
      <c r="AL163" s="359"/>
      <c r="AM163" s="359"/>
      <c r="AN163" s="359"/>
      <c r="AO163" s="360"/>
      <c r="AP163" s="358" t="str">
        <f>Calcu!L160</f>
        <v/>
      </c>
      <c r="AQ163" s="359"/>
      <c r="AR163" s="359"/>
      <c r="AS163" s="359"/>
      <c r="AT163" s="360"/>
      <c r="AU163" s="358" t="str">
        <f>Calcu!N160</f>
        <v/>
      </c>
      <c r="AV163" s="359"/>
      <c r="AW163" s="359"/>
      <c r="AX163" s="359"/>
      <c r="AY163" s="360"/>
      <c r="AZ163" s="358" t="str">
        <f>Calcu!T160</f>
        <v/>
      </c>
      <c r="BA163" s="359"/>
      <c r="BB163" s="359"/>
      <c r="BC163" s="359"/>
      <c r="BD163" s="360"/>
      <c r="BE163" s="358" t="str">
        <f>Calcu!AA160</f>
        <v/>
      </c>
      <c r="BF163" s="359"/>
      <c r="BG163" s="359"/>
      <c r="BH163" s="359"/>
      <c r="BI163" s="360"/>
      <c r="BJ163" s="358" t="str">
        <f>Calcu!AB160</f>
        <v/>
      </c>
      <c r="BK163" s="359"/>
      <c r="BL163" s="359"/>
      <c r="BM163" s="359"/>
      <c r="BN163" s="360"/>
    </row>
    <row r="164" spans="1:66" ht="18.75" customHeight="1">
      <c r="A164" s="57"/>
      <c r="B164" s="358" t="str">
        <f>Calcu!C161</f>
        <v/>
      </c>
      <c r="C164" s="359"/>
      <c r="D164" s="359"/>
      <c r="E164" s="359"/>
      <c r="F164" s="360"/>
      <c r="G164" s="358" t="str">
        <f>Calcu!E161</f>
        <v/>
      </c>
      <c r="H164" s="359"/>
      <c r="I164" s="359"/>
      <c r="J164" s="359"/>
      <c r="K164" s="360"/>
      <c r="L164" s="358" t="str">
        <f>Calcu!F161</f>
        <v/>
      </c>
      <c r="M164" s="359"/>
      <c r="N164" s="359"/>
      <c r="O164" s="359"/>
      <c r="P164" s="360"/>
      <c r="Q164" s="358" t="str">
        <f>Calcu!G161</f>
        <v/>
      </c>
      <c r="R164" s="359"/>
      <c r="S164" s="359"/>
      <c r="T164" s="359"/>
      <c r="U164" s="360"/>
      <c r="V164" s="358" t="str">
        <f>Calcu!H161</f>
        <v/>
      </c>
      <c r="W164" s="359"/>
      <c r="X164" s="359"/>
      <c r="Y164" s="359"/>
      <c r="Z164" s="360"/>
      <c r="AA164" s="358" t="str">
        <f>Calcu!I161</f>
        <v/>
      </c>
      <c r="AB164" s="359"/>
      <c r="AC164" s="359"/>
      <c r="AD164" s="359"/>
      <c r="AE164" s="360"/>
      <c r="AF164" s="358" t="str">
        <f>Calcu!J161</f>
        <v/>
      </c>
      <c r="AG164" s="359"/>
      <c r="AH164" s="359"/>
      <c r="AI164" s="359"/>
      <c r="AJ164" s="360"/>
      <c r="AK164" s="358" t="str">
        <f>Calcu!K161</f>
        <v/>
      </c>
      <c r="AL164" s="359"/>
      <c r="AM164" s="359"/>
      <c r="AN164" s="359"/>
      <c r="AO164" s="360"/>
      <c r="AP164" s="358" t="str">
        <f>Calcu!L161</f>
        <v/>
      </c>
      <c r="AQ164" s="359"/>
      <c r="AR164" s="359"/>
      <c r="AS164" s="359"/>
      <c r="AT164" s="360"/>
      <c r="AU164" s="358" t="str">
        <f>Calcu!N161</f>
        <v/>
      </c>
      <c r="AV164" s="359"/>
      <c r="AW164" s="359"/>
      <c r="AX164" s="359"/>
      <c r="AY164" s="360"/>
      <c r="AZ164" s="358" t="str">
        <f>Calcu!T161</f>
        <v/>
      </c>
      <c r="BA164" s="359"/>
      <c r="BB164" s="359"/>
      <c r="BC164" s="359"/>
      <c r="BD164" s="360"/>
      <c r="BE164" s="358" t="str">
        <f>Calcu!AA161</f>
        <v/>
      </c>
      <c r="BF164" s="359"/>
      <c r="BG164" s="359"/>
      <c r="BH164" s="359"/>
      <c r="BI164" s="360"/>
      <c r="BJ164" s="358" t="str">
        <f>Calcu!AB161</f>
        <v/>
      </c>
      <c r="BK164" s="359"/>
      <c r="BL164" s="359"/>
      <c r="BM164" s="359"/>
      <c r="BN164" s="360"/>
    </row>
    <row r="165" spans="1:66" ht="18.75" customHeight="1">
      <c r="A165" s="57"/>
      <c r="B165" s="358" t="str">
        <f>Calcu!C162</f>
        <v/>
      </c>
      <c r="C165" s="359"/>
      <c r="D165" s="359"/>
      <c r="E165" s="359"/>
      <c r="F165" s="360"/>
      <c r="G165" s="358" t="str">
        <f>Calcu!E162</f>
        <v/>
      </c>
      <c r="H165" s="359"/>
      <c r="I165" s="359"/>
      <c r="J165" s="359"/>
      <c r="K165" s="360"/>
      <c r="L165" s="358" t="str">
        <f>Calcu!F162</f>
        <v/>
      </c>
      <c r="M165" s="359"/>
      <c r="N165" s="359"/>
      <c r="O165" s="359"/>
      <c r="P165" s="360"/>
      <c r="Q165" s="358" t="str">
        <f>Calcu!G162</f>
        <v/>
      </c>
      <c r="R165" s="359"/>
      <c r="S165" s="359"/>
      <c r="T165" s="359"/>
      <c r="U165" s="360"/>
      <c r="V165" s="358" t="str">
        <f>Calcu!H162</f>
        <v/>
      </c>
      <c r="W165" s="359"/>
      <c r="X165" s="359"/>
      <c r="Y165" s="359"/>
      <c r="Z165" s="360"/>
      <c r="AA165" s="358" t="str">
        <f>Calcu!I162</f>
        <v/>
      </c>
      <c r="AB165" s="359"/>
      <c r="AC165" s="359"/>
      <c r="AD165" s="359"/>
      <c r="AE165" s="360"/>
      <c r="AF165" s="358" t="str">
        <f>Calcu!J162</f>
        <v/>
      </c>
      <c r="AG165" s="359"/>
      <c r="AH165" s="359"/>
      <c r="AI165" s="359"/>
      <c r="AJ165" s="360"/>
      <c r="AK165" s="358" t="str">
        <f>Calcu!K162</f>
        <v/>
      </c>
      <c r="AL165" s="359"/>
      <c r="AM165" s="359"/>
      <c r="AN165" s="359"/>
      <c r="AO165" s="360"/>
      <c r="AP165" s="358" t="str">
        <f>Calcu!L162</f>
        <v/>
      </c>
      <c r="AQ165" s="359"/>
      <c r="AR165" s="359"/>
      <c r="AS165" s="359"/>
      <c r="AT165" s="360"/>
      <c r="AU165" s="358" t="str">
        <f>Calcu!N162</f>
        <v/>
      </c>
      <c r="AV165" s="359"/>
      <c r="AW165" s="359"/>
      <c r="AX165" s="359"/>
      <c r="AY165" s="360"/>
      <c r="AZ165" s="358" t="str">
        <f>Calcu!T162</f>
        <v/>
      </c>
      <c r="BA165" s="359"/>
      <c r="BB165" s="359"/>
      <c r="BC165" s="359"/>
      <c r="BD165" s="360"/>
      <c r="BE165" s="358" t="str">
        <f>Calcu!AA162</f>
        <v/>
      </c>
      <c r="BF165" s="359"/>
      <c r="BG165" s="359"/>
      <c r="BH165" s="359"/>
      <c r="BI165" s="360"/>
      <c r="BJ165" s="358" t="str">
        <f>Calcu!AB162</f>
        <v/>
      </c>
      <c r="BK165" s="359"/>
      <c r="BL165" s="359"/>
      <c r="BM165" s="359"/>
      <c r="BN165" s="360"/>
    </row>
    <row r="166" spans="1:66" ht="18.75" customHeight="1">
      <c r="A166" s="57"/>
      <c r="B166" s="358" t="str">
        <f>Calcu!C163</f>
        <v/>
      </c>
      <c r="C166" s="359"/>
      <c r="D166" s="359"/>
      <c r="E166" s="359"/>
      <c r="F166" s="360"/>
      <c r="G166" s="358" t="str">
        <f>Calcu!E163</f>
        <v/>
      </c>
      <c r="H166" s="359"/>
      <c r="I166" s="359"/>
      <c r="J166" s="359"/>
      <c r="K166" s="360"/>
      <c r="L166" s="358" t="str">
        <f>Calcu!F163</f>
        <v/>
      </c>
      <c r="M166" s="359"/>
      <c r="N166" s="359"/>
      <c r="O166" s="359"/>
      <c r="P166" s="360"/>
      <c r="Q166" s="358" t="str">
        <f>Calcu!G163</f>
        <v/>
      </c>
      <c r="R166" s="359"/>
      <c r="S166" s="359"/>
      <c r="T166" s="359"/>
      <c r="U166" s="360"/>
      <c r="V166" s="358" t="str">
        <f>Calcu!H163</f>
        <v/>
      </c>
      <c r="W166" s="359"/>
      <c r="X166" s="359"/>
      <c r="Y166" s="359"/>
      <c r="Z166" s="360"/>
      <c r="AA166" s="358" t="str">
        <f>Calcu!I163</f>
        <v/>
      </c>
      <c r="AB166" s="359"/>
      <c r="AC166" s="359"/>
      <c r="AD166" s="359"/>
      <c r="AE166" s="360"/>
      <c r="AF166" s="358" t="str">
        <f>Calcu!J163</f>
        <v/>
      </c>
      <c r="AG166" s="359"/>
      <c r="AH166" s="359"/>
      <c r="AI166" s="359"/>
      <c r="AJ166" s="360"/>
      <c r="AK166" s="358" t="str">
        <f>Calcu!K163</f>
        <v/>
      </c>
      <c r="AL166" s="359"/>
      <c r="AM166" s="359"/>
      <c r="AN166" s="359"/>
      <c r="AO166" s="360"/>
      <c r="AP166" s="358" t="str">
        <f>Calcu!L163</f>
        <v/>
      </c>
      <c r="AQ166" s="359"/>
      <c r="AR166" s="359"/>
      <c r="AS166" s="359"/>
      <c r="AT166" s="360"/>
      <c r="AU166" s="358" t="str">
        <f>Calcu!N163</f>
        <v/>
      </c>
      <c r="AV166" s="359"/>
      <c r="AW166" s="359"/>
      <c r="AX166" s="359"/>
      <c r="AY166" s="360"/>
      <c r="AZ166" s="358" t="str">
        <f>Calcu!T163</f>
        <v/>
      </c>
      <c r="BA166" s="359"/>
      <c r="BB166" s="359"/>
      <c r="BC166" s="359"/>
      <c r="BD166" s="360"/>
      <c r="BE166" s="358" t="str">
        <f>Calcu!AA163</f>
        <v/>
      </c>
      <c r="BF166" s="359"/>
      <c r="BG166" s="359"/>
      <c r="BH166" s="359"/>
      <c r="BI166" s="360"/>
      <c r="BJ166" s="358" t="str">
        <f>Calcu!AB163</f>
        <v/>
      </c>
      <c r="BK166" s="359"/>
      <c r="BL166" s="359"/>
      <c r="BM166" s="359"/>
      <c r="BN166" s="360"/>
    </row>
    <row r="167" spans="1:66" ht="18.75" customHeight="1">
      <c r="A167" s="57"/>
      <c r="B167" s="358" t="str">
        <f>Calcu!C164</f>
        <v/>
      </c>
      <c r="C167" s="359"/>
      <c r="D167" s="359"/>
      <c r="E167" s="359"/>
      <c r="F167" s="360"/>
      <c r="G167" s="358" t="str">
        <f>Calcu!E164</f>
        <v/>
      </c>
      <c r="H167" s="359"/>
      <c r="I167" s="359"/>
      <c r="J167" s="359"/>
      <c r="K167" s="360"/>
      <c r="L167" s="358" t="str">
        <f>Calcu!F164</f>
        <v/>
      </c>
      <c r="M167" s="359"/>
      <c r="N167" s="359"/>
      <c r="O167" s="359"/>
      <c r="P167" s="360"/>
      <c r="Q167" s="358" t="str">
        <f>Calcu!G164</f>
        <v/>
      </c>
      <c r="R167" s="359"/>
      <c r="S167" s="359"/>
      <c r="T167" s="359"/>
      <c r="U167" s="360"/>
      <c r="V167" s="358" t="str">
        <f>Calcu!H164</f>
        <v/>
      </c>
      <c r="W167" s="359"/>
      <c r="X167" s="359"/>
      <c r="Y167" s="359"/>
      <c r="Z167" s="360"/>
      <c r="AA167" s="358" t="str">
        <f>Calcu!I164</f>
        <v/>
      </c>
      <c r="AB167" s="359"/>
      <c r="AC167" s="359"/>
      <c r="AD167" s="359"/>
      <c r="AE167" s="360"/>
      <c r="AF167" s="358" t="str">
        <f>Calcu!J164</f>
        <v/>
      </c>
      <c r="AG167" s="359"/>
      <c r="AH167" s="359"/>
      <c r="AI167" s="359"/>
      <c r="AJ167" s="360"/>
      <c r="AK167" s="358" t="str">
        <f>Calcu!K164</f>
        <v/>
      </c>
      <c r="AL167" s="359"/>
      <c r="AM167" s="359"/>
      <c r="AN167" s="359"/>
      <c r="AO167" s="360"/>
      <c r="AP167" s="358" t="str">
        <f>Calcu!L164</f>
        <v/>
      </c>
      <c r="AQ167" s="359"/>
      <c r="AR167" s="359"/>
      <c r="AS167" s="359"/>
      <c r="AT167" s="360"/>
      <c r="AU167" s="358" t="str">
        <f>Calcu!N164</f>
        <v/>
      </c>
      <c r="AV167" s="359"/>
      <c r="AW167" s="359"/>
      <c r="AX167" s="359"/>
      <c r="AY167" s="360"/>
      <c r="AZ167" s="358" t="str">
        <f>Calcu!T164</f>
        <v/>
      </c>
      <c r="BA167" s="359"/>
      <c r="BB167" s="359"/>
      <c r="BC167" s="359"/>
      <c r="BD167" s="360"/>
      <c r="BE167" s="358" t="str">
        <f>Calcu!AA164</f>
        <v/>
      </c>
      <c r="BF167" s="359"/>
      <c r="BG167" s="359"/>
      <c r="BH167" s="359"/>
      <c r="BI167" s="360"/>
      <c r="BJ167" s="358" t="str">
        <f>Calcu!AB164</f>
        <v/>
      </c>
      <c r="BK167" s="359"/>
      <c r="BL167" s="359"/>
      <c r="BM167" s="359"/>
      <c r="BN167" s="360"/>
    </row>
    <row r="168" spans="1:66" ht="18.75" customHeight="1">
      <c r="A168" s="57"/>
      <c r="B168" s="358" t="str">
        <f>Calcu!C165</f>
        <v/>
      </c>
      <c r="C168" s="359"/>
      <c r="D168" s="359"/>
      <c r="E168" s="359"/>
      <c r="F168" s="360"/>
      <c r="G168" s="358" t="str">
        <f>Calcu!E165</f>
        <v/>
      </c>
      <c r="H168" s="359"/>
      <c r="I168" s="359"/>
      <c r="J168" s="359"/>
      <c r="K168" s="360"/>
      <c r="L168" s="358" t="str">
        <f>Calcu!F165</f>
        <v/>
      </c>
      <c r="M168" s="359"/>
      <c r="N168" s="359"/>
      <c r="O168" s="359"/>
      <c r="P168" s="360"/>
      <c r="Q168" s="358" t="str">
        <f>Calcu!G165</f>
        <v/>
      </c>
      <c r="R168" s="359"/>
      <c r="S168" s="359"/>
      <c r="T168" s="359"/>
      <c r="U168" s="360"/>
      <c r="V168" s="358" t="str">
        <f>Calcu!H165</f>
        <v/>
      </c>
      <c r="W168" s="359"/>
      <c r="X168" s="359"/>
      <c r="Y168" s="359"/>
      <c r="Z168" s="360"/>
      <c r="AA168" s="358" t="str">
        <f>Calcu!I165</f>
        <v/>
      </c>
      <c r="AB168" s="359"/>
      <c r="AC168" s="359"/>
      <c r="AD168" s="359"/>
      <c r="AE168" s="360"/>
      <c r="AF168" s="358" t="str">
        <f>Calcu!J165</f>
        <v/>
      </c>
      <c r="AG168" s="359"/>
      <c r="AH168" s="359"/>
      <c r="AI168" s="359"/>
      <c r="AJ168" s="360"/>
      <c r="AK168" s="358" t="str">
        <f>Calcu!K165</f>
        <v/>
      </c>
      <c r="AL168" s="359"/>
      <c r="AM168" s="359"/>
      <c r="AN168" s="359"/>
      <c r="AO168" s="360"/>
      <c r="AP168" s="358" t="str">
        <f>Calcu!L165</f>
        <v/>
      </c>
      <c r="AQ168" s="359"/>
      <c r="AR168" s="359"/>
      <c r="AS168" s="359"/>
      <c r="AT168" s="360"/>
      <c r="AU168" s="358" t="str">
        <f>Calcu!N165</f>
        <v/>
      </c>
      <c r="AV168" s="359"/>
      <c r="AW168" s="359"/>
      <c r="AX168" s="359"/>
      <c r="AY168" s="360"/>
      <c r="AZ168" s="358" t="str">
        <f>Calcu!T165</f>
        <v/>
      </c>
      <c r="BA168" s="359"/>
      <c r="BB168" s="359"/>
      <c r="BC168" s="359"/>
      <c r="BD168" s="360"/>
      <c r="BE168" s="358" t="str">
        <f>Calcu!AA165</f>
        <v/>
      </c>
      <c r="BF168" s="359"/>
      <c r="BG168" s="359"/>
      <c r="BH168" s="359"/>
      <c r="BI168" s="360"/>
      <c r="BJ168" s="358" t="str">
        <f>Calcu!AB165</f>
        <v/>
      </c>
      <c r="BK168" s="359"/>
      <c r="BL168" s="359"/>
      <c r="BM168" s="359"/>
      <c r="BN168" s="360"/>
    </row>
    <row r="169" spans="1:66" ht="18.75" customHeight="1">
      <c r="A169" s="57"/>
      <c r="B169" s="358" t="str">
        <f>Calcu!C166</f>
        <v/>
      </c>
      <c r="C169" s="359"/>
      <c r="D169" s="359"/>
      <c r="E169" s="359"/>
      <c r="F169" s="360"/>
      <c r="G169" s="358" t="str">
        <f>Calcu!E166</f>
        <v/>
      </c>
      <c r="H169" s="359"/>
      <c r="I169" s="359"/>
      <c r="J169" s="359"/>
      <c r="K169" s="360"/>
      <c r="L169" s="358" t="str">
        <f>Calcu!F166</f>
        <v/>
      </c>
      <c r="M169" s="359"/>
      <c r="N169" s="359"/>
      <c r="O169" s="359"/>
      <c r="P169" s="360"/>
      <c r="Q169" s="358" t="str">
        <f>Calcu!G166</f>
        <v/>
      </c>
      <c r="R169" s="359"/>
      <c r="S169" s="359"/>
      <c r="T169" s="359"/>
      <c r="U169" s="360"/>
      <c r="V169" s="358" t="str">
        <f>Calcu!H166</f>
        <v/>
      </c>
      <c r="W169" s="359"/>
      <c r="X169" s="359"/>
      <c r="Y169" s="359"/>
      <c r="Z169" s="360"/>
      <c r="AA169" s="358" t="str">
        <f>Calcu!I166</f>
        <v/>
      </c>
      <c r="AB169" s="359"/>
      <c r="AC169" s="359"/>
      <c r="AD169" s="359"/>
      <c r="AE169" s="360"/>
      <c r="AF169" s="358" t="str">
        <f>Calcu!J166</f>
        <v/>
      </c>
      <c r="AG169" s="359"/>
      <c r="AH169" s="359"/>
      <c r="AI169" s="359"/>
      <c r="AJ169" s="360"/>
      <c r="AK169" s="358" t="str">
        <f>Calcu!K166</f>
        <v/>
      </c>
      <c r="AL169" s="359"/>
      <c r="AM169" s="359"/>
      <c r="AN169" s="359"/>
      <c r="AO169" s="360"/>
      <c r="AP169" s="358" t="str">
        <f>Calcu!L166</f>
        <v/>
      </c>
      <c r="AQ169" s="359"/>
      <c r="AR169" s="359"/>
      <c r="AS169" s="359"/>
      <c r="AT169" s="360"/>
      <c r="AU169" s="358" t="str">
        <f>Calcu!N166</f>
        <v/>
      </c>
      <c r="AV169" s="359"/>
      <c r="AW169" s="359"/>
      <c r="AX169" s="359"/>
      <c r="AY169" s="360"/>
      <c r="AZ169" s="358" t="str">
        <f>Calcu!T166</f>
        <v/>
      </c>
      <c r="BA169" s="359"/>
      <c r="BB169" s="359"/>
      <c r="BC169" s="359"/>
      <c r="BD169" s="360"/>
      <c r="BE169" s="358" t="str">
        <f>Calcu!AA166</f>
        <v/>
      </c>
      <c r="BF169" s="359"/>
      <c r="BG169" s="359"/>
      <c r="BH169" s="359"/>
      <c r="BI169" s="360"/>
      <c r="BJ169" s="358" t="str">
        <f>Calcu!AB166</f>
        <v/>
      </c>
      <c r="BK169" s="359"/>
      <c r="BL169" s="359"/>
      <c r="BM169" s="359"/>
      <c r="BN169" s="360"/>
    </row>
    <row r="170" spans="1:66" ht="18.75" customHeight="1">
      <c r="A170" s="57"/>
      <c r="B170" s="358" t="str">
        <f>Calcu!C167</f>
        <v/>
      </c>
      <c r="C170" s="359"/>
      <c r="D170" s="359"/>
      <c r="E170" s="359"/>
      <c r="F170" s="360"/>
      <c r="G170" s="358" t="str">
        <f>Calcu!E167</f>
        <v/>
      </c>
      <c r="H170" s="359"/>
      <c r="I170" s="359"/>
      <c r="J170" s="359"/>
      <c r="K170" s="360"/>
      <c r="L170" s="358" t="str">
        <f>Calcu!F167</f>
        <v/>
      </c>
      <c r="M170" s="359"/>
      <c r="N170" s="359"/>
      <c r="O170" s="359"/>
      <c r="P170" s="360"/>
      <c r="Q170" s="358" t="str">
        <f>Calcu!G167</f>
        <v/>
      </c>
      <c r="R170" s="359"/>
      <c r="S170" s="359"/>
      <c r="T170" s="359"/>
      <c r="U170" s="360"/>
      <c r="V170" s="358" t="str">
        <f>Calcu!H167</f>
        <v/>
      </c>
      <c r="W170" s="359"/>
      <c r="X170" s="359"/>
      <c r="Y170" s="359"/>
      <c r="Z170" s="360"/>
      <c r="AA170" s="358" t="str">
        <f>Calcu!I167</f>
        <v/>
      </c>
      <c r="AB170" s="359"/>
      <c r="AC170" s="359"/>
      <c r="AD170" s="359"/>
      <c r="AE170" s="360"/>
      <c r="AF170" s="358" t="str">
        <f>Calcu!J167</f>
        <v/>
      </c>
      <c r="AG170" s="359"/>
      <c r="AH170" s="359"/>
      <c r="AI170" s="359"/>
      <c r="AJ170" s="360"/>
      <c r="AK170" s="358" t="str">
        <f>Calcu!K167</f>
        <v/>
      </c>
      <c r="AL170" s="359"/>
      <c r="AM170" s="359"/>
      <c r="AN170" s="359"/>
      <c r="AO170" s="360"/>
      <c r="AP170" s="358" t="str">
        <f>Calcu!L167</f>
        <v/>
      </c>
      <c r="AQ170" s="359"/>
      <c r="AR170" s="359"/>
      <c r="AS170" s="359"/>
      <c r="AT170" s="360"/>
      <c r="AU170" s="358" t="str">
        <f>Calcu!N167</f>
        <v/>
      </c>
      <c r="AV170" s="359"/>
      <c r="AW170" s="359"/>
      <c r="AX170" s="359"/>
      <c r="AY170" s="360"/>
      <c r="AZ170" s="358" t="str">
        <f>Calcu!T167</f>
        <v/>
      </c>
      <c r="BA170" s="359"/>
      <c r="BB170" s="359"/>
      <c r="BC170" s="359"/>
      <c r="BD170" s="360"/>
      <c r="BE170" s="358" t="str">
        <f>Calcu!AA167</f>
        <v/>
      </c>
      <c r="BF170" s="359"/>
      <c r="BG170" s="359"/>
      <c r="BH170" s="359"/>
      <c r="BI170" s="360"/>
      <c r="BJ170" s="358" t="str">
        <f>Calcu!AB167</f>
        <v/>
      </c>
      <c r="BK170" s="359"/>
      <c r="BL170" s="359"/>
      <c r="BM170" s="359"/>
      <c r="BN170" s="360"/>
    </row>
    <row r="171" spans="1:66" ht="18.75" customHeight="1">
      <c r="A171" s="57"/>
      <c r="B171" s="358" t="str">
        <f>Calcu!C168</f>
        <v/>
      </c>
      <c r="C171" s="359"/>
      <c r="D171" s="359"/>
      <c r="E171" s="359"/>
      <c r="F171" s="360"/>
      <c r="G171" s="358" t="str">
        <f>Calcu!E168</f>
        <v/>
      </c>
      <c r="H171" s="359"/>
      <c r="I171" s="359"/>
      <c r="J171" s="359"/>
      <c r="K171" s="360"/>
      <c r="L171" s="358" t="str">
        <f>Calcu!F168</f>
        <v/>
      </c>
      <c r="M171" s="359"/>
      <c r="N171" s="359"/>
      <c r="O171" s="359"/>
      <c r="P171" s="360"/>
      <c r="Q171" s="358" t="str">
        <f>Calcu!G168</f>
        <v/>
      </c>
      <c r="R171" s="359"/>
      <c r="S171" s="359"/>
      <c r="T171" s="359"/>
      <c r="U171" s="360"/>
      <c r="V171" s="358" t="str">
        <f>Calcu!H168</f>
        <v/>
      </c>
      <c r="W171" s="359"/>
      <c r="X171" s="359"/>
      <c r="Y171" s="359"/>
      <c r="Z171" s="360"/>
      <c r="AA171" s="358" t="str">
        <f>Calcu!I168</f>
        <v/>
      </c>
      <c r="AB171" s="359"/>
      <c r="AC171" s="359"/>
      <c r="AD171" s="359"/>
      <c r="AE171" s="360"/>
      <c r="AF171" s="358" t="str">
        <f>Calcu!J168</f>
        <v/>
      </c>
      <c r="AG171" s="359"/>
      <c r="AH171" s="359"/>
      <c r="AI171" s="359"/>
      <c r="AJ171" s="360"/>
      <c r="AK171" s="358" t="str">
        <f>Calcu!K168</f>
        <v/>
      </c>
      <c r="AL171" s="359"/>
      <c r="AM171" s="359"/>
      <c r="AN171" s="359"/>
      <c r="AO171" s="360"/>
      <c r="AP171" s="358" t="str">
        <f>Calcu!L168</f>
        <v/>
      </c>
      <c r="AQ171" s="359"/>
      <c r="AR171" s="359"/>
      <c r="AS171" s="359"/>
      <c r="AT171" s="360"/>
      <c r="AU171" s="358" t="str">
        <f>Calcu!N168</f>
        <v/>
      </c>
      <c r="AV171" s="359"/>
      <c r="AW171" s="359"/>
      <c r="AX171" s="359"/>
      <c r="AY171" s="360"/>
      <c r="AZ171" s="358" t="str">
        <f>Calcu!T168</f>
        <v/>
      </c>
      <c r="BA171" s="359"/>
      <c r="BB171" s="359"/>
      <c r="BC171" s="359"/>
      <c r="BD171" s="360"/>
      <c r="BE171" s="358" t="str">
        <f>Calcu!AA168</f>
        <v/>
      </c>
      <c r="BF171" s="359"/>
      <c r="BG171" s="359"/>
      <c r="BH171" s="359"/>
      <c r="BI171" s="360"/>
      <c r="BJ171" s="358" t="str">
        <f>Calcu!AB168</f>
        <v/>
      </c>
      <c r="BK171" s="359"/>
      <c r="BL171" s="359"/>
      <c r="BM171" s="359"/>
      <c r="BN171" s="360"/>
    </row>
    <row r="172" spans="1:66" ht="18.75" customHeight="1">
      <c r="A172" s="57"/>
      <c r="B172" s="358" t="str">
        <f>Calcu!C169</f>
        <v/>
      </c>
      <c r="C172" s="359"/>
      <c r="D172" s="359"/>
      <c r="E172" s="359"/>
      <c r="F172" s="360"/>
      <c r="G172" s="358" t="str">
        <f>Calcu!E169</f>
        <v/>
      </c>
      <c r="H172" s="359"/>
      <c r="I172" s="359"/>
      <c r="J172" s="359"/>
      <c r="K172" s="360"/>
      <c r="L172" s="358" t="str">
        <f>Calcu!F169</f>
        <v/>
      </c>
      <c r="M172" s="359"/>
      <c r="N172" s="359"/>
      <c r="O172" s="359"/>
      <c r="P172" s="360"/>
      <c r="Q172" s="358" t="str">
        <f>Calcu!G169</f>
        <v/>
      </c>
      <c r="R172" s="359"/>
      <c r="S172" s="359"/>
      <c r="T172" s="359"/>
      <c r="U172" s="360"/>
      <c r="V172" s="358" t="str">
        <f>Calcu!H169</f>
        <v/>
      </c>
      <c r="W172" s="359"/>
      <c r="X172" s="359"/>
      <c r="Y172" s="359"/>
      <c r="Z172" s="360"/>
      <c r="AA172" s="358" t="str">
        <f>Calcu!I169</f>
        <v/>
      </c>
      <c r="AB172" s="359"/>
      <c r="AC172" s="359"/>
      <c r="AD172" s="359"/>
      <c r="AE172" s="360"/>
      <c r="AF172" s="358" t="str">
        <f>Calcu!J169</f>
        <v/>
      </c>
      <c r="AG172" s="359"/>
      <c r="AH172" s="359"/>
      <c r="AI172" s="359"/>
      <c r="AJ172" s="360"/>
      <c r="AK172" s="358" t="str">
        <f>Calcu!K169</f>
        <v/>
      </c>
      <c r="AL172" s="359"/>
      <c r="AM172" s="359"/>
      <c r="AN172" s="359"/>
      <c r="AO172" s="360"/>
      <c r="AP172" s="358" t="str">
        <f>Calcu!L169</f>
        <v/>
      </c>
      <c r="AQ172" s="359"/>
      <c r="AR172" s="359"/>
      <c r="AS172" s="359"/>
      <c r="AT172" s="360"/>
      <c r="AU172" s="358" t="str">
        <f>Calcu!N169</f>
        <v/>
      </c>
      <c r="AV172" s="359"/>
      <c r="AW172" s="359"/>
      <c r="AX172" s="359"/>
      <c r="AY172" s="360"/>
      <c r="AZ172" s="358" t="str">
        <f>Calcu!T169</f>
        <v/>
      </c>
      <c r="BA172" s="359"/>
      <c r="BB172" s="359"/>
      <c r="BC172" s="359"/>
      <c r="BD172" s="360"/>
      <c r="BE172" s="358" t="str">
        <f>Calcu!AA169</f>
        <v/>
      </c>
      <c r="BF172" s="359"/>
      <c r="BG172" s="359"/>
      <c r="BH172" s="359"/>
      <c r="BI172" s="360"/>
      <c r="BJ172" s="358" t="str">
        <f>Calcu!AB169</f>
        <v/>
      </c>
      <c r="BK172" s="359"/>
      <c r="BL172" s="359"/>
      <c r="BM172" s="359"/>
      <c r="BN172" s="360"/>
    </row>
    <row r="173" spans="1:66" ht="18.75" customHeight="1">
      <c r="A173" s="57"/>
      <c r="B173" s="358" t="str">
        <f>Calcu!C170</f>
        <v/>
      </c>
      <c r="C173" s="359"/>
      <c r="D173" s="359"/>
      <c r="E173" s="359"/>
      <c r="F173" s="360"/>
      <c r="G173" s="358" t="str">
        <f>Calcu!E170</f>
        <v/>
      </c>
      <c r="H173" s="359"/>
      <c r="I173" s="359"/>
      <c r="J173" s="359"/>
      <c r="K173" s="360"/>
      <c r="L173" s="358" t="str">
        <f>Calcu!F170</f>
        <v/>
      </c>
      <c r="M173" s="359"/>
      <c r="N173" s="359"/>
      <c r="O173" s="359"/>
      <c r="P173" s="360"/>
      <c r="Q173" s="358" t="str">
        <f>Calcu!G170</f>
        <v/>
      </c>
      <c r="R173" s="359"/>
      <c r="S173" s="359"/>
      <c r="T173" s="359"/>
      <c r="U173" s="360"/>
      <c r="V173" s="358" t="str">
        <f>Calcu!H170</f>
        <v/>
      </c>
      <c r="W173" s="359"/>
      <c r="X173" s="359"/>
      <c r="Y173" s="359"/>
      <c r="Z173" s="360"/>
      <c r="AA173" s="358" t="str">
        <f>Calcu!I170</f>
        <v/>
      </c>
      <c r="AB173" s="359"/>
      <c r="AC173" s="359"/>
      <c r="AD173" s="359"/>
      <c r="AE173" s="360"/>
      <c r="AF173" s="358" t="str">
        <f>Calcu!J170</f>
        <v/>
      </c>
      <c r="AG173" s="359"/>
      <c r="AH173" s="359"/>
      <c r="AI173" s="359"/>
      <c r="AJ173" s="360"/>
      <c r="AK173" s="358" t="str">
        <f>Calcu!K170</f>
        <v/>
      </c>
      <c r="AL173" s="359"/>
      <c r="AM173" s="359"/>
      <c r="AN173" s="359"/>
      <c r="AO173" s="360"/>
      <c r="AP173" s="358" t="str">
        <f>Calcu!L170</f>
        <v/>
      </c>
      <c r="AQ173" s="359"/>
      <c r="AR173" s="359"/>
      <c r="AS173" s="359"/>
      <c r="AT173" s="360"/>
      <c r="AU173" s="358" t="str">
        <f>Calcu!N170</f>
        <v/>
      </c>
      <c r="AV173" s="359"/>
      <c r="AW173" s="359"/>
      <c r="AX173" s="359"/>
      <c r="AY173" s="360"/>
      <c r="AZ173" s="358" t="str">
        <f>Calcu!T170</f>
        <v/>
      </c>
      <c r="BA173" s="359"/>
      <c r="BB173" s="359"/>
      <c r="BC173" s="359"/>
      <c r="BD173" s="360"/>
      <c r="BE173" s="358" t="str">
        <f>Calcu!AA170</f>
        <v/>
      </c>
      <c r="BF173" s="359"/>
      <c r="BG173" s="359"/>
      <c r="BH173" s="359"/>
      <c r="BI173" s="360"/>
      <c r="BJ173" s="358" t="str">
        <f>Calcu!AB170</f>
        <v/>
      </c>
      <c r="BK173" s="359"/>
      <c r="BL173" s="359"/>
      <c r="BM173" s="359"/>
      <c r="BN173" s="360"/>
    </row>
    <row r="174" spans="1:66" ht="18.75" customHeight="1">
      <c r="A174" s="57"/>
      <c r="B174" s="358" t="str">
        <f>Calcu!C171</f>
        <v/>
      </c>
      <c r="C174" s="359"/>
      <c r="D174" s="359"/>
      <c r="E174" s="359"/>
      <c r="F174" s="360"/>
      <c r="G174" s="358" t="str">
        <f>Calcu!E171</f>
        <v/>
      </c>
      <c r="H174" s="359"/>
      <c r="I174" s="359"/>
      <c r="J174" s="359"/>
      <c r="K174" s="360"/>
      <c r="L174" s="358" t="str">
        <f>Calcu!F171</f>
        <v/>
      </c>
      <c r="M174" s="359"/>
      <c r="N174" s="359"/>
      <c r="O174" s="359"/>
      <c r="P174" s="360"/>
      <c r="Q174" s="358" t="str">
        <f>Calcu!G171</f>
        <v/>
      </c>
      <c r="R174" s="359"/>
      <c r="S174" s="359"/>
      <c r="T174" s="359"/>
      <c r="U174" s="360"/>
      <c r="V174" s="358" t="str">
        <f>Calcu!H171</f>
        <v/>
      </c>
      <c r="W174" s="359"/>
      <c r="X174" s="359"/>
      <c r="Y174" s="359"/>
      <c r="Z174" s="360"/>
      <c r="AA174" s="358" t="str">
        <f>Calcu!I171</f>
        <v/>
      </c>
      <c r="AB174" s="359"/>
      <c r="AC174" s="359"/>
      <c r="AD174" s="359"/>
      <c r="AE174" s="360"/>
      <c r="AF174" s="358" t="str">
        <f>Calcu!J171</f>
        <v/>
      </c>
      <c r="AG174" s="359"/>
      <c r="AH174" s="359"/>
      <c r="AI174" s="359"/>
      <c r="AJ174" s="360"/>
      <c r="AK174" s="358" t="str">
        <f>Calcu!K171</f>
        <v/>
      </c>
      <c r="AL174" s="359"/>
      <c r="AM174" s="359"/>
      <c r="AN174" s="359"/>
      <c r="AO174" s="360"/>
      <c r="AP174" s="358" t="str">
        <f>Calcu!L171</f>
        <v/>
      </c>
      <c r="AQ174" s="359"/>
      <c r="AR174" s="359"/>
      <c r="AS174" s="359"/>
      <c r="AT174" s="360"/>
      <c r="AU174" s="358" t="str">
        <f>Calcu!N171</f>
        <v/>
      </c>
      <c r="AV174" s="359"/>
      <c r="AW174" s="359"/>
      <c r="AX174" s="359"/>
      <c r="AY174" s="360"/>
      <c r="AZ174" s="358" t="str">
        <f>Calcu!T171</f>
        <v/>
      </c>
      <c r="BA174" s="359"/>
      <c r="BB174" s="359"/>
      <c r="BC174" s="359"/>
      <c r="BD174" s="360"/>
      <c r="BE174" s="358" t="str">
        <f>Calcu!AA171</f>
        <v/>
      </c>
      <c r="BF174" s="359"/>
      <c r="BG174" s="359"/>
      <c r="BH174" s="359"/>
      <c r="BI174" s="360"/>
      <c r="BJ174" s="358" t="str">
        <f>Calcu!AB171</f>
        <v/>
      </c>
      <c r="BK174" s="359"/>
      <c r="BL174" s="359"/>
      <c r="BM174" s="359"/>
      <c r="BN174" s="360"/>
    </row>
    <row r="175" spans="1:66" ht="18.75" customHeight="1">
      <c r="A175" s="57"/>
      <c r="B175" s="358" t="str">
        <f>Calcu!C172</f>
        <v/>
      </c>
      <c r="C175" s="359"/>
      <c r="D175" s="359"/>
      <c r="E175" s="359"/>
      <c r="F175" s="360"/>
      <c r="G175" s="358" t="str">
        <f>Calcu!E172</f>
        <v/>
      </c>
      <c r="H175" s="359"/>
      <c r="I175" s="359"/>
      <c r="J175" s="359"/>
      <c r="K175" s="360"/>
      <c r="L175" s="358" t="str">
        <f>Calcu!F172</f>
        <v/>
      </c>
      <c r="M175" s="359"/>
      <c r="N175" s="359"/>
      <c r="O175" s="359"/>
      <c r="P175" s="360"/>
      <c r="Q175" s="358" t="str">
        <f>Calcu!G172</f>
        <v/>
      </c>
      <c r="R175" s="359"/>
      <c r="S175" s="359"/>
      <c r="T175" s="359"/>
      <c r="U175" s="360"/>
      <c r="V175" s="358" t="str">
        <f>Calcu!H172</f>
        <v/>
      </c>
      <c r="W175" s="359"/>
      <c r="X175" s="359"/>
      <c r="Y175" s="359"/>
      <c r="Z175" s="360"/>
      <c r="AA175" s="358" t="str">
        <f>Calcu!I172</f>
        <v/>
      </c>
      <c r="AB175" s="359"/>
      <c r="AC175" s="359"/>
      <c r="AD175" s="359"/>
      <c r="AE175" s="360"/>
      <c r="AF175" s="358" t="str">
        <f>Calcu!J172</f>
        <v/>
      </c>
      <c r="AG175" s="359"/>
      <c r="AH175" s="359"/>
      <c r="AI175" s="359"/>
      <c r="AJ175" s="360"/>
      <c r="AK175" s="358" t="str">
        <f>Calcu!K172</f>
        <v/>
      </c>
      <c r="AL175" s="359"/>
      <c r="AM175" s="359"/>
      <c r="AN175" s="359"/>
      <c r="AO175" s="360"/>
      <c r="AP175" s="358" t="str">
        <f>Calcu!L172</f>
        <v/>
      </c>
      <c r="AQ175" s="359"/>
      <c r="AR175" s="359"/>
      <c r="AS175" s="359"/>
      <c r="AT175" s="360"/>
      <c r="AU175" s="358" t="str">
        <f>Calcu!N172</f>
        <v/>
      </c>
      <c r="AV175" s="359"/>
      <c r="AW175" s="359"/>
      <c r="AX175" s="359"/>
      <c r="AY175" s="360"/>
      <c r="AZ175" s="358" t="str">
        <f>Calcu!T172</f>
        <v/>
      </c>
      <c r="BA175" s="359"/>
      <c r="BB175" s="359"/>
      <c r="BC175" s="359"/>
      <c r="BD175" s="360"/>
      <c r="BE175" s="358" t="str">
        <f>Calcu!AA172</f>
        <v/>
      </c>
      <c r="BF175" s="359"/>
      <c r="BG175" s="359"/>
      <c r="BH175" s="359"/>
      <c r="BI175" s="360"/>
      <c r="BJ175" s="358" t="str">
        <f>Calcu!AB172</f>
        <v/>
      </c>
      <c r="BK175" s="359"/>
      <c r="BL175" s="359"/>
      <c r="BM175" s="359"/>
      <c r="BN175" s="360"/>
    </row>
    <row r="176" spans="1:66" ht="18.75" customHeight="1">
      <c r="A176" s="57"/>
      <c r="B176" s="358" t="str">
        <f>Calcu!C173</f>
        <v/>
      </c>
      <c r="C176" s="359"/>
      <c r="D176" s="359"/>
      <c r="E176" s="359"/>
      <c r="F176" s="360"/>
      <c r="G176" s="358" t="str">
        <f>Calcu!E173</f>
        <v/>
      </c>
      <c r="H176" s="359"/>
      <c r="I176" s="359"/>
      <c r="J176" s="359"/>
      <c r="K176" s="360"/>
      <c r="L176" s="358" t="str">
        <f>Calcu!F173</f>
        <v/>
      </c>
      <c r="M176" s="359"/>
      <c r="N176" s="359"/>
      <c r="O176" s="359"/>
      <c r="P176" s="360"/>
      <c r="Q176" s="358" t="str">
        <f>Calcu!G173</f>
        <v/>
      </c>
      <c r="R176" s="359"/>
      <c r="S176" s="359"/>
      <c r="T176" s="359"/>
      <c r="U176" s="360"/>
      <c r="V176" s="358" t="str">
        <f>Calcu!H173</f>
        <v/>
      </c>
      <c r="W176" s="359"/>
      <c r="X176" s="359"/>
      <c r="Y176" s="359"/>
      <c r="Z176" s="360"/>
      <c r="AA176" s="358" t="str">
        <f>Calcu!I173</f>
        <v/>
      </c>
      <c r="AB176" s="359"/>
      <c r="AC176" s="359"/>
      <c r="AD176" s="359"/>
      <c r="AE176" s="360"/>
      <c r="AF176" s="358" t="str">
        <f>Calcu!J173</f>
        <v/>
      </c>
      <c r="AG176" s="359"/>
      <c r="AH176" s="359"/>
      <c r="AI176" s="359"/>
      <c r="AJ176" s="360"/>
      <c r="AK176" s="358" t="str">
        <f>Calcu!K173</f>
        <v/>
      </c>
      <c r="AL176" s="359"/>
      <c r="AM176" s="359"/>
      <c r="AN176" s="359"/>
      <c r="AO176" s="360"/>
      <c r="AP176" s="358" t="str">
        <f>Calcu!L173</f>
        <v/>
      </c>
      <c r="AQ176" s="359"/>
      <c r="AR176" s="359"/>
      <c r="AS176" s="359"/>
      <c r="AT176" s="360"/>
      <c r="AU176" s="358" t="str">
        <f>Calcu!N173</f>
        <v/>
      </c>
      <c r="AV176" s="359"/>
      <c r="AW176" s="359"/>
      <c r="AX176" s="359"/>
      <c r="AY176" s="360"/>
      <c r="AZ176" s="358" t="str">
        <f>Calcu!T173</f>
        <v/>
      </c>
      <c r="BA176" s="359"/>
      <c r="BB176" s="359"/>
      <c r="BC176" s="359"/>
      <c r="BD176" s="360"/>
      <c r="BE176" s="358" t="str">
        <f>Calcu!AA173</f>
        <v/>
      </c>
      <c r="BF176" s="359"/>
      <c r="BG176" s="359"/>
      <c r="BH176" s="359"/>
      <c r="BI176" s="360"/>
      <c r="BJ176" s="358" t="str">
        <f>Calcu!AB173</f>
        <v/>
      </c>
      <c r="BK176" s="359"/>
      <c r="BL176" s="359"/>
      <c r="BM176" s="359"/>
      <c r="BN176" s="360"/>
    </row>
    <row r="177" spans="1:66" ht="18.75" customHeight="1">
      <c r="A177" s="57"/>
      <c r="B177" s="358" t="str">
        <f>Calcu!C174</f>
        <v/>
      </c>
      <c r="C177" s="359"/>
      <c r="D177" s="359"/>
      <c r="E177" s="359"/>
      <c r="F177" s="360"/>
      <c r="G177" s="358" t="str">
        <f>Calcu!E174</f>
        <v/>
      </c>
      <c r="H177" s="359"/>
      <c r="I177" s="359"/>
      <c r="J177" s="359"/>
      <c r="K177" s="360"/>
      <c r="L177" s="358" t="str">
        <f>Calcu!F174</f>
        <v/>
      </c>
      <c r="M177" s="359"/>
      <c r="N177" s="359"/>
      <c r="O177" s="359"/>
      <c r="P177" s="360"/>
      <c r="Q177" s="358" t="str">
        <f>Calcu!G174</f>
        <v/>
      </c>
      <c r="R177" s="359"/>
      <c r="S177" s="359"/>
      <c r="T177" s="359"/>
      <c r="U177" s="360"/>
      <c r="V177" s="358" t="str">
        <f>Calcu!H174</f>
        <v/>
      </c>
      <c r="W177" s="359"/>
      <c r="X177" s="359"/>
      <c r="Y177" s="359"/>
      <c r="Z177" s="360"/>
      <c r="AA177" s="358" t="str">
        <f>Calcu!I174</f>
        <v/>
      </c>
      <c r="AB177" s="359"/>
      <c r="AC177" s="359"/>
      <c r="AD177" s="359"/>
      <c r="AE177" s="360"/>
      <c r="AF177" s="358" t="str">
        <f>Calcu!J174</f>
        <v/>
      </c>
      <c r="AG177" s="359"/>
      <c r="AH177" s="359"/>
      <c r="AI177" s="359"/>
      <c r="AJ177" s="360"/>
      <c r="AK177" s="358" t="str">
        <f>Calcu!K174</f>
        <v/>
      </c>
      <c r="AL177" s="359"/>
      <c r="AM177" s="359"/>
      <c r="AN177" s="359"/>
      <c r="AO177" s="360"/>
      <c r="AP177" s="358" t="str">
        <f>Calcu!L174</f>
        <v/>
      </c>
      <c r="AQ177" s="359"/>
      <c r="AR177" s="359"/>
      <c r="AS177" s="359"/>
      <c r="AT177" s="360"/>
      <c r="AU177" s="358" t="str">
        <f>Calcu!N174</f>
        <v/>
      </c>
      <c r="AV177" s="359"/>
      <c r="AW177" s="359"/>
      <c r="AX177" s="359"/>
      <c r="AY177" s="360"/>
      <c r="AZ177" s="358" t="str">
        <f>Calcu!T174</f>
        <v/>
      </c>
      <c r="BA177" s="359"/>
      <c r="BB177" s="359"/>
      <c r="BC177" s="359"/>
      <c r="BD177" s="360"/>
      <c r="BE177" s="358" t="str">
        <f>Calcu!AA174</f>
        <v/>
      </c>
      <c r="BF177" s="359"/>
      <c r="BG177" s="359"/>
      <c r="BH177" s="359"/>
      <c r="BI177" s="360"/>
      <c r="BJ177" s="358" t="str">
        <f>Calcu!AB174</f>
        <v/>
      </c>
      <c r="BK177" s="359"/>
      <c r="BL177" s="359"/>
      <c r="BM177" s="359"/>
      <c r="BN177" s="360"/>
    </row>
    <row r="178" spans="1:66" ht="18.75" customHeight="1">
      <c r="A178" s="57"/>
      <c r="B178" s="358" t="str">
        <f>Calcu!C175</f>
        <v/>
      </c>
      <c r="C178" s="359"/>
      <c r="D178" s="359"/>
      <c r="E178" s="359"/>
      <c r="F178" s="360"/>
      <c r="G178" s="358" t="str">
        <f>Calcu!E175</f>
        <v/>
      </c>
      <c r="H178" s="359"/>
      <c r="I178" s="359"/>
      <c r="J178" s="359"/>
      <c r="K178" s="360"/>
      <c r="L178" s="358" t="str">
        <f>Calcu!F175</f>
        <v/>
      </c>
      <c r="M178" s="359"/>
      <c r="N178" s="359"/>
      <c r="O178" s="359"/>
      <c r="P178" s="360"/>
      <c r="Q178" s="358" t="str">
        <f>Calcu!G175</f>
        <v/>
      </c>
      <c r="R178" s="359"/>
      <c r="S178" s="359"/>
      <c r="T178" s="359"/>
      <c r="U178" s="360"/>
      <c r="V178" s="358" t="str">
        <f>Calcu!H175</f>
        <v/>
      </c>
      <c r="W178" s="359"/>
      <c r="X178" s="359"/>
      <c r="Y178" s="359"/>
      <c r="Z178" s="360"/>
      <c r="AA178" s="358" t="str">
        <f>Calcu!I175</f>
        <v/>
      </c>
      <c r="AB178" s="359"/>
      <c r="AC178" s="359"/>
      <c r="AD178" s="359"/>
      <c r="AE178" s="360"/>
      <c r="AF178" s="358" t="str">
        <f>Calcu!J175</f>
        <v/>
      </c>
      <c r="AG178" s="359"/>
      <c r="AH178" s="359"/>
      <c r="AI178" s="359"/>
      <c r="AJ178" s="360"/>
      <c r="AK178" s="358" t="str">
        <f>Calcu!K175</f>
        <v/>
      </c>
      <c r="AL178" s="359"/>
      <c r="AM178" s="359"/>
      <c r="AN178" s="359"/>
      <c r="AO178" s="360"/>
      <c r="AP178" s="358" t="str">
        <f>Calcu!L175</f>
        <v/>
      </c>
      <c r="AQ178" s="359"/>
      <c r="AR178" s="359"/>
      <c r="AS178" s="359"/>
      <c r="AT178" s="360"/>
      <c r="AU178" s="358" t="str">
        <f>Calcu!N175</f>
        <v/>
      </c>
      <c r="AV178" s="359"/>
      <c r="AW178" s="359"/>
      <c r="AX178" s="359"/>
      <c r="AY178" s="360"/>
      <c r="AZ178" s="358" t="str">
        <f>Calcu!T175</f>
        <v/>
      </c>
      <c r="BA178" s="359"/>
      <c r="BB178" s="359"/>
      <c r="BC178" s="359"/>
      <c r="BD178" s="360"/>
      <c r="BE178" s="358" t="str">
        <f>Calcu!AA175</f>
        <v/>
      </c>
      <c r="BF178" s="359"/>
      <c r="BG178" s="359"/>
      <c r="BH178" s="359"/>
      <c r="BI178" s="360"/>
      <c r="BJ178" s="358" t="str">
        <f>Calcu!AB175</f>
        <v/>
      </c>
      <c r="BK178" s="359"/>
      <c r="BL178" s="359"/>
      <c r="BM178" s="359"/>
      <c r="BN178" s="360"/>
    </row>
    <row r="179" spans="1:66" ht="18.75" customHeight="1">
      <c r="A179" s="57"/>
      <c r="B179" s="358" t="str">
        <f>Calcu!C176</f>
        <v/>
      </c>
      <c r="C179" s="359"/>
      <c r="D179" s="359"/>
      <c r="E179" s="359"/>
      <c r="F179" s="360"/>
      <c r="G179" s="358" t="str">
        <f>Calcu!E176</f>
        <v/>
      </c>
      <c r="H179" s="359"/>
      <c r="I179" s="359"/>
      <c r="J179" s="359"/>
      <c r="K179" s="360"/>
      <c r="L179" s="358" t="str">
        <f>Calcu!F176</f>
        <v/>
      </c>
      <c r="M179" s="359"/>
      <c r="N179" s="359"/>
      <c r="O179" s="359"/>
      <c r="P179" s="360"/>
      <c r="Q179" s="358" t="str">
        <f>Calcu!G176</f>
        <v/>
      </c>
      <c r="R179" s="359"/>
      <c r="S179" s="359"/>
      <c r="T179" s="359"/>
      <c r="U179" s="360"/>
      <c r="V179" s="358" t="str">
        <f>Calcu!H176</f>
        <v/>
      </c>
      <c r="W179" s="359"/>
      <c r="X179" s="359"/>
      <c r="Y179" s="359"/>
      <c r="Z179" s="360"/>
      <c r="AA179" s="358" t="str">
        <f>Calcu!I176</f>
        <v/>
      </c>
      <c r="AB179" s="359"/>
      <c r="AC179" s="359"/>
      <c r="AD179" s="359"/>
      <c r="AE179" s="360"/>
      <c r="AF179" s="358" t="str">
        <f>Calcu!J176</f>
        <v/>
      </c>
      <c r="AG179" s="359"/>
      <c r="AH179" s="359"/>
      <c r="AI179" s="359"/>
      <c r="AJ179" s="360"/>
      <c r="AK179" s="358" t="str">
        <f>Calcu!K176</f>
        <v/>
      </c>
      <c r="AL179" s="359"/>
      <c r="AM179" s="359"/>
      <c r="AN179" s="359"/>
      <c r="AO179" s="360"/>
      <c r="AP179" s="358" t="str">
        <f>Calcu!L176</f>
        <v/>
      </c>
      <c r="AQ179" s="359"/>
      <c r="AR179" s="359"/>
      <c r="AS179" s="359"/>
      <c r="AT179" s="360"/>
      <c r="AU179" s="358" t="str">
        <f>Calcu!N176</f>
        <v/>
      </c>
      <c r="AV179" s="359"/>
      <c r="AW179" s="359"/>
      <c r="AX179" s="359"/>
      <c r="AY179" s="360"/>
      <c r="AZ179" s="358" t="str">
        <f>Calcu!T176</f>
        <v/>
      </c>
      <c r="BA179" s="359"/>
      <c r="BB179" s="359"/>
      <c r="BC179" s="359"/>
      <c r="BD179" s="360"/>
      <c r="BE179" s="358" t="str">
        <f>Calcu!AA176</f>
        <v/>
      </c>
      <c r="BF179" s="359"/>
      <c r="BG179" s="359"/>
      <c r="BH179" s="359"/>
      <c r="BI179" s="360"/>
      <c r="BJ179" s="358" t="str">
        <f>Calcu!AB176</f>
        <v/>
      </c>
      <c r="BK179" s="359"/>
      <c r="BL179" s="359"/>
      <c r="BM179" s="359"/>
      <c r="BN179" s="360"/>
    </row>
    <row r="180" spans="1:66" ht="18.75" customHeight="1">
      <c r="A180" s="57"/>
      <c r="B180" s="358" t="str">
        <f>Calcu!C177</f>
        <v/>
      </c>
      <c r="C180" s="359"/>
      <c r="D180" s="359"/>
      <c r="E180" s="359"/>
      <c r="F180" s="360"/>
      <c r="G180" s="358" t="str">
        <f>Calcu!E177</f>
        <v/>
      </c>
      <c r="H180" s="359"/>
      <c r="I180" s="359"/>
      <c r="J180" s="359"/>
      <c r="K180" s="360"/>
      <c r="L180" s="358" t="str">
        <f>Calcu!F177</f>
        <v/>
      </c>
      <c r="M180" s="359"/>
      <c r="N180" s="359"/>
      <c r="O180" s="359"/>
      <c r="P180" s="360"/>
      <c r="Q180" s="358" t="str">
        <f>Calcu!G177</f>
        <v/>
      </c>
      <c r="R180" s="359"/>
      <c r="S180" s="359"/>
      <c r="T180" s="359"/>
      <c r="U180" s="360"/>
      <c r="V180" s="358" t="str">
        <f>Calcu!H177</f>
        <v/>
      </c>
      <c r="W180" s="359"/>
      <c r="X180" s="359"/>
      <c r="Y180" s="359"/>
      <c r="Z180" s="360"/>
      <c r="AA180" s="358" t="str">
        <f>Calcu!I177</f>
        <v/>
      </c>
      <c r="AB180" s="359"/>
      <c r="AC180" s="359"/>
      <c r="AD180" s="359"/>
      <c r="AE180" s="360"/>
      <c r="AF180" s="358" t="str">
        <f>Calcu!J177</f>
        <v/>
      </c>
      <c r="AG180" s="359"/>
      <c r="AH180" s="359"/>
      <c r="AI180" s="359"/>
      <c r="AJ180" s="360"/>
      <c r="AK180" s="358" t="str">
        <f>Calcu!K177</f>
        <v/>
      </c>
      <c r="AL180" s="359"/>
      <c r="AM180" s="359"/>
      <c r="AN180" s="359"/>
      <c r="AO180" s="360"/>
      <c r="AP180" s="358" t="str">
        <f>Calcu!L177</f>
        <v/>
      </c>
      <c r="AQ180" s="359"/>
      <c r="AR180" s="359"/>
      <c r="AS180" s="359"/>
      <c r="AT180" s="360"/>
      <c r="AU180" s="358" t="str">
        <f>Calcu!N177</f>
        <v/>
      </c>
      <c r="AV180" s="359"/>
      <c r="AW180" s="359"/>
      <c r="AX180" s="359"/>
      <c r="AY180" s="360"/>
      <c r="AZ180" s="358" t="str">
        <f>Calcu!T177</f>
        <v/>
      </c>
      <c r="BA180" s="359"/>
      <c r="BB180" s="359"/>
      <c r="BC180" s="359"/>
      <c r="BD180" s="360"/>
      <c r="BE180" s="358" t="str">
        <f>Calcu!AA177</f>
        <v/>
      </c>
      <c r="BF180" s="359"/>
      <c r="BG180" s="359"/>
      <c r="BH180" s="359"/>
      <c r="BI180" s="360"/>
      <c r="BJ180" s="358" t="str">
        <f>Calcu!AB177</f>
        <v/>
      </c>
      <c r="BK180" s="359"/>
      <c r="BL180" s="359"/>
      <c r="BM180" s="359"/>
      <c r="BN180" s="360"/>
    </row>
    <row r="181" spans="1:66" ht="18.75" customHeight="1">
      <c r="A181" s="57"/>
      <c r="B181" s="358" t="str">
        <f>Calcu!C178</f>
        <v/>
      </c>
      <c r="C181" s="359"/>
      <c r="D181" s="359"/>
      <c r="E181" s="359"/>
      <c r="F181" s="360"/>
      <c r="G181" s="358" t="str">
        <f>Calcu!E178</f>
        <v/>
      </c>
      <c r="H181" s="359"/>
      <c r="I181" s="359"/>
      <c r="J181" s="359"/>
      <c r="K181" s="360"/>
      <c r="L181" s="358" t="str">
        <f>Calcu!F178</f>
        <v/>
      </c>
      <c r="M181" s="359"/>
      <c r="N181" s="359"/>
      <c r="O181" s="359"/>
      <c r="P181" s="360"/>
      <c r="Q181" s="358" t="str">
        <f>Calcu!G178</f>
        <v/>
      </c>
      <c r="R181" s="359"/>
      <c r="S181" s="359"/>
      <c r="T181" s="359"/>
      <c r="U181" s="360"/>
      <c r="V181" s="358" t="str">
        <f>Calcu!H178</f>
        <v/>
      </c>
      <c r="W181" s="359"/>
      <c r="X181" s="359"/>
      <c r="Y181" s="359"/>
      <c r="Z181" s="360"/>
      <c r="AA181" s="358" t="str">
        <f>Calcu!I178</f>
        <v/>
      </c>
      <c r="AB181" s="359"/>
      <c r="AC181" s="359"/>
      <c r="AD181" s="359"/>
      <c r="AE181" s="360"/>
      <c r="AF181" s="358" t="str">
        <f>Calcu!J178</f>
        <v/>
      </c>
      <c r="AG181" s="359"/>
      <c r="AH181" s="359"/>
      <c r="AI181" s="359"/>
      <c r="AJ181" s="360"/>
      <c r="AK181" s="358" t="str">
        <f>Calcu!K178</f>
        <v/>
      </c>
      <c r="AL181" s="359"/>
      <c r="AM181" s="359"/>
      <c r="AN181" s="359"/>
      <c r="AO181" s="360"/>
      <c r="AP181" s="358" t="str">
        <f>Calcu!L178</f>
        <v/>
      </c>
      <c r="AQ181" s="359"/>
      <c r="AR181" s="359"/>
      <c r="AS181" s="359"/>
      <c r="AT181" s="360"/>
      <c r="AU181" s="358" t="str">
        <f>Calcu!N178</f>
        <v/>
      </c>
      <c r="AV181" s="359"/>
      <c r="AW181" s="359"/>
      <c r="AX181" s="359"/>
      <c r="AY181" s="360"/>
      <c r="AZ181" s="358" t="str">
        <f>Calcu!T178</f>
        <v/>
      </c>
      <c r="BA181" s="359"/>
      <c r="BB181" s="359"/>
      <c r="BC181" s="359"/>
      <c r="BD181" s="360"/>
      <c r="BE181" s="358" t="str">
        <f>Calcu!AA178</f>
        <v/>
      </c>
      <c r="BF181" s="359"/>
      <c r="BG181" s="359"/>
      <c r="BH181" s="359"/>
      <c r="BI181" s="360"/>
      <c r="BJ181" s="358" t="str">
        <f>Calcu!AB178</f>
        <v/>
      </c>
      <c r="BK181" s="359"/>
      <c r="BL181" s="359"/>
      <c r="BM181" s="359"/>
      <c r="BN181" s="360"/>
    </row>
    <row r="182" spans="1:66" ht="18.75" customHeight="1">
      <c r="A182" s="57"/>
      <c r="B182" s="358" t="str">
        <f>Calcu!C179</f>
        <v/>
      </c>
      <c r="C182" s="359"/>
      <c r="D182" s="359"/>
      <c r="E182" s="359"/>
      <c r="F182" s="360"/>
      <c r="G182" s="358" t="str">
        <f>Calcu!E179</f>
        <v/>
      </c>
      <c r="H182" s="359"/>
      <c r="I182" s="359"/>
      <c r="J182" s="359"/>
      <c r="K182" s="360"/>
      <c r="L182" s="358" t="str">
        <f>Calcu!F179</f>
        <v/>
      </c>
      <c r="M182" s="359"/>
      <c r="N182" s="359"/>
      <c r="O182" s="359"/>
      <c r="P182" s="360"/>
      <c r="Q182" s="358" t="str">
        <f>Calcu!G179</f>
        <v/>
      </c>
      <c r="R182" s="359"/>
      <c r="S182" s="359"/>
      <c r="T182" s="359"/>
      <c r="U182" s="360"/>
      <c r="V182" s="358" t="str">
        <f>Calcu!H179</f>
        <v/>
      </c>
      <c r="W182" s="359"/>
      <c r="X182" s="359"/>
      <c r="Y182" s="359"/>
      <c r="Z182" s="360"/>
      <c r="AA182" s="358" t="str">
        <f>Calcu!I179</f>
        <v/>
      </c>
      <c r="AB182" s="359"/>
      <c r="AC182" s="359"/>
      <c r="AD182" s="359"/>
      <c r="AE182" s="360"/>
      <c r="AF182" s="358" t="str">
        <f>Calcu!J179</f>
        <v/>
      </c>
      <c r="AG182" s="359"/>
      <c r="AH182" s="359"/>
      <c r="AI182" s="359"/>
      <c r="AJ182" s="360"/>
      <c r="AK182" s="358" t="str">
        <f>Calcu!K179</f>
        <v/>
      </c>
      <c r="AL182" s="359"/>
      <c r="AM182" s="359"/>
      <c r="AN182" s="359"/>
      <c r="AO182" s="360"/>
      <c r="AP182" s="358" t="str">
        <f>Calcu!L179</f>
        <v/>
      </c>
      <c r="AQ182" s="359"/>
      <c r="AR182" s="359"/>
      <c r="AS182" s="359"/>
      <c r="AT182" s="360"/>
      <c r="AU182" s="358" t="str">
        <f>Calcu!N179</f>
        <v/>
      </c>
      <c r="AV182" s="359"/>
      <c r="AW182" s="359"/>
      <c r="AX182" s="359"/>
      <c r="AY182" s="360"/>
      <c r="AZ182" s="358" t="str">
        <f>Calcu!T179</f>
        <v/>
      </c>
      <c r="BA182" s="359"/>
      <c r="BB182" s="359"/>
      <c r="BC182" s="359"/>
      <c r="BD182" s="360"/>
      <c r="BE182" s="358" t="str">
        <f>Calcu!AA179</f>
        <v/>
      </c>
      <c r="BF182" s="359"/>
      <c r="BG182" s="359"/>
      <c r="BH182" s="359"/>
      <c r="BI182" s="360"/>
      <c r="BJ182" s="358" t="str">
        <f>Calcu!AB179</f>
        <v/>
      </c>
      <c r="BK182" s="359"/>
      <c r="BL182" s="359"/>
      <c r="BM182" s="359"/>
      <c r="BN182" s="360"/>
    </row>
    <row r="183" spans="1:66" ht="18.75" customHeight="1">
      <c r="A183" s="57"/>
      <c r="B183" s="358" t="str">
        <f>Calcu!C180</f>
        <v/>
      </c>
      <c r="C183" s="359"/>
      <c r="D183" s="359"/>
      <c r="E183" s="359"/>
      <c r="F183" s="360"/>
      <c r="G183" s="358" t="str">
        <f>Calcu!E180</f>
        <v/>
      </c>
      <c r="H183" s="359"/>
      <c r="I183" s="359"/>
      <c r="J183" s="359"/>
      <c r="K183" s="360"/>
      <c r="L183" s="358" t="str">
        <f>Calcu!F180</f>
        <v/>
      </c>
      <c r="M183" s="359"/>
      <c r="N183" s="359"/>
      <c r="O183" s="359"/>
      <c r="P183" s="360"/>
      <c r="Q183" s="358" t="str">
        <f>Calcu!G180</f>
        <v/>
      </c>
      <c r="R183" s="359"/>
      <c r="S183" s="359"/>
      <c r="T183" s="359"/>
      <c r="U183" s="360"/>
      <c r="V183" s="358" t="str">
        <f>Calcu!H180</f>
        <v/>
      </c>
      <c r="W183" s="359"/>
      <c r="X183" s="359"/>
      <c r="Y183" s="359"/>
      <c r="Z183" s="360"/>
      <c r="AA183" s="358" t="str">
        <f>Calcu!I180</f>
        <v/>
      </c>
      <c r="AB183" s="359"/>
      <c r="AC183" s="359"/>
      <c r="AD183" s="359"/>
      <c r="AE183" s="360"/>
      <c r="AF183" s="358" t="str">
        <f>Calcu!J180</f>
        <v/>
      </c>
      <c r="AG183" s="359"/>
      <c r="AH183" s="359"/>
      <c r="AI183" s="359"/>
      <c r="AJ183" s="360"/>
      <c r="AK183" s="358" t="str">
        <f>Calcu!K180</f>
        <v/>
      </c>
      <c r="AL183" s="359"/>
      <c r="AM183" s="359"/>
      <c r="AN183" s="359"/>
      <c r="AO183" s="360"/>
      <c r="AP183" s="358" t="str">
        <f>Calcu!L180</f>
        <v/>
      </c>
      <c r="AQ183" s="359"/>
      <c r="AR183" s="359"/>
      <c r="AS183" s="359"/>
      <c r="AT183" s="360"/>
      <c r="AU183" s="358" t="str">
        <f>Calcu!N180</f>
        <v/>
      </c>
      <c r="AV183" s="359"/>
      <c r="AW183" s="359"/>
      <c r="AX183" s="359"/>
      <c r="AY183" s="360"/>
      <c r="AZ183" s="358" t="str">
        <f>Calcu!T180</f>
        <v/>
      </c>
      <c r="BA183" s="359"/>
      <c r="BB183" s="359"/>
      <c r="BC183" s="359"/>
      <c r="BD183" s="360"/>
      <c r="BE183" s="358" t="str">
        <f>Calcu!AA180</f>
        <v/>
      </c>
      <c r="BF183" s="359"/>
      <c r="BG183" s="359"/>
      <c r="BH183" s="359"/>
      <c r="BI183" s="360"/>
      <c r="BJ183" s="358" t="str">
        <f>Calcu!AB180</f>
        <v/>
      </c>
      <c r="BK183" s="359"/>
      <c r="BL183" s="359"/>
      <c r="BM183" s="359"/>
      <c r="BN183" s="360"/>
    </row>
    <row r="184" spans="1:66" ht="18.75" customHeight="1">
      <c r="A184" s="57"/>
      <c r="B184" s="358" t="str">
        <f>Calcu!C181</f>
        <v/>
      </c>
      <c r="C184" s="359"/>
      <c r="D184" s="359"/>
      <c r="E184" s="359"/>
      <c r="F184" s="360"/>
      <c r="G184" s="358" t="str">
        <f>Calcu!E181</f>
        <v/>
      </c>
      <c r="H184" s="359"/>
      <c r="I184" s="359"/>
      <c r="J184" s="359"/>
      <c r="K184" s="360"/>
      <c r="L184" s="358" t="str">
        <f>Calcu!F181</f>
        <v/>
      </c>
      <c r="M184" s="359"/>
      <c r="N184" s="359"/>
      <c r="O184" s="359"/>
      <c r="P184" s="360"/>
      <c r="Q184" s="358" t="str">
        <f>Calcu!G181</f>
        <v/>
      </c>
      <c r="R184" s="359"/>
      <c r="S184" s="359"/>
      <c r="T184" s="359"/>
      <c r="U184" s="360"/>
      <c r="V184" s="358" t="str">
        <f>Calcu!H181</f>
        <v/>
      </c>
      <c r="W184" s="359"/>
      <c r="X184" s="359"/>
      <c r="Y184" s="359"/>
      <c r="Z184" s="360"/>
      <c r="AA184" s="358" t="str">
        <f>Calcu!I181</f>
        <v/>
      </c>
      <c r="AB184" s="359"/>
      <c r="AC184" s="359"/>
      <c r="AD184" s="359"/>
      <c r="AE184" s="360"/>
      <c r="AF184" s="358" t="str">
        <f>Calcu!J181</f>
        <v/>
      </c>
      <c r="AG184" s="359"/>
      <c r="AH184" s="359"/>
      <c r="AI184" s="359"/>
      <c r="AJ184" s="360"/>
      <c r="AK184" s="358" t="str">
        <f>Calcu!K181</f>
        <v/>
      </c>
      <c r="AL184" s="359"/>
      <c r="AM184" s="359"/>
      <c r="AN184" s="359"/>
      <c r="AO184" s="360"/>
      <c r="AP184" s="358" t="str">
        <f>Calcu!L181</f>
        <v/>
      </c>
      <c r="AQ184" s="359"/>
      <c r="AR184" s="359"/>
      <c r="AS184" s="359"/>
      <c r="AT184" s="360"/>
      <c r="AU184" s="358" t="str">
        <f>Calcu!N181</f>
        <v/>
      </c>
      <c r="AV184" s="359"/>
      <c r="AW184" s="359"/>
      <c r="AX184" s="359"/>
      <c r="AY184" s="360"/>
      <c r="AZ184" s="358" t="str">
        <f>Calcu!T181</f>
        <v/>
      </c>
      <c r="BA184" s="359"/>
      <c r="BB184" s="359"/>
      <c r="BC184" s="359"/>
      <c r="BD184" s="360"/>
      <c r="BE184" s="358" t="str">
        <f>Calcu!AA181</f>
        <v/>
      </c>
      <c r="BF184" s="359"/>
      <c r="BG184" s="359"/>
      <c r="BH184" s="359"/>
      <c r="BI184" s="360"/>
      <c r="BJ184" s="358" t="str">
        <f>Calcu!AB181</f>
        <v/>
      </c>
      <c r="BK184" s="359"/>
      <c r="BL184" s="359"/>
      <c r="BM184" s="359"/>
      <c r="BN184" s="360"/>
    </row>
    <row r="185" spans="1:66" ht="18.75" customHeight="1">
      <c r="A185" s="57"/>
      <c r="B185" s="358" t="str">
        <f>Calcu!C182</f>
        <v/>
      </c>
      <c r="C185" s="359"/>
      <c r="D185" s="359"/>
      <c r="E185" s="359"/>
      <c r="F185" s="360"/>
      <c r="G185" s="358" t="str">
        <f>Calcu!E182</f>
        <v/>
      </c>
      <c r="H185" s="359"/>
      <c r="I185" s="359"/>
      <c r="J185" s="359"/>
      <c r="K185" s="360"/>
      <c r="L185" s="358" t="str">
        <f>Calcu!F182</f>
        <v/>
      </c>
      <c r="M185" s="359"/>
      <c r="N185" s="359"/>
      <c r="O185" s="359"/>
      <c r="P185" s="360"/>
      <c r="Q185" s="358" t="str">
        <f>Calcu!G182</f>
        <v/>
      </c>
      <c r="R185" s="359"/>
      <c r="S185" s="359"/>
      <c r="T185" s="359"/>
      <c r="U185" s="360"/>
      <c r="V185" s="358" t="str">
        <f>Calcu!H182</f>
        <v/>
      </c>
      <c r="W185" s="359"/>
      <c r="X185" s="359"/>
      <c r="Y185" s="359"/>
      <c r="Z185" s="360"/>
      <c r="AA185" s="358" t="str">
        <f>Calcu!I182</f>
        <v/>
      </c>
      <c r="AB185" s="359"/>
      <c r="AC185" s="359"/>
      <c r="AD185" s="359"/>
      <c r="AE185" s="360"/>
      <c r="AF185" s="358" t="str">
        <f>Calcu!J182</f>
        <v/>
      </c>
      <c r="AG185" s="359"/>
      <c r="AH185" s="359"/>
      <c r="AI185" s="359"/>
      <c r="AJ185" s="360"/>
      <c r="AK185" s="358" t="str">
        <f>Calcu!K182</f>
        <v/>
      </c>
      <c r="AL185" s="359"/>
      <c r="AM185" s="359"/>
      <c r="AN185" s="359"/>
      <c r="AO185" s="360"/>
      <c r="AP185" s="358" t="str">
        <f>Calcu!L182</f>
        <v/>
      </c>
      <c r="AQ185" s="359"/>
      <c r="AR185" s="359"/>
      <c r="AS185" s="359"/>
      <c r="AT185" s="360"/>
      <c r="AU185" s="358" t="str">
        <f>Calcu!N182</f>
        <v/>
      </c>
      <c r="AV185" s="359"/>
      <c r="AW185" s="359"/>
      <c r="AX185" s="359"/>
      <c r="AY185" s="360"/>
      <c r="AZ185" s="358" t="str">
        <f>Calcu!T182</f>
        <v/>
      </c>
      <c r="BA185" s="359"/>
      <c r="BB185" s="359"/>
      <c r="BC185" s="359"/>
      <c r="BD185" s="360"/>
      <c r="BE185" s="358" t="str">
        <f>Calcu!AA182</f>
        <v/>
      </c>
      <c r="BF185" s="359"/>
      <c r="BG185" s="359"/>
      <c r="BH185" s="359"/>
      <c r="BI185" s="360"/>
      <c r="BJ185" s="358" t="str">
        <f>Calcu!AB182</f>
        <v/>
      </c>
      <c r="BK185" s="359"/>
      <c r="BL185" s="359"/>
      <c r="BM185" s="359"/>
      <c r="BN185" s="360"/>
    </row>
    <row r="186" spans="1:66" ht="18.75" customHeight="1">
      <c r="A186" s="57"/>
      <c r="B186" s="358" t="str">
        <f>Calcu!C183</f>
        <v/>
      </c>
      <c r="C186" s="359"/>
      <c r="D186" s="359"/>
      <c r="E186" s="359"/>
      <c r="F186" s="360"/>
      <c r="G186" s="358" t="str">
        <f>Calcu!E183</f>
        <v/>
      </c>
      <c r="H186" s="359"/>
      <c r="I186" s="359"/>
      <c r="J186" s="359"/>
      <c r="K186" s="360"/>
      <c r="L186" s="358" t="str">
        <f>Calcu!F183</f>
        <v/>
      </c>
      <c r="M186" s="359"/>
      <c r="N186" s="359"/>
      <c r="O186" s="359"/>
      <c r="P186" s="360"/>
      <c r="Q186" s="358" t="str">
        <f>Calcu!G183</f>
        <v/>
      </c>
      <c r="R186" s="359"/>
      <c r="S186" s="359"/>
      <c r="T186" s="359"/>
      <c r="U186" s="360"/>
      <c r="V186" s="358" t="str">
        <f>Calcu!H183</f>
        <v/>
      </c>
      <c r="W186" s="359"/>
      <c r="X186" s="359"/>
      <c r="Y186" s="359"/>
      <c r="Z186" s="360"/>
      <c r="AA186" s="358" t="str">
        <f>Calcu!I183</f>
        <v/>
      </c>
      <c r="AB186" s="359"/>
      <c r="AC186" s="359"/>
      <c r="AD186" s="359"/>
      <c r="AE186" s="360"/>
      <c r="AF186" s="358" t="str">
        <f>Calcu!J183</f>
        <v/>
      </c>
      <c r="AG186" s="359"/>
      <c r="AH186" s="359"/>
      <c r="AI186" s="359"/>
      <c r="AJ186" s="360"/>
      <c r="AK186" s="358" t="str">
        <f>Calcu!K183</f>
        <v/>
      </c>
      <c r="AL186" s="359"/>
      <c r="AM186" s="359"/>
      <c r="AN186" s="359"/>
      <c r="AO186" s="360"/>
      <c r="AP186" s="358" t="str">
        <f>Calcu!L183</f>
        <v/>
      </c>
      <c r="AQ186" s="359"/>
      <c r="AR186" s="359"/>
      <c r="AS186" s="359"/>
      <c r="AT186" s="360"/>
      <c r="AU186" s="358" t="str">
        <f>Calcu!N183</f>
        <v/>
      </c>
      <c r="AV186" s="359"/>
      <c r="AW186" s="359"/>
      <c r="AX186" s="359"/>
      <c r="AY186" s="360"/>
      <c r="AZ186" s="358" t="str">
        <f>Calcu!T183</f>
        <v/>
      </c>
      <c r="BA186" s="359"/>
      <c r="BB186" s="359"/>
      <c r="BC186" s="359"/>
      <c r="BD186" s="360"/>
      <c r="BE186" s="358" t="str">
        <f>Calcu!AA183</f>
        <v/>
      </c>
      <c r="BF186" s="359"/>
      <c r="BG186" s="359"/>
      <c r="BH186" s="359"/>
      <c r="BI186" s="360"/>
      <c r="BJ186" s="358" t="str">
        <f>Calcu!AB183</f>
        <v/>
      </c>
      <c r="BK186" s="359"/>
      <c r="BL186" s="359"/>
      <c r="BM186" s="359"/>
      <c r="BN186" s="360"/>
    </row>
    <row r="187" spans="1:66" ht="18.75" customHeight="1">
      <c r="A187" s="57"/>
      <c r="B187" s="358" t="str">
        <f>Calcu!C184</f>
        <v/>
      </c>
      <c r="C187" s="359"/>
      <c r="D187" s="359"/>
      <c r="E187" s="359"/>
      <c r="F187" s="360"/>
      <c r="G187" s="358" t="str">
        <f>Calcu!E184</f>
        <v/>
      </c>
      <c r="H187" s="359"/>
      <c r="I187" s="359"/>
      <c r="J187" s="359"/>
      <c r="K187" s="360"/>
      <c r="L187" s="358" t="str">
        <f>Calcu!F184</f>
        <v/>
      </c>
      <c r="M187" s="359"/>
      <c r="N187" s="359"/>
      <c r="O187" s="359"/>
      <c r="P187" s="360"/>
      <c r="Q187" s="358" t="str">
        <f>Calcu!G184</f>
        <v/>
      </c>
      <c r="R187" s="359"/>
      <c r="S187" s="359"/>
      <c r="T187" s="359"/>
      <c r="U187" s="360"/>
      <c r="V187" s="358" t="str">
        <f>Calcu!H184</f>
        <v/>
      </c>
      <c r="W187" s="359"/>
      <c r="X187" s="359"/>
      <c r="Y187" s="359"/>
      <c r="Z187" s="360"/>
      <c r="AA187" s="358" t="str">
        <f>Calcu!I184</f>
        <v/>
      </c>
      <c r="AB187" s="359"/>
      <c r="AC187" s="359"/>
      <c r="AD187" s="359"/>
      <c r="AE187" s="360"/>
      <c r="AF187" s="358" t="str">
        <f>Calcu!J184</f>
        <v/>
      </c>
      <c r="AG187" s="359"/>
      <c r="AH187" s="359"/>
      <c r="AI187" s="359"/>
      <c r="AJ187" s="360"/>
      <c r="AK187" s="358" t="str">
        <f>Calcu!K184</f>
        <v/>
      </c>
      <c r="AL187" s="359"/>
      <c r="AM187" s="359"/>
      <c r="AN187" s="359"/>
      <c r="AO187" s="360"/>
      <c r="AP187" s="358" t="str">
        <f>Calcu!L184</f>
        <v/>
      </c>
      <c r="AQ187" s="359"/>
      <c r="AR187" s="359"/>
      <c r="AS187" s="359"/>
      <c r="AT187" s="360"/>
      <c r="AU187" s="358" t="str">
        <f>Calcu!N184</f>
        <v/>
      </c>
      <c r="AV187" s="359"/>
      <c r="AW187" s="359"/>
      <c r="AX187" s="359"/>
      <c r="AY187" s="360"/>
      <c r="AZ187" s="358" t="str">
        <f>Calcu!T184</f>
        <v/>
      </c>
      <c r="BA187" s="359"/>
      <c r="BB187" s="359"/>
      <c r="BC187" s="359"/>
      <c r="BD187" s="360"/>
      <c r="BE187" s="358" t="str">
        <f>Calcu!AA184</f>
        <v/>
      </c>
      <c r="BF187" s="359"/>
      <c r="BG187" s="359"/>
      <c r="BH187" s="359"/>
      <c r="BI187" s="360"/>
      <c r="BJ187" s="358" t="str">
        <f>Calcu!AB184</f>
        <v/>
      </c>
      <c r="BK187" s="359"/>
      <c r="BL187" s="359"/>
      <c r="BM187" s="359"/>
      <c r="BN187" s="360"/>
    </row>
    <row r="188" spans="1:66" ht="18.75" customHeight="1">
      <c r="A188" s="57"/>
      <c r="B188" s="358" t="str">
        <f>Calcu!C185</f>
        <v/>
      </c>
      <c r="C188" s="359"/>
      <c r="D188" s="359"/>
      <c r="E188" s="359"/>
      <c r="F188" s="360"/>
      <c r="G188" s="358" t="str">
        <f>Calcu!E185</f>
        <v/>
      </c>
      <c r="H188" s="359"/>
      <c r="I188" s="359"/>
      <c r="J188" s="359"/>
      <c r="K188" s="360"/>
      <c r="L188" s="358" t="str">
        <f>Calcu!F185</f>
        <v/>
      </c>
      <c r="M188" s="359"/>
      <c r="N188" s="359"/>
      <c r="O188" s="359"/>
      <c r="P188" s="360"/>
      <c r="Q188" s="358" t="str">
        <f>Calcu!G185</f>
        <v/>
      </c>
      <c r="R188" s="359"/>
      <c r="S188" s="359"/>
      <c r="T188" s="359"/>
      <c r="U188" s="360"/>
      <c r="V188" s="358" t="str">
        <f>Calcu!H185</f>
        <v/>
      </c>
      <c r="W188" s="359"/>
      <c r="X188" s="359"/>
      <c r="Y188" s="359"/>
      <c r="Z188" s="360"/>
      <c r="AA188" s="358" t="str">
        <f>Calcu!I185</f>
        <v/>
      </c>
      <c r="AB188" s="359"/>
      <c r="AC188" s="359"/>
      <c r="AD188" s="359"/>
      <c r="AE188" s="360"/>
      <c r="AF188" s="358" t="str">
        <f>Calcu!J185</f>
        <v/>
      </c>
      <c r="AG188" s="359"/>
      <c r="AH188" s="359"/>
      <c r="AI188" s="359"/>
      <c r="AJ188" s="360"/>
      <c r="AK188" s="358" t="str">
        <f>Calcu!K185</f>
        <v/>
      </c>
      <c r="AL188" s="359"/>
      <c r="AM188" s="359"/>
      <c r="AN188" s="359"/>
      <c r="AO188" s="360"/>
      <c r="AP188" s="358" t="str">
        <f>Calcu!L185</f>
        <v/>
      </c>
      <c r="AQ188" s="359"/>
      <c r="AR188" s="359"/>
      <c r="AS188" s="359"/>
      <c r="AT188" s="360"/>
      <c r="AU188" s="358" t="str">
        <f>Calcu!N185</f>
        <v/>
      </c>
      <c r="AV188" s="359"/>
      <c r="AW188" s="359"/>
      <c r="AX188" s="359"/>
      <c r="AY188" s="360"/>
      <c r="AZ188" s="358" t="str">
        <f>Calcu!T185</f>
        <v/>
      </c>
      <c r="BA188" s="359"/>
      <c r="BB188" s="359"/>
      <c r="BC188" s="359"/>
      <c r="BD188" s="360"/>
      <c r="BE188" s="358" t="str">
        <f>Calcu!AA185</f>
        <v/>
      </c>
      <c r="BF188" s="359"/>
      <c r="BG188" s="359"/>
      <c r="BH188" s="359"/>
      <c r="BI188" s="360"/>
      <c r="BJ188" s="358" t="str">
        <f>Calcu!AB185</f>
        <v/>
      </c>
      <c r="BK188" s="359"/>
      <c r="BL188" s="359"/>
      <c r="BM188" s="359"/>
      <c r="BN188" s="360"/>
    </row>
    <row r="189" spans="1:66" ht="18.75" customHeight="1">
      <c r="A189" s="57"/>
      <c r="B189" s="358" t="str">
        <f>Calcu!C186</f>
        <v/>
      </c>
      <c r="C189" s="359"/>
      <c r="D189" s="359"/>
      <c r="E189" s="359"/>
      <c r="F189" s="360"/>
      <c r="G189" s="358" t="str">
        <f>Calcu!E186</f>
        <v/>
      </c>
      <c r="H189" s="359"/>
      <c r="I189" s="359"/>
      <c r="J189" s="359"/>
      <c r="K189" s="360"/>
      <c r="L189" s="358" t="str">
        <f>Calcu!F186</f>
        <v/>
      </c>
      <c r="M189" s="359"/>
      <c r="N189" s="359"/>
      <c r="O189" s="359"/>
      <c r="P189" s="360"/>
      <c r="Q189" s="358" t="str">
        <f>Calcu!G186</f>
        <v/>
      </c>
      <c r="R189" s="359"/>
      <c r="S189" s="359"/>
      <c r="T189" s="359"/>
      <c r="U189" s="360"/>
      <c r="V189" s="358" t="str">
        <f>Calcu!H186</f>
        <v/>
      </c>
      <c r="W189" s="359"/>
      <c r="X189" s="359"/>
      <c r="Y189" s="359"/>
      <c r="Z189" s="360"/>
      <c r="AA189" s="358" t="str">
        <f>Calcu!I186</f>
        <v/>
      </c>
      <c r="AB189" s="359"/>
      <c r="AC189" s="359"/>
      <c r="AD189" s="359"/>
      <c r="AE189" s="360"/>
      <c r="AF189" s="358" t="str">
        <f>Calcu!J186</f>
        <v/>
      </c>
      <c r="AG189" s="359"/>
      <c r="AH189" s="359"/>
      <c r="AI189" s="359"/>
      <c r="AJ189" s="360"/>
      <c r="AK189" s="358" t="str">
        <f>Calcu!K186</f>
        <v/>
      </c>
      <c r="AL189" s="359"/>
      <c r="AM189" s="359"/>
      <c r="AN189" s="359"/>
      <c r="AO189" s="360"/>
      <c r="AP189" s="358" t="str">
        <f>Calcu!L186</f>
        <v/>
      </c>
      <c r="AQ189" s="359"/>
      <c r="AR189" s="359"/>
      <c r="AS189" s="359"/>
      <c r="AT189" s="360"/>
      <c r="AU189" s="358" t="str">
        <f>Calcu!N186</f>
        <v/>
      </c>
      <c r="AV189" s="359"/>
      <c r="AW189" s="359"/>
      <c r="AX189" s="359"/>
      <c r="AY189" s="360"/>
      <c r="AZ189" s="358" t="str">
        <f>Calcu!T186</f>
        <v/>
      </c>
      <c r="BA189" s="359"/>
      <c r="BB189" s="359"/>
      <c r="BC189" s="359"/>
      <c r="BD189" s="360"/>
      <c r="BE189" s="358" t="str">
        <f>Calcu!AA186</f>
        <v/>
      </c>
      <c r="BF189" s="359"/>
      <c r="BG189" s="359"/>
      <c r="BH189" s="359"/>
      <c r="BI189" s="360"/>
      <c r="BJ189" s="358" t="str">
        <f>Calcu!AB186</f>
        <v/>
      </c>
      <c r="BK189" s="359"/>
      <c r="BL189" s="359"/>
      <c r="BM189" s="359"/>
      <c r="BN189" s="360"/>
    </row>
    <row r="190" spans="1:66" ht="18.75" customHeight="1">
      <c r="A190" s="57"/>
      <c r="B190" s="358" t="str">
        <f>Calcu!C187</f>
        <v/>
      </c>
      <c r="C190" s="359"/>
      <c r="D190" s="359"/>
      <c r="E190" s="359"/>
      <c r="F190" s="360"/>
      <c r="G190" s="358" t="str">
        <f>Calcu!E187</f>
        <v/>
      </c>
      <c r="H190" s="359"/>
      <c r="I190" s="359"/>
      <c r="J190" s="359"/>
      <c r="K190" s="360"/>
      <c r="L190" s="358" t="str">
        <f>Calcu!F187</f>
        <v/>
      </c>
      <c r="M190" s="359"/>
      <c r="N190" s="359"/>
      <c r="O190" s="359"/>
      <c r="P190" s="360"/>
      <c r="Q190" s="358" t="str">
        <f>Calcu!G187</f>
        <v/>
      </c>
      <c r="R190" s="359"/>
      <c r="S190" s="359"/>
      <c r="T190" s="359"/>
      <c r="U190" s="360"/>
      <c r="V190" s="358" t="str">
        <f>Calcu!H187</f>
        <v/>
      </c>
      <c r="W190" s="359"/>
      <c r="X190" s="359"/>
      <c r="Y190" s="359"/>
      <c r="Z190" s="360"/>
      <c r="AA190" s="358" t="str">
        <f>Calcu!I187</f>
        <v/>
      </c>
      <c r="AB190" s="359"/>
      <c r="AC190" s="359"/>
      <c r="AD190" s="359"/>
      <c r="AE190" s="360"/>
      <c r="AF190" s="358" t="str">
        <f>Calcu!J187</f>
        <v/>
      </c>
      <c r="AG190" s="359"/>
      <c r="AH190" s="359"/>
      <c r="AI190" s="359"/>
      <c r="AJ190" s="360"/>
      <c r="AK190" s="358" t="str">
        <f>Calcu!K187</f>
        <v/>
      </c>
      <c r="AL190" s="359"/>
      <c r="AM190" s="359"/>
      <c r="AN190" s="359"/>
      <c r="AO190" s="360"/>
      <c r="AP190" s="358" t="str">
        <f>Calcu!L187</f>
        <v/>
      </c>
      <c r="AQ190" s="359"/>
      <c r="AR190" s="359"/>
      <c r="AS190" s="359"/>
      <c r="AT190" s="360"/>
      <c r="AU190" s="358" t="str">
        <f>Calcu!N187</f>
        <v/>
      </c>
      <c r="AV190" s="359"/>
      <c r="AW190" s="359"/>
      <c r="AX190" s="359"/>
      <c r="AY190" s="360"/>
      <c r="AZ190" s="358" t="str">
        <f>Calcu!T187</f>
        <v/>
      </c>
      <c r="BA190" s="359"/>
      <c r="BB190" s="359"/>
      <c r="BC190" s="359"/>
      <c r="BD190" s="360"/>
      <c r="BE190" s="358" t="str">
        <f>Calcu!AA187</f>
        <v/>
      </c>
      <c r="BF190" s="359"/>
      <c r="BG190" s="359"/>
      <c r="BH190" s="359"/>
      <c r="BI190" s="360"/>
      <c r="BJ190" s="358" t="str">
        <f>Calcu!AB187</f>
        <v/>
      </c>
      <c r="BK190" s="359"/>
      <c r="BL190" s="359"/>
      <c r="BM190" s="359"/>
      <c r="BN190" s="360"/>
    </row>
    <row r="191" spans="1:66" ht="18.75" customHeight="1">
      <c r="A191" s="57"/>
      <c r="B191" s="358" t="str">
        <f>Calcu!C188</f>
        <v/>
      </c>
      <c r="C191" s="359"/>
      <c r="D191" s="359"/>
      <c r="E191" s="359"/>
      <c r="F191" s="360"/>
      <c r="G191" s="358" t="str">
        <f>Calcu!E188</f>
        <v/>
      </c>
      <c r="H191" s="359"/>
      <c r="I191" s="359"/>
      <c r="J191" s="359"/>
      <c r="K191" s="360"/>
      <c r="L191" s="358" t="str">
        <f>Calcu!F188</f>
        <v/>
      </c>
      <c r="M191" s="359"/>
      <c r="N191" s="359"/>
      <c r="O191" s="359"/>
      <c r="P191" s="360"/>
      <c r="Q191" s="358" t="str">
        <f>Calcu!G188</f>
        <v/>
      </c>
      <c r="R191" s="359"/>
      <c r="S191" s="359"/>
      <c r="T191" s="359"/>
      <c r="U191" s="360"/>
      <c r="V191" s="358" t="str">
        <f>Calcu!H188</f>
        <v/>
      </c>
      <c r="W191" s="359"/>
      <c r="X191" s="359"/>
      <c r="Y191" s="359"/>
      <c r="Z191" s="360"/>
      <c r="AA191" s="358" t="str">
        <f>Calcu!I188</f>
        <v/>
      </c>
      <c r="AB191" s="359"/>
      <c r="AC191" s="359"/>
      <c r="AD191" s="359"/>
      <c r="AE191" s="360"/>
      <c r="AF191" s="358" t="str">
        <f>Calcu!J188</f>
        <v/>
      </c>
      <c r="AG191" s="359"/>
      <c r="AH191" s="359"/>
      <c r="AI191" s="359"/>
      <c r="AJ191" s="360"/>
      <c r="AK191" s="358" t="str">
        <f>Calcu!K188</f>
        <v/>
      </c>
      <c r="AL191" s="359"/>
      <c r="AM191" s="359"/>
      <c r="AN191" s="359"/>
      <c r="AO191" s="360"/>
      <c r="AP191" s="358" t="str">
        <f>Calcu!L188</f>
        <v/>
      </c>
      <c r="AQ191" s="359"/>
      <c r="AR191" s="359"/>
      <c r="AS191" s="359"/>
      <c r="AT191" s="360"/>
      <c r="AU191" s="358" t="str">
        <f>Calcu!N188</f>
        <v/>
      </c>
      <c r="AV191" s="359"/>
      <c r="AW191" s="359"/>
      <c r="AX191" s="359"/>
      <c r="AY191" s="360"/>
      <c r="AZ191" s="358" t="str">
        <f>Calcu!T188</f>
        <v/>
      </c>
      <c r="BA191" s="359"/>
      <c r="BB191" s="359"/>
      <c r="BC191" s="359"/>
      <c r="BD191" s="360"/>
      <c r="BE191" s="358" t="str">
        <f>Calcu!AA188</f>
        <v/>
      </c>
      <c r="BF191" s="359"/>
      <c r="BG191" s="359"/>
      <c r="BH191" s="359"/>
      <c r="BI191" s="360"/>
      <c r="BJ191" s="358" t="str">
        <f>Calcu!AB188</f>
        <v/>
      </c>
      <c r="BK191" s="359"/>
      <c r="BL191" s="359"/>
      <c r="BM191" s="359"/>
      <c r="BN191" s="360"/>
    </row>
    <row r="192" spans="1:66" ht="18.75" customHeight="1">
      <c r="A192" s="57"/>
      <c r="B192" s="358" t="str">
        <f>Calcu!C189</f>
        <v/>
      </c>
      <c r="C192" s="359"/>
      <c r="D192" s="359"/>
      <c r="E192" s="359"/>
      <c r="F192" s="360"/>
      <c r="G192" s="358" t="str">
        <f>Calcu!E189</f>
        <v/>
      </c>
      <c r="H192" s="359"/>
      <c r="I192" s="359"/>
      <c r="J192" s="359"/>
      <c r="K192" s="360"/>
      <c r="L192" s="358" t="str">
        <f>Calcu!F189</f>
        <v/>
      </c>
      <c r="M192" s="359"/>
      <c r="N192" s="359"/>
      <c r="O192" s="359"/>
      <c r="P192" s="360"/>
      <c r="Q192" s="358" t="str">
        <f>Calcu!G189</f>
        <v/>
      </c>
      <c r="R192" s="359"/>
      <c r="S192" s="359"/>
      <c r="T192" s="359"/>
      <c r="U192" s="360"/>
      <c r="V192" s="358" t="str">
        <f>Calcu!H189</f>
        <v/>
      </c>
      <c r="W192" s="359"/>
      <c r="X192" s="359"/>
      <c r="Y192" s="359"/>
      <c r="Z192" s="360"/>
      <c r="AA192" s="358" t="str">
        <f>Calcu!I189</f>
        <v/>
      </c>
      <c r="AB192" s="359"/>
      <c r="AC192" s="359"/>
      <c r="AD192" s="359"/>
      <c r="AE192" s="360"/>
      <c r="AF192" s="358" t="str">
        <f>Calcu!J189</f>
        <v/>
      </c>
      <c r="AG192" s="359"/>
      <c r="AH192" s="359"/>
      <c r="AI192" s="359"/>
      <c r="AJ192" s="360"/>
      <c r="AK192" s="358" t="str">
        <f>Calcu!K189</f>
        <v/>
      </c>
      <c r="AL192" s="359"/>
      <c r="AM192" s="359"/>
      <c r="AN192" s="359"/>
      <c r="AO192" s="360"/>
      <c r="AP192" s="358" t="str">
        <f>Calcu!L189</f>
        <v/>
      </c>
      <c r="AQ192" s="359"/>
      <c r="AR192" s="359"/>
      <c r="AS192" s="359"/>
      <c r="AT192" s="360"/>
      <c r="AU192" s="358" t="str">
        <f>Calcu!N189</f>
        <v/>
      </c>
      <c r="AV192" s="359"/>
      <c r="AW192" s="359"/>
      <c r="AX192" s="359"/>
      <c r="AY192" s="360"/>
      <c r="AZ192" s="358" t="str">
        <f>Calcu!T189</f>
        <v/>
      </c>
      <c r="BA192" s="359"/>
      <c r="BB192" s="359"/>
      <c r="BC192" s="359"/>
      <c r="BD192" s="360"/>
      <c r="BE192" s="358" t="str">
        <f>Calcu!AA189</f>
        <v/>
      </c>
      <c r="BF192" s="359"/>
      <c r="BG192" s="359"/>
      <c r="BH192" s="359"/>
      <c r="BI192" s="360"/>
      <c r="BJ192" s="358" t="str">
        <f>Calcu!AB189</f>
        <v/>
      </c>
      <c r="BK192" s="359"/>
      <c r="BL192" s="359"/>
      <c r="BM192" s="359"/>
      <c r="BN192" s="360"/>
    </row>
    <row r="193" spans="1:66" ht="18.75" customHeight="1">
      <c r="A193" s="57"/>
      <c r="B193" s="358" t="str">
        <f>Calcu!C190</f>
        <v/>
      </c>
      <c r="C193" s="359"/>
      <c r="D193" s="359"/>
      <c r="E193" s="359"/>
      <c r="F193" s="360"/>
      <c r="G193" s="358" t="str">
        <f>Calcu!E190</f>
        <v/>
      </c>
      <c r="H193" s="359"/>
      <c r="I193" s="359"/>
      <c r="J193" s="359"/>
      <c r="K193" s="360"/>
      <c r="L193" s="358" t="str">
        <f>Calcu!F190</f>
        <v/>
      </c>
      <c r="M193" s="359"/>
      <c r="N193" s="359"/>
      <c r="O193" s="359"/>
      <c r="P193" s="360"/>
      <c r="Q193" s="358" t="str">
        <f>Calcu!G190</f>
        <v/>
      </c>
      <c r="R193" s="359"/>
      <c r="S193" s="359"/>
      <c r="T193" s="359"/>
      <c r="U193" s="360"/>
      <c r="V193" s="358" t="str">
        <f>Calcu!H190</f>
        <v/>
      </c>
      <c r="W193" s="359"/>
      <c r="X193" s="359"/>
      <c r="Y193" s="359"/>
      <c r="Z193" s="360"/>
      <c r="AA193" s="358" t="str">
        <f>Calcu!I190</f>
        <v/>
      </c>
      <c r="AB193" s="359"/>
      <c r="AC193" s="359"/>
      <c r="AD193" s="359"/>
      <c r="AE193" s="360"/>
      <c r="AF193" s="358" t="str">
        <f>Calcu!J190</f>
        <v/>
      </c>
      <c r="AG193" s="359"/>
      <c r="AH193" s="359"/>
      <c r="AI193" s="359"/>
      <c r="AJ193" s="360"/>
      <c r="AK193" s="358" t="str">
        <f>Calcu!K190</f>
        <v/>
      </c>
      <c r="AL193" s="359"/>
      <c r="AM193" s="359"/>
      <c r="AN193" s="359"/>
      <c r="AO193" s="360"/>
      <c r="AP193" s="358" t="str">
        <f>Calcu!L190</f>
        <v/>
      </c>
      <c r="AQ193" s="359"/>
      <c r="AR193" s="359"/>
      <c r="AS193" s="359"/>
      <c r="AT193" s="360"/>
      <c r="AU193" s="358" t="str">
        <f>Calcu!N190</f>
        <v/>
      </c>
      <c r="AV193" s="359"/>
      <c r="AW193" s="359"/>
      <c r="AX193" s="359"/>
      <c r="AY193" s="360"/>
      <c r="AZ193" s="358" t="str">
        <f>Calcu!T190</f>
        <v/>
      </c>
      <c r="BA193" s="359"/>
      <c r="BB193" s="359"/>
      <c r="BC193" s="359"/>
      <c r="BD193" s="360"/>
      <c r="BE193" s="358" t="str">
        <f>Calcu!AA190</f>
        <v/>
      </c>
      <c r="BF193" s="359"/>
      <c r="BG193" s="359"/>
      <c r="BH193" s="359"/>
      <c r="BI193" s="360"/>
      <c r="BJ193" s="358" t="str">
        <f>Calcu!AB190</f>
        <v/>
      </c>
      <c r="BK193" s="359"/>
      <c r="BL193" s="359"/>
      <c r="BM193" s="359"/>
      <c r="BN193" s="360"/>
    </row>
    <row r="194" spans="1:66" ht="18.75" customHeight="1">
      <c r="A194" s="57"/>
      <c r="B194" s="358" t="str">
        <f>Calcu!C191</f>
        <v/>
      </c>
      <c r="C194" s="359"/>
      <c r="D194" s="359"/>
      <c r="E194" s="359"/>
      <c r="F194" s="360"/>
      <c r="G194" s="358" t="str">
        <f>Calcu!E191</f>
        <v/>
      </c>
      <c r="H194" s="359"/>
      <c r="I194" s="359"/>
      <c r="J194" s="359"/>
      <c r="K194" s="360"/>
      <c r="L194" s="358" t="str">
        <f>Calcu!F191</f>
        <v/>
      </c>
      <c r="M194" s="359"/>
      <c r="N194" s="359"/>
      <c r="O194" s="359"/>
      <c r="P194" s="360"/>
      <c r="Q194" s="358" t="str">
        <f>Calcu!G191</f>
        <v/>
      </c>
      <c r="R194" s="359"/>
      <c r="S194" s="359"/>
      <c r="T194" s="359"/>
      <c r="U194" s="360"/>
      <c r="V194" s="358" t="str">
        <f>Calcu!H191</f>
        <v/>
      </c>
      <c r="W194" s="359"/>
      <c r="X194" s="359"/>
      <c r="Y194" s="359"/>
      <c r="Z194" s="360"/>
      <c r="AA194" s="358" t="str">
        <f>Calcu!I191</f>
        <v/>
      </c>
      <c r="AB194" s="359"/>
      <c r="AC194" s="359"/>
      <c r="AD194" s="359"/>
      <c r="AE194" s="360"/>
      <c r="AF194" s="358" t="str">
        <f>Calcu!J191</f>
        <v/>
      </c>
      <c r="AG194" s="359"/>
      <c r="AH194" s="359"/>
      <c r="AI194" s="359"/>
      <c r="AJ194" s="360"/>
      <c r="AK194" s="358" t="str">
        <f>Calcu!K191</f>
        <v/>
      </c>
      <c r="AL194" s="359"/>
      <c r="AM194" s="359"/>
      <c r="AN194" s="359"/>
      <c r="AO194" s="360"/>
      <c r="AP194" s="358" t="str">
        <f>Calcu!L191</f>
        <v/>
      </c>
      <c r="AQ194" s="359"/>
      <c r="AR194" s="359"/>
      <c r="AS194" s="359"/>
      <c r="AT194" s="360"/>
      <c r="AU194" s="358" t="str">
        <f>Calcu!N191</f>
        <v/>
      </c>
      <c r="AV194" s="359"/>
      <c r="AW194" s="359"/>
      <c r="AX194" s="359"/>
      <c r="AY194" s="360"/>
      <c r="AZ194" s="358" t="str">
        <f>Calcu!T191</f>
        <v/>
      </c>
      <c r="BA194" s="359"/>
      <c r="BB194" s="359"/>
      <c r="BC194" s="359"/>
      <c r="BD194" s="360"/>
      <c r="BE194" s="358" t="str">
        <f>Calcu!AA191</f>
        <v/>
      </c>
      <c r="BF194" s="359"/>
      <c r="BG194" s="359"/>
      <c r="BH194" s="359"/>
      <c r="BI194" s="360"/>
      <c r="BJ194" s="358" t="str">
        <f>Calcu!AB191</f>
        <v/>
      </c>
      <c r="BK194" s="359"/>
      <c r="BL194" s="359"/>
      <c r="BM194" s="359"/>
      <c r="BN194" s="360"/>
    </row>
    <row r="195" spans="1:66" ht="18.75" customHeight="1">
      <c r="A195" s="57"/>
      <c r="B195" s="358" t="str">
        <f>Calcu!C192</f>
        <v/>
      </c>
      <c r="C195" s="359"/>
      <c r="D195" s="359"/>
      <c r="E195" s="359"/>
      <c r="F195" s="360"/>
      <c r="G195" s="358" t="str">
        <f>Calcu!E192</f>
        <v/>
      </c>
      <c r="H195" s="359"/>
      <c r="I195" s="359"/>
      <c r="J195" s="359"/>
      <c r="K195" s="360"/>
      <c r="L195" s="358" t="str">
        <f>Calcu!F192</f>
        <v/>
      </c>
      <c r="M195" s="359"/>
      <c r="N195" s="359"/>
      <c r="O195" s="359"/>
      <c r="P195" s="360"/>
      <c r="Q195" s="358" t="str">
        <f>Calcu!G192</f>
        <v/>
      </c>
      <c r="R195" s="359"/>
      <c r="S195" s="359"/>
      <c r="T195" s="359"/>
      <c r="U195" s="360"/>
      <c r="V195" s="358" t="str">
        <f>Calcu!H192</f>
        <v/>
      </c>
      <c r="W195" s="359"/>
      <c r="X195" s="359"/>
      <c r="Y195" s="359"/>
      <c r="Z195" s="360"/>
      <c r="AA195" s="358" t="str">
        <f>Calcu!I192</f>
        <v/>
      </c>
      <c r="AB195" s="359"/>
      <c r="AC195" s="359"/>
      <c r="AD195" s="359"/>
      <c r="AE195" s="360"/>
      <c r="AF195" s="358" t="str">
        <f>Calcu!J192</f>
        <v/>
      </c>
      <c r="AG195" s="359"/>
      <c r="AH195" s="359"/>
      <c r="AI195" s="359"/>
      <c r="AJ195" s="360"/>
      <c r="AK195" s="358" t="str">
        <f>Calcu!K192</f>
        <v/>
      </c>
      <c r="AL195" s="359"/>
      <c r="AM195" s="359"/>
      <c r="AN195" s="359"/>
      <c r="AO195" s="360"/>
      <c r="AP195" s="358" t="str">
        <f>Calcu!L192</f>
        <v/>
      </c>
      <c r="AQ195" s="359"/>
      <c r="AR195" s="359"/>
      <c r="AS195" s="359"/>
      <c r="AT195" s="360"/>
      <c r="AU195" s="358" t="str">
        <f>Calcu!N192</f>
        <v/>
      </c>
      <c r="AV195" s="359"/>
      <c r="AW195" s="359"/>
      <c r="AX195" s="359"/>
      <c r="AY195" s="360"/>
      <c r="AZ195" s="358" t="str">
        <f>Calcu!T192</f>
        <v/>
      </c>
      <c r="BA195" s="359"/>
      <c r="BB195" s="359"/>
      <c r="BC195" s="359"/>
      <c r="BD195" s="360"/>
      <c r="BE195" s="358" t="str">
        <f>Calcu!AA192</f>
        <v/>
      </c>
      <c r="BF195" s="359"/>
      <c r="BG195" s="359"/>
      <c r="BH195" s="359"/>
      <c r="BI195" s="360"/>
      <c r="BJ195" s="358" t="str">
        <f>Calcu!AB192</f>
        <v/>
      </c>
      <c r="BK195" s="359"/>
      <c r="BL195" s="359"/>
      <c r="BM195" s="359"/>
      <c r="BN195" s="360"/>
    </row>
    <row r="196" spans="1:66" ht="18.75" customHeight="1">
      <c r="A196" s="57"/>
      <c r="B196" s="358" t="str">
        <f>Calcu!C193</f>
        <v/>
      </c>
      <c r="C196" s="359"/>
      <c r="D196" s="359"/>
      <c r="E196" s="359"/>
      <c r="F196" s="360"/>
      <c r="G196" s="358" t="str">
        <f>Calcu!E193</f>
        <v/>
      </c>
      <c r="H196" s="359"/>
      <c r="I196" s="359"/>
      <c r="J196" s="359"/>
      <c r="K196" s="360"/>
      <c r="L196" s="358" t="str">
        <f>Calcu!F193</f>
        <v/>
      </c>
      <c r="M196" s="359"/>
      <c r="N196" s="359"/>
      <c r="O196" s="359"/>
      <c r="P196" s="360"/>
      <c r="Q196" s="358" t="str">
        <f>Calcu!G193</f>
        <v/>
      </c>
      <c r="R196" s="359"/>
      <c r="S196" s="359"/>
      <c r="T196" s="359"/>
      <c r="U196" s="360"/>
      <c r="V196" s="358" t="str">
        <f>Calcu!H193</f>
        <v/>
      </c>
      <c r="W196" s="359"/>
      <c r="X196" s="359"/>
      <c r="Y196" s="359"/>
      <c r="Z196" s="360"/>
      <c r="AA196" s="358" t="str">
        <f>Calcu!I193</f>
        <v/>
      </c>
      <c r="AB196" s="359"/>
      <c r="AC196" s="359"/>
      <c r="AD196" s="359"/>
      <c r="AE196" s="360"/>
      <c r="AF196" s="358" t="str">
        <f>Calcu!J193</f>
        <v/>
      </c>
      <c r="AG196" s="359"/>
      <c r="AH196" s="359"/>
      <c r="AI196" s="359"/>
      <c r="AJ196" s="360"/>
      <c r="AK196" s="358" t="str">
        <f>Calcu!K193</f>
        <v/>
      </c>
      <c r="AL196" s="359"/>
      <c r="AM196" s="359"/>
      <c r="AN196" s="359"/>
      <c r="AO196" s="360"/>
      <c r="AP196" s="358" t="str">
        <f>Calcu!L193</f>
        <v/>
      </c>
      <c r="AQ196" s="359"/>
      <c r="AR196" s="359"/>
      <c r="AS196" s="359"/>
      <c r="AT196" s="360"/>
      <c r="AU196" s="358" t="str">
        <f>Calcu!N193</f>
        <v/>
      </c>
      <c r="AV196" s="359"/>
      <c r="AW196" s="359"/>
      <c r="AX196" s="359"/>
      <c r="AY196" s="360"/>
      <c r="AZ196" s="358" t="str">
        <f>Calcu!T193</f>
        <v/>
      </c>
      <c r="BA196" s="359"/>
      <c r="BB196" s="359"/>
      <c r="BC196" s="359"/>
      <c r="BD196" s="360"/>
      <c r="BE196" s="358" t="str">
        <f>Calcu!AA193</f>
        <v/>
      </c>
      <c r="BF196" s="359"/>
      <c r="BG196" s="359"/>
      <c r="BH196" s="359"/>
      <c r="BI196" s="360"/>
      <c r="BJ196" s="358" t="str">
        <f>Calcu!AB193</f>
        <v/>
      </c>
      <c r="BK196" s="359"/>
      <c r="BL196" s="359"/>
      <c r="BM196" s="359"/>
      <c r="BN196" s="360"/>
    </row>
    <row r="197" spans="1:66" ht="18.75" customHeight="1">
      <c r="A197" s="57"/>
      <c r="B197" s="358" t="str">
        <f>Calcu!C194</f>
        <v/>
      </c>
      <c r="C197" s="359"/>
      <c r="D197" s="359"/>
      <c r="E197" s="359"/>
      <c r="F197" s="360"/>
      <c r="G197" s="358" t="str">
        <f>Calcu!E194</f>
        <v/>
      </c>
      <c r="H197" s="359"/>
      <c r="I197" s="359"/>
      <c r="J197" s="359"/>
      <c r="K197" s="360"/>
      <c r="L197" s="358" t="str">
        <f>Calcu!F194</f>
        <v/>
      </c>
      <c r="M197" s="359"/>
      <c r="N197" s="359"/>
      <c r="O197" s="359"/>
      <c r="P197" s="360"/>
      <c r="Q197" s="358" t="str">
        <f>Calcu!G194</f>
        <v/>
      </c>
      <c r="R197" s="359"/>
      <c r="S197" s="359"/>
      <c r="T197" s="359"/>
      <c r="U197" s="360"/>
      <c r="V197" s="358" t="str">
        <f>Calcu!H194</f>
        <v/>
      </c>
      <c r="W197" s="359"/>
      <c r="X197" s="359"/>
      <c r="Y197" s="359"/>
      <c r="Z197" s="360"/>
      <c r="AA197" s="358" t="str">
        <f>Calcu!I194</f>
        <v/>
      </c>
      <c r="AB197" s="359"/>
      <c r="AC197" s="359"/>
      <c r="AD197" s="359"/>
      <c r="AE197" s="360"/>
      <c r="AF197" s="358" t="str">
        <f>Calcu!J194</f>
        <v/>
      </c>
      <c r="AG197" s="359"/>
      <c r="AH197" s="359"/>
      <c r="AI197" s="359"/>
      <c r="AJ197" s="360"/>
      <c r="AK197" s="358" t="str">
        <f>Calcu!K194</f>
        <v/>
      </c>
      <c r="AL197" s="359"/>
      <c r="AM197" s="359"/>
      <c r="AN197" s="359"/>
      <c r="AO197" s="360"/>
      <c r="AP197" s="358" t="str">
        <f>Calcu!L194</f>
        <v/>
      </c>
      <c r="AQ197" s="359"/>
      <c r="AR197" s="359"/>
      <c r="AS197" s="359"/>
      <c r="AT197" s="360"/>
      <c r="AU197" s="358" t="str">
        <f>Calcu!N194</f>
        <v/>
      </c>
      <c r="AV197" s="359"/>
      <c r="AW197" s="359"/>
      <c r="AX197" s="359"/>
      <c r="AY197" s="360"/>
      <c r="AZ197" s="358" t="str">
        <f>Calcu!T194</f>
        <v/>
      </c>
      <c r="BA197" s="359"/>
      <c r="BB197" s="359"/>
      <c r="BC197" s="359"/>
      <c r="BD197" s="360"/>
      <c r="BE197" s="358" t="str">
        <f>Calcu!AA194</f>
        <v/>
      </c>
      <c r="BF197" s="359"/>
      <c r="BG197" s="359"/>
      <c r="BH197" s="359"/>
      <c r="BI197" s="360"/>
      <c r="BJ197" s="358" t="str">
        <f>Calcu!AB194</f>
        <v/>
      </c>
      <c r="BK197" s="359"/>
      <c r="BL197" s="359"/>
      <c r="BM197" s="359"/>
      <c r="BN197" s="360"/>
    </row>
    <row r="198" spans="1:66" ht="18.75" customHeight="1">
      <c r="A198" s="57"/>
      <c r="B198" s="358" t="str">
        <f>Calcu!C195</f>
        <v/>
      </c>
      <c r="C198" s="359"/>
      <c r="D198" s="359"/>
      <c r="E198" s="359"/>
      <c r="F198" s="360"/>
      <c r="G198" s="358" t="str">
        <f>Calcu!E195</f>
        <v/>
      </c>
      <c r="H198" s="359"/>
      <c r="I198" s="359"/>
      <c r="J198" s="359"/>
      <c r="K198" s="360"/>
      <c r="L198" s="358" t="str">
        <f>Calcu!F195</f>
        <v/>
      </c>
      <c r="M198" s="359"/>
      <c r="N198" s="359"/>
      <c r="O198" s="359"/>
      <c r="P198" s="360"/>
      <c r="Q198" s="358" t="str">
        <f>Calcu!G195</f>
        <v/>
      </c>
      <c r="R198" s="359"/>
      <c r="S198" s="359"/>
      <c r="T198" s="359"/>
      <c r="U198" s="360"/>
      <c r="V198" s="358" t="str">
        <f>Calcu!H195</f>
        <v/>
      </c>
      <c r="W198" s="359"/>
      <c r="X198" s="359"/>
      <c r="Y198" s="359"/>
      <c r="Z198" s="360"/>
      <c r="AA198" s="358" t="str">
        <f>Calcu!I195</f>
        <v/>
      </c>
      <c r="AB198" s="359"/>
      <c r="AC198" s="359"/>
      <c r="AD198" s="359"/>
      <c r="AE198" s="360"/>
      <c r="AF198" s="358" t="str">
        <f>Calcu!J195</f>
        <v/>
      </c>
      <c r="AG198" s="359"/>
      <c r="AH198" s="359"/>
      <c r="AI198" s="359"/>
      <c r="AJ198" s="360"/>
      <c r="AK198" s="358" t="str">
        <f>Calcu!K195</f>
        <v/>
      </c>
      <c r="AL198" s="359"/>
      <c r="AM198" s="359"/>
      <c r="AN198" s="359"/>
      <c r="AO198" s="360"/>
      <c r="AP198" s="358" t="str">
        <f>Calcu!L195</f>
        <v/>
      </c>
      <c r="AQ198" s="359"/>
      <c r="AR198" s="359"/>
      <c r="AS198" s="359"/>
      <c r="AT198" s="360"/>
      <c r="AU198" s="358" t="str">
        <f>Calcu!N195</f>
        <v/>
      </c>
      <c r="AV198" s="359"/>
      <c r="AW198" s="359"/>
      <c r="AX198" s="359"/>
      <c r="AY198" s="360"/>
      <c r="AZ198" s="358" t="str">
        <f>Calcu!T195</f>
        <v/>
      </c>
      <c r="BA198" s="359"/>
      <c r="BB198" s="359"/>
      <c r="BC198" s="359"/>
      <c r="BD198" s="360"/>
      <c r="BE198" s="358" t="str">
        <f>Calcu!AA195</f>
        <v/>
      </c>
      <c r="BF198" s="359"/>
      <c r="BG198" s="359"/>
      <c r="BH198" s="359"/>
      <c r="BI198" s="360"/>
      <c r="BJ198" s="358" t="str">
        <f>Calcu!AB195</f>
        <v/>
      </c>
      <c r="BK198" s="359"/>
      <c r="BL198" s="359"/>
      <c r="BM198" s="359"/>
      <c r="BN198" s="360"/>
    </row>
    <row r="199" spans="1:66" ht="18.75" customHeight="1">
      <c r="A199" s="57"/>
      <c r="B199" s="358" t="str">
        <f>Calcu!C196</f>
        <v/>
      </c>
      <c r="C199" s="359"/>
      <c r="D199" s="359"/>
      <c r="E199" s="359"/>
      <c r="F199" s="360"/>
      <c r="G199" s="358" t="str">
        <f>Calcu!E196</f>
        <v/>
      </c>
      <c r="H199" s="359"/>
      <c r="I199" s="359"/>
      <c r="J199" s="359"/>
      <c r="K199" s="360"/>
      <c r="L199" s="358" t="str">
        <f>Calcu!F196</f>
        <v/>
      </c>
      <c r="M199" s="359"/>
      <c r="N199" s="359"/>
      <c r="O199" s="359"/>
      <c r="P199" s="360"/>
      <c r="Q199" s="358" t="str">
        <f>Calcu!G196</f>
        <v/>
      </c>
      <c r="R199" s="359"/>
      <c r="S199" s="359"/>
      <c r="T199" s="359"/>
      <c r="U199" s="360"/>
      <c r="V199" s="358" t="str">
        <f>Calcu!H196</f>
        <v/>
      </c>
      <c r="W199" s="359"/>
      <c r="X199" s="359"/>
      <c r="Y199" s="359"/>
      <c r="Z199" s="360"/>
      <c r="AA199" s="358" t="str">
        <f>Calcu!I196</f>
        <v/>
      </c>
      <c r="AB199" s="359"/>
      <c r="AC199" s="359"/>
      <c r="AD199" s="359"/>
      <c r="AE199" s="360"/>
      <c r="AF199" s="358" t="str">
        <f>Calcu!J196</f>
        <v/>
      </c>
      <c r="AG199" s="359"/>
      <c r="AH199" s="359"/>
      <c r="AI199" s="359"/>
      <c r="AJ199" s="360"/>
      <c r="AK199" s="358" t="str">
        <f>Calcu!K196</f>
        <v/>
      </c>
      <c r="AL199" s="359"/>
      <c r="AM199" s="359"/>
      <c r="AN199" s="359"/>
      <c r="AO199" s="360"/>
      <c r="AP199" s="358" t="str">
        <f>Calcu!L196</f>
        <v/>
      </c>
      <c r="AQ199" s="359"/>
      <c r="AR199" s="359"/>
      <c r="AS199" s="359"/>
      <c r="AT199" s="360"/>
      <c r="AU199" s="358" t="str">
        <f>Calcu!N196</f>
        <v/>
      </c>
      <c r="AV199" s="359"/>
      <c r="AW199" s="359"/>
      <c r="AX199" s="359"/>
      <c r="AY199" s="360"/>
      <c r="AZ199" s="358" t="str">
        <f>Calcu!T196</f>
        <v/>
      </c>
      <c r="BA199" s="359"/>
      <c r="BB199" s="359"/>
      <c r="BC199" s="359"/>
      <c r="BD199" s="360"/>
      <c r="BE199" s="358" t="str">
        <f>Calcu!AA196</f>
        <v/>
      </c>
      <c r="BF199" s="359"/>
      <c r="BG199" s="359"/>
      <c r="BH199" s="359"/>
      <c r="BI199" s="360"/>
      <c r="BJ199" s="358" t="str">
        <f>Calcu!AB196</f>
        <v/>
      </c>
      <c r="BK199" s="359"/>
      <c r="BL199" s="359"/>
      <c r="BM199" s="359"/>
      <c r="BN199" s="360"/>
    </row>
    <row r="200" spans="1:66" ht="18.75" customHeight="1">
      <c r="A200" s="57"/>
      <c r="B200" s="358" t="str">
        <f>Calcu!C197</f>
        <v/>
      </c>
      <c r="C200" s="359"/>
      <c r="D200" s="359"/>
      <c r="E200" s="359"/>
      <c r="F200" s="360"/>
      <c r="G200" s="358" t="str">
        <f>Calcu!E197</f>
        <v/>
      </c>
      <c r="H200" s="359"/>
      <c r="I200" s="359"/>
      <c r="J200" s="359"/>
      <c r="K200" s="360"/>
      <c r="L200" s="358" t="str">
        <f>Calcu!F197</f>
        <v/>
      </c>
      <c r="M200" s="359"/>
      <c r="N200" s="359"/>
      <c r="O200" s="359"/>
      <c r="P200" s="360"/>
      <c r="Q200" s="358" t="str">
        <f>Calcu!G197</f>
        <v/>
      </c>
      <c r="R200" s="359"/>
      <c r="S200" s="359"/>
      <c r="T200" s="359"/>
      <c r="U200" s="360"/>
      <c r="V200" s="358" t="str">
        <f>Calcu!H197</f>
        <v/>
      </c>
      <c r="W200" s="359"/>
      <c r="X200" s="359"/>
      <c r="Y200" s="359"/>
      <c r="Z200" s="360"/>
      <c r="AA200" s="358" t="str">
        <f>Calcu!I197</f>
        <v/>
      </c>
      <c r="AB200" s="359"/>
      <c r="AC200" s="359"/>
      <c r="AD200" s="359"/>
      <c r="AE200" s="360"/>
      <c r="AF200" s="358" t="str">
        <f>Calcu!J197</f>
        <v/>
      </c>
      <c r="AG200" s="359"/>
      <c r="AH200" s="359"/>
      <c r="AI200" s="359"/>
      <c r="AJ200" s="360"/>
      <c r="AK200" s="358" t="str">
        <f>Calcu!K197</f>
        <v/>
      </c>
      <c r="AL200" s="359"/>
      <c r="AM200" s="359"/>
      <c r="AN200" s="359"/>
      <c r="AO200" s="360"/>
      <c r="AP200" s="358" t="str">
        <f>Calcu!L197</f>
        <v/>
      </c>
      <c r="AQ200" s="359"/>
      <c r="AR200" s="359"/>
      <c r="AS200" s="359"/>
      <c r="AT200" s="360"/>
      <c r="AU200" s="358" t="str">
        <f>Calcu!N197</f>
        <v/>
      </c>
      <c r="AV200" s="359"/>
      <c r="AW200" s="359"/>
      <c r="AX200" s="359"/>
      <c r="AY200" s="360"/>
      <c r="AZ200" s="358" t="str">
        <f>Calcu!T197</f>
        <v/>
      </c>
      <c r="BA200" s="359"/>
      <c r="BB200" s="359"/>
      <c r="BC200" s="359"/>
      <c r="BD200" s="360"/>
      <c r="BE200" s="358" t="str">
        <f>Calcu!AA197</f>
        <v/>
      </c>
      <c r="BF200" s="359"/>
      <c r="BG200" s="359"/>
      <c r="BH200" s="359"/>
      <c r="BI200" s="360"/>
      <c r="BJ200" s="358" t="str">
        <f>Calcu!AB197</f>
        <v/>
      </c>
      <c r="BK200" s="359"/>
      <c r="BL200" s="359"/>
      <c r="BM200" s="359"/>
      <c r="BN200" s="360"/>
    </row>
    <row r="201" spans="1:66" ht="18.75" customHeight="1">
      <c r="A201" s="57"/>
      <c r="B201" s="358" t="str">
        <f>Calcu!C198</f>
        <v/>
      </c>
      <c r="C201" s="359"/>
      <c r="D201" s="359"/>
      <c r="E201" s="359"/>
      <c r="F201" s="360"/>
      <c r="G201" s="358" t="str">
        <f>Calcu!E198</f>
        <v/>
      </c>
      <c r="H201" s="359"/>
      <c r="I201" s="359"/>
      <c r="J201" s="359"/>
      <c r="K201" s="360"/>
      <c r="L201" s="358" t="str">
        <f>Calcu!F198</f>
        <v/>
      </c>
      <c r="M201" s="359"/>
      <c r="N201" s="359"/>
      <c r="O201" s="359"/>
      <c r="P201" s="360"/>
      <c r="Q201" s="358" t="str">
        <f>Calcu!G198</f>
        <v/>
      </c>
      <c r="R201" s="359"/>
      <c r="S201" s="359"/>
      <c r="T201" s="359"/>
      <c r="U201" s="360"/>
      <c r="V201" s="358" t="str">
        <f>Calcu!H198</f>
        <v/>
      </c>
      <c r="W201" s="359"/>
      <c r="X201" s="359"/>
      <c r="Y201" s="359"/>
      <c r="Z201" s="360"/>
      <c r="AA201" s="358" t="str">
        <f>Calcu!I198</f>
        <v/>
      </c>
      <c r="AB201" s="359"/>
      <c r="AC201" s="359"/>
      <c r="AD201" s="359"/>
      <c r="AE201" s="360"/>
      <c r="AF201" s="358" t="str">
        <f>Calcu!J198</f>
        <v/>
      </c>
      <c r="AG201" s="359"/>
      <c r="AH201" s="359"/>
      <c r="AI201" s="359"/>
      <c r="AJ201" s="360"/>
      <c r="AK201" s="358" t="str">
        <f>Calcu!K198</f>
        <v/>
      </c>
      <c r="AL201" s="359"/>
      <c r="AM201" s="359"/>
      <c r="AN201" s="359"/>
      <c r="AO201" s="360"/>
      <c r="AP201" s="358" t="str">
        <f>Calcu!L198</f>
        <v/>
      </c>
      <c r="AQ201" s="359"/>
      <c r="AR201" s="359"/>
      <c r="AS201" s="359"/>
      <c r="AT201" s="360"/>
      <c r="AU201" s="358" t="str">
        <f>Calcu!N198</f>
        <v/>
      </c>
      <c r="AV201" s="359"/>
      <c r="AW201" s="359"/>
      <c r="AX201" s="359"/>
      <c r="AY201" s="360"/>
      <c r="AZ201" s="358" t="str">
        <f>Calcu!T198</f>
        <v/>
      </c>
      <c r="BA201" s="359"/>
      <c r="BB201" s="359"/>
      <c r="BC201" s="359"/>
      <c r="BD201" s="360"/>
      <c r="BE201" s="358" t="str">
        <f>Calcu!AA198</f>
        <v/>
      </c>
      <c r="BF201" s="359"/>
      <c r="BG201" s="359"/>
      <c r="BH201" s="359"/>
      <c r="BI201" s="360"/>
      <c r="BJ201" s="358" t="str">
        <f>Calcu!AB198</f>
        <v/>
      </c>
      <c r="BK201" s="359"/>
      <c r="BL201" s="359"/>
      <c r="BM201" s="359"/>
      <c r="BN201" s="360"/>
    </row>
    <row r="202" spans="1:66" ht="18.75" customHeight="1">
      <c r="A202" s="57"/>
      <c r="B202" s="358" t="str">
        <f>Calcu!C199</f>
        <v/>
      </c>
      <c r="C202" s="359"/>
      <c r="D202" s="359"/>
      <c r="E202" s="359"/>
      <c r="F202" s="360"/>
      <c r="G202" s="358" t="str">
        <f>Calcu!E199</f>
        <v/>
      </c>
      <c r="H202" s="359"/>
      <c r="I202" s="359"/>
      <c r="J202" s="359"/>
      <c r="K202" s="360"/>
      <c r="L202" s="358" t="str">
        <f>Calcu!F199</f>
        <v/>
      </c>
      <c r="M202" s="359"/>
      <c r="N202" s="359"/>
      <c r="O202" s="359"/>
      <c r="P202" s="360"/>
      <c r="Q202" s="358" t="str">
        <f>Calcu!G199</f>
        <v/>
      </c>
      <c r="R202" s="359"/>
      <c r="S202" s="359"/>
      <c r="T202" s="359"/>
      <c r="U202" s="360"/>
      <c r="V202" s="358" t="str">
        <f>Calcu!H199</f>
        <v/>
      </c>
      <c r="W202" s="359"/>
      <c r="X202" s="359"/>
      <c r="Y202" s="359"/>
      <c r="Z202" s="360"/>
      <c r="AA202" s="358" t="str">
        <f>Calcu!I199</f>
        <v/>
      </c>
      <c r="AB202" s="359"/>
      <c r="AC202" s="359"/>
      <c r="AD202" s="359"/>
      <c r="AE202" s="360"/>
      <c r="AF202" s="358" t="str">
        <f>Calcu!J199</f>
        <v/>
      </c>
      <c r="AG202" s="359"/>
      <c r="AH202" s="359"/>
      <c r="AI202" s="359"/>
      <c r="AJ202" s="360"/>
      <c r="AK202" s="358" t="str">
        <f>Calcu!K199</f>
        <v/>
      </c>
      <c r="AL202" s="359"/>
      <c r="AM202" s="359"/>
      <c r="AN202" s="359"/>
      <c r="AO202" s="360"/>
      <c r="AP202" s="358" t="str">
        <f>Calcu!L199</f>
        <v/>
      </c>
      <c r="AQ202" s="359"/>
      <c r="AR202" s="359"/>
      <c r="AS202" s="359"/>
      <c r="AT202" s="360"/>
      <c r="AU202" s="358" t="str">
        <f>Calcu!N199</f>
        <v/>
      </c>
      <c r="AV202" s="359"/>
      <c r="AW202" s="359"/>
      <c r="AX202" s="359"/>
      <c r="AY202" s="360"/>
      <c r="AZ202" s="358" t="str">
        <f>Calcu!T199</f>
        <v/>
      </c>
      <c r="BA202" s="359"/>
      <c r="BB202" s="359"/>
      <c r="BC202" s="359"/>
      <c r="BD202" s="360"/>
      <c r="BE202" s="358" t="str">
        <f>Calcu!AA199</f>
        <v/>
      </c>
      <c r="BF202" s="359"/>
      <c r="BG202" s="359"/>
      <c r="BH202" s="359"/>
      <c r="BI202" s="360"/>
      <c r="BJ202" s="358" t="str">
        <f>Calcu!AB199</f>
        <v/>
      </c>
      <c r="BK202" s="359"/>
      <c r="BL202" s="359"/>
      <c r="BM202" s="359"/>
      <c r="BN202" s="360"/>
    </row>
    <row r="203" spans="1:66" ht="18.75" customHeight="1">
      <c r="A203" s="57"/>
      <c r="B203" s="358" t="str">
        <f>Calcu!C200</f>
        <v/>
      </c>
      <c r="C203" s="359"/>
      <c r="D203" s="359"/>
      <c r="E203" s="359"/>
      <c r="F203" s="360"/>
      <c r="G203" s="358" t="str">
        <f>Calcu!E200</f>
        <v/>
      </c>
      <c r="H203" s="359"/>
      <c r="I203" s="359"/>
      <c r="J203" s="359"/>
      <c r="K203" s="360"/>
      <c r="L203" s="358" t="str">
        <f>Calcu!F200</f>
        <v/>
      </c>
      <c r="M203" s="359"/>
      <c r="N203" s="359"/>
      <c r="O203" s="359"/>
      <c r="P203" s="360"/>
      <c r="Q203" s="358" t="str">
        <f>Calcu!G200</f>
        <v/>
      </c>
      <c r="R203" s="359"/>
      <c r="S203" s="359"/>
      <c r="T203" s="359"/>
      <c r="U203" s="360"/>
      <c r="V203" s="358" t="str">
        <f>Calcu!H200</f>
        <v/>
      </c>
      <c r="W203" s="359"/>
      <c r="X203" s="359"/>
      <c r="Y203" s="359"/>
      <c r="Z203" s="360"/>
      <c r="AA203" s="358" t="str">
        <f>Calcu!I200</f>
        <v/>
      </c>
      <c r="AB203" s="359"/>
      <c r="AC203" s="359"/>
      <c r="AD203" s="359"/>
      <c r="AE203" s="360"/>
      <c r="AF203" s="358" t="str">
        <f>Calcu!J200</f>
        <v/>
      </c>
      <c r="AG203" s="359"/>
      <c r="AH203" s="359"/>
      <c r="AI203" s="359"/>
      <c r="AJ203" s="360"/>
      <c r="AK203" s="358" t="str">
        <f>Calcu!K200</f>
        <v/>
      </c>
      <c r="AL203" s="359"/>
      <c r="AM203" s="359"/>
      <c r="AN203" s="359"/>
      <c r="AO203" s="360"/>
      <c r="AP203" s="358" t="str">
        <f>Calcu!L200</f>
        <v/>
      </c>
      <c r="AQ203" s="359"/>
      <c r="AR203" s="359"/>
      <c r="AS203" s="359"/>
      <c r="AT203" s="360"/>
      <c r="AU203" s="358" t="str">
        <f>Calcu!N200</f>
        <v/>
      </c>
      <c r="AV203" s="359"/>
      <c r="AW203" s="359"/>
      <c r="AX203" s="359"/>
      <c r="AY203" s="360"/>
      <c r="AZ203" s="358" t="str">
        <f>Calcu!T200</f>
        <v/>
      </c>
      <c r="BA203" s="359"/>
      <c r="BB203" s="359"/>
      <c r="BC203" s="359"/>
      <c r="BD203" s="360"/>
      <c r="BE203" s="358" t="str">
        <f>Calcu!AA200</f>
        <v/>
      </c>
      <c r="BF203" s="359"/>
      <c r="BG203" s="359"/>
      <c r="BH203" s="359"/>
      <c r="BI203" s="360"/>
      <c r="BJ203" s="358" t="str">
        <f>Calcu!AB200</f>
        <v/>
      </c>
      <c r="BK203" s="359"/>
      <c r="BL203" s="359"/>
      <c r="BM203" s="359"/>
      <c r="BN203" s="360"/>
    </row>
    <row r="204" spans="1:66" ht="18.75" customHeight="1">
      <c r="A204" s="57"/>
      <c r="B204" s="358" t="str">
        <f>Calcu!C201</f>
        <v/>
      </c>
      <c r="C204" s="359"/>
      <c r="D204" s="359"/>
      <c r="E204" s="359"/>
      <c r="F204" s="360"/>
      <c r="G204" s="358" t="str">
        <f>Calcu!E201</f>
        <v/>
      </c>
      <c r="H204" s="359"/>
      <c r="I204" s="359"/>
      <c r="J204" s="359"/>
      <c r="K204" s="360"/>
      <c r="L204" s="358" t="str">
        <f>Calcu!F201</f>
        <v/>
      </c>
      <c r="M204" s="359"/>
      <c r="N204" s="359"/>
      <c r="O204" s="359"/>
      <c r="P204" s="360"/>
      <c r="Q204" s="358" t="str">
        <f>Calcu!G201</f>
        <v/>
      </c>
      <c r="R204" s="359"/>
      <c r="S204" s="359"/>
      <c r="T204" s="359"/>
      <c r="U204" s="360"/>
      <c r="V204" s="358" t="str">
        <f>Calcu!H201</f>
        <v/>
      </c>
      <c r="W204" s="359"/>
      <c r="X204" s="359"/>
      <c r="Y204" s="359"/>
      <c r="Z204" s="360"/>
      <c r="AA204" s="358" t="str">
        <f>Calcu!I201</f>
        <v/>
      </c>
      <c r="AB204" s="359"/>
      <c r="AC204" s="359"/>
      <c r="AD204" s="359"/>
      <c r="AE204" s="360"/>
      <c r="AF204" s="358" t="str">
        <f>Calcu!J201</f>
        <v/>
      </c>
      <c r="AG204" s="359"/>
      <c r="AH204" s="359"/>
      <c r="AI204" s="359"/>
      <c r="AJ204" s="360"/>
      <c r="AK204" s="358" t="str">
        <f>Calcu!K201</f>
        <v/>
      </c>
      <c r="AL204" s="359"/>
      <c r="AM204" s="359"/>
      <c r="AN204" s="359"/>
      <c r="AO204" s="360"/>
      <c r="AP204" s="358" t="str">
        <f>Calcu!L201</f>
        <v/>
      </c>
      <c r="AQ204" s="359"/>
      <c r="AR204" s="359"/>
      <c r="AS204" s="359"/>
      <c r="AT204" s="360"/>
      <c r="AU204" s="358" t="str">
        <f>Calcu!N201</f>
        <v/>
      </c>
      <c r="AV204" s="359"/>
      <c r="AW204" s="359"/>
      <c r="AX204" s="359"/>
      <c r="AY204" s="360"/>
      <c r="AZ204" s="358" t="str">
        <f>Calcu!T201</f>
        <v/>
      </c>
      <c r="BA204" s="359"/>
      <c r="BB204" s="359"/>
      <c r="BC204" s="359"/>
      <c r="BD204" s="360"/>
      <c r="BE204" s="358" t="str">
        <f>Calcu!AA201</f>
        <v/>
      </c>
      <c r="BF204" s="359"/>
      <c r="BG204" s="359"/>
      <c r="BH204" s="359"/>
      <c r="BI204" s="360"/>
      <c r="BJ204" s="358" t="str">
        <f>Calcu!AB201</f>
        <v/>
      </c>
      <c r="BK204" s="359"/>
      <c r="BL204" s="359"/>
      <c r="BM204" s="359"/>
      <c r="BN204" s="360"/>
    </row>
    <row r="205" spans="1:66" ht="18.75" customHeight="1">
      <c r="A205" s="57"/>
      <c r="B205" s="358" t="str">
        <f>Calcu!C202</f>
        <v/>
      </c>
      <c r="C205" s="359"/>
      <c r="D205" s="359"/>
      <c r="E205" s="359"/>
      <c r="F205" s="360"/>
      <c r="G205" s="358" t="str">
        <f>Calcu!E202</f>
        <v/>
      </c>
      <c r="H205" s="359"/>
      <c r="I205" s="359"/>
      <c r="J205" s="359"/>
      <c r="K205" s="360"/>
      <c r="L205" s="358" t="str">
        <f>Calcu!F202</f>
        <v/>
      </c>
      <c r="M205" s="359"/>
      <c r="N205" s="359"/>
      <c r="O205" s="359"/>
      <c r="P205" s="360"/>
      <c r="Q205" s="358" t="str">
        <f>Calcu!G202</f>
        <v/>
      </c>
      <c r="R205" s="359"/>
      <c r="S205" s="359"/>
      <c r="T205" s="359"/>
      <c r="U205" s="360"/>
      <c r="V205" s="358" t="str">
        <f>Calcu!H202</f>
        <v/>
      </c>
      <c r="W205" s="359"/>
      <c r="X205" s="359"/>
      <c r="Y205" s="359"/>
      <c r="Z205" s="360"/>
      <c r="AA205" s="358" t="str">
        <f>Calcu!I202</f>
        <v/>
      </c>
      <c r="AB205" s="359"/>
      <c r="AC205" s="359"/>
      <c r="AD205" s="359"/>
      <c r="AE205" s="360"/>
      <c r="AF205" s="358" t="str">
        <f>Calcu!J202</f>
        <v/>
      </c>
      <c r="AG205" s="359"/>
      <c r="AH205" s="359"/>
      <c r="AI205" s="359"/>
      <c r="AJ205" s="360"/>
      <c r="AK205" s="358" t="str">
        <f>Calcu!K202</f>
        <v/>
      </c>
      <c r="AL205" s="359"/>
      <c r="AM205" s="359"/>
      <c r="AN205" s="359"/>
      <c r="AO205" s="360"/>
      <c r="AP205" s="358" t="str">
        <f>Calcu!L202</f>
        <v/>
      </c>
      <c r="AQ205" s="359"/>
      <c r="AR205" s="359"/>
      <c r="AS205" s="359"/>
      <c r="AT205" s="360"/>
      <c r="AU205" s="358" t="str">
        <f>Calcu!N202</f>
        <v/>
      </c>
      <c r="AV205" s="359"/>
      <c r="AW205" s="359"/>
      <c r="AX205" s="359"/>
      <c r="AY205" s="360"/>
      <c r="AZ205" s="358" t="str">
        <f>Calcu!T202</f>
        <v/>
      </c>
      <c r="BA205" s="359"/>
      <c r="BB205" s="359"/>
      <c r="BC205" s="359"/>
      <c r="BD205" s="360"/>
      <c r="BE205" s="358" t="str">
        <f>Calcu!AA202</f>
        <v/>
      </c>
      <c r="BF205" s="359"/>
      <c r="BG205" s="359"/>
      <c r="BH205" s="359"/>
      <c r="BI205" s="360"/>
      <c r="BJ205" s="358" t="str">
        <f>Calcu!AB202</f>
        <v/>
      </c>
      <c r="BK205" s="359"/>
      <c r="BL205" s="359"/>
      <c r="BM205" s="359"/>
      <c r="BN205" s="360"/>
    </row>
    <row r="206" spans="1:66" ht="18.75" customHeight="1">
      <c r="A206" s="57"/>
      <c r="B206" s="358" t="str">
        <f>Calcu!C203</f>
        <v/>
      </c>
      <c r="C206" s="359"/>
      <c r="D206" s="359"/>
      <c r="E206" s="359"/>
      <c r="F206" s="360"/>
      <c r="G206" s="358" t="str">
        <f>Calcu!E203</f>
        <v/>
      </c>
      <c r="H206" s="359"/>
      <c r="I206" s="359"/>
      <c r="J206" s="359"/>
      <c r="K206" s="360"/>
      <c r="L206" s="358" t="str">
        <f>Calcu!F203</f>
        <v/>
      </c>
      <c r="M206" s="359"/>
      <c r="N206" s="359"/>
      <c r="O206" s="359"/>
      <c r="P206" s="360"/>
      <c r="Q206" s="358" t="str">
        <f>Calcu!G203</f>
        <v/>
      </c>
      <c r="R206" s="359"/>
      <c r="S206" s="359"/>
      <c r="T206" s="359"/>
      <c r="U206" s="360"/>
      <c r="V206" s="358" t="str">
        <f>Calcu!H203</f>
        <v/>
      </c>
      <c r="W206" s="359"/>
      <c r="X206" s="359"/>
      <c r="Y206" s="359"/>
      <c r="Z206" s="360"/>
      <c r="AA206" s="358" t="str">
        <f>Calcu!I203</f>
        <v/>
      </c>
      <c r="AB206" s="359"/>
      <c r="AC206" s="359"/>
      <c r="AD206" s="359"/>
      <c r="AE206" s="360"/>
      <c r="AF206" s="358" t="str">
        <f>Calcu!J203</f>
        <v/>
      </c>
      <c r="AG206" s="359"/>
      <c r="AH206" s="359"/>
      <c r="AI206" s="359"/>
      <c r="AJ206" s="360"/>
      <c r="AK206" s="358" t="str">
        <f>Calcu!K203</f>
        <v/>
      </c>
      <c r="AL206" s="359"/>
      <c r="AM206" s="359"/>
      <c r="AN206" s="359"/>
      <c r="AO206" s="360"/>
      <c r="AP206" s="358" t="str">
        <f>Calcu!L203</f>
        <v/>
      </c>
      <c r="AQ206" s="359"/>
      <c r="AR206" s="359"/>
      <c r="AS206" s="359"/>
      <c r="AT206" s="360"/>
      <c r="AU206" s="358" t="str">
        <f>Calcu!N203</f>
        <v/>
      </c>
      <c r="AV206" s="359"/>
      <c r="AW206" s="359"/>
      <c r="AX206" s="359"/>
      <c r="AY206" s="360"/>
      <c r="AZ206" s="358" t="str">
        <f>Calcu!T203</f>
        <v/>
      </c>
      <c r="BA206" s="359"/>
      <c r="BB206" s="359"/>
      <c r="BC206" s="359"/>
      <c r="BD206" s="360"/>
      <c r="BE206" s="358" t="str">
        <f>Calcu!AA203</f>
        <v/>
      </c>
      <c r="BF206" s="359"/>
      <c r="BG206" s="359"/>
      <c r="BH206" s="359"/>
      <c r="BI206" s="360"/>
      <c r="BJ206" s="358" t="str">
        <f>Calcu!AB203</f>
        <v/>
      </c>
      <c r="BK206" s="359"/>
      <c r="BL206" s="359"/>
      <c r="BM206" s="359"/>
      <c r="BN206" s="360"/>
    </row>
    <row r="207" spans="1:66" ht="18.75" customHeight="1">
      <c r="A207" s="57"/>
      <c r="B207" s="358" t="str">
        <f>Calcu!C204</f>
        <v/>
      </c>
      <c r="C207" s="359"/>
      <c r="D207" s="359"/>
      <c r="E207" s="359"/>
      <c r="F207" s="360"/>
      <c r="G207" s="358" t="str">
        <f>Calcu!E204</f>
        <v/>
      </c>
      <c r="H207" s="359"/>
      <c r="I207" s="359"/>
      <c r="J207" s="359"/>
      <c r="K207" s="360"/>
      <c r="L207" s="358" t="str">
        <f>Calcu!F204</f>
        <v/>
      </c>
      <c r="M207" s="359"/>
      <c r="N207" s="359"/>
      <c r="O207" s="359"/>
      <c r="P207" s="360"/>
      <c r="Q207" s="358" t="str">
        <f>Calcu!G204</f>
        <v/>
      </c>
      <c r="R207" s="359"/>
      <c r="S207" s="359"/>
      <c r="T207" s="359"/>
      <c r="U207" s="360"/>
      <c r="V207" s="358" t="str">
        <f>Calcu!H204</f>
        <v/>
      </c>
      <c r="W207" s="359"/>
      <c r="X207" s="359"/>
      <c r="Y207" s="359"/>
      <c r="Z207" s="360"/>
      <c r="AA207" s="358" t="str">
        <f>Calcu!I204</f>
        <v/>
      </c>
      <c r="AB207" s="359"/>
      <c r="AC207" s="359"/>
      <c r="AD207" s="359"/>
      <c r="AE207" s="360"/>
      <c r="AF207" s="358" t="str">
        <f>Calcu!J204</f>
        <v/>
      </c>
      <c r="AG207" s="359"/>
      <c r="AH207" s="359"/>
      <c r="AI207" s="359"/>
      <c r="AJ207" s="360"/>
      <c r="AK207" s="358" t="str">
        <f>Calcu!K204</f>
        <v/>
      </c>
      <c r="AL207" s="359"/>
      <c r="AM207" s="359"/>
      <c r="AN207" s="359"/>
      <c r="AO207" s="360"/>
      <c r="AP207" s="358" t="str">
        <f>Calcu!L204</f>
        <v/>
      </c>
      <c r="AQ207" s="359"/>
      <c r="AR207" s="359"/>
      <c r="AS207" s="359"/>
      <c r="AT207" s="360"/>
      <c r="AU207" s="358" t="str">
        <f>Calcu!N204</f>
        <v/>
      </c>
      <c r="AV207" s="359"/>
      <c r="AW207" s="359"/>
      <c r="AX207" s="359"/>
      <c r="AY207" s="360"/>
      <c r="AZ207" s="358" t="str">
        <f>Calcu!T204</f>
        <v/>
      </c>
      <c r="BA207" s="359"/>
      <c r="BB207" s="359"/>
      <c r="BC207" s="359"/>
      <c r="BD207" s="360"/>
      <c r="BE207" s="358" t="str">
        <f>Calcu!AA204</f>
        <v/>
      </c>
      <c r="BF207" s="359"/>
      <c r="BG207" s="359"/>
      <c r="BH207" s="359"/>
      <c r="BI207" s="360"/>
      <c r="BJ207" s="358" t="str">
        <f>Calcu!AB204</f>
        <v/>
      </c>
      <c r="BK207" s="359"/>
      <c r="BL207" s="359"/>
      <c r="BM207" s="359"/>
      <c r="BN207" s="360"/>
    </row>
    <row r="208" spans="1:66" ht="18.75" customHeight="1">
      <c r="A208" s="57"/>
      <c r="B208" s="358" t="str">
        <f>Calcu!C205</f>
        <v/>
      </c>
      <c r="C208" s="359"/>
      <c r="D208" s="359"/>
      <c r="E208" s="359"/>
      <c r="F208" s="360"/>
      <c r="G208" s="358" t="str">
        <f>Calcu!E205</f>
        <v/>
      </c>
      <c r="H208" s="359"/>
      <c r="I208" s="359"/>
      <c r="J208" s="359"/>
      <c r="K208" s="360"/>
      <c r="L208" s="358" t="str">
        <f>Calcu!F205</f>
        <v/>
      </c>
      <c r="M208" s="359"/>
      <c r="N208" s="359"/>
      <c r="O208" s="359"/>
      <c r="P208" s="360"/>
      <c r="Q208" s="358" t="str">
        <f>Calcu!G205</f>
        <v/>
      </c>
      <c r="R208" s="359"/>
      <c r="S208" s="359"/>
      <c r="T208" s="359"/>
      <c r="U208" s="360"/>
      <c r="V208" s="358" t="str">
        <f>Calcu!H205</f>
        <v/>
      </c>
      <c r="W208" s="359"/>
      <c r="X208" s="359"/>
      <c r="Y208" s="359"/>
      <c r="Z208" s="360"/>
      <c r="AA208" s="358" t="str">
        <f>Calcu!I205</f>
        <v/>
      </c>
      <c r="AB208" s="359"/>
      <c r="AC208" s="359"/>
      <c r="AD208" s="359"/>
      <c r="AE208" s="360"/>
      <c r="AF208" s="358" t="str">
        <f>Calcu!J205</f>
        <v/>
      </c>
      <c r="AG208" s="359"/>
      <c r="AH208" s="359"/>
      <c r="AI208" s="359"/>
      <c r="AJ208" s="360"/>
      <c r="AK208" s="358" t="str">
        <f>Calcu!K205</f>
        <v/>
      </c>
      <c r="AL208" s="359"/>
      <c r="AM208" s="359"/>
      <c r="AN208" s="359"/>
      <c r="AO208" s="360"/>
      <c r="AP208" s="358" t="str">
        <f>Calcu!L205</f>
        <v/>
      </c>
      <c r="AQ208" s="359"/>
      <c r="AR208" s="359"/>
      <c r="AS208" s="359"/>
      <c r="AT208" s="360"/>
      <c r="AU208" s="358" t="str">
        <f>Calcu!N205</f>
        <v/>
      </c>
      <c r="AV208" s="359"/>
      <c r="AW208" s="359"/>
      <c r="AX208" s="359"/>
      <c r="AY208" s="360"/>
      <c r="AZ208" s="358" t="str">
        <f>Calcu!T205</f>
        <v/>
      </c>
      <c r="BA208" s="359"/>
      <c r="BB208" s="359"/>
      <c r="BC208" s="359"/>
      <c r="BD208" s="360"/>
      <c r="BE208" s="358" t="str">
        <f>Calcu!AA205</f>
        <v/>
      </c>
      <c r="BF208" s="359"/>
      <c r="BG208" s="359"/>
      <c r="BH208" s="359"/>
      <c r="BI208" s="360"/>
      <c r="BJ208" s="358" t="str">
        <f>Calcu!AB205</f>
        <v/>
      </c>
      <c r="BK208" s="359"/>
      <c r="BL208" s="359"/>
      <c r="BM208" s="359"/>
      <c r="BN208" s="360"/>
    </row>
    <row r="209" spans="1:66" ht="18.75" customHeight="1">
      <c r="A209" s="57"/>
      <c r="B209" s="358" t="str">
        <f>Calcu!C206</f>
        <v/>
      </c>
      <c r="C209" s="359"/>
      <c r="D209" s="359"/>
      <c r="E209" s="359"/>
      <c r="F209" s="360"/>
      <c r="G209" s="358" t="str">
        <f>Calcu!E206</f>
        <v/>
      </c>
      <c r="H209" s="359"/>
      <c r="I209" s="359"/>
      <c r="J209" s="359"/>
      <c r="K209" s="360"/>
      <c r="L209" s="358" t="str">
        <f>Calcu!F206</f>
        <v/>
      </c>
      <c r="M209" s="359"/>
      <c r="N209" s="359"/>
      <c r="O209" s="359"/>
      <c r="P209" s="360"/>
      <c r="Q209" s="358" t="str">
        <f>Calcu!G206</f>
        <v/>
      </c>
      <c r="R209" s="359"/>
      <c r="S209" s="359"/>
      <c r="T209" s="359"/>
      <c r="U209" s="360"/>
      <c r="V209" s="358" t="str">
        <f>Calcu!H206</f>
        <v/>
      </c>
      <c r="W209" s="359"/>
      <c r="X209" s="359"/>
      <c r="Y209" s="359"/>
      <c r="Z209" s="360"/>
      <c r="AA209" s="358" t="str">
        <f>Calcu!I206</f>
        <v/>
      </c>
      <c r="AB209" s="359"/>
      <c r="AC209" s="359"/>
      <c r="AD209" s="359"/>
      <c r="AE209" s="360"/>
      <c r="AF209" s="358" t="str">
        <f>Calcu!J206</f>
        <v/>
      </c>
      <c r="AG209" s="359"/>
      <c r="AH209" s="359"/>
      <c r="AI209" s="359"/>
      <c r="AJ209" s="360"/>
      <c r="AK209" s="358" t="str">
        <f>Calcu!K206</f>
        <v/>
      </c>
      <c r="AL209" s="359"/>
      <c r="AM209" s="359"/>
      <c r="AN209" s="359"/>
      <c r="AO209" s="360"/>
      <c r="AP209" s="358" t="str">
        <f>Calcu!L206</f>
        <v/>
      </c>
      <c r="AQ209" s="359"/>
      <c r="AR209" s="359"/>
      <c r="AS209" s="359"/>
      <c r="AT209" s="360"/>
      <c r="AU209" s="358" t="str">
        <f>Calcu!N206</f>
        <v/>
      </c>
      <c r="AV209" s="359"/>
      <c r="AW209" s="359"/>
      <c r="AX209" s="359"/>
      <c r="AY209" s="360"/>
      <c r="AZ209" s="358" t="str">
        <f>Calcu!T206</f>
        <v/>
      </c>
      <c r="BA209" s="359"/>
      <c r="BB209" s="359"/>
      <c r="BC209" s="359"/>
      <c r="BD209" s="360"/>
      <c r="BE209" s="358" t="str">
        <f>Calcu!AA206</f>
        <v/>
      </c>
      <c r="BF209" s="359"/>
      <c r="BG209" s="359"/>
      <c r="BH209" s="359"/>
      <c r="BI209" s="360"/>
      <c r="BJ209" s="358" t="str">
        <f>Calcu!AB206</f>
        <v/>
      </c>
      <c r="BK209" s="359"/>
      <c r="BL209" s="359"/>
      <c r="BM209" s="359"/>
      <c r="BN209" s="360"/>
    </row>
    <row r="210" spans="1:66" ht="18.75" customHeight="1">
      <c r="A210" s="57"/>
      <c r="B210" s="358" t="str">
        <f>Calcu!C207</f>
        <v/>
      </c>
      <c r="C210" s="359"/>
      <c r="D210" s="359"/>
      <c r="E210" s="359"/>
      <c r="F210" s="360"/>
      <c r="G210" s="358" t="str">
        <f>Calcu!E207</f>
        <v/>
      </c>
      <c r="H210" s="359"/>
      <c r="I210" s="359"/>
      <c r="J210" s="359"/>
      <c r="K210" s="360"/>
      <c r="L210" s="358" t="str">
        <f>Calcu!F207</f>
        <v/>
      </c>
      <c r="M210" s="359"/>
      <c r="N210" s="359"/>
      <c r="O210" s="359"/>
      <c r="P210" s="360"/>
      <c r="Q210" s="358" t="str">
        <f>Calcu!G207</f>
        <v/>
      </c>
      <c r="R210" s="359"/>
      <c r="S210" s="359"/>
      <c r="T210" s="359"/>
      <c r="U210" s="360"/>
      <c r="V210" s="358" t="str">
        <f>Calcu!H207</f>
        <v/>
      </c>
      <c r="W210" s="359"/>
      <c r="X210" s="359"/>
      <c r="Y210" s="359"/>
      <c r="Z210" s="360"/>
      <c r="AA210" s="358" t="str">
        <f>Calcu!I207</f>
        <v/>
      </c>
      <c r="AB210" s="359"/>
      <c r="AC210" s="359"/>
      <c r="AD210" s="359"/>
      <c r="AE210" s="360"/>
      <c r="AF210" s="358" t="str">
        <f>Calcu!J207</f>
        <v/>
      </c>
      <c r="AG210" s="359"/>
      <c r="AH210" s="359"/>
      <c r="AI210" s="359"/>
      <c r="AJ210" s="360"/>
      <c r="AK210" s="358" t="str">
        <f>Calcu!K207</f>
        <v/>
      </c>
      <c r="AL210" s="359"/>
      <c r="AM210" s="359"/>
      <c r="AN210" s="359"/>
      <c r="AO210" s="360"/>
      <c r="AP210" s="358" t="str">
        <f>Calcu!L207</f>
        <v/>
      </c>
      <c r="AQ210" s="359"/>
      <c r="AR210" s="359"/>
      <c r="AS210" s="359"/>
      <c r="AT210" s="360"/>
      <c r="AU210" s="358" t="str">
        <f>Calcu!N207</f>
        <v/>
      </c>
      <c r="AV210" s="359"/>
      <c r="AW210" s="359"/>
      <c r="AX210" s="359"/>
      <c r="AY210" s="360"/>
      <c r="AZ210" s="358" t="str">
        <f>Calcu!T207</f>
        <v/>
      </c>
      <c r="BA210" s="359"/>
      <c r="BB210" s="359"/>
      <c r="BC210" s="359"/>
      <c r="BD210" s="360"/>
      <c r="BE210" s="358" t="str">
        <f>Calcu!AA207</f>
        <v/>
      </c>
      <c r="BF210" s="359"/>
      <c r="BG210" s="359"/>
      <c r="BH210" s="359"/>
      <c r="BI210" s="360"/>
      <c r="BJ210" s="358" t="str">
        <f>Calcu!AB207</f>
        <v/>
      </c>
      <c r="BK210" s="359"/>
      <c r="BL210" s="359"/>
      <c r="BM210" s="359"/>
      <c r="BN210" s="360"/>
    </row>
    <row r="211" spans="1:66" ht="18.75" customHeight="1">
      <c r="A211" s="57"/>
      <c r="B211" s="358" t="str">
        <f>Calcu!C208</f>
        <v/>
      </c>
      <c r="C211" s="359"/>
      <c r="D211" s="359"/>
      <c r="E211" s="359"/>
      <c r="F211" s="360"/>
      <c r="G211" s="358" t="str">
        <f>Calcu!E208</f>
        <v/>
      </c>
      <c r="H211" s="359"/>
      <c r="I211" s="359"/>
      <c r="J211" s="359"/>
      <c r="K211" s="360"/>
      <c r="L211" s="358" t="str">
        <f>Calcu!F208</f>
        <v/>
      </c>
      <c r="M211" s="359"/>
      <c r="N211" s="359"/>
      <c r="O211" s="359"/>
      <c r="P211" s="360"/>
      <c r="Q211" s="358" t="str">
        <f>Calcu!G208</f>
        <v/>
      </c>
      <c r="R211" s="359"/>
      <c r="S211" s="359"/>
      <c r="T211" s="359"/>
      <c r="U211" s="360"/>
      <c r="V211" s="358" t="str">
        <f>Calcu!H208</f>
        <v/>
      </c>
      <c r="W211" s="359"/>
      <c r="X211" s="359"/>
      <c r="Y211" s="359"/>
      <c r="Z211" s="360"/>
      <c r="AA211" s="358" t="str">
        <f>Calcu!I208</f>
        <v/>
      </c>
      <c r="AB211" s="359"/>
      <c r="AC211" s="359"/>
      <c r="AD211" s="359"/>
      <c r="AE211" s="360"/>
      <c r="AF211" s="358" t="str">
        <f>Calcu!J208</f>
        <v/>
      </c>
      <c r="AG211" s="359"/>
      <c r="AH211" s="359"/>
      <c r="AI211" s="359"/>
      <c r="AJ211" s="360"/>
      <c r="AK211" s="358" t="str">
        <f>Calcu!K208</f>
        <v/>
      </c>
      <c r="AL211" s="359"/>
      <c r="AM211" s="359"/>
      <c r="AN211" s="359"/>
      <c r="AO211" s="360"/>
      <c r="AP211" s="358" t="str">
        <f>Calcu!L208</f>
        <v/>
      </c>
      <c r="AQ211" s="359"/>
      <c r="AR211" s="359"/>
      <c r="AS211" s="359"/>
      <c r="AT211" s="360"/>
      <c r="AU211" s="358" t="str">
        <f>Calcu!N208</f>
        <v/>
      </c>
      <c r="AV211" s="359"/>
      <c r="AW211" s="359"/>
      <c r="AX211" s="359"/>
      <c r="AY211" s="360"/>
      <c r="AZ211" s="358" t="str">
        <f>Calcu!T208</f>
        <v/>
      </c>
      <c r="BA211" s="359"/>
      <c r="BB211" s="359"/>
      <c r="BC211" s="359"/>
      <c r="BD211" s="360"/>
      <c r="BE211" s="358" t="str">
        <f>Calcu!AA208</f>
        <v/>
      </c>
      <c r="BF211" s="359"/>
      <c r="BG211" s="359"/>
      <c r="BH211" s="359"/>
      <c r="BI211" s="360"/>
      <c r="BJ211" s="358" t="str">
        <f>Calcu!AB208</f>
        <v/>
      </c>
      <c r="BK211" s="359"/>
      <c r="BL211" s="359"/>
      <c r="BM211" s="359"/>
      <c r="BN211" s="360"/>
    </row>
    <row r="212" spans="1:66" ht="18.75" customHeight="1">
      <c r="A212" s="57"/>
      <c r="B212" s="358" t="str">
        <f>Calcu!C209</f>
        <v/>
      </c>
      <c r="C212" s="359"/>
      <c r="D212" s="359"/>
      <c r="E212" s="359"/>
      <c r="F212" s="360"/>
      <c r="G212" s="358" t="str">
        <f>Calcu!E209</f>
        <v/>
      </c>
      <c r="H212" s="359"/>
      <c r="I212" s="359"/>
      <c r="J212" s="359"/>
      <c r="K212" s="360"/>
      <c r="L212" s="358" t="str">
        <f>Calcu!F209</f>
        <v/>
      </c>
      <c r="M212" s="359"/>
      <c r="N212" s="359"/>
      <c r="O212" s="359"/>
      <c r="P212" s="360"/>
      <c r="Q212" s="358" t="str">
        <f>Calcu!G209</f>
        <v/>
      </c>
      <c r="R212" s="359"/>
      <c r="S212" s="359"/>
      <c r="T212" s="359"/>
      <c r="U212" s="360"/>
      <c r="V212" s="358" t="str">
        <f>Calcu!H209</f>
        <v/>
      </c>
      <c r="W212" s="359"/>
      <c r="X212" s="359"/>
      <c r="Y212" s="359"/>
      <c r="Z212" s="360"/>
      <c r="AA212" s="358" t="str">
        <f>Calcu!I209</f>
        <v/>
      </c>
      <c r="AB212" s="359"/>
      <c r="AC212" s="359"/>
      <c r="AD212" s="359"/>
      <c r="AE212" s="360"/>
      <c r="AF212" s="358" t="str">
        <f>Calcu!J209</f>
        <v/>
      </c>
      <c r="AG212" s="359"/>
      <c r="AH212" s="359"/>
      <c r="AI212" s="359"/>
      <c r="AJ212" s="360"/>
      <c r="AK212" s="358" t="str">
        <f>Calcu!K209</f>
        <v/>
      </c>
      <c r="AL212" s="359"/>
      <c r="AM212" s="359"/>
      <c r="AN212" s="359"/>
      <c r="AO212" s="360"/>
      <c r="AP212" s="358" t="str">
        <f>Calcu!L209</f>
        <v/>
      </c>
      <c r="AQ212" s="359"/>
      <c r="AR212" s="359"/>
      <c r="AS212" s="359"/>
      <c r="AT212" s="360"/>
      <c r="AU212" s="358" t="str">
        <f>Calcu!N209</f>
        <v/>
      </c>
      <c r="AV212" s="359"/>
      <c r="AW212" s="359"/>
      <c r="AX212" s="359"/>
      <c r="AY212" s="360"/>
      <c r="AZ212" s="358" t="str">
        <f>Calcu!T209</f>
        <v/>
      </c>
      <c r="BA212" s="359"/>
      <c r="BB212" s="359"/>
      <c r="BC212" s="359"/>
      <c r="BD212" s="360"/>
      <c r="BE212" s="358" t="str">
        <f>Calcu!AA209</f>
        <v/>
      </c>
      <c r="BF212" s="359"/>
      <c r="BG212" s="359"/>
      <c r="BH212" s="359"/>
      <c r="BI212" s="360"/>
      <c r="BJ212" s="358" t="str">
        <f>Calcu!AB209</f>
        <v/>
      </c>
      <c r="BK212" s="359"/>
      <c r="BL212" s="359"/>
      <c r="BM212" s="359"/>
      <c r="BN212" s="360"/>
    </row>
    <row r="213" spans="1:66" ht="18.75" customHeight="1">
      <c r="A213" s="57"/>
      <c r="B213" s="358" t="str">
        <f>Calcu!C210</f>
        <v/>
      </c>
      <c r="C213" s="359"/>
      <c r="D213" s="359"/>
      <c r="E213" s="359"/>
      <c r="F213" s="360"/>
      <c r="G213" s="358" t="str">
        <f>Calcu!E210</f>
        <v/>
      </c>
      <c r="H213" s="359"/>
      <c r="I213" s="359"/>
      <c r="J213" s="359"/>
      <c r="K213" s="360"/>
      <c r="L213" s="358" t="str">
        <f>Calcu!F210</f>
        <v/>
      </c>
      <c r="M213" s="359"/>
      <c r="N213" s="359"/>
      <c r="O213" s="359"/>
      <c r="P213" s="360"/>
      <c r="Q213" s="358" t="str">
        <f>Calcu!G210</f>
        <v/>
      </c>
      <c r="R213" s="359"/>
      <c r="S213" s="359"/>
      <c r="T213" s="359"/>
      <c r="U213" s="360"/>
      <c r="V213" s="358" t="str">
        <f>Calcu!H210</f>
        <v/>
      </c>
      <c r="W213" s="359"/>
      <c r="X213" s="359"/>
      <c r="Y213" s="359"/>
      <c r="Z213" s="360"/>
      <c r="AA213" s="358" t="str">
        <f>Calcu!I210</f>
        <v/>
      </c>
      <c r="AB213" s="359"/>
      <c r="AC213" s="359"/>
      <c r="AD213" s="359"/>
      <c r="AE213" s="360"/>
      <c r="AF213" s="358" t="str">
        <f>Calcu!J210</f>
        <v/>
      </c>
      <c r="AG213" s="359"/>
      <c r="AH213" s="359"/>
      <c r="AI213" s="359"/>
      <c r="AJ213" s="360"/>
      <c r="AK213" s="358" t="str">
        <f>Calcu!K210</f>
        <v/>
      </c>
      <c r="AL213" s="359"/>
      <c r="AM213" s="359"/>
      <c r="AN213" s="359"/>
      <c r="AO213" s="360"/>
      <c r="AP213" s="358" t="str">
        <f>Calcu!L210</f>
        <v/>
      </c>
      <c r="AQ213" s="359"/>
      <c r="AR213" s="359"/>
      <c r="AS213" s="359"/>
      <c r="AT213" s="360"/>
      <c r="AU213" s="358" t="str">
        <f>Calcu!N210</f>
        <v/>
      </c>
      <c r="AV213" s="359"/>
      <c r="AW213" s="359"/>
      <c r="AX213" s="359"/>
      <c r="AY213" s="360"/>
      <c r="AZ213" s="358" t="str">
        <f>Calcu!T210</f>
        <v/>
      </c>
      <c r="BA213" s="359"/>
      <c r="BB213" s="359"/>
      <c r="BC213" s="359"/>
      <c r="BD213" s="360"/>
      <c r="BE213" s="358" t="str">
        <f>Calcu!AA210</f>
        <v/>
      </c>
      <c r="BF213" s="359"/>
      <c r="BG213" s="359"/>
      <c r="BH213" s="359"/>
      <c r="BI213" s="360"/>
      <c r="BJ213" s="358" t="str">
        <f>Calcu!AB210</f>
        <v/>
      </c>
      <c r="BK213" s="359"/>
      <c r="BL213" s="359"/>
      <c r="BM213" s="359"/>
      <c r="BN213" s="360"/>
    </row>
    <row r="214" spans="1:66" ht="18.75" customHeight="1">
      <c r="A214" s="57"/>
      <c r="B214" s="358" t="str">
        <f>Calcu!C211</f>
        <v/>
      </c>
      <c r="C214" s="359"/>
      <c r="D214" s="359"/>
      <c r="E214" s="359"/>
      <c r="F214" s="360"/>
      <c r="G214" s="358" t="str">
        <f>Calcu!E211</f>
        <v/>
      </c>
      <c r="H214" s="359"/>
      <c r="I214" s="359"/>
      <c r="J214" s="359"/>
      <c r="K214" s="360"/>
      <c r="L214" s="358" t="str">
        <f>Calcu!F211</f>
        <v/>
      </c>
      <c r="M214" s="359"/>
      <c r="N214" s="359"/>
      <c r="O214" s="359"/>
      <c r="P214" s="360"/>
      <c r="Q214" s="358" t="str">
        <f>Calcu!G211</f>
        <v/>
      </c>
      <c r="R214" s="359"/>
      <c r="S214" s="359"/>
      <c r="T214" s="359"/>
      <c r="U214" s="360"/>
      <c r="V214" s="358" t="str">
        <f>Calcu!H211</f>
        <v/>
      </c>
      <c r="W214" s="359"/>
      <c r="X214" s="359"/>
      <c r="Y214" s="359"/>
      <c r="Z214" s="360"/>
      <c r="AA214" s="358" t="str">
        <f>Calcu!I211</f>
        <v/>
      </c>
      <c r="AB214" s="359"/>
      <c r="AC214" s="359"/>
      <c r="AD214" s="359"/>
      <c r="AE214" s="360"/>
      <c r="AF214" s="358" t="str">
        <f>Calcu!J211</f>
        <v/>
      </c>
      <c r="AG214" s="359"/>
      <c r="AH214" s="359"/>
      <c r="AI214" s="359"/>
      <c r="AJ214" s="360"/>
      <c r="AK214" s="358" t="str">
        <f>Calcu!K211</f>
        <v/>
      </c>
      <c r="AL214" s="359"/>
      <c r="AM214" s="359"/>
      <c r="AN214" s="359"/>
      <c r="AO214" s="360"/>
      <c r="AP214" s="358" t="str">
        <f>Calcu!L211</f>
        <v/>
      </c>
      <c r="AQ214" s="359"/>
      <c r="AR214" s="359"/>
      <c r="AS214" s="359"/>
      <c r="AT214" s="360"/>
      <c r="AU214" s="358" t="str">
        <f>Calcu!N211</f>
        <v/>
      </c>
      <c r="AV214" s="359"/>
      <c r="AW214" s="359"/>
      <c r="AX214" s="359"/>
      <c r="AY214" s="360"/>
      <c r="AZ214" s="358" t="str">
        <f>Calcu!T211</f>
        <v/>
      </c>
      <c r="BA214" s="359"/>
      <c r="BB214" s="359"/>
      <c r="BC214" s="359"/>
      <c r="BD214" s="360"/>
      <c r="BE214" s="358" t="str">
        <f>Calcu!AA211</f>
        <v/>
      </c>
      <c r="BF214" s="359"/>
      <c r="BG214" s="359"/>
      <c r="BH214" s="359"/>
      <c r="BI214" s="360"/>
      <c r="BJ214" s="358" t="str">
        <f>Calcu!AB211</f>
        <v/>
      </c>
      <c r="BK214" s="359"/>
      <c r="BL214" s="359"/>
      <c r="BM214" s="359"/>
      <c r="BN214" s="360"/>
    </row>
    <row r="215" spans="1:66" ht="18.75" customHeight="1">
      <c r="A215" s="57"/>
      <c r="B215" s="358" t="str">
        <f>Calcu!C212</f>
        <v/>
      </c>
      <c r="C215" s="359"/>
      <c r="D215" s="359"/>
      <c r="E215" s="359"/>
      <c r="F215" s="360"/>
      <c r="G215" s="358" t="str">
        <f>Calcu!E212</f>
        <v/>
      </c>
      <c r="H215" s="359"/>
      <c r="I215" s="359"/>
      <c r="J215" s="359"/>
      <c r="K215" s="360"/>
      <c r="L215" s="358" t="str">
        <f>Calcu!F212</f>
        <v/>
      </c>
      <c r="M215" s="359"/>
      <c r="N215" s="359"/>
      <c r="O215" s="359"/>
      <c r="P215" s="360"/>
      <c r="Q215" s="358" t="str">
        <f>Calcu!G212</f>
        <v/>
      </c>
      <c r="R215" s="359"/>
      <c r="S215" s="359"/>
      <c r="T215" s="359"/>
      <c r="U215" s="360"/>
      <c r="V215" s="358" t="str">
        <f>Calcu!H212</f>
        <v/>
      </c>
      <c r="W215" s="359"/>
      <c r="X215" s="359"/>
      <c r="Y215" s="359"/>
      <c r="Z215" s="360"/>
      <c r="AA215" s="358" t="str">
        <f>Calcu!I212</f>
        <v/>
      </c>
      <c r="AB215" s="359"/>
      <c r="AC215" s="359"/>
      <c r="AD215" s="359"/>
      <c r="AE215" s="360"/>
      <c r="AF215" s="358" t="str">
        <f>Calcu!J212</f>
        <v/>
      </c>
      <c r="AG215" s="359"/>
      <c r="AH215" s="359"/>
      <c r="AI215" s="359"/>
      <c r="AJ215" s="360"/>
      <c r="AK215" s="358" t="str">
        <f>Calcu!K212</f>
        <v/>
      </c>
      <c r="AL215" s="359"/>
      <c r="AM215" s="359"/>
      <c r="AN215" s="359"/>
      <c r="AO215" s="360"/>
      <c r="AP215" s="358" t="str">
        <f>Calcu!L212</f>
        <v/>
      </c>
      <c r="AQ215" s="359"/>
      <c r="AR215" s="359"/>
      <c r="AS215" s="359"/>
      <c r="AT215" s="360"/>
      <c r="AU215" s="358" t="str">
        <f>Calcu!N212</f>
        <v/>
      </c>
      <c r="AV215" s="359"/>
      <c r="AW215" s="359"/>
      <c r="AX215" s="359"/>
      <c r="AY215" s="360"/>
      <c r="AZ215" s="358" t="str">
        <f>Calcu!T212</f>
        <v/>
      </c>
      <c r="BA215" s="359"/>
      <c r="BB215" s="359"/>
      <c r="BC215" s="359"/>
      <c r="BD215" s="360"/>
      <c r="BE215" s="358" t="str">
        <f>Calcu!AA212</f>
        <v/>
      </c>
      <c r="BF215" s="359"/>
      <c r="BG215" s="359"/>
      <c r="BH215" s="359"/>
      <c r="BI215" s="360"/>
      <c r="BJ215" s="358" t="str">
        <f>Calcu!AB212</f>
        <v/>
      </c>
      <c r="BK215" s="359"/>
      <c r="BL215" s="359"/>
      <c r="BM215" s="359"/>
      <c r="BN215" s="360"/>
    </row>
    <row r="216" spans="1:66" ht="18.75" customHeight="1">
      <c r="A216" s="57"/>
      <c r="B216" s="358" t="str">
        <f>Calcu!C213</f>
        <v/>
      </c>
      <c r="C216" s="359"/>
      <c r="D216" s="359"/>
      <c r="E216" s="359"/>
      <c r="F216" s="360"/>
      <c r="G216" s="358" t="str">
        <f>Calcu!E213</f>
        <v/>
      </c>
      <c r="H216" s="359"/>
      <c r="I216" s="359"/>
      <c r="J216" s="359"/>
      <c r="K216" s="360"/>
      <c r="L216" s="358" t="str">
        <f>Calcu!F213</f>
        <v/>
      </c>
      <c r="M216" s="359"/>
      <c r="N216" s="359"/>
      <c r="O216" s="359"/>
      <c r="P216" s="360"/>
      <c r="Q216" s="358" t="str">
        <f>Calcu!G213</f>
        <v/>
      </c>
      <c r="R216" s="359"/>
      <c r="S216" s="359"/>
      <c r="T216" s="359"/>
      <c r="U216" s="360"/>
      <c r="V216" s="358" t="str">
        <f>Calcu!H213</f>
        <v/>
      </c>
      <c r="W216" s="359"/>
      <c r="X216" s="359"/>
      <c r="Y216" s="359"/>
      <c r="Z216" s="360"/>
      <c r="AA216" s="358" t="str">
        <f>Calcu!I213</f>
        <v/>
      </c>
      <c r="AB216" s="359"/>
      <c r="AC216" s="359"/>
      <c r="AD216" s="359"/>
      <c r="AE216" s="360"/>
      <c r="AF216" s="358" t="str">
        <f>Calcu!J213</f>
        <v/>
      </c>
      <c r="AG216" s="359"/>
      <c r="AH216" s="359"/>
      <c r="AI216" s="359"/>
      <c r="AJ216" s="360"/>
      <c r="AK216" s="358" t="str">
        <f>Calcu!K213</f>
        <v/>
      </c>
      <c r="AL216" s="359"/>
      <c r="AM216" s="359"/>
      <c r="AN216" s="359"/>
      <c r="AO216" s="360"/>
      <c r="AP216" s="358" t="str">
        <f>Calcu!L213</f>
        <v/>
      </c>
      <c r="AQ216" s="359"/>
      <c r="AR216" s="359"/>
      <c r="AS216" s="359"/>
      <c r="AT216" s="360"/>
      <c r="AU216" s="358" t="str">
        <f>Calcu!N213</f>
        <v/>
      </c>
      <c r="AV216" s="359"/>
      <c r="AW216" s="359"/>
      <c r="AX216" s="359"/>
      <c r="AY216" s="360"/>
      <c r="AZ216" s="358" t="str">
        <f>Calcu!T213</f>
        <v/>
      </c>
      <c r="BA216" s="359"/>
      <c r="BB216" s="359"/>
      <c r="BC216" s="359"/>
      <c r="BD216" s="360"/>
      <c r="BE216" s="358" t="str">
        <f>Calcu!AA213</f>
        <v/>
      </c>
      <c r="BF216" s="359"/>
      <c r="BG216" s="359"/>
      <c r="BH216" s="359"/>
      <c r="BI216" s="360"/>
      <c r="BJ216" s="358" t="str">
        <f>Calcu!AB213</f>
        <v/>
      </c>
      <c r="BK216" s="359"/>
      <c r="BL216" s="359"/>
      <c r="BM216" s="359"/>
      <c r="BN216" s="360"/>
    </row>
    <row r="217" spans="1:66" ht="18.75" customHeight="1">
      <c r="A217" s="57"/>
      <c r="B217" s="358" t="str">
        <f>Calcu!C214</f>
        <v/>
      </c>
      <c r="C217" s="359"/>
      <c r="D217" s="359"/>
      <c r="E217" s="359"/>
      <c r="F217" s="360"/>
      <c r="G217" s="358" t="str">
        <f>Calcu!E214</f>
        <v/>
      </c>
      <c r="H217" s="359"/>
      <c r="I217" s="359"/>
      <c r="J217" s="359"/>
      <c r="K217" s="360"/>
      <c r="L217" s="358" t="str">
        <f>Calcu!F214</f>
        <v/>
      </c>
      <c r="M217" s="359"/>
      <c r="N217" s="359"/>
      <c r="O217" s="359"/>
      <c r="P217" s="360"/>
      <c r="Q217" s="358" t="str">
        <f>Calcu!G214</f>
        <v/>
      </c>
      <c r="R217" s="359"/>
      <c r="S217" s="359"/>
      <c r="T217" s="359"/>
      <c r="U217" s="360"/>
      <c r="V217" s="358" t="str">
        <f>Calcu!H214</f>
        <v/>
      </c>
      <c r="W217" s="359"/>
      <c r="X217" s="359"/>
      <c r="Y217" s="359"/>
      <c r="Z217" s="360"/>
      <c r="AA217" s="358" t="str">
        <f>Calcu!I214</f>
        <v/>
      </c>
      <c r="AB217" s="359"/>
      <c r="AC217" s="359"/>
      <c r="AD217" s="359"/>
      <c r="AE217" s="360"/>
      <c r="AF217" s="358" t="str">
        <f>Calcu!J214</f>
        <v/>
      </c>
      <c r="AG217" s="359"/>
      <c r="AH217" s="359"/>
      <c r="AI217" s="359"/>
      <c r="AJ217" s="360"/>
      <c r="AK217" s="358" t="str">
        <f>Calcu!K214</f>
        <v/>
      </c>
      <c r="AL217" s="359"/>
      <c r="AM217" s="359"/>
      <c r="AN217" s="359"/>
      <c r="AO217" s="360"/>
      <c r="AP217" s="358" t="str">
        <f>Calcu!L214</f>
        <v/>
      </c>
      <c r="AQ217" s="359"/>
      <c r="AR217" s="359"/>
      <c r="AS217" s="359"/>
      <c r="AT217" s="360"/>
      <c r="AU217" s="358" t="str">
        <f>Calcu!N214</f>
        <v/>
      </c>
      <c r="AV217" s="359"/>
      <c r="AW217" s="359"/>
      <c r="AX217" s="359"/>
      <c r="AY217" s="360"/>
      <c r="AZ217" s="358" t="str">
        <f>Calcu!T214</f>
        <v/>
      </c>
      <c r="BA217" s="359"/>
      <c r="BB217" s="359"/>
      <c r="BC217" s="359"/>
      <c r="BD217" s="360"/>
      <c r="BE217" s="358" t="str">
        <f>Calcu!AA214</f>
        <v/>
      </c>
      <c r="BF217" s="359"/>
      <c r="BG217" s="359"/>
      <c r="BH217" s="359"/>
      <c r="BI217" s="360"/>
      <c r="BJ217" s="358" t="str">
        <f>Calcu!AB214</f>
        <v/>
      </c>
      <c r="BK217" s="359"/>
      <c r="BL217" s="359"/>
      <c r="BM217" s="359"/>
      <c r="BN217" s="360"/>
    </row>
    <row r="218" spans="1:66" ht="18.75" customHeight="1">
      <c r="A218" s="57"/>
      <c r="B218" s="358" t="str">
        <f>Calcu!C215</f>
        <v/>
      </c>
      <c r="C218" s="359"/>
      <c r="D218" s="359"/>
      <c r="E218" s="359"/>
      <c r="F218" s="360"/>
      <c r="G218" s="358" t="str">
        <f>Calcu!E215</f>
        <v/>
      </c>
      <c r="H218" s="359"/>
      <c r="I218" s="359"/>
      <c r="J218" s="359"/>
      <c r="K218" s="360"/>
      <c r="L218" s="358" t="str">
        <f>Calcu!F215</f>
        <v/>
      </c>
      <c r="M218" s="359"/>
      <c r="N218" s="359"/>
      <c r="O218" s="359"/>
      <c r="P218" s="360"/>
      <c r="Q218" s="358" t="str">
        <f>Calcu!G215</f>
        <v/>
      </c>
      <c r="R218" s="359"/>
      <c r="S218" s="359"/>
      <c r="T218" s="359"/>
      <c r="U218" s="360"/>
      <c r="V218" s="358" t="str">
        <f>Calcu!H215</f>
        <v/>
      </c>
      <c r="W218" s="359"/>
      <c r="X218" s="359"/>
      <c r="Y218" s="359"/>
      <c r="Z218" s="360"/>
      <c r="AA218" s="358" t="str">
        <f>Calcu!I215</f>
        <v/>
      </c>
      <c r="AB218" s="359"/>
      <c r="AC218" s="359"/>
      <c r="AD218" s="359"/>
      <c r="AE218" s="360"/>
      <c r="AF218" s="358" t="str">
        <f>Calcu!J215</f>
        <v/>
      </c>
      <c r="AG218" s="359"/>
      <c r="AH218" s="359"/>
      <c r="AI218" s="359"/>
      <c r="AJ218" s="360"/>
      <c r="AK218" s="358" t="str">
        <f>Calcu!K215</f>
        <v/>
      </c>
      <c r="AL218" s="359"/>
      <c r="AM218" s="359"/>
      <c r="AN218" s="359"/>
      <c r="AO218" s="360"/>
      <c r="AP218" s="358" t="str">
        <f>Calcu!L215</f>
        <v/>
      </c>
      <c r="AQ218" s="359"/>
      <c r="AR218" s="359"/>
      <c r="AS218" s="359"/>
      <c r="AT218" s="360"/>
      <c r="AU218" s="358" t="str">
        <f>Calcu!N215</f>
        <v/>
      </c>
      <c r="AV218" s="359"/>
      <c r="AW218" s="359"/>
      <c r="AX218" s="359"/>
      <c r="AY218" s="360"/>
      <c r="AZ218" s="358" t="str">
        <f>Calcu!T215</f>
        <v/>
      </c>
      <c r="BA218" s="359"/>
      <c r="BB218" s="359"/>
      <c r="BC218" s="359"/>
      <c r="BD218" s="360"/>
      <c r="BE218" s="358" t="str">
        <f>Calcu!AA215</f>
        <v/>
      </c>
      <c r="BF218" s="359"/>
      <c r="BG218" s="359"/>
      <c r="BH218" s="359"/>
      <c r="BI218" s="360"/>
      <c r="BJ218" s="358" t="str">
        <f>Calcu!AB215</f>
        <v/>
      </c>
      <c r="BK218" s="359"/>
      <c r="BL218" s="359"/>
      <c r="BM218" s="359"/>
      <c r="BN218" s="360"/>
    </row>
    <row r="219" spans="1:66" ht="18.75" customHeight="1">
      <c r="A219" s="57"/>
      <c r="B219" s="358" t="str">
        <f>Calcu!C216</f>
        <v/>
      </c>
      <c r="C219" s="359"/>
      <c r="D219" s="359"/>
      <c r="E219" s="359"/>
      <c r="F219" s="360"/>
      <c r="G219" s="358" t="str">
        <f>Calcu!E216</f>
        <v/>
      </c>
      <c r="H219" s="359"/>
      <c r="I219" s="359"/>
      <c r="J219" s="359"/>
      <c r="K219" s="360"/>
      <c r="L219" s="358" t="str">
        <f>Calcu!F216</f>
        <v/>
      </c>
      <c r="M219" s="359"/>
      <c r="N219" s="359"/>
      <c r="O219" s="359"/>
      <c r="P219" s="360"/>
      <c r="Q219" s="358" t="str">
        <f>Calcu!G216</f>
        <v/>
      </c>
      <c r="R219" s="359"/>
      <c r="S219" s="359"/>
      <c r="T219" s="359"/>
      <c r="U219" s="360"/>
      <c r="V219" s="358" t="str">
        <f>Calcu!H216</f>
        <v/>
      </c>
      <c r="W219" s="359"/>
      <c r="X219" s="359"/>
      <c r="Y219" s="359"/>
      <c r="Z219" s="360"/>
      <c r="AA219" s="358" t="str">
        <f>Calcu!I216</f>
        <v/>
      </c>
      <c r="AB219" s="359"/>
      <c r="AC219" s="359"/>
      <c r="AD219" s="359"/>
      <c r="AE219" s="360"/>
      <c r="AF219" s="358" t="str">
        <f>Calcu!J216</f>
        <v/>
      </c>
      <c r="AG219" s="359"/>
      <c r="AH219" s="359"/>
      <c r="AI219" s="359"/>
      <c r="AJ219" s="360"/>
      <c r="AK219" s="358" t="str">
        <f>Calcu!K216</f>
        <v/>
      </c>
      <c r="AL219" s="359"/>
      <c r="AM219" s="359"/>
      <c r="AN219" s="359"/>
      <c r="AO219" s="360"/>
      <c r="AP219" s="358" t="str">
        <f>Calcu!L216</f>
        <v/>
      </c>
      <c r="AQ219" s="359"/>
      <c r="AR219" s="359"/>
      <c r="AS219" s="359"/>
      <c r="AT219" s="360"/>
      <c r="AU219" s="358" t="str">
        <f>Calcu!N216</f>
        <v/>
      </c>
      <c r="AV219" s="359"/>
      <c r="AW219" s="359"/>
      <c r="AX219" s="359"/>
      <c r="AY219" s="360"/>
      <c r="AZ219" s="358" t="str">
        <f>Calcu!T216</f>
        <v/>
      </c>
      <c r="BA219" s="359"/>
      <c r="BB219" s="359"/>
      <c r="BC219" s="359"/>
      <c r="BD219" s="360"/>
      <c r="BE219" s="358" t="str">
        <f>Calcu!AA216</f>
        <v/>
      </c>
      <c r="BF219" s="359"/>
      <c r="BG219" s="359"/>
      <c r="BH219" s="359"/>
      <c r="BI219" s="360"/>
      <c r="BJ219" s="358" t="str">
        <f>Calcu!AB216</f>
        <v/>
      </c>
      <c r="BK219" s="359"/>
      <c r="BL219" s="359"/>
      <c r="BM219" s="359"/>
      <c r="BN219" s="360"/>
    </row>
    <row r="220" spans="1:66" ht="18.75" customHeight="1">
      <c r="A220" s="57"/>
      <c r="B220" s="358" t="str">
        <f>Calcu!C217</f>
        <v/>
      </c>
      <c r="C220" s="359"/>
      <c r="D220" s="359"/>
      <c r="E220" s="359"/>
      <c r="F220" s="360"/>
      <c r="G220" s="358" t="str">
        <f>Calcu!E217</f>
        <v/>
      </c>
      <c r="H220" s="359"/>
      <c r="I220" s="359"/>
      <c r="J220" s="359"/>
      <c r="K220" s="360"/>
      <c r="L220" s="358" t="str">
        <f>Calcu!F217</f>
        <v/>
      </c>
      <c r="M220" s="359"/>
      <c r="N220" s="359"/>
      <c r="O220" s="359"/>
      <c r="P220" s="360"/>
      <c r="Q220" s="358" t="str">
        <f>Calcu!G217</f>
        <v/>
      </c>
      <c r="R220" s="359"/>
      <c r="S220" s="359"/>
      <c r="T220" s="359"/>
      <c r="U220" s="360"/>
      <c r="V220" s="358" t="str">
        <f>Calcu!H217</f>
        <v/>
      </c>
      <c r="W220" s="359"/>
      <c r="X220" s="359"/>
      <c r="Y220" s="359"/>
      <c r="Z220" s="360"/>
      <c r="AA220" s="358" t="str">
        <f>Calcu!I217</f>
        <v/>
      </c>
      <c r="AB220" s="359"/>
      <c r="AC220" s="359"/>
      <c r="AD220" s="359"/>
      <c r="AE220" s="360"/>
      <c r="AF220" s="358" t="str">
        <f>Calcu!J217</f>
        <v/>
      </c>
      <c r="AG220" s="359"/>
      <c r="AH220" s="359"/>
      <c r="AI220" s="359"/>
      <c r="AJ220" s="360"/>
      <c r="AK220" s="358" t="str">
        <f>Calcu!K217</f>
        <v/>
      </c>
      <c r="AL220" s="359"/>
      <c r="AM220" s="359"/>
      <c r="AN220" s="359"/>
      <c r="AO220" s="360"/>
      <c r="AP220" s="358" t="str">
        <f>Calcu!L217</f>
        <v/>
      </c>
      <c r="AQ220" s="359"/>
      <c r="AR220" s="359"/>
      <c r="AS220" s="359"/>
      <c r="AT220" s="360"/>
      <c r="AU220" s="358" t="str">
        <f>Calcu!N217</f>
        <v/>
      </c>
      <c r="AV220" s="359"/>
      <c r="AW220" s="359"/>
      <c r="AX220" s="359"/>
      <c r="AY220" s="360"/>
      <c r="AZ220" s="358" t="str">
        <f>Calcu!T217</f>
        <v/>
      </c>
      <c r="BA220" s="359"/>
      <c r="BB220" s="359"/>
      <c r="BC220" s="359"/>
      <c r="BD220" s="360"/>
      <c r="BE220" s="358" t="str">
        <f>Calcu!AA217</f>
        <v/>
      </c>
      <c r="BF220" s="359"/>
      <c r="BG220" s="359"/>
      <c r="BH220" s="359"/>
      <c r="BI220" s="360"/>
      <c r="BJ220" s="358" t="str">
        <f>Calcu!AB217</f>
        <v/>
      </c>
      <c r="BK220" s="359"/>
      <c r="BL220" s="359"/>
      <c r="BM220" s="359"/>
      <c r="BN220" s="360"/>
    </row>
    <row r="221" spans="1:66" ht="18.75" customHeight="1">
      <c r="A221" s="57"/>
      <c r="B221" s="358" t="str">
        <f>Calcu!C218</f>
        <v/>
      </c>
      <c r="C221" s="359"/>
      <c r="D221" s="359"/>
      <c r="E221" s="359"/>
      <c r="F221" s="360"/>
      <c r="G221" s="358" t="str">
        <f>Calcu!E218</f>
        <v/>
      </c>
      <c r="H221" s="359"/>
      <c r="I221" s="359"/>
      <c r="J221" s="359"/>
      <c r="K221" s="360"/>
      <c r="L221" s="358" t="str">
        <f>Calcu!F218</f>
        <v/>
      </c>
      <c r="M221" s="359"/>
      <c r="N221" s="359"/>
      <c r="O221" s="359"/>
      <c r="P221" s="360"/>
      <c r="Q221" s="358" t="str">
        <f>Calcu!G218</f>
        <v/>
      </c>
      <c r="R221" s="359"/>
      <c r="S221" s="359"/>
      <c r="T221" s="359"/>
      <c r="U221" s="360"/>
      <c r="V221" s="358" t="str">
        <f>Calcu!H218</f>
        <v/>
      </c>
      <c r="W221" s="359"/>
      <c r="X221" s="359"/>
      <c r="Y221" s="359"/>
      <c r="Z221" s="360"/>
      <c r="AA221" s="358" t="str">
        <f>Calcu!I218</f>
        <v/>
      </c>
      <c r="AB221" s="359"/>
      <c r="AC221" s="359"/>
      <c r="AD221" s="359"/>
      <c r="AE221" s="360"/>
      <c r="AF221" s="358" t="str">
        <f>Calcu!J218</f>
        <v/>
      </c>
      <c r="AG221" s="359"/>
      <c r="AH221" s="359"/>
      <c r="AI221" s="359"/>
      <c r="AJ221" s="360"/>
      <c r="AK221" s="358" t="str">
        <f>Calcu!K218</f>
        <v/>
      </c>
      <c r="AL221" s="359"/>
      <c r="AM221" s="359"/>
      <c r="AN221" s="359"/>
      <c r="AO221" s="360"/>
      <c r="AP221" s="358" t="str">
        <f>Calcu!L218</f>
        <v/>
      </c>
      <c r="AQ221" s="359"/>
      <c r="AR221" s="359"/>
      <c r="AS221" s="359"/>
      <c r="AT221" s="360"/>
      <c r="AU221" s="358" t="str">
        <f>Calcu!N218</f>
        <v/>
      </c>
      <c r="AV221" s="359"/>
      <c r="AW221" s="359"/>
      <c r="AX221" s="359"/>
      <c r="AY221" s="360"/>
      <c r="AZ221" s="358" t="str">
        <f>Calcu!T218</f>
        <v/>
      </c>
      <c r="BA221" s="359"/>
      <c r="BB221" s="359"/>
      <c r="BC221" s="359"/>
      <c r="BD221" s="360"/>
      <c r="BE221" s="358" t="str">
        <f>Calcu!AA218</f>
        <v/>
      </c>
      <c r="BF221" s="359"/>
      <c r="BG221" s="359"/>
      <c r="BH221" s="359"/>
      <c r="BI221" s="360"/>
      <c r="BJ221" s="358" t="str">
        <f>Calcu!AB218</f>
        <v/>
      </c>
      <c r="BK221" s="359"/>
      <c r="BL221" s="359"/>
      <c r="BM221" s="359"/>
      <c r="BN221" s="360"/>
    </row>
    <row r="222" spans="1:66" ht="18.75" customHeight="1">
      <c r="A222" s="57"/>
      <c r="B222" s="358" t="str">
        <f>Calcu!C219</f>
        <v/>
      </c>
      <c r="C222" s="359"/>
      <c r="D222" s="359"/>
      <c r="E222" s="359"/>
      <c r="F222" s="360"/>
      <c r="G222" s="358" t="str">
        <f>Calcu!E219</f>
        <v/>
      </c>
      <c r="H222" s="359"/>
      <c r="I222" s="359"/>
      <c r="J222" s="359"/>
      <c r="K222" s="360"/>
      <c r="L222" s="358" t="str">
        <f>Calcu!F219</f>
        <v/>
      </c>
      <c r="M222" s="359"/>
      <c r="N222" s="359"/>
      <c r="O222" s="359"/>
      <c r="P222" s="360"/>
      <c r="Q222" s="358" t="str">
        <f>Calcu!G219</f>
        <v/>
      </c>
      <c r="R222" s="359"/>
      <c r="S222" s="359"/>
      <c r="T222" s="359"/>
      <c r="U222" s="360"/>
      <c r="V222" s="358" t="str">
        <f>Calcu!H219</f>
        <v/>
      </c>
      <c r="W222" s="359"/>
      <c r="X222" s="359"/>
      <c r="Y222" s="359"/>
      <c r="Z222" s="360"/>
      <c r="AA222" s="358" t="str">
        <f>Calcu!I219</f>
        <v/>
      </c>
      <c r="AB222" s="359"/>
      <c r="AC222" s="359"/>
      <c r="AD222" s="359"/>
      <c r="AE222" s="360"/>
      <c r="AF222" s="358" t="str">
        <f>Calcu!J219</f>
        <v/>
      </c>
      <c r="AG222" s="359"/>
      <c r="AH222" s="359"/>
      <c r="AI222" s="359"/>
      <c r="AJ222" s="360"/>
      <c r="AK222" s="358" t="str">
        <f>Calcu!K219</f>
        <v/>
      </c>
      <c r="AL222" s="359"/>
      <c r="AM222" s="359"/>
      <c r="AN222" s="359"/>
      <c r="AO222" s="360"/>
      <c r="AP222" s="358" t="str">
        <f>Calcu!L219</f>
        <v/>
      </c>
      <c r="AQ222" s="359"/>
      <c r="AR222" s="359"/>
      <c r="AS222" s="359"/>
      <c r="AT222" s="360"/>
      <c r="AU222" s="358" t="str">
        <f>Calcu!N219</f>
        <v/>
      </c>
      <c r="AV222" s="359"/>
      <c r="AW222" s="359"/>
      <c r="AX222" s="359"/>
      <c r="AY222" s="360"/>
      <c r="AZ222" s="358" t="str">
        <f>Calcu!T219</f>
        <v/>
      </c>
      <c r="BA222" s="359"/>
      <c r="BB222" s="359"/>
      <c r="BC222" s="359"/>
      <c r="BD222" s="360"/>
      <c r="BE222" s="358" t="str">
        <f>Calcu!AA219</f>
        <v/>
      </c>
      <c r="BF222" s="359"/>
      <c r="BG222" s="359"/>
      <c r="BH222" s="359"/>
      <c r="BI222" s="360"/>
      <c r="BJ222" s="358" t="str">
        <f>Calcu!AB219</f>
        <v/>
      </c>
      <c r="BK222" s="359"/>
      <c r="BL222" s="359"/>
      <c r="BM222" s="359"/>
      <c r="BN222" s="360"/>
    </row>
    <row r="223" spans="1:66" ht="18.75" customHeight="1">
      <c r="A223" s="57"/>
      <c r="B223" s="358" t="str">
        <f>Calcu!C220</f>
        <v/>
      </c>
      <c r="C223" s="359"/>
      <c r="D223" s="359"/>
      <c r="E223" s="359"/>
      <c r="F223" s="360"/>
      <c r="G223" s="358" t="str">
        <f>Calcu!E220</f>
        <v/>
      </c>
      <c r="H223" s="359"/>
      <c r="I223" s="359"/>
      <c r="J223" s="359"/>
      <c r="K223" s="360"/>
      <c r="L223" s="358" t="str">
        <f>Calcu!F220</f>
        <v/>
      </c>
      <c r="M223" s="359"/>
      <c r="N223" s="359"/>
      <c r="O223" s="359"/>
      <c r="P223" s="360"/>
      <c r="Q223" s="358" t="str">
        <f>Calcu!G220</f>
        <v/>
      </c>
      <c r="R223" s="359"/>
      <c r="S223" s="359"/>
      <c r="T223" s="359"/>
      <c r="U223" s="360"/>
      <c r="V223" s="358" t="str">
        <f>Calcu!H220</f>
        <v/>
      </c>
      <c r="W223" s="359"/>
      <c r="X223" s="359"/>
      <c r="Y223" s="359"/>
      <c r="Z223" s="360"/>
      <c r="AA223" s="358" t="str">
        <f>Calcu!I220</f>
        <v/>
      </c>
      <c r="AB223" s="359"/>
      <c r="AC223" s="359"/>
      <c r="AD223" s="359"/>
      <c r="AE223" s="360"/>
      <c r="AF223" s="358" t="str">
        <f>Calcu!J220</f>
        <v/>
      </c>
      <c r="AG223" s="359"/>
      <c r="AH223" s="359"/>
      <c r="AI223" s="359"/>
      <c r="AJ223" s="360"/>
      <c r="AK223" s="358" t="str">
        <f>Calcu!K220</f>
        <v/>
      </c>
      <c r="AL223" s="359"/>
      <c r="AM223" s="359"/>
      <c r="AN223" s="359"/>
      <c r="AO223" s="360"/>
      <c r="AP223" s="358" t="str">
        <f>Calcu!L220</f>
        <v/>
      </c>
      <c r="AQ223" s="359"/>
      <c r="AR223" s="359"/>
      <c r="AS223" s="359"/>
      <c r="AT223" s="360"/>
      <c r="AU223" s="358" t="str">
        <f>Calcu!N220</f>
        <v/>
      </c>
      <c r="AV223" s="359"/>
      <c r="AW223" s="359"/>
      <c r="AX223" s="359"/>
      <c r="AY223" s="360"/>
      <c r="AZ223" s="358" t="str">
        <f>Calcu!T220</f>
        <v/>
      </c>
      <c r="BA223" s="359"/>
      <c r="BB223" s="359"/>
      <c r="BC223" s="359"/>
      <c r="BD223" s="360"/>
      <c r="BE223" s="358" t="str">
        <f>Calcu!AA220</f>
        <v/>
      </c>
      <c r="BF223" s="359"/>
      <c r="BG223" s="359"/>
      <c r="BH223" s="359"/>
      <c r="BI223" s="360"/>
      <c r="BJ223" s="358" t="str">
        <f>Calcu!AB220</f>
        <v/>
      </c>
      <c r="BK223" s="359"/>
      <c r="BL223" s="359"/>
      <c r="BM223" s="359"/>
      <c r="BN223" s="360"/>
    </row>
    <row r="224" spans="1:66" ht="18.75" customHeight="1">
      <c r="A224" s="57"/>
      <c r="B224" s="358" t="str">
        <f>Calcu!C221</f>
        <v/>
      </c>
      <c r="C224" s="359"/>
      <c r="D224" s="359"/>
      <c r="E224" s="359"/>
      <c r="F224" s="360"/>
      <c r="G224" s="358" t="str">
        <f>Calcu!E221</f>
        <v/>
      </c>
      <c r="H224" s="359"/>
      <c r="I224" s="359"/>
      <c r="J224" s="359"/>
      <c r="K224" s="360"/>
      <c r="L224" s="358" t="str">
        <f>Calcu!F221</f>
        <v/>
      </c>
      <c r="M224" s="359"/>
      <c r="N224" s="359"/>
      <c r="O224" s="359"/>
      <c r="P224" s="360"/>
      <c r="Q224" s="358" t="str">
        <f>Calcu!G221</f>
        <v/>
      </c>
      <c r="R224" s="359"/>
      <c r="S224" s="359"/>
      <c r="T224" s="359"/>
      <c r="U224" s="360"/>
      <c r="V224" s="358" t="str">
        <f>Calcu!H221</f>
        <v/>
      </c>
      <c r="W224" s="359"/>
      <c r="X224" s="359"/>
      <c r="Y224" s="359"/>
      <c r="Z224" s="360"/>
      <c r="AA224" s="358" t="str">
        <f>Calcu!I221</f>
        <v/>
      </c>
      <c r="AB224" s="359"/>
      <c r="AC224" s="359"/>
      <c r="AD224" s="359"/>
      <c r="AE224" s="360"/>
      <c r="AF224" s="358" t="str">
        <f>Calcu!J221</f>
        <v/>
      </c>
      <c r="AG224" s="359"/>
      <c r="AH224" s="359"/>
      <c r="AI224" s="359"/>
      <c r="AJ224" s="360"/>
      <c r="AK224" s="358" t="str">
        <f>Calcu!K221</f>
        <v/>
      </c>
      <c r="AL224" s="359"/>
      <c r="AM224" s="359"/>
      <c r="AN224" s="359"/>
      <c r="AO224" s="360"/>
      <c r="AP224" s="358" t="str">
        <f>Calcu!L221</f>
        <v/>
      </c>
      <c r="AQ224" s="359"/>
      <c r="AR224" s="359"/>
      <c r="AS224" s="359"/>
      <c r="AT224" s="360"/>
      <c r="AU224" s="358" t="str">
        <f>Calcu!N221</f>
        <v/>
      </c>
      <c r="AV224" s="359"/>
      <c r="AW224" s="359"/>
      <c r="AX224" s="359"/>
      <c r="AY224" s="360"/>
      <c r="AZ224" s="358" t="str">
        <f>Calcu!T221</f>
        <v/>
      </c>
      <c r="BA224" s="359"/>
      <c r="BB224" s="359"/>
      <c r="BC224" s="359"/>
      <c r="BD224" s="360"/>
      <c r="BE224" s="358" t="str">
        <f>Calcu!AA221</f>
        <v/>
      </c>
      <c r="BF224" s="359"/>
      <c r="BG224" s="359"/>
      <c r="BH224" s="359"/>
      <c r="BI224" s="360"/>
      <c r="BJ224" s="358" t="str">
        <f>Calcu!AB221</f>
        <v/>
      </c>
      <c r="BK224" s="359"/>
      <c r="BL224" s="359"/>
      <c r="BM224" s="359"/>
      <c r="BN224" s="360"/>
    </row>
    <row r="225" spans="1:66" ht="18.75" customHeight="1">
      <c r="A225" s="57"/>
      <c r="B225" s="358" t="str">
        <f>Calcu!C222</f>
        <v/>
      </c>
      <c r="C225" s="359"/>
      <c r="D225" s="359"/>
      <c r="E225" s="359"/>
      <c r="F225" s="360"/>
      <c r="G225" s="358" t="str">
        <f>Calcu!E222</f>
        <v/>
      </c>
      <c r="H225" s="359"/>
      <c r="I225" s="359"/>
      <c r="J225" s="359"/>
      <c r="K225" s="360"/>
      <c r="L225" s="358" t="str">
        <f>Calcu!F222</f>
        <v/>
      </c>
      <c r="M225" s="359"/>
      <c r="N225" s="359"/>
      <c r="O225" s="359"/>
      <c r="P225" s="360"/>
      <c r="Q225" s="358" t="str">
        <f>Calcu!G222</f>
        <v/>
      </c>
      <c r="R225" s="359"/>
      <c r="S225" s="359"/>
      <c r="T225" s="359"/>
      <c r="U225" s="360"/>
      <c r="V225" s="358" t="str">
        <f>Calcu!H222</f>
        <v/>
      </c>
      <c r="W225" s="359"/>
      <c r="X225" s="359"/>
      <c r="Y225" s="359"/>
      <c r="Z225" s="360"/>
      <c r="AA225" s="358" t="str">
        <f>Calcu!I222</f>
        <v/>
      </c>
      <c r="AB225" s="359"/>
      <c r="AC225" s="359"/>
      <c r="AD225" s="359"/>
      <c r="AE225" s="360"/>
      <c r="AF225" s="358" t="str">
        <f>Calcu!J222</f>
        <v/>
      </c>
      <c r="AG225" s="359"/>
      <c r="AH225" s="359"/>
      <c r="AI225" s="359"/>
      <c r="AJ225" s="360"/>
      <c r="AK225" s="358" t="str">
        <f>Calcu!K222</f>
        <v/>
      </c>
      <c r="AL225" s="359"/>
      <c r="AM225" s="359"/>
      <c r="AN225" s="359"/>
      <c r="AO225" s="360"/>
      <c r="AP225" s="358" t="str">
        <f>Calcu!L222</f>
        <v/>
      </c>
      <c r="AQ225" s="359"/>
      <c r="AR225" s="359"/>
      <c r="AS225" s="359"/>
      <c r="AT225" s="360"/>
      <c r="AU225" s="358" t="str">
        <f>Calcu!N222</f>
        <v/>
      </c>
      <c r="AV225" s="359"/>
      <c r="AW225" s="359"/>
      <c r="AX225" s="359"/>
      <c r="AY225" s="360"/>
      <c r="AZ225" s="358" t="str">
        <f>Calcu!T222</f>
        <v/>
      </c>
      <c r="BA225" s="359"/>
      <c r="BB225" s="359"/>
      <c r="BC225" s="359"/>
      <c r="BD225" s="360"/>
      <c r="BE225" s="358" t="str">
        <f>Calcu!AA222</f>
        <v/>
      </c>
      <c r="BF225" s="359"/>
      <c r="BG225" s="359"/>
      <c r="BH225" s="359"/>
      <c r="BI225" s="360"/>
      <c r="BJ225" s="358" t="str">
        <f>Calcu!AB222</f>
        <v/>
      </c>
      <c r="BK225" s="359"/>
      <c r="BL225" s="359"/>
      <c r="BM225" s="359"/>
      <c r="BN225" s="360"/>
    </row>
    <row r="226" spans="1:66" ht="18.75" customHeight="1">
      <c r="A226" s="57"/>
      <c r="B226" s="358" t="str">
        <f>Calcu!C223</f>
        <v/>
      </c>
      <c r="C226" s="359"/>
      <c r="D226" s="359"/>
      <c r="E226" s="359"/>
      <c r="F226" s="360"/>
      <c r="G226" s="358" t="str">
        <f>Calcu!E223</f>
        <v/>
      </c>
      <c r="H226" s="359"/>
      <c r="I226" s="359"/>
      <c r="J226" s="359"/>
      <c r="K226" s="360"/>
      <c r="L226" s="358" t="str">
        <f>Calcu!F223</f>
        <v/>
      </c>
      <c r="M226" s="359"/>
      <c r="N226" s="359"/>
      <c r="O226" s="359"/>
      <c r="P226" s="360"/>
      <c r="Q226" s="358" t="str">
        <f>Calcu!G223</f>
        <v/>
      </c>
      <c r="R226" s="359"/>
      <c r="S226" s="359"/>
      <c r="T226" s="359"/>
      <c r="U226" s="360"/>
      <c r="V226" s="358" t="str">
        <f>Calcu!H223</f>
        <v/>
      </c>
      <c r="W226" s="359"/>
      <c r="X226" s="359"/>
      <c r="Y226" s="359"/>
      <c r="Z226" s="360"/>
      <c r="AA226" s="358" t="str">
        <f>Calcu!I223</f>
        <v/>
      </c>
      <c r="AB226" s="359"/>
      <c r="AC226" s="359"/>
      <c r="AD226" s="359"/>
      <c r="AE226" s="360"/>
      <c r="AF226" s="358" t="str">
        <f>Calcu!J223</f>
        <v/>
      </c>
      <c r="AG226" s="359"/>
      <c r="AH226" s="359"/>
      <c r="AI226" s="359"/>
      <c r="AJ226" s="360"/>
      <c r="AK226" s="358" t="str">
        <f>Calcu!K223</f>
        <v/>
      </c>
      <c r="AL226" s="359"/>
      <c r="AM226" s="359"/>
      <c r="AN226" s="359"/>
      <c r="AO226" s="360"/>
      <c r="AP226" s="358" t="str">
        <f>Calcu!L223</f>
        <v/>
      </c>
      <c r="AQ226" s="359"/>
      <c r="AR226" s="359"/>
      <c r="AS226" s="359"/>
      <c r="AT226" s="360"/>
      <c r="AU226" s="358" t="str">
        <f>Calcu!N223</f>
        <v/>
      </c>
      <c r="AV226" s="359"/>
      <c r="AW226" s="359"/>
      <c r="AX226" s="359"/>
      <c r="AY226" s="360"/>
      <c r="AZ226" s="358" t="str">
        <f>Calcu!T223</f>
        <v/>
      </c>
      <c r="BA226" s="359"/>
      <c r="BB226" s="359"/>
      <c r="BC226" s="359"/>
      <c r="BD226" s="360"/>
      <c r="BE226" s="358" t="str">
        <f>Calcu!AA223</f>
        <v/>
      </c>
      <c r="BF226" s="359"/>
      <c r="BG226" s="359"/>
      <c r="BH226" s="359"/>
      <c r="BI226" s="360"/>
      <c r="BJ226" s="358" t="str">
        <f>Calcu!AB223</f>
        <v/>
      </c>
      <c r="BK226" s="359"/>
      <c r="BL226" s="359"/>
      <c r="BM226" s="359"/>
      <c r="BN226" s="360"/>
    </row>
    <row r="227" spans="1:66" ht="18.75" customHeight="1">
      <c r="A227" s="57"/>
      <c r="B227" s="358" t="str">
        <f>Calcu!C224</f>
        <v/>
      </c>
      <c r="C227" s="359"/>
      <c r="D227" s="359"/>
      <c r="E227" s="359"/>
      <c r="F227" s="360"/>
      <c r="G227" s="358" t="str">
        <f>Calcu!E224</f>
        <v/>
      </c>
      <c r="H227" s="359"/>
      <c r="I227" s="359"/>
      <c r="J227" s="359"/>
      <c r="K227" s="360"/>
      <c r="L227" s="358" t="str">
        <f>Calcu!F224</f>
        <v/>
      </c>
      <c r="M227" s="359"/>
      <c r="N227" s="359"/>
      <c r="O227" s="359"/>
      <c r="P227" s="360"/>
      <c r="Q227" s="358" t="str">
        <f>Calcu!G224</f>
        <v/>
      </c>
      <c r="R227" s="359"/>
      <c r="S227" s="359"/>
      <c r="T227" s="359"/>
      <c r="U227" s="360"/>
      <c r="V227" s="358" t="str">
        <f>Calcu!H224</f>
        <v/>
      </c>
      <c r="W227" s="359"/>
      <c r="X227" s="359"/>
      <c r="Y227" s="359"/>
      <c r="Z227" s="360"/>
      <c r="AA227" s="358" t="str">
        <f>Calcu!I224</f>
        <v/>
      </c>
      <c r="AB227" s="359"/>
      <c r="AC227" s="359"/>
      <c r="AD227" s="359"/>
      <c r="AE227" s="360"/>
      <c r="AF227" s="358" t="str">
        <f>Calcu!J224</f>
        <v/>
      </c>
      <c r="AG227" s="359"/>
      <c r="AH227" s="359"/>
      <c r="AI227" s="359"/>
      <c r="AJ227" s="360"/>
      <c r="AK227" s="358" t="str">
        <f>Calcu!K224</f>
        <v/>
      </c>
      <c r="AL227" s="359"/>
      <c r="AM227" s="359"/>
      <c r="AN227" s="359"/>
      <c r="AO227" s="360"/>
      <c r="AP227" s="358" t="str">
        <f>Calcu!L224</f>
        <v/>
      </c>
      <c r="AQ227" s="359"/>
      <c r="AR227" s="359"/>
      <c r="AS227" s="359"/>
      <c r="AT227" s="360"/>
      <c r="AU227" s="358" t="str">
        <f>Calcu!N224</f>
        <v/>
      </c>
      <c r="AV227" s="359"/>
      <c r="AW227" s="359"/>
      <c r="AX227" s="359"/>
      <c r="AY227" s="360"/>
      <c r="AZ227" s="358" t="str">
        <f>Calcu!T224</f>
        <v/>
      </c>
      <c r="BA227" s="359"/>
      <c r="BB227" s="359"/>
      <c r="BC227" s="359"/>
      <c r="BD227" s="360"/>
      <c r="BE227" s="358" t="str">
        <f>Calcu!AA224</f>
        <v/>
      </c>
      <c r="BF227" s="359"/>
      <c r="BG227" s="359"/>
      <c r="BH227" s="359"/>
      <c r="BI227" s="360"/>
      <c r="BJ227" s="358" t="str">
        <f>Calcu!AB224</f>
        <v/>
      </c>
      <c r="BK227" s="359"/>
      <c r="BL227" s="359"/>
      <c r="BM227" s="359"/>
      <c r="BN227" s="360"/>
    </row>
    <row r="228" spans="1:66" ht="18.75" customHeight="1">
      <c r="A228" s="57"/>
      <c r="B228" s="358" t="str">
        <f>Calcu!C225</f>
        <v/>
      </c>
      <c r="C228" s="359"/>
      <c r="D228" s="359"/>
      <c r="E228" s="359"/>
      <c r="F228" s="360"/>
      <c r="G228" s="358" t="str">
        <f>Calcu!E225</f>
        <v/>
      </c>
      <c r="H228" s="359"/>
      <c r="I228" s="359"/>
      <c r="J228" s="359"/>
      <c r="K228" s="360"/>
      <c r="L228" s="358" t="str">
        <f>Calcu!F225</f>
        <v/>
      </c>
      <c r="M228" s="359"/>
      <c r="N228" s="359"/>
      <c r="O228" s="359"/>
      <c r="P228" s="360"/>
      <c r="Q228" s="358" t="str">
        <f>Calcu!G225</f>
        <v/>
      </c>
      <c r="R228" s="359"/>
      <c r="S228" s="359"/>
      <c r="T228" s="359"/>
      <c r="U228" s="360"/>
      <c r="V228" s="358" t="str">
        <f>Calcu!H225</f>
        <v/>
      </c>
      <c r="W228" s="359"/>
      <c r="X228" s="359"/>
      <c r="Y228" s="359"/>
      <c r="Z228" s="360"/>
      <c r="AA228" s="358" t="str">
        <f>Calcu!I225</f>
        <v/>
      </c>
      <c r="AB228" s="359"/>
      <c r="AC228" s="359"/>
      <c r="AD228" s="359"/>
      <c r="AE228" s="360"/>
      <c r="AF228" s="358" t="str">
        <f>Calcu!J225</f>
        <v/>
      </c>
      <c r="AG228" s="359"/>
      <c r="AH228" s="359"/>
      <c r="AI228" s="359"/>
      <c r="AJ228" s="360"/>
      <c r="AK228" s="358" t="str">
        <f>Calcu!K225</f>
        <v/>
      </c>
      <c r="AL228" s="359"/>
      <c r="AM228" s="359"/>
      <c r="AN228" s="359"/>
      <c r="AO228" s="360"/>
      <c r="AP228" s="358" t="str">
        <f>Calcu!L225</f>
        <v/>
      </c>
      <c r="AQ228" s="359"/>
      <c r="AR228" s="359"/>
      <c r="AS228" s="359"/>
      <c r="AT228" s="360"/>
      <c r="AU228" s="358" t="str">
        <f>Calcu!N225</f>
        <v/>
      </c>
      <c r="AV228" s="359"/>
      <c r="AW228" s="359"/>
      <c r="AX228" s="359"/>
      <c r="AY228" s="360"/>
      <c r="AZ228" s="358" t="str">
        <f>Calcu!T225</f>
        <v/>
      </c>
      <c r="BA228" s="359"/>
      <c r="BB228" s="359"/>
      <c r="BC228" s="359"/>
      <c r="BD228" s="360"/>
      <c r="BE228" s="358" t="str">
        <f>Calcu!AA225</f>
        <v/>
      </c>
      <c r="BF228" s="359"/>
      <c r="BG228" s="359"/>
      <c r="BH228" s="359"/>
      <c r="BI228" s="360"/>
      <c r="BJ228" s="358" t="str">
        <f>Calcu!AB225</f>
        <v/>
      </c>
      <c r="BK228" s="359"/>
      <c r="BL228" s="359"/>
      <c r="BM228" s="359"/>
      <c r="BN228" s="360"/>
    </row>
    <row r="229" spans="1:66" ht="18.75" customHeight="1">
      <c r="A229" s="57"/>
      <c r="B229" s="358" t="str">
        <f>Calcu!C226</f>
        <v/>
      </c>
      <c r="C229" s="359"/>
      <c r="D229" s="359"/>
      <c r="E229" s="359"/>
      <c r="F229" s="360"/>
      <c r="G229" s="358" t="str">
        <f>Calcu!E226</f>
        <v/>
      </c>
      <c r="H229" s="359"/>
      <c r="I229" s="359"/>
      <c r="J229" s="359"/>
      <c r="K229" s="360"/>
      <c r="L229" s="358" t="str">
        <f>Calcu!F226</f>
        <v/>
      </c>
      <c r="M229" s="359"/>
      <c r="N229" s="359"/>
      <c r="O229" s="359"/>
      <c r="P229" s="360"/>
      <c r="Q229" s="358" t="str">
        <f>Calcu!G226</f>
        <v/>
      </c>
      <c r="R229" s="359"/>
      <c r="S229" s="359"/>
      <c r="T229" s="359"/>
      <c r="U229" s="360"/>
      <c r="V229" s="358" t="str">
        <f>Calcu!H226</f>
        <v/>
      </c>
      <c r="W229" s="359"/>
      <c r="X229" s="359"/>
      <c r="Y229" s="359"/>
      <c r="Z229" s="360"/>
      <c r="AA229" s="358" t="str">
        <f>Calcu!I226</f>
        <v/>
      </c>
      <c r="AB229" s="359"/>
      <c r="AC229" s="359"/>
      <c r="AD229" s="359"/>
      <c r="AE229" s="360"/>
      <c r="AF229" s="358" t="str">
        <f>Calcu!J226</f>
        <v/>
      </c>
      <c r="AG229" s="359"/>
      <c r="AH229" s="359"/>
      <c r="AI229" s="359"/>
      <c r="AJ229" s="360"/>
      <c r="AK229" s="358" t="str">
        <f>Calcu!K226</f>
        <v/>
      </c>
      <c r="AL229" s="359"/>
      <c r="AM229" s="359"/>
      <c r="AN229" s="359"/>
      <c r="AO229" s="360"/>
      <c r="AP229" s="358" t="str">
        <f>Calcu!L226</f>
        <v/>
      </c>
      <c r="AQ229" s="359"/>
      <c r="AR229" s="359"/>
      <c r="AS229" s="359"/>
      <c r="AT229" s="360"/>
      <c r="AU229" s="358" t="str">
        <f>Calcu!N226</f>
        <v/>
      </c>
      <c r="AV229" s="359"/>
      <c r="AW229" s="359"/>
      <c r="AX229" s="359"/>
      <c r="AY229" s="360"/>
      <c r="AZ229" s="358" t="str">
        <f>Calcu!T226</f>
        <v/>
      </c>
      <c r="BA229" s="359"/>
      <c r="BB229" s="359"/>
      <c r="BC229" s="359"/>
      <c r="BD229" s="360"/>
      <c r="BE229" s="358" t="str">
        <f>Calcu!AA226</f>
        <v/>
      </c>
      <c r="BF229" s="359"/>
      <c r="BG229" s="359"/>
      <c r="BH229" s="359"/>
      <c r="BI229" s="360"/>
      <c r="BJ229" s="358" t="str">
        <f>Calcu!AB226</f>
        <v/>
      </c>
      <c r="BK229" s="359"/>
      <c r="BL229" s="359"/>
      <c r="BM229" s="359"/>
      <c r="BN229" s="360"/>
    </row>
    <row r="230" spans="1:66" ht="18.75" customHeight="1">
      <c r="A230" s="57"/>
      <c r="B230" s="358" t="str">
        <f>Calcu!C227</f>
        <v/>
      </c>
      <c r="C230" s="359"/>
      <c r="D230" s="359"/>
      <c r="E230" s="359"/>
      <c r="F230" s="360"/>
      <c r="G230" s="358" t="str">
        <f>Calcu!E227</f>
        <v/>
      </c>
      <c r="H230" s="359"/>
      <c r="I230" s="359"/>
      <c r="J230" s="359"/>
      <c r="K230" s="360"/>
      <c r="L230" s="358" t="str">
        <f>Calcu!F227</f>
        <v/>
      </c>
      <c r="M230" s="359"/>
      <c r="N230" s="359"/>
      <c r="O230" s="359"/>
      <c r="P230" s="360"/>
      <c r="Q230" s="358" t="str">
        <f>Calcu!G227</f>
        <v/>
      </c>
      <c r="R230" s="359"/>
      <c r="S230" s="359"/>
      <c r="T230" s="359"/>
      <c r="U230" s="360"/>
      <c r="V230" s="358" t="str">
        <f>Calcu!H227</f>
        <v/>
      </c>
      <c r="W230" s="359"/>
      <c r="X230" s="359"/>
      <c r="Y230" s="359"/>
      <c r="Z230" s="360"/>
      <c r="AA230" s="358" t="str">
        <f>Calcu!I227</f>
        <v/>
      </c>
      <c r="AB230" s="359"/>
      <c r="AC230" s="359"/>
      <c r="AD230" s="359"/>
      <c r="AE230" s="360"/>
      <c r="AF230" s="358" t="str">
        <f>Calcu!J227</f>
        <v/>
      </c>
      <c r="AG230" s="359"/>
      <c r="AH230" s="359"/>
      <c r="AI230" s="359"/>
      <c r="AJ230" s="360"/>
      <c r="AK230" s="358" t="str">
        <f>Calcu!K227</f>
        <v/>
      </c>
      <c r="AL230" s="359"/>
      <c r="AM230" s="359"/>
      <c r="AN230" s="359"/>
      <c r="AO230" s="360"/>
      <c r="AP230" s="358" t="str">
        <f>Calcu!L227</f>
        <v/>
      </c>
      <c r="AQ230" s="359"/>
      <c r="AR230" s="359"/>
      <c r="AS230" s="359"/>
      <c r="AT230" s="360"/>
      <c r="AU230" s="358" t="str">
        <f>Calcu!N227</f>
        <v/>
      </c>
      <c r="AV230" s="359"/>
      <c r="AW230" s="359"/>
      <c r="AX230" s="359"/>
      <c r="AY230" s="360"/>
      <c r="AZ230" s="358" t="str">
        <f>Calcu!T227</f>
        <v/>
      </c>
      <c r="BA230" s="359"/>
      <c r="BB230" s="359"/>
      <c r="BC230" s="359"/>
      <c r="BD230" s="360"/>
      <c r="BE230" s="358" t="str">
        <f>Calcu!AA227</f>
        <v/>
      </c>
      <c r="BF230" s="359"/>
      <c r="BG230" s="359"/>
      <c r="BH230" s="359"/>
      <c r="BI230" s="360"/>
      <c r="BJ230" s="358" t="str">
        <f>Calcu!AB227</f>
        <v/>
      </c>
      <c r="BK230" s="359"/>
      <c r="BL230" s="359"/>
      <c r="BM230" s="359"/>
      <c r="BN230" s="360"/>
    </row>
    <row r="231" spans="1:66" ht="18.75" customHeight="1">
      <c r="A231" s="57"/>
      <c r="B231" s="358" t="str">
        <f>Calcu!C228</f>
        <v/>
      </c>
      <c r="C231" s="359"/>
      <c r="D231" s="359"/>
      <c r="E231" s="359"/>
      <c r="F231" s="360"/>
      <c r="G231" s="358" t="str">
        <f>Calcu!E228</f>
        <v/>
      </c>
      <c r="H231" s="359"/>
      <c r="I231" s="359"/>
      <c r="J231" s="359"/>
      <c r="K231" s="360"/>
      <c r="L231" s="358" t="str">
        <f>Calcu!F228</f>
        <v/>
      </c>
      <c r="M231" s="359"/>
      <c r="N231" s="359"/>
      <c r="O231" s="359"/>
      <c r="P231" s="360"/>
      <c r="Q231" s="358" t="str">
        <f>Calcu!G228</f>
        <v/>
      </c>
      <c r="R231" s="359"/>
      <c r="S231" s="359"/>
      <c r="T231" s="359"/>
      <c r="U231" s="360"/>
      <c r="V231" s="358" t="str">
        <f>Calcu!H228</f>
        <v/>
      </c>
      <c r="W231" s="359"/>
      <c r="X231" s="359"/>
      <c r="Y231" s="359"/>
      <c r="Z231" s="360"/>
      <c r="AA231" s="358" t="str">
        <f>Calcu!I228</f>
        <v/>
      </c>
      <c r="AB231" s="359"/>
      <c r="AC231" s="359"/>
      <c r="AD231" s="359"/>
      <c r="AE231" s="360"/>
      <c r="AF231" s="358" t="str">
        <f>Calcu!J228</f>
        <v/>
      </c>
      <c r="AG231" s="359"/>
      <c r="AH231" s="359"/>
      <c r="AI231" s="359"/>
      <c r="AJ231" s="360"/>
      <c r="AK231" s="358" t="str">
        <f>Calcu!K228</f>
        <v/>
      </c>
      <c r="AL231" s="359"/>
      <c r="AM231" s="359"/>
      <c r="AN231" s="359"/>
      <c r="AO231" s="360"/>
      <c r="AP231" s="358" t="str">
        <f>Calcu!L228</f>
        <v/>
      </c>
      <c r="AQ231" s="359"/>
      <c r="AR231" s="359"/>
      <c r="AS231" s="359"/>
      <c r="AT231" s="360"/>
      <c r="AU231" s="358" t="str">
        <f>Calcu!N228</f>
        <v/>
      </c>
      <c r="AV231" s="359"/>
      <c r="AW231" s="359"/>
      <c r="AX231" s="359"/>
      <c r="AY231" s="360"/>
      <c r="AZ231" s="358" t="str">
        <f>Calcu!T228</f>
        <v/>
      </c>
      <c r="BA231" s="359"/>
      <c r="BB231" s="359"/>
      <c r="BC231" s="359"/>
      <c r="BD231" s="360"/>
      <c r="BE231" s="358" t="str">
        <f>Calcu!AA228</f>
        <v/>
      </c>
      <c r="BF231" s="359"/>
      <c r="BG231" s="359"/>
      <c r="BH231" s="359"/>
      <c r="BI231" s="360"/>
      <c r="BJ231" s="358" t="str">
        <f>Calcu!AB228</f>
        <v/>
      </c>
      <c r="BK231" s="359"/>
      <c r="BL231" s="359"/>
      <c r="BM231" s="359"/>
      <c r="BN231" s="360"/>
    </row>
    <row r="232" spans="1:66" ht="18.75" customHeight="1">
      <c r="A232" s="57"/>
      <c r="B232" s="358" t="str">
        <f>Calcu!C229</f>
        <v/>
      </c>
      <c r="C232" s="359"/>
      <c r="D232" s="359"/>
      <c r="E232" s="359"/>
      <c r="F232" s="360"/>
      <c r="G232" s="358" t="str">
        <f>Calcu!E229</f>
        <v/>
      </c>
      <c r="H232" s="359"/>
      <c r="I232" s="359"/>
      <c r="J232" s="359"/>
      <c r="K232" s="360"/>
      <c r="L232" s="358" t="str">
        <f>Calcu!F229</f>
        <v/>
      </c>
      <c r="M232" s="359"/>
      <c r="N232" s="359"/>
      <c r="O232" s="359"/>
      <c r="P232" s="360"/>
      <c r="Q232" s="358" t="str">
        <f>Calcu!G229</f>
        <v/>
      </c>
      <c r="R232" s="359"/>
      <c r="S232" s="359"/>
      <c r="T232" s="359"/>
      <c r="U232" s="360"/>
      <c r="V232" s="358" t="str">
        <f>Calcu!H229</f>
        <v/>
      </c>
      <c r="W232" s="359"/>
      <c r="X232" s="359"/>
      <c r="Y232" s="359"/>
      <c r="Z232" s="360"/>
      <c r="AA232" s="358" t="str">
        <f>Calcu!I229</f>
        <v/>
      </c>
      <c r="AB232" s="359"/>
      <c r="AC232" s="359"/>
      <c r="AD232" s="359"/>
      <c r="AE232" s="360"/>
      <c r="AF232" s="358" t="str">
        <f>Calcu!J229</f>
        <v/>
      </c>
      <c r="AG232" s="359"/>
      <c r="AH232" s="359"/>
      <c r="AI232" s="359"/>
      <c r="AJ232" s="360"/>
      <c r="AK232" s="358" t="str">
        <f>Calcu!K229</f>
        <v/>
      </c>
      <c r="AL232" s="359"/>
      <c r="AM232" s="359"/>
      <c r="AN232" s="359"/>
      <c r="AO232" s="360"/>
      <c r="AP232" s="358" t="str">
        <f>Calcu!L229</f>
        <v/>
      </c>
      <c r="AQ232" s="359"/>
      <c r="AR232" s="359"/>
      <c r="AS232" s="359"/>
      <c r="AT232" s="360"/>
      <c r="AU232" s="358" t="str">
        <f>Calcu!N229</f>
        <v/>
      </c>
      <c r="AV232" s="359"/>
      <c r="AW232" s="359"/>
      <c r="AX232" s="359"/>
      <c r="AY232" s="360"/>
      <c r="AZ232" s="358" t="str">
        <f>Calcu!T229</f>
        <v/>
      </c>
      <c r="BA232" s="359"/>
      <c r="BB232" s="359"/>
      <c r="BC232" s="359"/>
      <c r="BD232" s="360"/>
      <c r="BE232" s="358" t="str">
        <f>Calcu!AA229</f>
        <v/>
      </c>
      <c r="BF232" s="359"/>
      <c r="BG232" s="359"/>
      <c r="BH232" s="359"/>
      <c r="BI232" s="360"/>
      <c r="BJ232" s="358" t="str">
        <f>Calcu!AB229</f>
        <v/>
      </c>
      <c r="BK232" s="359"/>
      <c r="BL232" s="359"/>
      <c r="BM232" s="359"/>
      <c r="BN232" s="360"/>
    </row>
    <row r="233" spans="1:66" ht="18.75" customHeight="1">
      <c r="A233" s="57"/>
      <c r="B233" s="358" t="str">
        <f>Calcu!C230</f>
        <v/>
      </c>
      <c r="C233" s="359"/>
      <c r="D233" s="359"/>
      <c r="E233" s="359"/>
      <c r="F233" s="360"/>
      <c r="G233" s="358" t="str">
        <f>Calcu!E230</f>
        <v/>
      </c>
      <c r="H233" s="359"/>
      <c r="I233" s="359"/>
      <c r="J233" s="359"/>
      <c r="K233" s="360"/>
      <c r="L233" s="358" t="str">
        <f>Calcu!F230</f>
        <v/>
      </c>
      <c r="M233" s="359"/>
      <c r="N233" s="359"/>
      <c r="O233" s="359"/>
      <c r="P233" s="360"/>
      <c r="Q233" s="358" t="str">
        <f>Calcu!G230</f>
        <v/>
      </c>
      <c r="R233" s="359"/>
      <c r="S233" s="359"/>
      <c r="T233" s="359"/>
      <c r="U233" s="360"/>
      <c r="V233" s="358" t="str">
        <f>Calcu!H230</f>
        <v/>
      </c>
      <c r="W233" s="359"/>
      <c r="X233" s="359"/>
      <c r="Y233" s="359"/>
      <c r="Z233" s="360"/>
      <c r="AA233" s="358" t="str">
        <f>Calcu!I230</f>
        <v/>
      </c>
      <c r="AB233" s="359"/>
      <c r="AC233" s="359"/>
      <c r="AD233" s="359"/>
      <c r="AE233" s="360"/>
      <c r="AF233" s="358" t="str">
        <f>Calcu!J230</f>
        <v/>
      </c>
      <c r="AG233" s="359"/>
      <c r="AH233" s="359"/>
      <c r="AI233" s="359"/>
      <c r="AJ233" s="360"/>
      <c r="AK233" s="358" t="str">
        <f>Calcu!K230</f>
        <v/>
      </c>
      <c r="AL233" s="359"/>
      <c r="AM233" s="359"/>
      <c r="AN233" s="359"/>
      <c r="AO233" s="360"/>
      <c r="AP233" s="358" t="str">
        <f>Calcu!L230</f>
        <v/>
      </c>
      <c r="AQ233" s="359"/>
      <c r="AR233" s="359"/>
      <c r="AS233" s="359"/>
      <c r="AT233" s="360"/>
      <c r="AU233" s="358" t="str">
        <f>Calcu!N230</f>
        <v/>
      </c>
      <c r="AV233" s="359"/>
      <c r="AW233" s="359"/>
      <c r="AX233" s="359"/>
      <c r="AY233" s="360"/>
      <c r="AZ233" s="358" t="str">
        <f>Calcu!T230</f>
        <v/>
      </c>
      <c r="BA233" s="359"/>
      <c r="BB233" s="359"/>
      <c r="BC233" s="359"/>
      <c r="BD233" s="360"/>
      <c r="BE233" s="358" t="str">
        <f>Calcu!AA230</f>
        <v/>
      </c>
      <c r="BF233" s="359"/>
      <c r="BG233" s="359"/>
      <c r="BH233" s="359"/>
      <c r="BI233" s="360"/>
      <c r="BJ233" s="358" t="str">
        <f>Calcu!AB230</f>
        <v/>
      </c>
      <c r="BK233" s="359"/>
      <c r="BL233" s="359"/>
      <c r="BM233" s="359"/>
      <c r="BN233" s="360"/>
    </row>
    <row r="234" spans="1:66" ht="18.75" customHeight="1">
      <c r="A234" s="57"/>
      <c r="B234" s="358" t="str">
        <f>Calcu!C231</f>
        <v/>
      </c>
      <c r="C234" s="359"/>
      <c r="D234" s="359"/>
      <c r="E234" s="359"/>
      <c r="F234" s="360"/>
      <c r="G234" s="358" t="str">
        <f>Calcu!E231</f>
        <v/>
      </c>
      <c r="H234" s="359"/>
      <c r="I234" s="359"/>
      <c r="J234" s="359"/>
      <c r="K234" s="360"/>
      <c r="L234" s="358" t="str">
        <f>Calcu!F231</f>
        <v/>
      </c>
      <c r="M234" s="359"/>
      <c r="N234" s="359"/>
      <c r="O234" s="359"/>
      <c r="P234" s="360"/>
      <c r="Q234" s="358" t="str">
        <f>Calcu!G231</f>
        <v/>
      </c>
      <c r="R234" s="359"/>
      <c r="S234" s="359"/>
      <c r="T234" s="359"/>
      <c r="U234" s="360"/>
      <c r="V234" s="358" t="str">
        <f>Calcu!H231</f>
        <v/>
      </c>
      <c r="W234" s="359"/>
      <c r="X234" s="359"/>
      <c r="Y234" s="359"/>
      <c r="Z234" s="360"/>
      <c r="AA234" s="358" t="str">
        <f>Calcu!I231</f>
        <v/>
      </c>
      <c r="AB234" s="359"/>
      <c r="AC234" s="359"/>
      <c r="AD234" s="359"/>
      <c r="AE234" s="360"/>
      <c r="AF234" s="358" t="str">
        <f>Calcu!J231</f>
        <v/>
      </c>
      <c r="AG234" s="359"/>
      <c r="AH234" s="359"/>
      <c r="AI234" s="359"/>
      <c r="AJ234" s="360"/>
      <c r="AK234" s="358" t="str">
        <f>Calcu!K231</f>
        <v/>
      </c>
      <c r="AL234" s="359"/>
      <c r="AM234" s="359"/>
      <c r="AN234" s="359"/>
      <c r="AO234" s="360"/>
      <c r="AP234" s="358" t="str">
        <f>Calcu!L231</f>
        <v/>
      </c>
      <c r="AQ234" s="359"/>
      <c r="AR234" s="359"/>
      <c r="AS234" s="359"/>
      <c r="AT234" s="360"/>
      <c r="AU234" s="358" t="str">
        <f>Calcu!N231</f>
        <v/>
      </c>
      <c r="AV234" s="359"/>
      <c r="AW234" s="359"/>
      <c r="AX234" s="359"/>
      <c r="AY234" s="360"/>
      <c r="AZ234" s="358" t="str">
        <f>Calcu!T231</f>
        <v/>
      </c>
      <c r="BA234" s="359"/>
      <c r="BB234" s="359"/>
      <c r="BC234" s="359"/>
      <c r="BD234" s="360"/>
      <c r="BE234" s="358" t="str">
        <f>Calcu!AA231</f>
        <v/>
      </c>
      <c r="BF234" s="359"/>
      <c r="BG234" s="359"/>
      <c r="BH234" s="359"/>
      <c r="BI234" s="360"/>
      <c r="BJ234" s="358" t="str">
        <f>Calcu!AB231</f>
        <v/>
      </c>
      <c r="BK234" s="359"/>
      <c r="BL234" s="359"/>
      <c r="BM234" s="359"/>
      <c r="BN234" s="360"/>
    </row>
    <row r="235" spans="1:66" ht="18.75" customHeight="1">
      <c r="A235" s="57"/>
      <c r="B235" s="358" t="str">
        <f>Calcu!C232</f>
        <v/>
      </c>
      <c r="C235" s="359"/>
      <c r="D235" s="359"/>
      <c r="E235" s="359"/>
      <c r="F235" s="360"/>
      <c r="G235" s="358" t="str">
        <f>Calcu!E232</f>
        <v/>
      </c>
      <c r="H235" s="359"/>
      <c r="I235" s="359"/>
      <c r="J235" s="359"/>
      <c r="K235" s="360"/>
      <c r="L235" s="358" t="str">
        <f>Calcu!F232</f>
        <v/>
      </c>
      <c r="M235" s="359"/>
      <c r="N235" s="359"/>
      <c r="O235" s="359"/>
      <c r="P235" s="360"/>
      <c r="Q235" s="358" t="str">
        <f>Calcu!G232</f>
        <v/>
      </c>
      <c r="R235" s="359"/>
      <c r="S235" s="359"/>
      <c r="T235" s="359"/>
      <c r="U235" s="360"/>
      <c r="V235" s="358" t="str">
        <f>Calcu!H232</f>
        <v/>
      </c>
      <c r="W235" s="359"/>
      <c r="X235" s="359"/>
      <c r="Y235" s="359"/>
      <c r="Z235" s="360"/>
      <c r="AA235" s="358" t="str">
        <f>Calcu!I232</f>
        <v/>
      </c>
      <c r="AB235" s="359"/>
      <c r="AC235" s="359"/>
      <c r="AD235" s="359"/>
      <c r="AE235" s="360"/>
      <c r="AF235" s="358" t="str">
        <f>Calcu!J232</f>
        <v/>
      </c>
      <c r="AG235" s="359"/>
      <c r="AH235" s="359"/>
      <c r="AI235" s="359"/>
      <c r="AJ235" s="360"/>
      <c r="AK235" s="358" t="str">
        <f>Calcu!K232</f>
        <v/>
      </c>
      <c r="AL235" s="359"/>
      <c r="AM235" s="359"/>
      <c r="AN235" s="359"/>
      <c r="AO235" s="360"/>
      <c r="AP235" s="358" t="str">
        <f>Calcu!L232</f>
        <v/>
      </c>
      <c r="AQ235" s="359"/>
      <c r="AR235" s="359"/>
      <c r="AS235" s="359"/>
      <c r="AT235" s="360"/>
      <c r="AU235" s="358" t="str">
        <f>Calcu!N232</f>
        <v/>
      </c>
      <c r="AV235" s="359"/>
      <c r="AW235" s="359"/>
      <c r="AX235" s="359"/>
      <c r="AY235" s="360"/>
      <c r="AZ235" s="358" t="str">
        <f>Calcu!T232</f>
        <v/>
      </c>
      <c r="BA235" s="359"/>
      <c r="BB235" s="359"/>
      <c r="BC235" s="359"/>
      <c r="BD235" s="360"/>
      <c r="BE235" s="358" t="str">
        <f>Calcu!AA232</f>
        <v/>
      </c>
      <c r="BF235" s="359"/>
      <c r="BG235" s="359"/>
      <c r="BH235" s="359"/>
      <c r="BI235" s="360"/>
      <c r="BJ235" s="358" t="str">
        <f>Calcu!AB232</f>
        <v/>
      </c>
      <c r="BK235" s="359"/>
      <c r="BL235" s="359"/>
      <c r="BM235" s="359"/>
      <c r="BN235" s="360"/>
    </row>
    <row r="236" spans="1:66" ht="18.75" customHeight="1">
      <c r="A236" s="57"/>
      <c r="B236" s="358" t="str">
        <f>Calcu!C233</f>
        <v/>
      </c>
      <c r="C236" s="359"/>
      <c r="D236" s="359"/>
      <c r="E236" s="359"/>
      <c r="F236" s="360"/>
      <c r="G236" s="358" t="str">
        <f>Calcu!E233</f>
        <v/>
      </c>
      <c r="H236" s="359"/>
      <c r="I236" s="359"/>
      <c r="J236" s="359"/>
      <c r="K236" s="360"/>
      <c r="L236" s="358" t="str">
        <f>Calcu!F233</f>
        <v/>
      </c>
      <c r="M236" s="359"/>
      <c r="N236" s="359"/>
      <c r="O236" s="359"/>
      <c r="P236" s="360"/>
      <c r="Q236" s="358" t="str">
        <f>Calcu!G233</f>
        <v/>
      </c>
      <c r="R236" s="359"/>
      <c r="S236" s="359"/>
      <c r="T236" s="359"/>
      <c r="U236" s="360"/>
      <c r="V236" s="358" t="str">
        <f>Calcu!H233</f>
        <v/>
      </c>
      <c r="W236" s="359"/>
      <c r="X236" s="359"/>
      <c r="Y236" s="359"/>
      <c r="Z236" s="360"/>
      <c r="AA236" s="358" t="str">
        <f>Calcu!I233</f>
        <v/>
      </c>
      <c r="AB236" s="359"/>
      <c r="AC236" s="359"/>
      <c r="AD236" s="359"/>
      <c r="AE236" s="360"/>
      <c r="AF236" s="358" t="str">
        <f>Calcu!J233</f>
        <v/>
      </c>
      <c r="AG236" s="359"/>
      <c r="AH236" s="359"/>
      <c r="AI236" s="359"/>
      <c r="AJ236" s="360"/>
      <c r="AK236" s="358" t="str">
        <f>Calcu!K233</f>
        <v/>
      </c>
      <c r="AL236" s="359"/>
      <c r="AM236" s="359"/>
      <c r="AN236" s="359"/>
      <c r="AO236" s="360"/>
      <c r="AP236" s="358" t="str">
        <f>Calcu!L233</f>
        <v/>
      </c>
      <c r="AQ236" s="359"/>
      <c r="AR236" s="359"/>
      <c r="AS236" s="359"/>
      <c r="AT236" s="360"/>
      <c r="AU236" s="358" t="str">
        <f>Calcu!N233</f>
        <v/>
      </c>
      <c r="AV236" s="359"/>
      <c r="AW236" s="359"/>
      <c r="AX236" s="359"/>
      <c r="AY236" s="360"/>
      <c r="AZ236" s="358" t="str">
        <f>Calcu!T233</f>
        <v/>
      </c>
      <c r="BA236" s="359"/>
      <c r="BB236" s="359"/>
      <c r="BC236" s="359"/>
      <c r="BD236" s="360"/>
      <c r="BE236" s="358" t="str">
        <f>Calcu!AA233</f>
        <v/>
      </c>
      <c r="BF236" s="359"/>
      <c r="BG236" s="359"/>
      <c r="BH236" s="359"/>
      <c r="BI236" s="360"/>
      <c r="BJ236" s="358" t="str">
        <f>Calcu!AB233</f>
        <v/>
      </c>
      <c r="BK236" s="359"/>
      <c r="BL236" s="359"/>
      <c r="BM236" s="359"/>
      <c r="BN236" s="360"/>
    </row>
    <row r="237" spans="1:66" ht="18.75" customHeight="1">
      <c r="A237" s="57"/>
      <c r="B237" s="358" t="str">
        <f>Calcu!C234</f>
        <v/>
      </c>
      <c r="C237" s="359"/>
      <c r="D237" s="359"/>
      <c r="E237" s="359"/>
      <c r="F237" s="360"/>
      <c r="G237" s="358" t="str">
        <f>Calcu!E234</f>
        <v/>
      </c>
      <c r="H237" s="359"/>
      <c r="I237" s="359"/>
      <c r="J237" s="359"/>
      <c r="K237" s="360"/>
      <c r="L237" s="358" t="str">
        <f>Calcu!F234</f>
        <v/>
      </c>
      <c r="M237" s="359"/>
      <c r="N237" s="359"/>
      <c r="O237" s="359"/>
      <c r="P237" s="360"/>
      <c r="Q237" s="358" t="str">
        <f>Calcu!G234</f>
        <v/>
      </c>
      <c r="R237" s="359"/>
      <c r="S237" s="359"/>
      <c r="T237" s="359"/>
      <c r="U237" s="360"/>
      <c r="V237" s="358" t="str">
        <f>Calcu!H234</f>
        <v/>
      </c>
      <c r="W237" s="359"/>
      <c r="X237" s="359"/>
      <c r="Y237" s="359"/>
      <c r="Z237" s="360"/>
      <c r="AA237" s="358" t="str">
        <f>Calcu!I234</f>
        <v/>
      </c>
      <c r="AB237" s="359"/>
      <c r="AC237" s="359"/>
      <c r="AD237" s="359"/>
      <c r="AE237" s="360"/>
      <c r="AF237" s="358" t="str">
        <f>Calcu!J234</f>
        <v/>
      </c>
      <c r="AG237" s="359"/>
      <c r="AH237" s="359"/>
      <c r="AI237" s="359"/>
      <c r="AJ237" s="360"/>
      <c r="AK237" s="358" t="str">
        <f>Calcu!K234</f>
        <v/>
      </c>
      <c r="AL237" s="359"/>
      <c r="AM237" s="359"/>
      <c r="AN237" s="359"/>
      <c r="AO237" s="360"/>
      <c r="AP237" s="358" t="str">
        <f>Calcu!L234</f>
        <v/>
      </c>
      <c r="AQ237" s="359"/>
      <c r="AR237" s="359"/>
      <c r="AS237" s="359"/>
      <c r="AT237" s="360"/>
      <c r="AU237" s="358" t="str">
        <f>Calcu!N234</f>
        <v/>
      </c>
      <c r="AV237" s="359"/>
      <c r="AW237" s="359"/>
      <c r="AX237" s="359"/>
      <c r="AY237" s="360"/>
      <c r="AZ237" s="358" t="str">
        <f>Calcu!T234</f>
        <v/>
      </c>
      <c r="BA237" s="359"/>
      <c r="BB237" s="359"/>
      <c r="BC237" s="359"/>
      <c r="BD237" s="360"/>
      <c r="BE237" s="358" t="str">
        <f>Calcu!AA234</f>
        <v/>
      </c>
      <c r="BF237" s="359"/>
      <c r="BG237" s="359"/>
      <c r="BH237" s="359"/>
      <c r="BI237" s="360"/>
      <c r="BJ237" s="358" t="str">
        <f>Calcu!AB234</f>
        <v/>
      </c>
      <c r="BK237" s="359"/>
      <c r="BL237" s="359"/>
      <c r="BM237" s="359"/>
      <c r="BN237" s="360"/>
    </row>
    <row r="238" spans="1:66" ht="18.75" customHeight="1">
      <c r="A238" s="57"/>
      <c r="B238" s="358" t="str">
        <f>Calcu!C235</f>
        <v/>
      </c>
      <c r="C238" s="359"/>
      <c r="D238" s="359"/>
      <c r="E238" s="359"/>
      <c r="F238" s="360"/>
      <c r="G238" s="358" t="str">
        <f>Calcu!E235</f>
        <v/>
      </c>
      <c r="H238" s="359"/>
      <c r="I238" s="359"/>
      <c r="J238" s="359"/>
      <c r="K238" s="360"/>
      <c r="L238" s="358" t="str">
        <f>Calcu!F235</f>
        <v/>
      </c>
      <c r="M238" s="359"/>
      <c r="N238" s="359"/>
      <c r="O238" s="359"/>
      <c r="P238" s="360"/>
      <c r="Q238" s="358" t="str">
        <f>Calcu!G235</f>
        <v/>
      </c>
      <c r="R238" s="359"/>
      <c r="S238" s="359"/>
      <c r="T238" s="359"/>
      <c r="U238" s="360"/>
      <c r="V238" s="358" t="str">
        <f>Calcu!H235</f>
        <v/>
      </c>
      <c r="W238" s="359"/>
      <c r="X238" s="359"/>
      <c r="Y238" s="359"/>
      <c r="Z238" s="360"/>
      <c r="AA238" s="358" t="str">
        <f>Calcu!I235</f>
        <v/>
      </c>
      <c r="AB238" s="359"/>
      <c r="AC238" s="359"/>
      <c r="AD238" s="359"/>
      <c r="AE238" s="360"/>
      <c r="AF238" s="358" t="str">
        <f>Calcu!J235</f>
        <v/>
      </c>
      <c r="AG238" s="359"/>
      <c r="AH238" s="359"/>
      <c r="AI238" s="359"/>
      <c r="AJ238" s="360"/>
      <c r="AK238" s="358" t="str">
        <f>Calcu!K235</f>
        <v/>
      </c>
      <c r="AL238" s="359"/>
      <c r="AM238" s="359"/>
      <c r="AN238" s="359"/>
      <c r="AO238" s="360"/>
      <c r="AP238" s="358" t="str">
        <f>Calcu!L235</f>
        <v/>
      </c>
      <c r="AQ238" s="359"/>
      <c r="AR238" s="359"/>
      <c r="AS238" s="359"/>
      <c r="AT238" s="360"/>
      <c r="AU238" s="358" t="str">
        <f>Calcu!N235</f>
        <v/>
      </c>
      <c r="AV238" s="359"/>
      <c r="AW238" s="359"/>
      <c r="AX238" s="359"/>
      <c r="AY238" s="360"/>
      <c r="AZ238" s="358" t="str">
        <f>Calcu!T235</f>
        <v/>
      </c>
      <c r="BA238" s="359"/>
      <c r="BB238" s="359"/>
      <c r="BC238" s="359"/>
      <c r="BD238" s="360"/>
      <c r="BE238" s="358" t="str">
        <f>Calcu!AA235</f>
        <v/>
      </c>
      <c r="BF238" s="359"/>
      <c r="BG238" s="359"/>
      <c r="BH238" s="359"/>
      <c r="BI238" s="360"/>
      <c r="BJ238" s="358" t="str">
        <f>Calcu!AB235</f>
        <v/>
      </c>
      <c r="BK238" s="359"/>
      <c r="BL238" s="359"/>
      <c r="BM238" s="359"/>
      <c r="BN238" s="360"/>
    </row>
    <row r="239" spans="1:66" ht="18.75" customHeight="1">
      <c r="A239" s="57"/>
      <c r="B239" s="358" t="str">
        <f>Calcu!C236</f>
        <v/>
      </c>
      <c r="C239" s="359"/>
      <c r="D239" s="359"/>
      <c r="E239" s="359"/>
      <c r="F239" s="360"/>
      <c r="G239" s="358" t="str">
        <f>Calcu!E236</f>
        <v/>
      </c>
      <c r="H239" s="359"/>
      <c r="I239" s="359"/>
      <c r="J239" s="359"/>
      <c r="K239" s="360"/>
      <c r="L239" s="358" t="str">
        <f>Calcu!F236</f>
        <v/>
      </c>
      <c r="M239" s="359"/>
      <c r="N239" s="359"/>
      <c r="O239" s="359"/>
      <c r="P239" s="360"/>
      <c r="Q239" s="358" t="str">
        <f>Calcu!G236</f>
        <v/>
      </c>
      <c r="R239" s="359"/>
      <c r="S239" s="359"/>
      <c r="T239" s="359"/>
      <c r="U239" s="360"/>
      <c r="V239" s="358" t="str">
        <f>Calcu!H236</f>
        <v/>
      </c>
      <c r="W239" s="359"/>
      <c r="X239" s="359"/>
      <c r="Y239" s="359"/>
      <c r="Z239" s="360"/>
      <c r="AA239" s="358" t="str">
        <f>Calcu!I236</f>
        <v/>
      </c>
      <c r="AB239" s="359"/>
      <c r="AC239" s="359"/>
      <c r="AD239" s="359"/>
      <c r="AE239" s="360"/>
      <c r="AF239" s="358" t="str">
        <f>Calcu!J236</f>
        <v/>
      </c>
      <c r="AG239" s="359"/>
      <c r="AH239" s="359"/>
      <c r="AI239" s="359"/>
      <c r="AJ239" s="360"/>
      <c r="AK239" s="358" t="str">
        <f>Calcu!K236</f>
        <v/>
      </c>
      <c r="AL239" s="359"/>
      <c r="AM239" s="359"/>
      <c r="AN239" s="359"/>
      <c r="AO239" s="360"/>
      <c r="AP239" s="358" t="str">
        <f>Calcu!L236</f>
        <v/>
      </c>
      <c r="AQ239" s="359"/>
      <c r="AR239" s="359"/>
      <c r="AS239" s="359"/>
      <c r="AT239" s="360"/>
      <c r="AU239" s="358" t="str">
        <f>Calcu!N236</f>
        <v/>
      </c>
      <c r="AV239" s="359"/>
      <c r="AW239" s="359"/>
      <c r="AX239" s="359"/>
      <c r="AY239" s="360"/>
      <c r="AZ239" s="358" t="str">
        <f>Calcu!T236</f>
        <v/>
      </c>
      <c r="BA239" s="359"/>
      <c r="BB239" s="359"/>
      <c r="BC239" s="359"/>
      <c r="BD239" s="360"/>
      <c r="BE239" s="358" t="str">
        <f>Calcu!AA236</f>
        <v/>
      </c>
      <c r="BF239" s="359"/>
      <c r="BG239" s="359"/>
      <c r="BH239" s="359"/>
      <c r="BI239" s="360"/>
      <c r="BJ239" s="358" t="str">
        <f>Calcu!AB236</f>
        <v/>
      </c>
      <c r="BK239" s="359"/>
      <c r="BL239" s="359"/>
      <c r="BM239" s="359"/>
      <c r="BN239" s="360"/>
    </row>
    <row r="240" spans="1:66" ht="18.75" customHeight="1">
      <c r="A240" s="57"/>
      <c r="B240" s="358" t="str">
        <f>Calcu!C237</f>
        <v/>
      </c>
      <c r="C240" s="359"/>
      <c r="D240" s="359"/>
      <c r="E240" s="359"/>
      <c r="F240" s="360"/>
      <c r="G240" s="358" t="str">
        <f>Calcu!E237</f>
        <v/>
      </c>
      <c r="H240" s="359"/>
      <c r="I240" s="359"/>
      <c r="J240" s="359"/>
      <c r="K240" s="360"/>
      <c r="L240" s="358" t="str">
        <f>Calcu!F237</f>
        <v/>
      </c>
      <c r="M240" s="359"/>
      <c r="N240" s="359"/>
      <c r="O240" s="359"/>
      <c r="P240" s="360"/>
      <c r="Q240" s="358" t="str">
        <f>Calcu!G237</f>
        <v/>
      </c>
      <c r="R240" s="359"/>
      <c r="S240" s="359"/>
      <c r="T240" s="359"/>
      <c r="U240" s="360"/>
      <c r="V240" s="358" t="str">
        <f>Calcu!H237</f>
        <v/>
      </c>
      <c r="W240" s="359"/>
      <c r="X240" s="359"/>
      <c r="Y240" s="359"/>
      <c r="Z240" s="360"/>
      <c r="AA240" s="358" t="str">
        <f>Calcu!I237</f>
        <v/>
      </c>
      <c r="AB240" s="359"/>
      <c r="AC240" s="359"/>
      <c r="AD240" s="359"/>
      <c r="AE240" s="360"/>
      <c r="AF240" s="358" t="str">
        <f>Calcu!J237</f>
        <v/>
      </c>
      <c r="AG240" s="359"/>
      <c r="AH240" s="359"/>
      <c r="AI240" s="359"/>
      <c r="AJ240" s="360"/>
      <c r="AK240" s="358" t="str">
        <f>Calcu!K237</f>
        <v/>
      </c>
      <c r="AL240" s="359"/>
      <c r="AM240" s="359"/>
      <c r="AN240" s="359"/>
      <c r="AO240" s="360"/>
      <c r="AP240" s="358" t="str">
        <f>Calcu!L237</f>
        <v/>
      </c>
      <c r="AQ240" s="359"/>
      <c r="AR240" s="359"/>
      <c r="AS240" s="359"/>
      <c r="AT240" s="360"/>
      <c r="AU240" s="358" t="str">
        <f>Calcu!N237</f>
        <v/>
      </c>
      <c r="AV240" s="359"/>
      <c r="AW240" s="359"/>
      <c r="AX240" s="359"/>
      <c r="AY240" s="360"/>
      <c r="AZ240" s="358" t="str">
        <f>Calcu!T237</f>
        <v/>
      </c>
      <c r="BA240" s="359"/>
      <c r="BB240" s="359"/>
      <c r="BC240" s="359"/>
      <c r="BD240" s="360"/>
      <c r="BE240" s="358" t="str">
        <f>Calcu!AA237</f>
        <v/>
      </c>
      <c r="BF240" s="359"/>
      <c r="BG240" s="359"/>
      <c r="BH240" s="359"/>
      <c r="BI240" s="360"/>
      <c r="BJ240" s="358" t="str">
        <f>Calcu!AB237</f>
        <v/>
      </c>
      <c r="BK240" s="359"/>
      <c r="BL240" s="359"/>
      <c r="BM240" s="359"/>
      <c r="BN240" s="360"/>
    </row>
    <row r="241" spans="1:66" ht="18.75" customHeight="1">
      <c r="A241" s="57"/>
      <c r="B241" s="358" t="str">
        <f>Calcu!C238</f>
        <v/>
      </c>
      <c r="C241" s="359"/>
      <c r="D241" s="359"/>
      <c r="E241" s="359"/>
      <c r="F241" s="360"/>
      <c r="G241" s="358" t="str">
        <f>Calcu!E238</f>
        <v/>
      </c>
      <c r="H241" s="359"/>
      <c r="I241" s="359"/>
      <c r="J241" s="359"/>
      <c r="K241" s="360"/>
      <c r="L241" s="358" t="str">
        <f>Calcu!F238</f>
        <v/>
      </c>
      <c r="M241" s="359"/>
      <c r="N241" s="359"/>
      <c r="O241" s="359"/>
      <c r="P241" s="360"/>
      <c r="Q241" s="358" t="str">
        <f>Calcu!G238</f>
        <v/>
      </c>
      <c r="R241" s="359"/>
      <c r="S241" s="359"/>
      <c r="T241" s="359"/>
      <c r="U241" s="360"/>
      <c r="V241" s="358" t="str">
        <f>Calcu!H238</f>
        <v/>
      </c>
      <c r="W241" s="359"/>
      <c r="X241" s="359"/>
      <c r="Y241" s="359"/>
      <c r="Z241" s="360"/>
      <c r="AA241" s="358" t="str">
        <f>Calcu!I238</f>
        <v/>
      </c>
      <c r="AB241" s="359"/>
      <c r="AC241" s="359"/>
      <c r="AD241" s="359"/>
      <c r="AE241" s="360"/>
      <c r="AF241" s="358" t="str">
        <f>Calcu!J238</f>
        <v/>
      </c>
      <c r="AG241" s="359"/>
      <c r="AH241" s="359"/>
      <c r="AI241" s="359"/>
      <c r="AJ241" s="360"/>
      <c r="AK241" s="358" t="str">
        <f>Calcu!K238</f>
        <v/>
      </c>
      <c r="AL241" s="359"/>
      <c r="AM241" s="359"/>
      <c r="AN241" s="359"/>
      <c r="AO241" s="360"/>
      <c r="AP241" s="358" t="str">
        <f>Calcu!L238</f>
        <v/>
      </c>
      <c r="AQ241" s="359"/>
      <c r="AR241" s="359"/>
      <c r="AS241" s="359"/>
      <c r="AT241" s="360"/>
      <c r="AU241" s="358" t="str">
        <f>Calcu!N238</f>
        <v/>
      </c>
      <c r="AV241" s="359"/>
      <c r="AW241" s="359"/>
      <c r="AX241" s="359"/>
      <c r="AY241" s="360"/>
      <c r="AZ241" s="358" t="str">
        <f>Calcu!T238</f>
        <v/>
      </c>
      <c r="BA241" s="359"/>
      <c r="BB241" s="359"/>
      <c r="BC241" s="359"/>
      <c r="BD241" s="360"/>
      <c r="BE241" s="358" t="str">
        <f>Calcu!AA238</f>
        <v/>
      </c>
      <c r="BF241" s="359"/>
      <c r="BG241" s="359"/>
      <c r="BH241" s="359"/>
      <c r="BI241" s="360"/>
      <c r="BJ241" s="358" t="str">
        <f>Calcu!AB238</f>
        <v/>
      </c>
      <c r="BK241" s="359"/>
      <c r="BL241" s="359"/>
      <c r="BM241" s="359"/>
      <c r="BN241" s="360"/>
    </row>
    <row r="242" spans="1:66" ht="18.75" customHeight="1">
      <c r="A242" s="57"/>
      <c r="B242" s="358" t="str">
        <f>Calcu!C239</f>
        <v/>
      </c>
      <c r="C242" s="359"/>
      <c r="D242" s="359"/>
      <c r="E242" s="359"/>
      <c r="F242" s="360"/>
      <c r="G242" s="358" t="str">
        <f>Calcu!E239</f>
        <v/>
      </c>
      <c r="H242" s="359"/>
      <c r="I242" s="359"/>
      <c r="J242" s="359"/>
      <c r="K242" s="360"/>
      <c r="L242" s="358" t="str">
        <f>Calcu!F239</f>
        <v/>
      </c>
      <c r="M242" s="359"/>
      <c r="N242" s="359"/>
      <c r="O242" s="359"/>
      <c r="P242" s="360"/>
      <c r="Q242" s="358" t="str">
        <f>Calcu!G239</f>
        <v/>
      </c>
      <c r="R242" s="359"/>
      <c r="S242" s="359"/>
      <c r="T242" s="359"/>
      <c r="U242" s="360"/>
      <c r="V242" s="358" t="str">
        <f>Calcu!H239</f>
        <v/>
      </c>
      <c r="W242" s="359"/>
      <c r="X242" s="359"/>
      <c r="Y242" s="359"/>
      <c r="Z242" s="360"/>
      <c r="AA242" s="358" t="str">
        <f>Calcu!I239</f>
        <v/>
      </c>
      <c r="AB242" s="359"/>
      <c r="AC242" s="359"/>
      <c r="AD242" s="359"/>
      <c r="AE242" s="360"/>
      <c r="AF242" s="358" t="str">
        <f>Calcu!J239</f>
        <v/>
      </c>
      <c r="AG242" s="359"/>
      <c r="AH242" s="359"/>
      <c r="AI242" s="359"/>
      <c r="AJ242" s="360"/>
      <c r="AK242" s="358" t="str">
        <f>Calcu!K239</f>
        <v/>
      </c>
      <c r="AL242" s="359"/>
      <c r="AM242" s="359"/>
      <c r="AN242" s="359"/>
      <c r="AO242" s="360"/>
      <c r="AP242" s="358" t="str">
        <f>Calcu!L239</f>
        <v/>
      </c>
      <c r="AQ242" s="359"/>
      <c r="AR242" s="359"/>
      <c r="AS242" s="359"/>
      <c r="AT242" s="360"/>
      <c r="AU242" s="358" t="str">
        <f>Calcu!N239</f>
        <v/>
      </c>
      <c r="AV242" s="359"/>
      <c r="AW242" s="359"/>
      <c r="AX242" s="359"/>
      <c r="AY242" s="360"/>
      <c r="AZ242" s="358" t="str">
        <f>Calcu!T239</f>
        <v/>
      </c>
      <c r="BA242" s="359"/>
      <c r="BB242" s="359"/>
      <c r="BC242" s="359"/>
      <c r="BD242" s="360"/>
      <c r="BE242" s="358" t="str">
        <f>Calcu!AA239</f>
        <v/>
      </c>
      <c r="BF242" s="359"/>
      <c r="BG242" s="359"/>
      <c r="BH242" s="359"/>
      <c r="BI242" s="360"/>
      <c r="BJ242" s="358" t="str">
        <f>Calcu!AB239</f>
        <v/>
      </c>
      <c r="BK242" s="359"/>
      <c r="BL242" s="359"/>
      <c r="BM242" s="359"/>
      <c r="BN242" s="360"/>
    </row>
    <row r="243" spans="1:66" ht="18.75" customHeight="1">
      <c r="A243" s="57"/>
      <c r="B243" s="358" t="str">
        <f>Calcu!C240</f>
        <v/>
      </c>
      <c r="C243" s="359"/>
      <c r="D243" s="359"/>
      <c r="E243" s="359"/>
      <c r="F243" s="360"/>
      <c r="G243" s="358" t="str">
        <f>Calcu!E240</f>
        <v/>
      </c>
      <c r="H243" s="359"/>
      <c r="I243" s="359"/>
      <c r="J243" s="359"/>
      <c r="K243" s="360"/>
      <c r="L243" s="358" t="str">
        <f>Calcu!F240</f>
        <v/>
      </c>
      <c r="M243" s="359"/>
      <c r="N243" s="359"/>
      <c r="O243" s="359"/>
      <c r="P243" s="360"/>
      <c r="Q243" s="358" t="str">
        <f>Calcu!G240</f>
        <v/>
      </c>
      <c r="R243" s="359"/>
      <c r="S243" s="359"/>
      <c r="T243" s="359"/>
      <c r="U243" s="360"/>
      <c r="V243" s="358" t="str">
        <f>Calcu!H240</f>
        <v/>
      </c>
      <c r="W243" s="359"/>
      <c r="X243" s="359"/>
      <c r="Y243" s="359"/>
      <c r="Z243" s="360"/>
      <c r="AA243" s="358" t="str">
        <f>Calcu!I240</f>
        <v/>
      </c>
      <c r="AB243" s="359"/>
      <c r="AC243" s="359"/>
      <c r="AD243" s="359"/>
      <c r="AE243" s="360"/>
      <c r="AF243" s="358" t="str">
        <f>Calcu!J240</f>
        <v/>
      </c>
      <c r="AG243" s="359"/>
      <c r="AH243" s="359"/>
      <c r="AI243" s="359"/>
      <c r="AJ243" s="360"/>
      <c r="AK243" s="358" t="str">
        <f>Calcu!K240</f>
        <v/>
      </c>
      <c r="AL243" s="359"/>
      <c r="AM243" s="359"/>
      <c r="AN243" s="359"/>
      <c r="AO243" s="360"/>
      <c r="AP243" s="358" t="str">
        <f>Calcu!L240</f>
        <v/>
      </c>
      <c r="AQ243" s="359"/>
      <c r="AR243" s="359"/>
      <c r="AS243" s="359"/>
      <c r="AT243" s="360"/>
      <c r="AU243" s="358" t="str">
        <f>Calcu!N240</f>
        <v/>
      </c>
      <c r="AV243" s="359"/>
      <c r="AW243" s="359"/>
      <c r="AX243" s="359"/>
      <c r="AY243" s="360"/>
      <c r="AZ243" s="358" t="str">
        <f>Calcu!T240</f>
        <v/>
      </c>
      <c r="BA243" s="359"/>
      <c r="BB243" s="359"/>
      <c r="BC243" s="359"/>
      <c r="BD243" s="360"/>
      <c r="BE243" s="358" t="str">
        <f>Calcu!AA240</f>
        <v/>
      </c>
      <c r="BF243" s="359"/>
      <c r="BG243" s="359"/>
      <c r="BH243" s="359"/>
      <c r="BI243" s="360"/>
      <c r="BJ243" s="358" t="str">
        <f>Calcu!AB240</f>
        <v/>
      </c>
      <c r="BK243" s="359"/>
      <c r="BL243" s="359"/>
      <c r="BM243" s="359"/>
      <c r="BN243" s="360"/>
    </row>
    <row r="244" spans="1:66" ht="18.75" customHeight="1">
      <c r="A244" s="57"/>
      <c r="B244" s="358" t="str">
        <f>Calcu!C241</f>
        <v/>
      </c>
      <c r="C244" s="359"/>
      <c r="D244" s="359"/>
      <c r="E244" s="359"/>
      <c r="F244" s="360"/>
      <c r="G244" s="358" t="str">
        <f>Calcu!E241</f>
        <v/>
      </c>
      <c r="H244" s="359"/>
      <c r="I244" s="359"/>
      <c r="J244" s="359"/>
      <c r="K244" s="360"/>
      <c r="L244" s="358" t="str">
        <f>Calcu!F241</f>
        <v/>
      </c>
      <c r="M244" s="359"/>
      <c r="N244" s="359"/>
      <c r="O244" s="359"/>
      <c r="P244" s="360"/>
      <c r="Q244" s="358" t="str">
        <f>Calcu!G241</f>
        <v/>
      </c>
      <c r="R244" s="359"/>
      <c r="S244" s="359"/>
      <c r="T244" s="359"/>
      <c r="U244" s="360"/>
      <c r="V244" s="358" t="str">
        <f>Calcu!H241</f>
        <v/>
      </c>
      <c r="W244" s="359"/>
      <c r="X244" s="359"/>
      <c r="Y244" s="359"/>
      <c r="Z244" s="360"/>
      <c r="AA244" s="358" t="str">
        <f>Calcu!I241</f>
        <v/>
      </c>
      <c r="AB244" s="359"/>
      <c r="AC244" s="359"/>
      <c r="AD244" s="359"/>
      <c r="AE244" s="360"/>
      <c r="AF244" s="358" t="str">
        <f>Calcu!J241</f>
        <v/>
      </c>
      <c r="AG244" s="359"/>
      <c r="AH244" s="359"/>
      <c r="AI244" s="359"/>
      <c r="AJ244" s="360"/>
      <c r="AK244" s="358" t="str">
        <f>Calcu!K241</f>
        <v/>
      </c>
      <c r="AL244" s="359"/>
      <c r="AM244" s="359"/>
      <c r="AN244" s="359"/>
      <c r="AO244" s="360"/>
      <c r="AP244" s="358" t="str">
        <f>Calcu!L241</f>
        <v/>
      </c>
      <c r="AQ244" s="359"/>
      <c r="AR244" s="359"/>
      <c r="AS244" s="359"/>
      <c r="AT244" s="360"/>
      <c r="AU244" s="358" t="str">
        <f>Calcu!N241</f>
        <v/>
      </c>
      <c r="AV244" s="359"/>
      <c r="AW244" s="359"/>
      <c r="AX244" s="359"/>
      <c r="AY244" s="360"/>
      <c r="AZ244" s="358" t="str">
        <f>Calcu!T241</f>
        <v/>
      </c>
      <c r="BA244" s="359"/>
      <c r="BB244" s="359"/>
      <c r="BC244" s="359"/>
      <c r="BD244" s="360"/>
      <c r="BE244" s="358" t="str">
        <f>Calcu!AA241</f>
        <v/>
      </c>
      <c r="BF244" s="359"/>
      <c r="BG244" s="359"/>
      <c r="BH244" s="359"/>
      <c r="BI244" s="360"/>
      <c r="BJ244" s="358" t="str">
        <f>Calcu!AB241</f>
        <v/>
      </c>
      <c r="BK244" s="359"/>
      <c r="BL244" s="359"/>
      <c r="BM244" s="359"/>
      <c r="BN244" s="360"/>
    </row>
    <row r="245" spans="1:66" ht="18.75" customHeight="1">
      <c r="A245" s="57"/>
      <c r="B245" s="358" t="str">
        <f>Calcu!C242</f>
        <v/>
      </c>
      <c r="C245" s="359"/>
      <c r="D245" s="359"/>
      <c r="E245" s="359"/>
      <c r="F245" s="360"/>
      <c r="G245" s="358" t="str">
        <f>Calcu!E242</f>
        <v/>
      </c>
      <c r="H245" s="359"/>
      <c r="I245" s="359"/>
      <c r="J245" s="359"/>
      <c r="K245" s="360"/>
      <c r="L245" s="358" t="str">
        <f>Calcu!F242</f>
        <v/>
      </c>
      <c r="M245" s="359"/>
      <c r="N245" s="359"/>
      <c r="O245" s="359"/>
      <c r="P245" s="360"/>
      <c r="Q245" s="358" t="str">
        <f>Calcu!G242</f>
        <v/>
      </c>
      <c r="R245" s="359"/>
      <c r="S245" s="359"/>
      <c r="T245" s="359"/>
      <c r="U245" s="360"/>
      <c r="V245" s="358" t="str">
        <f>Calcu!H242</f>
        <v/>
      </c>
      <c r="W245" s="359"/>
      <c r="X245" s="359"/>
      <c r="Y245" s="359"/>
      <c r="Z245" s="360"/>
      <c r="AA245" s="358" t="str">
        <f>Calcu!I242</f>
        <v/>
      </c>
      <c r="AB245" s="359"/>
      <c r="AC245" s="359"/>
      <c r="AD245" s="359"/>
      <c r="AE245" s="360"/>
      <c r="AF245" s="358" t="str">
        <f>Calcu!J242</f>
        <v/>
      </c>
      <c r="AG245" s="359"/>
      <c r="AH245" s="359"/>
      <c r="AI245" s="359"/>
      <c r="AJ245" s="360"/>
      <c r="AK245" s="358" t="str">
        <f>Calcu!K242</f>
        <v/>
      </c>
      <c r="AL245" s="359"/>
      <c r="AM245" s="359"/>
      <c r="AN245" s="359"/>
      <c r="AO245" s="360"/>
      <c r="AP245" s="358" t="str">
        <f>Calcu!L242</f>
        <v/>
      </c>
      <c r="AQ245" s="359"/>
      <c r="AR245" s="359"/>
      <c r="AS245" s="359"/>
      <c r="AT245" s="360"/>
      <c r="AU245" s="358" t="str">
        <f>Calcu!N242</f>
        <v/>
      </c>
      <c r="AV245" s="359"/>
      <c r="AW245" s="359"/>
      <c r="AX245" s="359"/>
      <c r="AY245" s="360"/>
      <c r="AZ245" s="358" t="str">
        <f>Calcu!T242</f>
        <v/>
      </c>
      <c r="BA245" s="359"/>
      <c r="BB245" s="359"/>
      <c r="BC245" s="359"/>
      <c r="BD245" s="360"/>
      <c r="BE245" s="358" t="str">
        <f>Calcu!AA242</f>
        <v/>
      </c>
      <c r="BF245" s="359"/>
      <c r="BG245" s="359"/>
      <c r="BH245" s="359"/>
      <c r="BI245" s="360"/>
      <c r="BJ245" s="358" t="str">
        <f>Calcu!AB242</f>
        <v/>
      </c>
      <c r="BK245" s="359"/>
      <c r="BL245" s="359"/>
      <c r="BM245" s="359"/>
      <c r="BN245" s="360"/>
    </row>
    <row r="246" spans="1:66" ht="18.75" customHeight="1">
      <c r="A246" s="57"/>
      <c r="B246" s="358" t="str">
        <f>Calcu!C243</f>
        <v/>
      </c>
      <c r="C246" s="359"/>
      <c r="D246" s="359"/>
      <c r="E246" s="359"/>
      <c r="F246" s="360"/>
      <c r="G246" s="358" t="str">
        <f>Calcu!E243</f>
        <v/>
      </c>
      <c r="H246" s="359"/>
      <c r="I246" s="359"/>
      <c r="J246" s="359"/>
      <c r="K246" s="360"/>
      <c r="L246" s="358" t="str">
        <f>Calcu!F243</f>
        <v/>
      </c>
      <c r="M246" s="359"/>
      <c r="N246" s="359"/>
      <c r="O246" s="359"/>
      <c r="P246" s="360"/>
      <c r="Q246" s="358" t="str">
        <f>Calcu!G243</f>
        <v/>
      </c>
      <c r="R246" s="359"/>
      <c r="S246" s="359"/>
      <c r="T246" s="359"/>
      <c r="U246" s="360"/>
      <c r="V246" s="358" t="str">
        <f>Calcu!H243</f>
        <v/>
      </c>
      <c r="W246" s="359"/>
      <c r="X246" s="359"/>
      <c r="Y246" s="359"/>
      <c r="Z246" s="360"/>
      <c r="AA246" s="358" t="str">
        <f>Calcu!I243</f>
        <v/>
      </c>
      <c r="AB246" s="359"/>
      <c r="AC246" s="359"/>
      <c r="AD246" s="359"/>
      <c r="AE246" s="360"/>
      <c r="AF246" s="358" t="str">
        <f>Calcu!J243</f>
        <v/>
      </c>
      <c r="AG246" s="359"/>
      <c r="AH246" s="359"/>
      <c r="AI246" s="359"/>
      <c r="AJ246" s="360"/>
      <c r="AK246" s="358" t="str">
        <f>Calcu!K243</f>
        <v/>
      </c>
      <c r="AL246" s="359"/>
      <c r="AM246" s="359"/>
      <c r="AN246" s="359"/>
      <c r="AO246" s="360"/>
      <c r="AP246" s="358" t="str">
        <f>Calcu!L243</f>
        <v/>
      </c>
      <c r="AQ246" s="359"/>
      <c r="AR246" s="359"/>
      <c r="AS246" s="359"/>
      <c r="AT246" s="360"/>
      <c r="AU246" s="358" t="str">
        <f>Calcu!N243</f>
        <v/>
      </c>
      <c r="AV246" s="359"/>
      <c r="AW246" s="359"/>
      <c r="AX246" s="359"/>
      <c r="AY246" s="360"/>
      <c r="AZ246" s="358" t="str">
        <f>Calcu!T243</f>
        <v/>
      </c>
      <c r="BA246" s="359"/>
      <c r="BB246" s="359"/>
      <c r="BC246" s="359"/>
      <c r="BD246" s="360"/>
      <c r="BE246" s="358" t="str">
        <f>Calcu!AA243</f>
        <v/>
      </c>
      <c r="BF246" s="359"/>
      <c r="BG246" s="359"/>
      <c r="BH246" s="359"/>
      <c r="BI246" s="360"/>
      <c r="BJ246" s="358" t="str">
        <f>Calcu!AB243</f>
        <v/>
      </c>
      <c r="BK246" s="359"/>
      <c r="BL246" s="359"/>
      <c r="BM246" s="359"/>
      <c r="BN246" s="360"/>
    </row>
    <row r="247" spans="1:66" ht="18.75" customHeight="1">
      <c r="A247" s="57"/>
      <c r="B247" s="358" t="str">
        <f>Calcu!C244</f>
        <v/>
      </c>
      <c r="C247" s="359"/>
      <c r="D247" s="359"/>
      <c r="E247" s="359"/>
      <c r="F247" s="360"/>
      <c r="G247" s="358" t="str">
        <f>Calcu!E244</f>
        <v/>
      </c>
      <c r="H247" s="359"/>
      <c r="I247" s="359"/>
      <c r="J247" s="359"/>
      <c r="K247" s="360"/>
      <c r="L247" s="358" t="str">
        <f>Calcu!F244</f>
        <v/>
      </c>
      <c r="M247" s="359"/>
      <c r="N247" s="359"/>
      <c r="O247" s="359"/>
      <c r="P247" s="360"/>
      <c r="Q247" s="358" t="str">
        <f>Calcu!G244</f>
        <v/>
      </c>
      <c r="R247" s="359"/>
      <c r="S247" s="359"/>
      <c r="T247" s="359"/>
      <c r="U247" s="360"/>
      <c r="V247" s="358" t="str">
        <f>Calcu!H244</f>
        <v/>
      </c>
      <c r="W247" s="359"/>
      <c r="X247" s="359"/>
      <c r="Y247" s="359"/>
      <c r="Z247" s="360"/>
      <c r="AA247" s="358" t="str">
        <f>Calcu!I244</f>
        <v/>
      </c>
      <c r="AB247" s="359"/>
      <c r="AC247" s="359"/>
      <c r="AD247" s="359"/>
      <c r="AE247" s="360"/>
      <c r="AF247" s="358" t="str">
        <f>Calcu!J244</f>
        <v/>
      </c>
      <c r="AG247" s="359"/>
      <c r="AH247" s="359"/>
      <c r="AI247" s="359"/>
      <c r="AJ247" s="360"/>
      <c r="AK247" s="358" t="str">
        <f>Calcu!K244</f>
        <v/>
      </c>
      <c r="AL247" s="359"/>
      <c r="AM247" s="359"/>
      <c r="AN247" s="359"/>
      <c r="AO247" s="360"/>
      <c r="AP247" s="358" t="str">
        <f>Calcu!L244</f>
        <v/>
      </c>
      <c r="AQ247" s="359"/>
      <c r="AR247" s="359"/>
      <c r="AS247" s="359"/>
      <c r="AT247" s="360"/>
      <c r="AU247" s="358" t="str">
        <f>Calcu!N244</f>
        <v/>
      </c>
      <c r="AV247" s="359"/>
      <c r="AW247" s="359"/>
      <c r="AX247" s="359"/>
      <c r="AY247" s="360"/>
      <c r="AZ247" s="358" t="str">
        <f>Calcu!T244</f>
        <v/>
      </c>
      <c r="BA247" s="359"/>
      <c r="BB247" s="359"/>
      <c r="BC247" s="359"/>
      <c r="BD247" s="360"/>
      <c r="BE247" s="358" t="str">
        <f>Calcu!AA244</f>
        <v/>
      </c>
      <c r="BF247" s="359"/>
      <c r="BG247" s="359"/>
      <c r="BH247" s="359"/>
      <c r="BI247" s="360"/>
      <c r="BJ247" s="358" t="str">
        <f>Calcu!AB244</f>
        <v/>
      </c>
      <c r="BK247" s="359"/>
      <c r="BL247" s="359"/>
      <c r="BM247" s="359"/>
      <c r="BN247" s="360"/>
    </row>
    <row r="248" spans="1:66" ht="18.75" customHeight="1">
      <c r="A248" s="57"/>
      <c r="B248" s="358" t="str">
        <f>Calcu!C245</f>
        <v/>
      </c>
      <c r="C248" s="359"/>
      <c r="D248" s="359"/>
      <c r="E248" s="359"/>
      <c r="F248" s="360"/>
      <c r="G248" s="358" t="str">
        <f>Calcu!E245</f>
        <v/>
      </c>
      <c r="H248" s="359"/>
      <c r="I248" s="359"/>
      <c r="J248" s="359"/>
      <c r="K248" s="360"/>
      <c r="L248" s="358" t="str">
        <f>Calcu!F245</f>
        <v/>
      </c>
      <c r="M248" s="359"/>
      <c r="N248" s="359"/>
      <c r="O248" s="359"/>
      <c r="P248" s="360"/>
      <c r="Q248" s="358" t="str">
        <f>Calcu!G245</f>
        <v/>
      </c>
      <c r="R248" s="359"/>
      <c r="S248" s="359"/>
      <c r="T248" s="359"/>
      <c r="U248" s="360"/>
      <c r="V248" s="358" t="str">
        <f>Calcu!H245</f>
        <v/>
      </c>
      <c r="W248" s="359"/>
      <c r="X248" s="359"/>
      <c r="Y248" s="359"/>
      <c r="Z248" s="360"/>
      <c r="AA248" s="358" t="str">
        <f>Calcu!I245</f>
        <v/>
      </c>
      <c r="AB248" s="359"/>
      <c r="AC248" s="359"/>
      <c r="AD248" s="359"/>
      <c r="AE248" s="360"/>
      <c r="AF248" s="358" t="str">
        <f>Calcu!J245</f>
        <v/>
      </c>
      <c r="AG248" s="359"/>
      <c r="AH248" s="359"/>
      <c r="AI248" s="359"/>
      <c r="AJ248" s="360"/>
      <c r="AK248" s="358" t="str">
        <f>Calcu!K245</f>
        <v/>
      </c>
      <c r="AL248" s="359"/>
      <c r="AM248" s="359"/>
      <c r="AN248" s="359"/>
      <c r="AO248" s="360"/>
      <c r="AP248" s="358" t="str">
        <f>Calcu!L245</f>
        <v/>
      </c>
      <c r="AQ248" s="359"/>
      <c r="AR248" s="359"/>
      <c r="AS248" s="359"/>
      <c r="AT248" s="360"/>
      <c r="AU248" s="358" t="str">
        <f>Calcu!N245</f>
        <v/>
      </c>
      <c r="AV248" s="359"/>
      <c r="AW248" s="359"/>
      <c r="AX248" s="359"/>
      <c r="AY248" s="360"/>
      <c r="AZ248" s="358" t="str">
        <f>Calcu!T245</f>
        <v/>
      </c>
      <c r="BA248" s="359"/>
      <c r="BB248" s="359"/>
      <c r="BC248" s="359"/>
      <c r="BD248" s="360"/>
      <c r="BE248" s="358" t="str">
        <f>Calcu!AA245</f>
        <v/>
      </c>
      <c r="BF248" s="359"/>
      <c r="BG248" s="359"/>
      <c r="BH248" s="359"/>
      <c r="BI248" s="360"/>
      <c r="BJ248" s="358" t="str">
        <f>Calcu!AB245</f>
        <v/>
      </c>
      <c r="BK248" s="359"/>
      <c r="BL248" s="359"/>
      <c r="BM248" s="359"/>
      <c r="BN248" s="360"/>
    </row>
    <row r="249" spans="1:66" ht="18.75" customHeight="1">
      <c r="A249" s="57"/>
      <c r="B249" s="358" t="str">
        <f>Calcu!C246</f>
        <v/>
      </c>
      <c r="C249" s="359"/>
      <c r="D249" s="359"/>
      <c r="E249" s="359"/>
      <c r="F249" s="360"/>
      <c r="G249" s="358" t="str">
        <f>Calcu!E246</f>
        <v/>
      </c>
      <c r="H249" s="359"/>
      <c r="I249" s="359"/>
      <c r="J249" s="359"/>
      <c r="K249" s="360"/>
      <c r="L249" s="358" t="str">
        <f>Calcu!F246</f>
        <v/>
      </c>
      <c r="M249" s="359"/>
      <c r="N249" s="359"/>
      <c r="O249" s="359"/>
      <c r="P249" s="360"/>
      <c r="Q249" s="358" t="str">
        <f>Calcu!G246</f>
        <v/>
      </c>
      <c r="R249" s="359"/>
      <c r="S249" s="359"/>
      <c r="T249" s="359"/>
      <c r="U249" s="360"/>
      <c r="V249" s="358" t="str">
        <f>Calcu!H246</f>
        <v/>
      </c>
      <c r="W249" s="359"/>
      <c r="X249" s="359"/>
      <c r="Y249" s="359"/>
      <c r="Z249" s="360"/>
      <c r="AA249" s="358" t="str">
        <f>Calcu!I246</f>
        <v/>
      </c>
      <c r="AB249" s="359"/>
      <c r="AC249" s="359"/>
      <c r="AD249" s="359"/>
      <c r="AE249" s="360"/>
      <c r="AF249" s="358" t="str">
        <f>Calcu!J246</f>
        <v/>
      </c>
      <c r="AG249" s="359"/>
      <c r="AH249" s="359"/>
      <c r="AI249" s="359"/>
      <c r="AJ249" s="360"/>
      <c r="AK249" s="358" t="str">
        <f>Calcu!K246</f>
        <v/>
      </c>
      <c r="AL249" s="359"/>
      <c r="AM249" s="359"/>
      <c r="AN249" s="359"/>
      <c r="AO249" s="360"/>
      <c r="AP249" s="358" t="str">
        <f>Calcu!L246</f>
        <v/>
      </c>
      <c r="AQ249" s="359"/>
      <c r="AR249" s="359"/>
      <c r="AS249" s="359"/>
      <c r="AT249" s="360"/>
      <c r="AU249" s="358" t="str">
        <f>Calcu!N246</f>
        <v/>
      </c>
      <c r="AV249" s="359"/>
      <c r="AW249" s="359"/>
      <c r="AX249" s="359"/>
      <c r="AY249" s="360"/>
      <c r="AZ249" s="358" t="str">
        <f>Calcu!T246</f>
        <v/>
      </c>
      <c r="BA249" s="359"/>
      <c r="BB249" s="359"/>
      <c r="BC249" s="359"/>
      <c r="BD249" s="360"/>
      <c r="BE249" s="358" t="str">
        <f>Calcu!AA246</f>
        <v/>
      </c>
      <c r="BF249" s="359"/>
      <c r="BG249" s="359"/>
      <c r="BH249" s="359"/>
      <c r="BI249" s="360"/>
      <c r="BJ249" s="358" t="str">
        <f>Calcu!AB246</f>
        <v/>
      </c>
      <c r="BK249" s="359"/>
      <c r="BL249" s="359"/>
      <c r="BM249" s="359"/>
      <c r="BN249" s="360"/>
    </row>
    <row r="250" spans="1:66" ht="18.75" customHeight="1">
      <c r="A250" s="57"/>
      <c r="B250" s="358" t="str">
        <f>Calcu!C247</f>
        <v/>
      </c>
      <c r="C250" s="359"/>
      <c r="D250" s="359"/>
      <c r="E250" s="359"/>
      <c r="F250" s="360"/>
      <c r="G250" s="358" t="str">
        <f>Calcu!E247</f>
        <v/>
      </c>
      <c r="H250" s="359"/>
      <c r="I250" s="359"/>
      <c r="J250" s="359"/>
      <c r="K250" s="360"/>
      <c r="L250" s="358" t="str">
        <f>Calcu!F247</f>
        <v/>
      </c>
      <c r="M250" s="359"/>
      <c r="N250" s="359"/>
      <c r="O250" s="359"/>
      <c r="P250" s="360"/>
      <c r="Q250" s="358" t="str">
        <f>Calcu!G247</f>
        <v/>
      </c>
      <c r="R250" s="359"/>
      <c r="S250" s="359"/>
      <c r="T250" s="359"/>
      <c r="U250" s="360"/>
      <c r="V250" s="358" t="str">
        <f>Calcu!H247</f>
        <v/>
      </c>
      <c r="W250" s="359"/>
      <c r="X250" s="359"/>
      <c r="Y250" s="359"/>
      <c r="Z250" s="360"/>
      <c r="AA250" s="358" t="str">
        <f>Calcu!I247</f>
        <v/>
      </c>
      <c r="AB250" s="359"/>
      <c r="AC250" s="359"/>
      <c r="AD250" s="359"/>
      <c r="AE250" s="360"/>
      <c r="AF250" s="358" t="str">
        <f>Calcu!J247</f>
        <v/>
      </c>
      <c r="AG250" s="359"/>
      <c r="AH250" s="359"/>
      <c r="AI250" s="359"/>
      <c r="AJ250" s="360"/>
      <c r="AK250" s="358" t="str">
        <f>Calcu!K247</f>
        <v/>
      </c>
      <c r="AL250" s="359"/>
      <c r="AM250" s="359"/>
      <c r="AN250" s="359"/>
      <c r="AO250" s="360"/>
      <c r="AP250" s="358" t="str">
        <f>Calcu!L247</f>
        <v/>
      </c>
      <c r="AQ250" s="359"/>
      <c r="AR250" s="359"/>
      <c r="AS250" s="359"/>
      <c r="AT250" s="360"/>
      <c r="AU250" s="358" t="str">
        <f>Calcu!N247</f>
        <v/>
      </c>
      <c r="AV250" s="359"/>
      <c r="AW250" s="359"/>
      <c r="AX250" s="359"/>
      <c r="AY250" s="360"/>
      <c r="AZ250" s="358" t="str">
        <f>Calcu!T247</f>
        <v/>
      </c>
      <c r="BA250" s="359"/>
      <c r="BB250" s="359"/>
      <c r="BC250" s="359"/>
      <c r="BD250" s="360"/>
      <c r="BE250" s="358" t="str">
        <f>Calcu!AA247</f>
        <v/>
      </c>
      <c r="BF250" s="359"/>
      <c r="BG250" s="359"/>
      <c r="BH250" s="359"/>
      <c r="BI250" s="360"/>
      <c r="BJ250" s="358" t="str">
        <f>Calcu!AB247</f>
        <v/>
      </c>
      <c r="BK250" s="359"/>
      <c r="BL250" s="359"/>
      <c r="BM250" s="359"/>
      <c r="BN250" s="360"/>
    </row>
    <row r="251" spans="1:66" ht="18.75" customHeight="1">
      <c r="A251" s="57"/>
      <c r="B251" s="358" t="str">
        <f>Calcu!C248</f>
        <v/>
      </c>
      <c r="C251" s="359"/>
      <c r="D251" s="359"/>
      <c r="E251" s="359"/>
      <c r="F251" s="360"/>
      <c r="G251" s="358" t="str">
        <f>Calcu!E248</f>
        <v/>
      </c>
      <c r="H251" s="359"/>
      <c r="I251" s="359"/>
      <c r="J251" s="359"/>
      <c r="K251" s="360"/>
      <c r="L251" s="358" t="str">
        <f>Calcu!F248</f>
        <v/>
      </c>
      <c r="M251" s="359"/>
      <c r="N251" s="359"/>
      <c r="O251" s="359"/>
      <c r="P251" s="360"/>
      <c r="Q251" s="358" t="str">
        <f>Calcu!G248</f>
        <v/>
      </c>
      <c r="R251" s="359"/>
      <c r="S251" s="359"/>
      <c r="T251" s="359"/>
      <c r="U251" s="360"/>
      <c r="V251" s="358" t="str">
        <f>Calcu!H248</f>
        <v/>
      </c>
      <c r="W251" s="359"/>
      <c r="X251" s="359"/>
      <c r="Y251" s="359"/>
      <c r="Z251" s="360"/>
      <c r="AA251" s="358" t="str">
        <f>Calcu!I248</f>
        <v/>
      </c>
      <c r="AB251" s="359"/>
      <c r="AC251" s="359"/>
      <c r="AD251" s="359"/>
      <c r="AE251" s="360"/>
      <c r="AF251" s="358" t="str">
        <f>Calcu!J248</f>
        <v/>
      </c>
      <c r="AG251" s="359"/>
      <c r="AH251" s="359"/>
      <c r="AI251" s="359"/>
      <c r="AJ251" s="360"/>
      <c r="AK251" s="358" t="str">
        <f>Calcu!K248</f>
        <v/>
      </c>
      <c r="AL251" s="359"/>
      <c r="AM251" s="359"/>
      <c r="AN251" s="359"/>
      <c r="AO251" s="360"/>
      <c r="AP251" s="358" t="str">
        <f>Calcu!L248</f>
        <v/>
      </c>
      <c r="AQ251" s="359"/>
      <c r="AR251" s="359"/>
      <c r="AS251" s="359"/>
      <c r="AT251" s="360"/>
      <c r="AU251" s="358" t="str">
        <f>Calcu!N248</f>
        <v/>
      </c>
      <c r="AV251" s="359"/>
      <c r="AW251" s="359"/>
      <c r="AX251" s="359"/>
      <c r="AY251" s="360"/>
      <c r="AZ251" s="358" t="str">
        <f>Calcu!T248</f>
        <v/>
      </c>
      <c r="BA251" s="359"/>
      <c r="BB251" s="359"/>
      <c r="BC251" s="359"/>
      <c r="BD251" s="360"/>
      <c r="BE251" s="358" t="str">
        <f>Calcu!AA248</f>
        <v/>
      </c>
      <c r="BF251" s="359"/>
      <c r="BG251" s="359"/>
      <c r="BH251" s="359"/>
      <c r="BI251" s="360"/>
      <c r="BJ251" s="358" t="str">
        <f>Calcu!AB248</f>
        <v/>
      </c>
      <c r="BK251" s="359"/>
      <c r="BL251" s="359"/>
      <c r="BM251" s="359"/>
      <c r="BN251" s="360"/>
    </row>
    <row r="252" spans="1:66" ht="18.75" customHeight="1">
      <c r="A252" s="57"/>
      <c r="B252" s="358" t="str">
        <f>Calcu!C249</f>
        <v/>
      </c>
      <c r="C252" s="359"/>
      <c r="D252" s="359"/>
      <c r="E252" s="359"/>
      <c r="F252" s="360"/>
      <c r="G252" s="358" t="str">
        <f>Calcu!E249</f>
        <v/>
      </c>
      <c r="H252" s="359"/>
      <c r="I252" s="359"/>
      <c r="J252" s="359"/>
      <c r="K252" s="360"/>
      <c r="L252" s="358" t="str">
        <f>Calcu!F249</f>
        <v/>
      </c>
      <c r="M252" s="359"/>
      <c r="N252" s="359"/>
      <c r="O252" s="359"/>
      <c r="P252" s="360"/>
      <c r="Q252" s="358" t="str">
        <f>Calcu!G249</f>
        <v/>
      </c>
      <c r="R252" s="359"/>
      <c r="S252" s="359"/>
      <c r="T252" s="359"/>
      <c r="U252" s="360"/>
      <c r="V252" s="358" t="str">
        <f>Calcu!H249</f>
        <v/>
      </c>
      <c r="W252" s="359"/>
      <c r="X252" s="359"/>
      <c r="Y252" s="359"/>
      <c r="Z252" s="360"/>
      <c r="AA252" s="358" t="str">
        <f>Calcu!I249</f>
        <v/>
      </c>
      <c r="AB252" s="359"/>
      <c r="AC252" s="359"/>
      <c r="AD252" s="359"/>
      <c r="AE252" s="360"/>
      <c r="AF252" s="358" t="str">
        <f>Calcu!J249</f>
        <v/>
      </c>
      <c r="AG252" s="359"/>
      <c r="AH252" s="359"/>
      <c r="AI252" s="359"/>
      <c r="AJ252" s="360"/>
      <c r="AK252" s="358" t="str">
        <f>Calcu!K249</f>
        <v/>
      </c>
      <c r="AL252" s="359"/>
      <c r="AM252" s="359"/>
      <c r="AN252" s="359"/>
      <c r="AO252" s="360"/>
      <c r="AP252" s="358" t="str">
        <f>Calcu!L249</f>
        <v/>
      </c>
      <c r="AQ252" s="359"/>
      <c r="AR252" s="359"/>
      <c r="AS252" s="359"/>
      <c r="AT252" s="360"/>
      <c r="AU252" s="358" t="str">
        <f>Calcu!N249</f>
        <v/>
      </c>
      <c r="AV252" s="359"/>
      <c r="AW252" s="359"/>
      <c r="AX252" s="359"/>
      <c r="AY252" s="360"/>
      <c r="AZ252" s="358" t="str">
        <f>Calcu!T249</f>
        <v/>
      </c>
      <c r="BA252" s="359"/>
      <c r="BB252" s="359"/>
      <c r="BC252" s="359"/>
      <c r="BD252" s="360"/>
      <c r="BE252" s="358" t="str">
        <f>Calcu!AA249</f>
        <v/>
      </c>
      <c r="BF252" s="359"/>
      <c r="BG252" s="359"/>
      <c r="BH252" s="359"/>
      <c r="BI252" s="360"/>
      <c r="BJ252" s="358" t="str">
        <f>Calcu!AB249</f>
        <v/>
      </c>
      <c r="BK252" s="359"/>
      <c r="BL252" s="359"/>
      <c r="BM252" s="359"/>
      <c r="BN252" s="360"/>
    </row>
    <row r="253" spans="1:66" ht="18.75" customHeight="1">
      <c r="A253" s="57"/>
      <c r="B253" s="358" t="str">
        <f>Calcu!C250</f>
        <v/>
      </c>
      <c r="C253" s="359"/>
      <c r="D253" s="359"/>
      <c r="E253" s="359"/>
      <c r="F253" s="360"/>
      <c r="G253" s="358" t="str">
        <f>Calcu!E250</f>
        <v/>
      </c>
      <c r="H253" s="359"/>
      <c r="I253" s="359"/>
      <c r="J253" s="359"/>
      <c r="K253" s="360"/>
      <c r="L253" s="358" t="str">
        <f>Calcu!F250</f>
        <v/>
      </c>
      <c r="M253" s="359"/>
      <c r="N253" s="359"/>
      <c r="O253" s="359"/>
      <c r="P253" s="360"/>
      <c r="Q253" s="358" t="str">
        <f>Calcu!G250</f>
        <v/>
      </c>
      <c r="R253" s="359"/>
      <c r="S253" s="359"/>
      <c r="T253" s="359"/>
      <c r="U253" s="360"/>
      <c r="V253" s="358" t="str">
        <f>Calcu!H250</f>
        <v/>
      </c>
      <c r="W253" s="359"/>
      <c r="X253" s="359"/>
      <c r="Y253" s="359"/>
      <c r="Z253" s="360"/>
      <c r="AA253" s="358" t="str">
        <f>Calcu!I250</f>
        <v/>
      </c>
      <c r="AB253" s="359"/>
      <c r="AC253" s="359"/>
      <c r="AD253" s="359"/>
      <c r="AE253" s="360"/>
      <c r="AF253" s="358" t="str">
        <f>Calcu!J250</f>
        <v/>
      </c>
      <c r="AG253" s="359"/>
      <c r="AH253" s="359"/>
      <c r="AI253" s="359"/>
      <c r="AJ253" s="360"/>
      <c r="AK253" s="358" t="str">
        <f>Calcu!K250</f>
        <v/>
      </c>
      <c r="AL253" s="359"/>
      <c r="AM253" s="359"/>
      <c r="AN253" s="359"/>
      <c r="AO253" s="360"/>
      <c r="AP253" s="358" t="str">
        <f>Calcu!L250</f>
        <v/>
      </c>
      <c r="AQ253" s="359"/>
      <c r="AR253" s="359"/>
      <c r="AS253" s="359"/>
      <c r="AT253" s="360"/>
      <c r="AU253" s="358" t="str">
        <f>Calcu!N250</f>
        <v/>
      </c>
      <c r="AV253" s="359"/>
      <c r="AW253" s="359"/>
      <c r="AX253" s="359"/>
      <c r="AY253" s="360"/>
      <c r="AZ253" s="358" t="str">
        <f>Calcu!T250</f>
        <v/>
      </c>
      <c r="BA253" s="359"/>
      <c r="BB253" s="359"/>
      <c r="BC253" s="359"/>
      <c r="BD253" s="360"/>
      <c r="BE253" s="358" t="str">
        <f>Calcu!AA250</f>
        <v/>
      </c>
      <c r="BF253" s="359"/>
      <c r="BG253" s="359"/>
      <c r="BH253" s="359"/>
      <c r="BI253" s="360"/>
      <c r="BJ253" s="358" t="str">
        <f>Calcu!AB250</f>
        <v/>
      </c>
      <c r="BK253" s="359"/>
      <c r="BL253" s="359"/>
      <c r="BM253" s="359"/>
      <c r="BN253" s="360"/>
    </row>
    <row r="254" spans="1:66" ht="18.75" customHeight="1">
      <c r="A254" s="57"/>
      <c r="B254" s="358" t="str">
        <f>Calcu!C251</f>
        <v/>
      </c>
      <c r="C254" s="359"/>
      <c r="D254" s="359"/>
      <c r="E254" s="359"/>
      <c r="F254" s="360"/>
      <c r="G254" s="358" t="str">
        <f>Calcu!E251</f>
        <v/>
      </c>
      <c r="H254" s="359"/>
      <c r="I254" s="359"/>
      <c r="J254" s="359"/>
      <c r="K254" s="360"/>
      <c r="L254" s="358" t="str">
        <f>Calcu!F251</f>
        <v/>
      </c>
      <c r="M254" s="359"/>
      <c r="N254" s="359"/>
      <c r="O254" s="359"/>
      <c r="P254" s="360"/>
      <c r="Q254" s="358" t="str">
        <f>Calcu!G251</f>
        <v/>
      </c>
      <c r="R254" s="359"/>
      <c r="S254" s="359"/>
      <c r="T254" s="359"/>
      <c r="U254" s="360"/>
      <c r="V254" s="358" t="str">
        <f>Calcu!H251</f>
        <v/>
      </c>
      <c r="W254" s="359"/>
      <c r="X254" s="359"/>
      <c r="Y254" s="359"/>
      <c r="Z254" s="360"/>
      <c r="AA254" s="358" t="str">
        <f>Calcu!I251</f>
        <v/>
      </c>
      <c r="AB254" s="359"/>
      <c r="AC254" s="359"/>
      <c r="AD254" s="359"/>
      <c r="AE254" s="360"/>
      <c r="AF254" s="358" t="str">
        <f>Calcu!J251</f>
        <v/>
      </c>
      <c r="AG254" s="359"/>
      <c r="AH254" s="359"/>
      <c r="AI254" s="359"/>
      <c r="AJ254" s="360"/>
      <c r="AK254" s="358" t="str">
        <f>Calcu!K251</f>
        <v/>
      </c>
      <c r="AL254" s="359"/>
      <c r="AM254" s="359"/>
      <c r="AN254" s="359"/>
      <c r="AO254" s="360"/>
      <c r="AP254" s="358" t="str">
        <f>Calcu!L251</f>
        <v/>
      </c>
      <c r="AQ254" s="359"/>
      <c r="AR254" s="359"/>
      <c r="AS254" s="359"/>
      <c r="AT254" s="360"/>
      <c r="AU254" s="358" t="str">
        <f>Calcu!N251</f>
        <v/>
      </c>
      <c r="AV254" s="359"/>
      <c r="AW254" s="359"/>
      <c r="AX254" s="359"/>
      <c r="AY254" s="360"/>
      <c r="AZ254" s="358" t="str">
        <f>Calcu!T251</f>
        <v/>
      </c>
      <c r="BA254" s="359"/>
      <c r="BB254" s="359"/>
      <c r="BC254" s="359"/>
      <c r="BD254" s="360"/>
      <c r="BE254" s="358" t="str">
        <f>Calcu!AA251</f>
        <v/>
      </c>
      <c r="BF254" s="359"/>
      <c r="BG254" s="359"/>
      <c r="BH254" s="359"/>
      <c r="BI254" s="360"/>
      <c r="BJ254" s="358" t="str">
        <f>Calcu!AB251</f>
        <v/>
      </c>
      <c r="BK254" s="359"/>
      <c r="BL254" s="359"/>
      <c r="BM254" s="359"/>
      <c r="BN254" s="360"/>
    </row>
    <row r="255" spans="1:66" ht="18.75" customHeight="1">
      <c r="A255" s="57"/>
      <c r="B255" s="358" t="str">
        <f>Calcu!C252</f>
        <v/>
      </c>
      <c r="C255" s="359"/>
      <c r="D255" s="359"/>
      <c r="E255" s="359"/>
      <c r="F255" s="360"/>
      <c r="G255" s="358" t="str">
        <f>Calcu!E252</f>
        <v/>
      </c>
      <c r="H255" s="359"/>
      <c r="I255" s="359"/>
      <c r="J255" s="359"/>
      <c r="K255" s="360"/>
      <c r="L255" s="358" t="str">
        <f>Calcu!F252</f>
        <v/>
      </c>
      <c r="M255" s="359"/>
      <c r="N255" s="359"/>
      <c r="O255" s="359"/>
      <c r="P255" s="360"/>
      <c r="Q255" s="358" t="str">
        <f>Calcu!G252</f>
        <v/>
      </c>
      <c r="R255" s="359"/>
      <c r="S255" s="359"/>
      <c r="T255" s="359"/>
      <c r="U255" s="360"/>
      <c r="V255" s="358" t="str">
        <f>Calcu!H252</f>
        <v/>
      </c>
      <c r="W255" s="359"/>
      <c r="X255" s="359"/>
      <c r="Y255" s="359"/>
      <c r="Z255" s="360"/>
      <c r="AA255" s="358" t="str">
        <f>Calcu!I252</f>
        <v/>
      </c>
      <c r="AB255" s="359"/>
      <c r="AC255" s="359"/>
      <c r="AD255" s="359"/>
      <c r="AE255" s="360"/>
      <c r="AF255" s="358" t="str">
        <f>Calcu!J252</f>
        <v/>
      </c>
      <c r="AG255" s="359"/>
      <c r="AH255" s="359"/>
      <c r="AI255" s="359"/>
      <c r="AJ255" s="360"/>
      <c r="AK255" s="358" t="str">
        <f>Calcu!K252</f>
        <v/>
      </c>
      <c r="AL255" s="359"/>
      <c r="AM255" s="359"/>
      <c r="AN255" s="359"/>
      <c r="AO255" s="360"/>
      <c r="AP255" s="358" t="str">
        <f>Calcu!L252</f>
        <v/>
      </c>
      <c r="AQ255" s="359"/>
      <c r="AR255" s="359"/>
      <c r="AS255" s="359"/>
      <c r="AT255" s="360"/>
      <c r="AU255" s="358" t="str">
        <f>Calcu!N252</f>
        <v/>
      </c>
      <c r="AV255" s="359"/>
      <c r="AW255" s="359"/>
      <c r="AX255" s="359"/>
      <c r="AY255" s="360"/>
      <c r="AZ255" s="358" t="str">
        <f>Calcu!T252</f>
        <v/>
      </c>
      <c r="BA255" s="359"/>
      <c r="BB255" s="359"/>
      <c r="BC255" s="359"/>
      <c r="BD255" s="360"/>
      <c r="BE255" s="358" t="str">
        <f>Calcu!AA252</f>
        <v/>
      </c>
      <c r="BF255" s="359"/>
      <c r="BG255" s="359"/>
      <c r="BH255" s="359"/>
      <c r="BI255" s="360"/>
      <c r="BJ255" s="358" t="str">
        <f>Calcu!AB252</f>
        <v/>
      </c>
      <c r="BK255" s="359"/>
      <c r="BL255" s="359"/>
      <c r="BM255" s="359"/>
      <c r="BN255" s="360"/>
    </row>
    <row r="256" spans="1:66" ht="18.75" customHeight="1">
      <c r="A256" s="57"/>
      <c r="B256" s="358" t="str">
        <f>Calcu!C253</f>
        <v/>
      </c>
      <c r="C256" s="359"/>
      <c r="D256" s="359"/>
      <c r="E256" s="359"/>
      <c r="F256" s="360"/>
      <c r="G256" s="358" t="str">
        <f>Calcu!E253</f>
        <v/>
      </c>
      <c r="H256" s="359"/>
      <c r="I256" s="359"/>
      <c r="J256" s="359"/>
      <c r="K256" s="360"/>
      <c r="L256" s="358" t="str">
        <f>Calcu!F253</f>
        <v/>
      </c>
      <c r="M256" s="359"/>
      <c r="N256" s="359"/>
      <c r="O256" s="359"/>
      <c r="P256" s="360"/>
      <c r="Q256" s="358" t="str">
        <f>Calcu!G253</f>
        <v/>
      </c>
      <c r="R256" s="359"/>
      <c r="S256" s="359"/>
      <c r="T256" s="359"/>
      <c r="U256" s="360"/>
      <c r="V256" s="358" t="str">
        <f>Calcu!H253</f>
        <v/>
      </c>
      <c r="W256" s="359"/>
      <c r="X256" s="359"/>
      <c r="Y256" s="359"/>
      <c r="Z256" s="360"/>
      <c r="AA256" s="358" t="str">
        <f>Calcu!I253</f>
        <v/>
      </c>
      <c r="AB256" s="359"/>
      <c r="AC256" s="359"/>
      <c r="AD256" s="359"/>
      <c r="AE256" s="360"/>
      <c r="AF256" s="358" t="str">
        <f>Calcu!J253</f>
        <v/>
      </c>
      <c r="AG256" s="359"/>
      <c r="AH256" s="359"/>
      <c r="AI256" s="359"/>
      <c r="AJ256" s="360"/>
      <c r="AK256" s="358" t="str">
        <f>Calcu!K253</f>
        <v/>
      </c>
      <c r="AL256" s="359"/>
      <c r="AM256" s="359"/>
      <c r="AN256" s="359"/>
      <c r="AO256" s="360"/>
      <c r="AP256" s="358" t="str">
        <f>Calcu!L253</f>
        <v/>
      </c>
      <c r="AQ256" s="359"/>
      <c r="AR256" s="359"/>
      <c r="AS256" s="359"/>
      <c r="AT256" s="360"/>
      <c r="AU256" s="358" t="str">
        <f>Calcu!N253</f>
        <v/>
      </c>
      <c r="AV256" s="359"/>
      <c r="AW256" s="359"/>
      <c r="AX256" s="359"/>
      <c r="AY256" s="360"/>
      <c r="AZ256" s="358" t="str">
        <f>Calcu!T253</f>
        <v/>
      </c>
      <c r="BA256" s="359"/>
      <c r="BB256" s="359"/>
      <c r="BC256" s="359"/>
      <c r="BD256" s="360"/>
      <c r="BE256" s="358" t="str">
        <f>Calcu!AA253</f>
        <v/>
      </c>
      <c r="BF256" s="359"/>
      <c r="BG256" s="359"/>
      <c r="BH256" s="359"/>
      <c r="BI256" s="360"/>
      <c r="BJ256" s="358" t="str">
        <f>Calcu!AB253</f>
        <v/>
      </c>
      <c r="BK256" s="359"/>
      <c r="BL256" s="359"/>
      <c r="BM256" s="359"/>
      <c r="BN256" s="360"/>
    </row>
    <row r="257" spans="1:66" ht="18.75" customHeight="1">
      <c r="A257" s="57"/>
      <c r="B257" s="358" t="str">
        <f>Calcu!C254</f>
        <v/>
      </c>
      <c r="C257" s="359"/>
      <c r="D257" s="359"/>
      <c r="E257" s="359"/>
      <c r="F257" s="360"/>
      <c r="G257" s="358" t="str">
        <f>Calcu!E254</f>
        <v/>
      </c>
      <c r="H257" s="359"/>
      <c r="I257" s="359"/>
      <c r="J257" s="359"/>
      <c r="K257" s="360"/>
      <c r="L257" s="358" t="str">
        <f>Calcu!F254</f>
        <v/>
      </c>
      <c r="M257" s="359"/>
      <c r="N257" s="359"/>
      <c r="O257" s="359"/>
      <c r="P257" s="360"/>
      <c r="Q257" s="358" t="str">
        <f>Calcu!G254</f>
        <v/>
      </c>
      <c r="R257" s="359"/>
      <c r="S257" s="359"/>
      <c r="T257" s="359"/>
      <c r="U257" s="360"/>
      <c r="V257" s="358" t="str">
        <f>Calcu!H254</f>
        <v/>
      </c>
      <c r="W257" s="359"/>
      <c r="X257" s="359"/>
      <c r="Y257" s="359"/>
      <c r="Z257" s="360"/>
      <c r="AA257" s="358" t="str">
        <f>Calcu!I254</f>
        <v/>
      </c>
      <c r="AB257" s="359"/>
      <c r="AC257" s="359"/>
      <c r="AD257" s="359"/>
      <c r="AE257" s="360"/>
      <c r="AF257" s="358" t="str">
        <f>Calcu!J254</f>
        <v/>
      </c>
      <c r="AG257" s="359"/>
      <c r="AH257" s="359"/>
      <c r="AI257" s="359"/>
      <c r="AJ257" s="360"/>
      <c r="AK257" s="358" t="str">
        <f>Calcu!K254</f>
        <v/>
      </c>
      <c r="AL257" s="359"/>
      <c r="AM257" s="359"/>
      <c r="AN257" s="359"/>
      <c r="AO257" s="360"/>
      <c r="AP257" s="358" t="str">
        <f>Calcu!L254</f>
        <v/>
      </c>
      <c r="AQ257" s="359"/>
      <c r="AR257" s="359"/>
      <c r="AS257" s="359"/>
      <c r="AT257" s="360"/>
      <c r="AU257" s="358" t="str">
        <f>Calcu!N254</f>
        <v/>
      </c>
      <c r="AV257" s="359"/>
      <c r="AW257" s="359"/>
      <c r="AX257" s="359"/>
      <c r="AY257" s="360"/>
      <c r="AZ257" s="358" t="str">
        <f>Calcu!T254</f>
        <v/>
      </c>
      <c r="BA257" s="359"/>
      <c r="BB257" s="359"/>
      <c r="BC257" s="359"/>
      <c r="BD257" s="360"/>
      <c r="BE257" s="358" t="str">
        <f>Calcu!AA254</f>
        <v/>
      </c>
      <c r="BF257" s="359"/>
      <c r="BG257" s="359"/>
      <c r="BH257" s="359"/>
      <c r="BI257" s="360"/>
      <c r="BJ257" s="358" t="str">
        <f>Calcu!AB254</f>
        <v/>
      </c>
      <c r="BK257" s="359"/>
      <c r="BL257" s="359"/>
      <c r="BM257" s="359"/>
      <c r="BN257" s="360"/>
    </row>
    <row r="258" spans="1:66" ht="18.75" customHeight="1">
      <c r="A258" s="57"/>
      <c r="B258" s="358" t="str">
        <f>Calcu!C255</f>
        <v/>
      </c>
      <c r="C258" s="359"/>
      <c r="D258" s="359"/>
      <c r="E258" s="359"/>
      <c r="F258" s="360"/>
      <c r="G258" s="358" t="str">
        <f>Calcu!E255</f>
        <v/>
      </c>
      <c r="H258" s="359"/>
      <c r="I258" s="359"/>
      <c r="J258" s="359"/>
      <c r="K258" s="360"/>
      <c r="L258" s="358" t="str">
        <f>Calcu!F255</f>
        <v/>
      </c>
      <c r="M258" s="359"/>
      <c r="N258" s="359"/>
      <c r="O258" s="359"/>
      <c r="P258" s="360"/>
      <c r="Q258" s="358" t="str">
        <f>Calcu!G255</f>
        <v/>
      </c>
      <c r="R258" s="359"/>
      <c r="S258" s="359"/>
      <c r="T258" s="359"/>
      <c r="U258" s="360"/>
      <c r="V258" s="358" t="str">
        <f>Calcu!H255</f>
        <v/>
      </c>
      <c r="W258" s="359"/>
      <c r="X258" s="359"/>
      <c r="Y258" s="359"/>
      <c r="Z258" s="360"/>
      <c r="AA258" s="358" t="str">
        <f>Calcu!I255</f>
        <v/>
      </c>
      <c r="AB258" s="359"/>
      <c r="AC258" s="359"/>
      <c r="AD258" s="359"/>
      <c r="AE258" s="360"/>
      <c r="AF258" s="358" t="str">
        <f>Calcu!J255</f>
        <v/>
      </c>
      <c r="AG258" s="359"/>
      <c r="AH258" s="359"/>
      <c r="AI258" s="359"/>
      <c r="AJ258" s="360"/>
      <c r="AK258" s="358" t="str">
        <f>Calcu!K255</f>
        <v/>
      </c>
      <c r="AL258" s="359"/>
      <c r="AM258" s="359"/>
      <c r="AN258" s="359"/>
      <c r="AO258" s="360"/>
      <c r="AP258" s="358" t="str">
        <f>Calcu!L255</f>
        <v/>
      </c>
      <c r="AQ258" s="359"/>
      <c r="AR258" s="359"/>
      <c r="AS258" s="359"/>
      <c r="AT258" s="360"/>
      <c r="AU258" s="358" t="str">
        <f>Calcu!N255</f>
        <v/>
      </c>
      <c r="AV258" s="359"/>
      <c r="AW258" s="359"/>
      <c r="AX258" s="359"/>
      <c r="AY258" s="360"/>
      <c r="AZ258" s="358" t="str">
        <f>Calcu!T255</f>
        <v/>
      </c>
      <c r="BA258" s="359"/>
      <c r="BB258" s="359"/>
      <c r="BC258" s="359"/>
      <c r="BD258" s="360"/>
      <c r="BE258" s="358" t="str">
        <f>Calcu!AA255</f>
        <v/>
      </c>
      <c r="BF258" s="359"/>
      <c r="BG258" s="359"/>
      <c r="BH258" s="359"/>
      <c r="BI258" s="360"/>
      <c r="BJ258" s="358" t="str">
        <f>Calcu!AB255</f>
        <v/>
      </c>
      <c r="BK258" s="359"/>
      <c r="BL258" s="359"/>
      <c r="BM258" s="359"/>
      <c r="BN258" s="360"/>
    </row>
    <row r="259" spans="1:66" ht="18.75" customHeight="1">
      <c r="A259" s="57"/>
      <c r="B259" s="358" t="str">
        <f>Calcu!C256</f>
        <v/>
      </c>
      <c r="C259" s="359"/>
      <c r="D259" s="359"/>
      <c r="E259" s="359"/>
      <c r="F259" s="360"/>
      <c r="G259" s="358" t="str">
        <f>Calcu!E256</f>
        <v/>
      </c>
      <c r="H259" s="359"/>
      <c r="I259" s="359"/>
      <c r="J259" s="359"/>
      <c r="K259" s="360"/>
      <c r="L259" s="358" t="str">
        <f>Calcu!F256</f>
        <v/>
      </c>
      <c r="M259" s="359"/>
      <c r="N259" s="359"/>
      <c r="O259" s="359"/>
      <c r="P259" s="360"/>
      <c r="Q259" s="358" t="str">
        <f>Calcu!G256</f>
        <v/>
      </c>
      <c r="R259" s="359"/>
      <c r="S259" s="359"/>
      <c r="T259" s="359"/>
      <c r="U259" s="360"/>
      <c r="V259" s="358" t="str">
        <f>Calcu!H256</f>
        <v/>
      </c>
      <c r="W259" s="359"/>
      <c r="X259" s="359"/>
      <c r="Y259" s="359"/>
      <c r="Z259" s="360"/>
      <c r="AA259" s="358" t="str">
        <f>Calcu!I256</f>
        <v/>
      </c>
      <c r="AB259" s="359"/>
      <c r="AC259" s="359"/>
      <c r="AD259" s="359"/>
      <c r="AE259" s="360"/>
      <c r="AF259" s="358" t="str">
        <f>Calcu!J256</f>
        <v/>
      </c>
      <c r="AG259" s="359"/>
      <c r="AH259" s="359"/>
      <c r="AI259" s="359"/>
      <c r="AJ259" s="360"/>
      <c r="AK259" s="358" t="str">
        <f>Calcu!K256</f>
        <v/>
      </c>
      <c r="AL259" s="359"/>
      <c r="AM259" s="359"/>
      <c r="AN259" s="359"/>
      <c r="AO259" s="360"/>
      <c r="AP259" s="358" t="str">
        <f>Calcu!L256</f>
        <v/>
      </c>
      <c r="AQ259" s="359"/>
      <c r="AR259" s="359"/>
      <c r="AS259" s="359"/>
      <c r="AT259" s="360"/>
      <c r="AU259" s="358" t="str">
        <f>Calcu!N256</f>
        <v/>
      </c>
      <c r="AV259" s="359"/>
      <c r="AW259" s="359"/>
      <c r="AX259" s="359"/>
      <c r="AY259" s="360"/>
      <c r="AZ259" s="358" t="str">
        <f>Calcu!T256</f>
        <v/>
      </c>
      <c r="BA259" s="359"/>
      <c r="BB259" s="359"/>
      <c r="BC259" s="359"/>
      <c r="BD259" s="360"/>
      <c r="BE259" s="358" t="str">
        <f>Calcu!AA256</f>
        <v/>
      </c>
      <c r="BF259" s="359"/>
      <c r="BG259" s="359"/>
      <c r="BH259" s="359"/>
      <c r="BI259" s="360"/>
      <c r="BJ259" s="358" t="str">
        <f>Calcu!AB256</f>
        <v/>
      </c>
      <c r="BK259" s="359"/>
      <c r="BL259" s="359"/>
      <c r="BM259" s="359"/>
      <c r="BN259" s="360"/>
    </row>
    <row r="260" spans="1:66" ht="18.75" customHeight="1">
      <c r="A260" s="57"/>
      <c r="B260" s="358" t="str">
        <f>Calcu!C257</f>
        <v/>
      </c>
      <c r="C260" s="359"/>
      <c r="D260" s="359"/>
      <c r="E260" s="359"/>
      <c r="F260" s="360"/>
      <c r="G260" s="358" t="str">
        <f>Calcu!E257</f>
        <v/>
      </c>
      <c r="H260" s="359"/>
      <c r="I260" s="359"/>
      <c r="J260" s="359"/>
      <c r="K260" s="360"/>
      <c r="L260" s="358" t="str">
        <f>Calcu!F257</f>
        <v/>
      </c>
      <c r="M260" s="359"/>
      <c r="N260" s="359"/>
      <c r="O260" s="359"/>
      <c r="P260" s="360"/>
      <c r="Q260" s="358" t="str">
        <f>Calcu!G257</f>
        <v/>
      </c>
      <c r="R260" s="359"/>
      <c r="S260" s="359"/>
      <c r="T260" s="359"/>
      <c r="U260" s="360"/>
      <c r="V260" s="358" t="str">
        <f>Calcu!H257</f>
        <v/>
      </c>
      <c r="W260" s="359"/>
      <c r="X260" s="359"/>
      <c r="Y260" s="359"/>
      <c r="Z260" s="360"/>
      <c r="AA260" s="358" t="str">
        <f>Calcu!I257</f>
        <v/>
      </c>
      <c r="AB260" s="359"/>
      <c r="AC260" s="359"/>
      <c r="AD260" s="359"/>
      <c r="AE260" s="360"/>
      <c r="AF260" s="358" t="str">
        <f>Calcu!J257</f>
        <v/>
      </c>
      <c r="AG260" s="359"/>
      <c r="AH260" s="359"/>
      <c r="AI260" s="359"/>
      <c r="AJ260" s="360"/>
      <c r="AK260" s="358" t="str">
        <f>Calcu!K257</f>
        <v/>
      </c>
      <c r="AL260" s="359"/>
      <c r="AM260" s="359"/>
      <c r="AN260" s="359"/>
      <c r="AO260" s="360"/>
      <c r="AP260" s="358" t="str">
        <f>Calcu!L257</f>
        <v/>
      </c>
      <c r="AQ260" s="359"/>
      <c r="AR260" s="359"/>
      <c r="AS260" s="359"/>
      <c r="AT260" s="360"/>
      <c r="AU260" s="358" t="str">
        <f>Calcu!N257</f>
        <v/>
      </c>
      <c r="AV260" s="359"/>
      <c r="AW260" s="359"/>
      <c r="AX260" s="359"/>
      <c r="AY260" s="360"/>
      <c r="AZ260" s="358" t="str">
        <f>Calcu!T257</f>
        <v/>
      </c>
      <c r="BA260" s="359"/>
      <c r="BB260" s="359"/>
      <c r="BC260" s="359"/>
      <c r="BD260" s="360"/>
      <c r="BE260" s="358" t="str">
        <f>Calcu!AA257</f>
        <v/>
      </c>
      <c r="BF260" s="359"/>
      <c r="BG260" s="359"/>
      <c r="BH260" s="359"/>
      <c r="BI260" s="360"/>
      <c r="BJ260" s="358" t="str">
        <f>Calcu!AB257</f>
        <v/>
      </c>
      <c r="BK260" s="359"/>
      <c r="BL260" s="359"/>
      <c r="BM260" s="359"/>
      <c r="BN260" s="360"/>
    </row>
    <row r="261" spans="1:66" ht="18.75" customHeight="1">
      <c r="A261" s="57"/>
      <c r="B261" s="358" t="str">
        <f>Calcu!C258</f>
        <v/>
      </c>
      <c r="C261" s="359"/>
      <c r="D261" s="359"/>
      <c r="E261" s="359"/>
      <c r="F261" s="360"/>
      <c r="G261" s="358" t="str">
        <f>Calcu!E258</f>
        <v/>
      </c>
      <c r="H261" s="359"/>
      <c r="I261" s="359"/>
      <c r="J261" s="359"/>
      <c r="K261" s="360"/>
      <c r="L261" s="358" t="str">
        <f>Calcu!F258</f>
        <v/>
      </c>
      <c r="M261" s="359"/>
      <c r="N261" s="359"/>
      <c r="O261" s="359"/>
      <c r="P261" s="360"/>
      <c r="Q261" s="358" t="str">
        <f>Calcu!G258</f>
        <v/>
      </c>
      <c r="R261" s="359"/>
      <c r="S261" s="359"/>
      <c r="T261" s="359"/>
      <c r="U261" s="360"/>
      <c r="V261" s="358" t="str">
        <f>Calcu!H258</f>
        <v/>
      </c>
      <c r="W261" s="359"/>
      <c r="X261" s="359"/>
      <c r="Y261" s="359"/>
      <c r="Z261" s="360"/>
      <c r="AA261" s="358" t="str">
        <f>Calcu!I258</f>
        <v/>
      </c>
      <c r="AB261" s="359"/>
      <c r="AC261" s="359"/>
      <c r="AD261" s="359"/>
      <c r="AE261" s="360"/>
      <c r="AF261" s="358" t="str">
        <f>Calcu!J258</f>
        <v/>
      </c>
      <c r="AG261" s="359"/>
      <c r="AH261" s="359"/>
      <c r="AI261" s="359"/>
      <c r="AJ261" s="360"/>
      <c r="AK261" s="358" t="str">
        <f>Calcu!K258</f>
        <v/>
      </c>
      <c r="AL261" s="359"/>
      <c r="AM261" s="359"/>
      <c r="AN261" s="359"/>
      <c r="AO261" s="360"/>
      <c r="AP261" s="358" t="str">
        <f>Calcu!L258</f>
        <v/>
      </c>
      <c r="AQ261" s="359"/>
      <c r="AR261" s="359"/>
      <c r="AS261" s="359"/>
      <c r="AT261" s="360"/>
      <c r="AU261" s="358" t="str">
        <f>Calcu!N258</f>
        <v/>
      </c>
      <c r="AV261" s="359"/>
      <c r="AW261" s="359"/>
      <c r="AX261" s="359"/>
      <c r="AY261" s="360"/>
      <c r="AZ261" s="358" t="str">
        <f>Calcu!T258</f>
        <v/>
      </c>
      <c r="BA261" s="359"/>
      <c r="BB261" s="359"/>
      <c r="BC261" s="359"/>
      <c r="BD261" s="360"/>
      <c r="BE261" s="358" t="str">
        <f>Calcu!AA258</f>
        <v/>
      </c>
      <c r="BF261" s="359"/>
      <c r="BG261" s="359"/>
      <c r="BH261" s="359"/>
      <c r="BI261" s="360"/>
      <c r="BJ261" s="358" t="str">
        <f>Calcu!AB258</f>
        <v/>
      </c>
      <c r="BK261" s="359"/>
      <c r="BL261" s="359"/>
      <c r="BM261" s="359"/>
      <c r="BN261" s="360"/>
    </row>
    <row r="262" spans="1:66" ht="18.75" customHeight="1">
      <c r="A262" s="57"/>
      <c r="B262" s="358" t="str">
        <f>Calcu!C259</f>
        <v/>
      </c>
      <c r="C262" s="359"/>
      <c r="D262" s="359"/>
      <c r="E262" s="359"/>
      <c r="F262" s="360"/>
      <c r="G262" s="358" t="str">
        <f>Calcu!E259</f>
        <v/>
      </c>
      <c r="H262" s="359"/>
      <c r="I262" s="359"/>
      <c r="J262" s="359"/>
      <c r="K262" s="360"/>
      <c r="L262" s="358" t="str">
        <f>Calcu!F259</f>
        <v/>
      </c>
      <c r="M262" s="359"/>
      <c r="N262" s="359"/>
      <c r="O262" s="359"/>
      <c r="P262" s="360"/>
      <c r="Q262" s="358" t="str">
        <f>Calcu!G259</f>
        <v/>
      </c>
      <c r="R262" s="359"/>
      <c r="S262" s="359"/>
      <c r="T262" s="359"/>
      <c r="U262" s="360"/>
      <c r="V262" s="358" t="str">
        <f>Calcu!H259</f>
        <v/>
      </c>
      <c r="W262" s="359"/>
      <c r="X262" s="359"/>
      <c r="Y262" s="359"/>
      <c r="Z262" s="360"/>
      <c r="AA262" s="358" t="str">
        <f>Calcu!I259</f>
        <v/>
      </c>
      <c r="AB262" s="359"/>
      <c r="AC262" s="359"/>
      <c r="AD262" s="359"/>
      <c r="AE262" s="360"/>
      <c r="AF262" s="358" t="str">
        <f>Calcu!J259</f>
        <v/>
      </c>
      <c r="AG262" s="359"/>
      <c r="AH262" s="359"/>
      <c r="AI262" s="359"/>
      <c r="AJ262" s="360"/>
      <c r="AK262" s="358" t="str">
        <f>Calcu!K259</f>
        <v/>
      </c>
      <c r="AL262" s="359"/>
      <c r="AM262" s="359"/>
      <c r="AN262" s="359"/>
      <c r="AO262" s="360"/>
      <c r="AP262" s="358" t="str">
        <f>Calcu!L259</f>
        <v/>
      </c>
      <c r="AQ262" s="359"/>
      <c r="AR262" s="359"/>
      <c r="AS262" s="359"/>
      <c r="AT262" s="360"/>
      <c r="AU262" s="358" t="str">
        <f>Calcu!N259</f>
        <v/>
      </c>
      <c r="AV262" s="359"/>
      <c r="AW262" s="359"/>
      <c r="AX262" s="359"/>
      <c r="AY262" s="360"/>
      <c r="AZ262" s="358" t="str">
        <f>Calcu!T259</f>
        <v/>
      </c>
      <c r="BA262" s="359"/>
      <c r="BB262" s="359"/>
      <c r="BC262" s="359"/>
      <c r="BD262" s="360"/>
      <c r="BE262" s="358" t="str">
        <f>Calcu!AA259</f>
        <v/>
      </c>
      <c r="BF262" s="359"/>
      <c r="BG262" s="359"/>
      <c r="BH262" s="359"/>
      <c r="BI262" s="360"/>
      <c r="BJ262" s="358" t="str">
        <f>Calcu!AB259</f>
        <v/>
      </c>
      <c r="BK262" s="359"/>
      <c r="BL262" s="359"/>
      <c r="BM262" s="359"/>
      <c r="BN262" s="360"/>
    </row>
    <row r="263" spans="1:66" ht="18.75" customHeight="1">
      <c r="A263" s="57"/>
      <c r="B263" s="358" t="str">
        <f>Calcu!C260</f>
        <v/>
      </c>
      <c r="C263" s="359"/>
      <c r="D263" s="359"/>
      <c r="E263" s="359"/>
      <c r="F263" s="360"/>
      <c r="G263" s="358" t="str">
        <f>Calcu!E260</f>
        <v/>
      </c>
      <c r="H263" s="359"/>
      <c r="I263" s="359"/>
      <c r="J263" s="359"/>
      <c r="K263" s="360"/>
      <c r="L263" s="358" t="str">
        <f>Calcu!F260</f>
        <v/>
      </c>
      <c r="M263" s="359"/>
      <c r="N263" s="359"/>
      <c r="O263" s="359"/>
      <c r="P263" s="360"/>
      <c r="Q263" s="358" t="str">
        <f>Calcu!G260</f>
        <v/>
      </c>
      <c r="R263" s="359"/>
      <c r="S263" s="359"/>
      <c r="T263" s="359"/>
      <c r="U263" s="360"/>
      <c r="V263" s="358" t="str">
        <f>Calcu!H260</f>
        <v/>
      </c>
      <c r="W263" s="359"/>
      <c r="X263" s="359"/>
      <c r="Y263" s="359"/>
      <c r="Z263" s="360"/>
      <c r="AA263" s="358" t="str">
        <f>Calcu!I260</f>
        <v/>
      </c>
      <c r="AB263" s="359"/>
      <c r="AC263" s="359"/>
      <c r="AD263" s="359"/>
      <c r="AE263" s="360"/>
      <c r="AF263" s="358" t="str">
        <f>Calcu!J260</f>
        <v/>
      </c>
      <c r="AG263" s="359"/>
      <c r="AH263" s="359"/>
      <c r="AI263" s="359"/>
      <c r="AJ263" s="360"/>
      <c r="AK263" s="358" t="str">
        <f>Calcu!K260</f>
        <v/>
      </c>
      <c r="AL263" s="359"/>
      <c r="AM263" s="359"/>
      <c r="AN263" s="359"/>
      <c r="AO263" s="360"/>
      <c r="AP263" s="358" t="str">
        <f>Calcu!L260</f>
        <v/>
      </c>
      <c r="AQ263" s="359"/>
      <c r="AR263" s="359"/>
      <c r="AS263" s="359"/>
      <c r="AT263" s="360"/>
      <c r="AU263" s="358" t="str">
        <f>Calcu!N260</f>
        <v/>
      </c>
      <c r="AV263" s="359"/>
      <c r="AW263" s="359"/>
      <c r="AX263" s="359"/>
      <c r="AY263" s="360"/>
      <c r="AZ263" s="358" t="str">
        <f>Calcu!T260</f>
        <v/>
      </c>
      <c r="BA263" s="359"/>
      <c r="BB263" s="359"/>
      <c r="BC263" s="359"/>
      <c r="BD263" s="360"/>
      <c r="BE263" s="358" t="str">
        <f>Calcu!AA260</f>
        <v/>
      </c>
      <c r="BF263" s="359"/>
      <c r="BG263" s="359"/>
      <c r="BH263" s="359"/>
      <c r="BI263" s="360"/>
      <c r="BJ263" s="358" t="str">
        <f>Calcu!AB260</f>
        <v/>
      </c>
      <c r="BK263" s="359"/>
      <c r="BL263" s="359"/>
      <c r="BM263" s="359"/>
      <c r="BN263" s="360"/>
    </row>
    <row r="264" spans="1:66" ht="18.75" customHeight="1">
      <c r="A264" s="57"/>
      <c r="B264" s="358" t="str">
        <f>Calcu!C261</f>
        <v/>
      </c>
      <c r="C264" s="359"/>
      <c r="D264" s="359"/>
      <c r="E264" s="359"/>
      <c r="F264" s="360"/>
      <c r="G264" s="358" t="str">
        <f>Calcu!E261</f>
        <v/>
      </c>
      <c r="H264" s="359"/>
      <c r="I264" s="359"/>
      <c r="J264" s="359"/>
      <c r="K264" s="360"/>
      <c r="L264" s="358" t="str">
        <f>Calcu!F261</f>
        <v/>
      </c>
      <c r="M264" s="359"/>
      <c r="N264" s="359"/>
      <c r="O264" s="359"/>
      <c r="P264" s="360"/>
      <c r="Q264" s="358" t="str">
        <f>Calcu!G261</f>
        <v/>
      </c>
      <c r="R264" s="359"/>
      <c r="S264" s="359"/>
      <c r="T264" s="359"/>
      <c r="U264" s="360"/>
      <c r="V264" s="358" t="str">
        <f>Calcu!H261</f>
        <v/>
      </c>
      <c r="W264" s="359"/>
      <c r="X264" s="359"/>
      <c r="Y264" s="359"/>
      <c r="Z264" s="360"/>
      <c r="AA264" s="358" t="str">
        <f>Calcu!I261</f>
        <v/>
      </c>
      <c r="AB264" s="359"/>
      <c r="AC264" s="359"/>
      <c r="AD264" s="359"/>
      <c r="AE264" s="360"/>
      <c r="AF264" s="358" t="str">
        <f>Calcu!J261</f>
        <v/>
      </c>
      <c r="AG264" s="359"/>
      <c r="AH264" s="359"/>
      <c r="AI264" s="359"/>
      <c r="AJ264" s="360"/>
      <c r="AK264" s="358" t="str">
        <f>Calcu!K261</f>
        <v/>
      </c>
      <c r="AL264" s="359"/>
      <c r="AM264" s="359"/>
      <c r="AN264" s="359"/>
      <c r="AO264" s="360"/>
      <c r="AP264" s="358" t="str">
        <f>Calcu!L261</f>
        <v/>
      </c>
      <c r="AQ264" s="359"/>
      <c r="AR264" s="359"/>
      <c r="AS264" s="359"/>
      <c r="AT264" s="360"/>
      <c r="AU264" s="358" t="str">
        <f>Calcu!N261</f>
        <v/>
      </c>
      <c r="AV264" s="359"/>
      <c r="AW264" s="359"/>
      <c r="AX264" s="359"/>
      <c r="AY264" s="360"/>
      <c r="AZ264" s="358" t="str">
        <f>Calcu!T261</f>
        <v/>
      </c>
      <c r="BA264" s="359"/>
      <c r="BB264" s="359"/>
      <c r="BC264" s="359"/>
      <c r="BD264" s="360"/>
      <c r="BE264" s="358" t="str">
        <f>Calcu!AA261</f>
        <v/>
      </c>
      <c r="BF264" s="359"/>
      <c r="BG264" s="359"/>
      <c r="BH264" s="359"/>
      <c r="BI264" s="360"/>
      <c r="BJ264" s="358" t="str">
        <f>Calcu!AB261</f>
        <v/>
      </c>
      <c r="BK264" s="359"/>
      <c r="BL264" s="359"/>
      <c r="BM264" s="359"/>
      <c r="BN264" s="360"/>
    </row>
    <row r="265" spans="1:66" ht="18.75" customHeight="1">
      <c r="A265" s="57"/>
      <c r="B265" s="358" t="str">
        <f>Calcu!C262</f>
        <v/>
      </c>
      <c r="C265" s="359"/>
      <c r="D265" s="359"/>
      <c r="E265" s="359"/>
      <c r="F265" s="360"/>
      <c r="G265" s="358" t="str">
        <f>Calcu!E262</f>
        <v/>
      </c>
      <c r="H265" s="359"/>
      <c r="I265" s="359"/>
      <c r="J265" s="359"/>
      <c r="K265" s="360"/>
      <c r="L265" s="358" t="str">
        <f>Calcu!F262</f>
        <v/>
      </c>
      <c r="M265" s="359"/>
      <c r="N265" s="359"/>
      <c r="O265" s="359"/>
      <c r="P265" s="360"/>
      <c r="Q265" s="358" t="str">
        <f>Calcu!G262</f>
        <v/>
      </c>
      <c r="R265" s="359"/>
      <c r="S265" s="359"/>
      <c r="T265" s="359"/>
      <c r="U265" s="360"/>
      <c r="V265" s="358" t="str">
        <f>Calcu!H262</f>
        <v/>
      </c>
      <c r="W265" s="359"/>
      <c r="X265" s="359"/>
      <c r="Y265" s="359"/>
      <c r="Z265" s="360"/>
      <c r="AA265" s="358" t="str">
        <f>Calcu!I262</f>
        <v/>
      </c>
      <c r="AB265" s="359"/>
      <c r="AC265" s="359"/>
      <c r="AD265" s="359"/>
      <c r="AE265" s="360"/>
      <c r="AF265" s="358" t="str">
        <f>Calcu!J262</f>
        <v/>
      </c>
      <c r="AG265" s="359"/>
      <c r="AH265" s="359"/>
      <c r="AI265" s="359"/>
      <c r="AJ265" s="360"/>
      <c r="AK265" s="358" t="str">
        <f>Calcu!K262</f>
        <v/>
      </c>
      <c r="AL265" s="359"/>
      <c r="AM265" s="359"/>
      <c r="AN265" s="359"/>
      <c r="AO265" s="360"/>
      <c r="AP265" s="358" t="str">
        <f>Calcu!L262</f>
        <v/>
      </c>
      <c r="AQ265" s="359"/>
      <c r="AR265" s="359"/>
      <c r="AS265" s="359"/>
      <c r="AT265" s="360"/>
      <c r="AU265" s="358" t="str">
        <f>Calcu!N262</f>
        <v/>
      </c>
      <c r="AV265" s="359"/>
      <c r="AW265" s="359"/>
      <c r="AX265" s="359"/>
      <c r="AY265" s="360"/>
      <c r="AZ265" s="358" t="str">
        <f>Calcu!T262</f>
        <v/>
      </c>
      <c r="BA265" s="359"/>
      <c r="BB265" s="359"/>
      <c r="BC265" s="359"/>
      <c r="BD265" s="360"/>
      <c r="BE265" s="358" t="str">
        <f>Calcu!AA262</f>
        <v/>
      </c>
      <c r="BF265" s="359"/>
      <c r="BG265" s="359"/>
      <c r="BH265" s="359"/>
      <c r="BI265" s="360"/>
      <c r="BJ265" s="358" t="str">
        <f>Calcu!AB262</f>
        <v/>
      </c>
      <c r="BK265" s="359"/>
      <c r="BL265" s="359"/>
      <c r="BM265" s="359"/>
      <c r="BN265" s="360"/>
    </row>
    <row r="266" spans="1:66" ht="18.75" customHeight="1">
      <c r="A266" s="57"/>
      <c r="B266" s="358" t="str">
        <f>Calcu!C263</f>
        <v/>
      </c>
      <c r="C266" s="359"/>
      <c r="D266" s="359"/>
      <c r="E266" s="359"/>
      <c r="F266" s="360"/>
      <c r="G266" s="358" t="str">
        <f>Calcu!E263</f>
        <v/>
      </c>
      <c r="H266" s="359"/>
      <c r="I266" s="359"/>
      <c r="J266" s="359"/>
      <c r="K266" s="360"/>
      <c r="L266" s="358" t="str">
        <f>Calcu!F263</f>
        <v/>
      </c>
      <c r="M266" s="359"/>
      <c r="N266" s="359"/>
      <c r="O266" s="359"/>
      <c r="P266" s="360"/>
      <c r="Q266" s="358" t="str">
        <f>Calcu!G263</f>
        <v/>
      </c>
      <c r="R266" s="359"/>
      <c r="S266" s="359"/>
      <c r="T266" s="359"/>
      <c r="U266" s="360"/>
      <c r="V266" s="358" t="str">
        <f>Calcu!H263</f>
        <v/>
      </c>
      <c r="W266" s="359"/>
      <c r="X266" s="359"/>
      <c r="Y266" s="359"/>
      <c r="Z266" s="360"/>
      <c r="AA266" s="358" t="str">
        <f>Calcu!I263</f>
        <v/>
      </c>
      <c r="AB266" s="359"/>
      <c r="AC266" s="359"/>
      <c r="AD266" s="359"/>
      <c r="AE266" s="360"/>
      <c r="AF266" s="358" t="str">
        <f>Calcu!J263</f>
        <v/>
      </c>
      <c r="AG266" s="359"/>
      <c r="AH266" s="359"/>
      <c r="AI266" s="359"/>
      <c r="AJ266" s="360"/>
      <c r="AK266" s="358" t="str">
        <f>Calcu!K263</f>
        <v/>
      </c>
      <c r="AL266" s="359"/>
      <c r="AM266" s="359"/>
      <c r="AN266" s="359"/>
      <c r="AO266" s="360"/>
      <c r="AP266" s="358" t="str">
        <f>Calcu!L263</f>
        <v/>
      </c>
      <c r="AQ266" s="359"/>
      <c r="AR266" s="359"/>
      <c r="AS266" s="359"/>
      <c r="AT266" s="360"/>
      <c r="AU266" s="358" t="str">
        <f>Calcu!N263</f>
        <v/>
      </c>
      <c r="AV266" s="359"/>
      <c r="AW266" s="359"/>
      <c r="AX266" s="359"/>
      <c r="AY266" s="360"/>
      <c r="AZ266" s="358" t="str">
        <f>Calcu!T263</f>
        <v/>
      </c>
      <c r="BA266" s="359"/>
      <c r="BB266" s="359"/>
      <c r="BC266" s="359"/>
      <c r="BD266" s="360"/>
      <c r="BE266" s="358" t="str">
        <f>Calcu!AA263</f>
        <v/>
      </c>
      <c r="BF266" s="359"/>
      <c r="BG266" s="359"/>
      <c r="BH266" s="359"/>
      <c r="BI266" s="360"/>
      <c r="BJ266" s="358" t="str">
        <f>Calcu!AB263</f>
        <v/>
      </c>
      <c r="BK266" s="359"/>
      <c r="BL266" s="359"/>
      <c r="BM266" s="359"/>
      <c r="BN266" s="360"/>
    </row>
    <row r="267" spans="1:66" ht="18.75" customHeight="1">
      <c r="A267" s="57"/>
      <c r="B267" s="358" t="str">
        <f>Calcu!C264</f>
        <v/>
      </c>
      <c r="C267" s="359"/>
      <c r="D267" s="359"/>
      <c r="E267" s="359"/>
      <c r="F267" s="360"/>
      <c r="G267" s="358" t="str">
        <f>Calcu!E264</f>
        <v/>
      </c>
      <c r="H267" s="359"/>
      <c r="I267" s="359"/>
      <c r="J267" s="359"/>
      <c r="K267" s="360"/>
      <c r="L267" s="358" t="str">
        <f>Calcu!F264</f>
        <v/>
      </c>
      <c r="M267" s="359"/>
      <c r="N267" s="359"/>
      <c r="O267" s="359"/>
      <c r="P267" s="360"/>
      <c r="Q267" s="358" t="str">
        <f>Calcu!G264</f>
        <v/>
      </c>
      <c r="R267" s="359"/>
      <c r="S267" s="359"/>
      <c r="T267" s="359"/>
      <c r="U267" s="360"/>
      <c r="V267" s="358" t="str">
        <f>Calcu!H264</f>
        <v/>
      </c>
      <c r="W267" s="359"/>
      <c r="X267" s="359"/>
      <c r="Y267" s="359"/>
      <c r="Z267" s="360"/>
      <c r="AA267" s="358" t="str">
        <f>Calcu!I264</f>
        <v/>
      </c>
      <c r="AB267" s="359"/>
      <c r="AC267" s="359"/>
      <c r="AD267" s="359"/>
      <c r="AE267" s="360"/>
      <c r="AF267" s="358" t="str">
        <f>Calcu!J264</f>
        <v/>
      </c>
      <c r="AG267" s="359"/>
      <c r="AH267" s="359"/>
      <c r="AI267" s="359"/>
      <c r="AJ267" s="360"/>
      <c r="AK267" s="358" t="str">
        <f>Calcu!K264</f>
        <v/>
      </c>
      <c r="AL267" s="359"/>
      <c r="AM267" s="359"/>
      <c r="AN267" s="359"/>
      <c r="AO267" s="360"/>
      <c r="AP267" s="358" t="str">
        <f>Calcu!L264</f>
        <v/>
      </c>
      <c r="AQ267" s="359"/>
      <c r="AR267" s="359"/>
      <c r="AS267" s="359"/>
      <c r="AT267" s="360"/>
      <c r="AU267" s="358" t="str">
        <f>Calcu!N264</f>
        <v/>
      </c>
      <c r="AV267" s="359"/>
      <c r="AW267" s="359"/>
      <c r="AX267" s="359"/>
      <c r="AY267" s="360"/>
      <c r="AZ267" s="358" t="str">
        <f>Calcu!T264</f>
        <v/>
      </c>
      <c r="BA267" s="359"/>
      <c r="BB267" s="359"/>
      <c r="BC267" s="359"/>
      <c r="BD267" s="360"/>
      <c r="BE267" s="358" t="str">
        <f>Calcu!AA264</f>
        <v/>
      </c>
      <c r="BF267" s="359"/>
      <c r="BG267" s="359"/>
      <c r="BH267" s="359"/>
      <c r="BI267" s="360"/>
      <c r="BJ267" s="358" t="str">
        <f>Calcu!AB264</f>
        <v/>
      </c>
      <c r="BK267" s="359"/>
      <c r="BL267" s="359"/>
      <c r="BM267" s="359"/>
      <c r="BN267" s="360"/>
    </row>
    <row r="268" spans="1:66" ht="18.75" customHeight="1">
      <c r="A268" s="57"/>
      <c r="B268" s="358" t="str">
        <f>Calcu!C265</f>
        <v/>
      </c>
      <c r="C268" s="359"/>
      <c r="D268" s="359"/>
      <c r="E268" s="359"/>
      <c r="F268" s="360"/>
      <c r="G268" s="358" t="str">
        <f>Calcu!E265</f>
        <v/>
      </c>
      <c r="H268" s="359"/>
      <c r="I268" s="359"/>
      <c r="J268" s="359"/>
      <c r="K268" s="360"/>
      <c r="L268" s="358" t="str">
        <f>Calcu!F265</f>
        <v/>
      </c>
      <c r="M268" s="359"/>
      <c r="N268" s="359"/>
      <c r="O268" s="359"/>
      <c r="P268" s="360"/>
      <c r="Q268" s="358" t="str">
        <f>Calcu!G265</f>
        <v/>
      </c>
      <c r="R268" s="359"/>
      <c r="S268" s="359"/>
      <c r="T268" s="359"/>
      <c r="U268" s="360"/>
      <c r="V268" s="358" t="str">
        <f>Calcu!H265</f>
        <v/>
      </c>
      <c r="W268" s="359"/>
      <c r="X268" s="359"/>
      <c r="Y268" s="359"/>
      <c r="Z268" s="360"/>
      <c r="AA268" s="358" t="str">
        <f>Calcu!I265</f>
        <v/>
      </c>
      <c r="AB268" s="359"/>
      <c r="AC268" s="359"/>
      <c r="AD268" s="359"/>
      <c r="AE268" s="360"/>
      <c r="AF268" s="358" t="str">
        <f>Calcu!J265</f>
        <v/>
      </c>
      <c r="AG268" s="359"/>
      <c r="AH268" s="359"/>
      <c r="AI268" s="359"/>
      <c r="AJ268" s="360"/>
      <c r="AK268" s="358" t="str">
        <f>Calcu!K265</f>
        <v/>
      </c>
      <c r="AL268" s="359"/>
      <c r="AM268" s="359"/>
      <c r="AN268" s="359"/>
      <c r="AO268" s="360"/>
      <c r="AP268" s="358" t="str">
        <f>Calcu!L265</f>
        <v/>
      </c>
      <c r="AQ268" s="359"/>
      <c r="AR268" s="359"/>
      <c r="AS268" s="359"/>
      <c r="AT268" s="360"/>
      <c r="AU268" s="358" t="str">
        <f>Calcu!N265</f>
        <v/>
      </c>
      <c r="AV268" s="359"/>
      <c r="AW268" s="359"/>
      <c r="AX268" s="359"/>
      <c r="AY268" s="360"/>
      <c r="AZ268" s="358" t="str">
        <f>Calcu!T265</f>
        <v/>
      </c>
      <c r="BA268" s="359"/>
      <c r="BB268" s="359"/>
      <c r="BC268" s="359"/>
      <c r="BD268" s="360"/>
      <c r="BE268" s="358" t="str">
        <f>Calcu!AA265</f>
        <v/>
      </c>
      <c r="BF268" s="359"/>
      <c r="BG268" s="359"/>
      <c r="BH268" s="359"/>
      <c r="BI268" s="360"/>
      <c r="BJ268" s="358" t="str">
        <f>Calcu!AB265</f>
        <v/>
      </c>
      <c r="BK268" s="359"/>
      <c r="BL268" s="359"/>
      <c r="BM268" s="359"/>
      <c r="BN268" s="360"/>
    </row>
    <row r="269" spans="1:66" ht="18.75" customHeight="1">
      <c r="A269" s="57"/>
      <c r="B269" s="358" t="str">
        <f>Calcu!C266</f>
        <v/>
      </c>
      <c r="C269" s="359"/>
      <c r="D269" s="359"/>
      <c r="E269" s="359"/>
      <c r="F269" s="360"/>
      <c r="G269" s="358" t="str">
        <f>Calcu!E266</f>
        <v/>
      </c>
      <c r="H269" s="359"/>
      <c r="I269" s="359"/>
      <c r="J269" s="359"/>
      <c r="K269" s="360"/>
      <c r="L269" s="358" t="str">
        <f>Calcu!F266</f>
        <v/>
      </c>
      <c r="M269" s="359"/>
      <c r="N269" s="359"/>
      <c r="O269" s="359"/>
      <c r="P269" s="360"/>
      <c r="Q269" s="358" t="str">
        <f>Calcu!G266</f>
        <v/>
      </c>
      <c r="R269" s="359"/>
      <c r="S269" s="359"/>
      <c r="T269" s="359"/>
      <c r="U269" s="360"/>
      <c r="V269" s="358" t="str">
        <f>Calcu!H266</f>
        <v/>
      </c>
      <c r="W269" s="359"/>
      <c r="X269" s="359"/>
      <c r="Y269" s="359"/>
      <c r="Z269" s="360"/>
      <c r="AA269" s="358" t="str">
        <f>Calcu!I266</f>
        <v/>
      </c>
      <c r="AB269" s="359"/>
      <c r="AC269" s="359"/>
      <c r="AD269" s="359"/>
      <c r="AE269" s="360"/>
      <c r="AF269" s="358" t="str">
        <f>Calcu!J266</f>
        <v/>
      </c>
      <c r="AG269" s="359"/>
      <c r="AH269" s="359"/>
      <c r="AI269" s="359"/>
      <c r="AJ269" s="360"/>
      <c r="AK269" s="358" t="str">
        <f>Calcu!K266</f>
        <v/>
      </c>
      <c r="AL269" s="359"/>
      <c r="AM269" s="359"/>
      <c r="AN269" s="359"/>
      <c r="AO269" s="360"/>
      <c r="AP269" s="358" t="str">
        <f>Calcu!L266</f>
        <v/>
      </c>
      <c r="AQ269" s="359"/>
      <c r="AR269" s="359"/>
      <c r="AS269" s="359"/>
      <c r="AT269" s="360"/>
      <c r="AU269" s="358" t="str">
        <f>Calcu!N266</f>
        <v/>
      </c>
      <c r="AV269" s="359"/>
      <c r="AW269" s="359"/>
      <c r="AX269" s="359"/>
      <c r="AY269" s="360"/>
      <c r="AZ269" s="358" t="str">
        <f>Calcu!T266</f>
        <v/>
      </c>
      <c r="BA269" s="359"/>
      <c r="BB269" s="359"/>
      <c r="BC269" s="359"/>
      <c r="BD269" s="360"/>
      <c r="BE269" s="358" t="str">
        <f>Calcu!AA266</f>
        <v/>
      </c>
      <c r="BF269" s="359"/>
      <c r="BG269" s="359"/>
      <c r="BH269" s="359"/>
      <c r="BI269" s="360"/>
      <c r="BJ269" s="358" t="str">
        <f>Calcu!AB266</f>
        <v/>
      </c>
      <c r="BK269" s="359"/>
      <c r="BL269" s="359"/>
      <c r="BM269" s="359"/>
      <c r="BN269" s="360"/>
    </row>
    <row r="270" spans="1:66" ht="18.75" customHeight="1">
      <c r="A270" s="57"/>
      <c r="B270" s="358" t="str">
        <f>Calcu!C267</f>
        <v/>
      </c>
      <c r="C270" s="359"/>
      <c r="D270" s="359"/>
      <c r="E270" s="359"/>
      <c r="F270" s="360"/>
      <c r="G270" s="358" t="str">
        <f>Calcu!E267</f>
        <v/>
      </c>
      <c r="H270" s="359"/>
      <c r="I270" s="359"/>
      <c r="J270" s="359"/>
      <c r="K270" s="360"/>
      <c r="L270" s="358" t="str">
        <f>Calcu!F267</f>
        <v/>
      </c>
      <c r="M270" s="359"/>
      <c r="N270" s="359"/>
      <c r="O270" s="359"/>
      <c r="P270" s="360"/>
      <c r="Q270" s="358" t="str">
        <f>Calcu!G267</f>
        <v/>
      </c>
      <c r="R270" s="359"/>
      <c r="S270" s="359"/>
      <c r="T270" s="359"/>
      <c r="U270" s="360"/>
      <c r="V270" s="358" t="str">
        <f>Calcu!H267</f>
        <v/>
      </c>
      <c r="W270" s="359"/>
      <c r="X270" s="359"/>
      <c r="Y270" s="359"/>
      <c r="Z270" s="360"/>
      <c r="AA270" s="358" t="str">
        <f>Calcu!I267</f>
        <v/>
      </c>
      <c r="AB270" s="359"/>
      <c r="AC270" s="359"/>
      <c r="AD270" s="359"/>
      <c r="AE270" s="360"/>
      <c r="AF270" s="358" t="str">
        <f>Calcu!J267</f>
        <v/>
      </c>
      <c r="AG270" s="359"/>
      <c r="AH270" s="359"/>
      <c r="AI270" s="359"/>
      <c r="AJ270" s="360"/>
      <c r="AK270" s="358" t="str">
        <f>Calcu!K267</f>
        <v/>
      </c>
      <c r="AL270" s="359"/>
      <c r="AM270" s="359"/>
      <c r="AN270" s="359"/>
      <c r="AO270" s="360"/>
      <c r="AP270" s="358" t="str">
        <f>Calcu!L267</f>
        <v/>
      </c>
      <c r="AQ270" s="359"/>
      <c r="AR270" s="359"/>
      <c r="AS270" s="359"/>
      <c r="AT270" s="360"/>
      <c r="AU270" s="358" t="str">
        <f>Calcu!N267</f>
        <v/>
      </c>
      <c r="AV270" s="359"/>
      <c r="AW270" s="359"/>
      <c r="AX270" s="359"/>
      <c r="AY270" s="360"/>
      <c r="AZ270" s="358" t="str">
        <f>Calcu!T267</f>
        <v/>
      </c>
      <c r="BA270" s="359"/>
      <c r="BB270" s="359"/>
      <c r="BC270" s="359"/>
      <c r="BD270" s="360"/>
      <c r="BE270" s="358" t="str">
        <f>Calcu!AA267</f>
        <v/>
      </c>
      <c r="BF270" s="359"/>
      <c r="BG270" s="359"/>
      <c r="BH270" s="359"/>
      <c r="BI270" s="360"/>
      <c r="BJ270" s="358" t="str">
        <f>Calcu!AB267</f>
        <v/>
      </c>
      <c r="BK270" s="359"/>
      <c r="BL270" s="359"/>
      <c r="BM270" s="359"/>
      <c r="BN270" s="360"/>
    </row>
    <row r="271" spans="1:66" ht="18.75" customHeight="1">
      <c r="A271" s="57"/>
      <c r="B271" s="358" t="str">
        <f>Calcu!C268</f>
        <v/>
      </c>
      <c r="C271" s="359"/>
      <c r="D271" s="359"/>
      <c r="E271" s="359"/>
      <c r="F271" s="360"/>
      <c r="G271" s="358" t="str">
        <f>Calcu!E268</f>
        <v/>
      </c>
      <c r="H271" s="359"/>
      <c r="I271" s="359"/>
      <c r="J271" s="359"/>
      <c r="K271" s="360"/>
      <c r="L271" s="358" t="str">
        <f>Calcu!F268</f>
        <v/>
      </c>
      <c r="M271" s="359"/>
      <c r="N271" s="359"/>
      <c r="O271" s="359"/>
      <c r="P271" s="360"/>
      <c r="Q271" s="358" t="str">
        <f>Calcu!G268</f>
        <v/>
      </c>
      <c r="R271" s="359"/>
      <c r="S271" s="359"/>
      <c r="T271" s="359"/>
      <c r="U271" s="360"/>
      <c r="V271" s="358" t="str">
        <f>Calcu!H268</f>
        <v/>
      </c>
      <c r="W271" s="359"/>
      <c r="X271" s="359"/>
      <c r="Y271" s="359"/>
      <c r="Z271" s="360"/>
      <c r="AA271" s="358" t="str">
        <f>Calcu!I268</f>
        <v/>
      </c>
      <c r="AB271" s="359"/>
      <c r="AC271" s="359"/>
      <c r="AD271" s="359"/>
      <c r="AE271" s="360"/>
      <c r="AF271" s="358" t="str">
        <f>Calcu!J268</f>
        <v/>
      </c>
      <c r="AG271" s="359"/>
      <c r="AH271" s="359"/>
      <c r="AI271" s="359"/>
      <c r="AJ271" s="360"/>
      <c r="AK271" s="358" t="str">
        <f>Calcu!K268</f>
        <v/>
      </c>
      <c r="AL271" s="359"/>
      <c r="AM271" s="359"/>
      <c r="AN271" s="359"/>
      <c r="AO271" s="360"/>
      <c r="AP271" s="358" t="str">
        <f>Calcu!L268</f>
        <v/>
      </c>
      <c r="AQ271" s="359"/>
      <c r="AR271" s="359"/>
      <c r="AS271" s="359"/>
      <c r="AT271" s="360"/>
      <c r="AU271" s="358" t="str">
        <f>Calcu!N268</f>
        <v/>
      </c>
      <c r="AV271" s="359"/>
      <c r="AW271" s="359"/>
      <c r="AX271" s="359"/>
      <c r="AY271" s="360"/>
      <c r="AZ271" s="358" t="str">
        <f>Calcu!T268</f>
        <v/>
      </c>
      <c r="BA271" s="359"/>
      <c r="BB271" s="359"/>
      <c r="BC271" s="359"/>
      <c r="BD271" s="360"/>
      <c r="BE271" s="358" t="str">
        <f>Calcu!AA268</f>
        <v/>
      </c>
      <c r="BF271" s="359"/>
      <c r="BG271" s="359"/>
      <c r="BH271" s="359"/>
      <c r="BI271" s="360"/>
      <c r="BJ271" s="358" t="str">
        <f>Calcu!AB268</f>
        <v/>
      </c>
      <c r="BK271" s="359"/>
      <c r="BL271" s="359"/>
      <c r="BM271" s="359"/>
      <c r="BN271" s="360"/>
    </row>
    <row r="272" spans="1:66" ht="18.75" customHeight="1">
      <c r="A272" s="57"/>
      <c r="B272" s="358" t="str">
        <f>Calcu!C269</f>
        <v/>
      </c>
      <c r="C272" s="359"/>
      <c r="D272" s="359"/>
      <c r="E272" s="359"/>
      <c r="F272" s="360"/>
      <c r="G272" s="358" t="str">
        <f>Calcu!E269</f>
        <v/>
      </c>
      <c r="H272" s="359"/>
      <c r="I272" s="359"/>
      <c r="J272" s="359"/>
      <c r="K272" s="360"/>
      <c r="L272" s="358" t="str">
        <f>Calcu!F269</f>
        <v/>
      </c>
      <c r="M272" s="359"/>
      <c r="N272" s="359"/>
      <c r="O272" s="359"/>
      <c r="P272" s="360"/>
      <c r="Q272" s="358" t="str">
        <f>Calcu!G269</f>
        <v/>
      </c>
      <c r="R272" s="359"/>
      <c r="S272" s="359"/>
      <c r="T272" s="359"/>
      <c r="U272" s="360"/>
      <c r="V272" s="358" t="str">
        <f>Calcu!H269</f>
        <v/>
      </c>
      <c r="W272" s="359"/>
      <c r="X272" s="359"/>
      <c r="Y272" s="359"/>
      <c r="Z272" s="360"/>
      <c r="AA272" s="358" t="str">
        <f>Calcu!I269</f>
        <v/>
      </c>
      <c r="AB272" s="359"/>
      <c r="AC272" s="359"/>
      <c r="AD272" s="359"/>
      <c r="AE272" s="360"/>
      <c r="AF272" s="358" t="str">
        <f>Calcu!J269</f>
        <v/>
      </c>
      <c r="AG272" s="359"/>
      <c r="AH272" s="359"/>
      <c r="AI272" s="359"/>
      <c r="AJ272" s="360"/>
      <c r="AK272" s="358" t="str">
        <f>Calcu!K269</f>
        <v/>
      </c>
      <c r="AL272" s="359"/>
      <c r="AM272" s="359"/>
      <c r="AN272" s="359"/>
      <c r="AO272" s="360"/>
      <c r="AP272" s="358" t="str">
        <f>Calcu!L269</f>
        <v/>
      </c>
      <c r="AQ272" s="359"/>
      <c r="AR272" s="359"/>
      <c r="AS272" s="359"/>
      <c r="AT272" s="360"/>
      <c r="AU272" s="358" t="str">
        <f>Calcu!N269</f>
        <v/>
      </c>
      <c r="AV272" s="359"/>
      <c r="AW272" s="359"/>
      <c r="AX272" s="359"/>
      <c r="AY272" s="360"/>
      <c r="AZ272" s="358" t="str">
        <f>Calcu!T269</f>
        <v/>
      </c>
      <c r="BA272" s="359"/>
      <c r="BB272" s="359"/>
      <c r="BC272" s="359"/>
      <c r="BD272" s="360"/>
      <c r="BE272" s="358" t="str">
        <f>Calcu!AA269</f>
        <v/>
      </c>
      <c r="BF272" s="359"/>
      <c r="BG272" s="359"/>
      <c r="BH272" s="359"/>
      <c r="BI272" s="360"/>
      <c r="BJ272" s="358" t="str">
        <f>Calcu!AB269</f>
        <v/>
      </c>
      <c r="BK272" s="359"/>
      <c r="BL272" s="359"/>
      <c r="BM272" s="359"/>
      <c r="BN272" s="360"/>
    </row>
    <row r="273" spans="1:66" ht="18.75" customHeight="1">
      <c r="A273" s="57"/>
      <c r="B273" s="358" t="str">
        <f>Calcu!C270</f>
        <v/>
      </c>
      <c r="C273" s="359"/>
      <c r="D273" s="359"/>
      <c r="E273" s="359"/>
      <c r="F273" s="360"/>
      <c r="G273" s="358" t="str">
        <f>Calcu!E270</f>
        <v/>
      </c>
      <c r="H273" s="359"/>
      <c r="I273" s="359"/>
      <c r="J273" s="359"/>
      <c r="K273" s="360"/>
      <c r="L273" s="358" t="str">
        <f>Calcu!F270</f>
        <v/>
      </c>
      <c r="M273" s="359"/>
      <c r="N273" s="359"/>
      <c r="O273" s="359"/>
      <c r="P273" s="360"/>
      <c r="Q273" s="358" t="str">
        <f>Calcu!G270</f>
        <v/>
      </c>
      <c r="R273" s="359"/>
      <c r="S273" s="359"/>
      <c r="T273" s="359"/>
      <c r="U273" s="360"/>
      <c r="V273" s="358" t="str">
        <f>Calcu!H270</f>
        <v/>
      </c>
      <c r="W273" s="359"/>
      <c r="X273" s="359"/>
      <c r="Y273" s="359"/>
      <c r="Z273" s="360"/>
      <c r="AA273" s="358" t="str">
        <f>Calcu!I270</f>
        <v/>
      </c>
      <c r="AB273" s="359"/>
      <c r="AC273" s="359"/>
      <c r="AD273" s="359"/>
      <c r="AE273" s="360"/>
      <c r="AF273" s="358" t="str">
        <f>Calcu!J270</f>
        <v/>
      </c>
      <c r="AG273" s="359"/>
      <c r="AH273" s="359"/>
      <c r="AI273" s="359"/>
      <c r="AJ273" s="360"/>
      <c r="AK273" s="358" t="str">
        <f>Calcu!K270</f>
        <v/>
      </c>
      <c r="AL273" s="359"/>
      <c r="AM273" s="359"/>
      <c r="AN273" s="359"/>
      <c r="AO273" s="360"/>
      <c r="AP273" s="358" t="str">
        <f>Calcu!L270</f>
        <v/>
      </c>
      <c r="AQ273" s="359"/>
      <c r="AR273" s="359"/>
      <c r="AS273" s="359"/>
      <c r="AT273" s="360"/>
      <c r="AU273" s="358" t="str">
        <f>Calcu!N270</f>
        <v/>
      </c>
      <c r="AV273" s="359"/>
      <c r="AW273" s="359"/>
      <c r="AX273" s="359"/>
      <c r="AY273" s="360"/>
      <c r="AZ273" s="358" t="str">
        <f>Calcu!T270</f>
        <v/>
      </c>
      <c r="BA273" s="359"/>
      <c r="BB273" s="359"/>
      <c r="BC273" s="359"/>
      <c r="BD273" s="360"/>
      <c r="BE273" s="358" t="str">
        <f>Calcu!AA270</f>
        <v/>
      </c>
      <c r="BF273" s="359"/>
      <c r="BG273" s="359"/>
      <c r="BH273" s="359"/>
      <c r="BI273" s="360"/>
      <c r="BJ273" s="358" t="str">
        <f>Calcu!AB270</f>
        <v/>
      </c>
      <c r="BK273" s="359"/>
      <c r="BL273" s="359"/>
      <c r="BM273" s="359"/>
      <c r="BN273" s="360"/>
    </row>
    <row r="274" spans="1:66" ht="18.75" customHeight="1">
      <c r="A274" s="57"/>
      <c r="B274" s="358" t="str">
        <f>Calcu!C271</f>
        <v/>
      </c>
      <c r="C274" s="359"/>
      <c r="D274" s="359"/>
      <c r="E274" s="359"/>
      <c r="F274" s="360"/>
      <c r="G274" s="358" t="str">
        <f>Calcu!E271</f>
        <v/>
      </c>
      <c r="H274" s="359"/>
      <c r="I274" s="359"/>
      <c r="J274" s="359"/>
      <c r="K274" s="360"/>
      <c r="L274" s="358" t="str">
        <f>Calcu!F271</f>
        <v/>
      </c>
      <c r="M274" s="359"/>
      <c r="N274" s="359"/>
      <c r="O274" s="359"/>
      <c r="P274" s="360"/>
      <c r="Q274" s="358" t="str">
        <f>Calcu!G271</f>
        <v/>
      </c>
      <c r="R274" s="359"/>
      <c r="S274" s="359"/>
      <c r="T274" s="359"/>
      <c r="U274" s="360"/>
      <c r="V274" s="358" t="str">
        <f>Calcu!H271</f>
        <v/>
      </c>
      <c r="W274" s="359"/>
      <c r="X274" s="359"/>
      <c r="Y274" s="359"/>
      <c r="Z274" s="360"/>
      <c r="AA274" s="358" t="str">
        <f>Calcu!I271</f>
        <v/>
      </c>
      <c r="AB274" s="359"/>
      <c r="AC274" s="359"/>
      <c r="AD274" s="359"/>
      <c r="AE274" s="360"/>
      <c r="AF274" s="358" t="str">
        <f>Calcu!J271</f>
        <v/>
      </c>
      <c r="AG274" s="359"/>
      <c r="AH274" s="359"/>
      <c r="AI274" s="359"/>
      <c r="AJ274" s="360"/>
      <c r="AK274" s="358" t="str">
        <f>Calcu!K271</f>
        <v/>
      </c>
      <c r="AL274" s="359"/>
      <c r="AM274" s="359"/>
      <c r="AN274" s="359"/>
      <c r="AO274" s="360"/>
      <c r="AP274" s="358" t="str">
        <f>Calcu!L271</f>
        <v/>
      </c>
      <c r="AQ274" s="359"/>
      <c r="AR274" s="359"/>
      <c r="AS274" s="359"/>
      <c r="AT274" s="360"/>
      <c r="AU274" s="358" t="str">
        <f>Calcu!N271</f>
        <v/>
      </c>
      <c r="AV274" s="359"/>
      <c r="AW274" s="359"/>
      <c r="AX274" s="359"/>
      <c r="AY274" s="360"/>
      <c r="AZ274" s="358" t="str">
        <f>Calcu!T271</f>
        <v/>
      </c>
      <c r="BA274" s="359"/>
      <c r="BB274" s="359"/>
      <c r="BC274" s="359"/>
      <c r="BD274" s="360"/>
      <c r="BE274" s="358" t="str">
        <f>Calcu!AA271</f>
        <v/>
      </c>
      <c r="BF274" s="359"/>
      <c r="BG274" s="359"/>
      <c r="BH274" s="359"/>
      <c r="BI274" s="360"/>
      <c r="BJ274" s="358" t="str">
        <f>Calcu!AB271</f>
        <v/>
      </c>
      <c r="BK274" s="359"/>
      <c r="BL274" s="359"/>
      <c r="BM274" s="359"/>
      <c r="BN274" s="360"/>
    </row>
    <row r="275" spans="1:66" ht="18.75" customHeight="1">
      <c r="A275" s="57"/>
      <c r="B275" s="358" t="str">
        <f>Calcu!C272</f>
        <v/>
      </c>
      <c r="C275" s="359"/>
      <c r="D275" s="359"/>
      <c r="E275" s="359"/>
      <c r="F275" s="360"/>
      <c r="G275" s="358" t="str">
        <f>Calcu!E272</f>
        <v/>
      </c>
      <c r="H275" s="359"/>
      <c r="I275" s="359"/>
      <c r="J275" s="359"/>
      <c r="K275" s="360"/>
      <c r="L275" s="358" t="str">
        <f>Calcu!F272</f>
        <v/>
      </c>
      <c r="M275" s="359"/>
      <c r="N275" s="359"/>
      <c r="O275" s="359"/>
      <c r="P275" s="360"/>
      <c r="Q275" s="358" t="str">
        <f>Calcu!G272</f>
        <v/>
      </c>
      <c r="R275" s="359"/>
      <c r="S275" s="359"/>
      <c r="T275" s="359"/>
      <c r="U275" s="360"/>
      <c r="V275" s="358" t="str">
        <f>Calcu!H272</f>
        <v/>
      </c>
      <c r="W275" s="359"/>
      <c r="X275" s="359"/>
      <c r="Y275" s="359"/>
      <c r="Z275" s="360"/>
      <c r="AA275" s="358" t="str">
        <f>Calcu!I272</f>
        <v/>
      </c>
      <c r="AB275" s="359"/>
      <c r="AC275" s="359"/>
      <c r="AD275" s="359"/>
      <c r="AE275" s="360"/>
      <c r="AF275" s="358" t="str">
        <f>Calcu!J272</f>
        <v/>
      </c>
      <c r="AG275" s="359"/>
      <c r="AH275" s="359"/>
      <c r="AI275" s="359"/>
      <c r="AJ275" s="360"/>
      <c r="AK275" s="358" t="str">
        <f>Calcu!K272</f>
        <v/>
      </c>
      <c r="AL275" s="359"/>
      <c r="AM275" s="359"/>
      <c r="AN275" s="359"/>
      <c r="AO275" s="360"/>
      <c r="AP275" s="358" t="str">
        <f>Calcu!L272</f>
        <v/>
      </c>
      <c r="AQ275" s="359"/>
      <c r="AR275" s="359"/>
      <c r="AS275" s="359"/>
      <c r="AT275" s="360"/>
      <c r="AU275" s="358" t="str">
        <f>Calcu!N272</f>
        <v/>
      </c>
      <c r="AV275" s="359"/>
      <c r="AW275" s="359"/>
      <c r="AX275" s="359"/>
      <c r="AY275" s="360"/>
      <c r="AZ275" s="358" t="str">
        <f>Calcu!T272</f>
        <v/>
      </c>
      <c r="BA275" s="359"/>
      <c r="BB275" s="359"/>
      <c r="BC275" s="359"/>
      <c r="BD275" s="360"/>
      <c r="BE275" s="358" t="str">
        <f>Calcu!AA272</f>
        <v/>
      </c>
      <c r="BF275" s="359"/>
      <c r="BG275" s="359"/>
      <c r="BH275" s="359"/>
      <c r="BI275" s="360"/>
      <c r="BJ275" s="358" t="str">
        <f>Calcu!AB272</f>
        <v/>
      </c>
      <c r="BK275" s="359"/>
      <c r="BL275" s="359"/>
      <c r="BM275" s="359"/>
      <c r="BN275" s="360"/>
    </row>
    <row r="276" spans="1:66" ht="18.75" customHeight="1">
      <c r="A276" s="57"/>
      <c r="B276" s="358" t="str">
        <f>Calcu!C273</f>
        <v/>
      </c>
      <c r="C276" s="359"/>
      <c r="D276" s="359"/>
      <c r="E276" s="359"/>
      <c r="F276" s="360"/>
      <c r="G276" s="358" t="str">
        <f>Calcu!E273</f>
        <v/>
      </c>
      <c r="H276" s="359"/>
      <c r="I276" s="359"/>
      <c r="J276" s="359"/>
      <c r="K276" s="360"/>
      <c r="L276" s="358" t="str">
        <f>Calcu!F273</f>
        <v/>
      </c>
      <c r="M276" s="359"/>
      <c r="N276" s="359"/>
      <c r="O276" s="359"/>
      <c r="P276" s="360"/>
      <c r="Q276" s="358" t="str">
        <f>Calcu!G273</f>
        <v/>
      </c>
      <c r="R276" s="359"/>
      <c r="S276" s="359"/>
      <c r="T276" s="359"/>
      <c r="U276" s="360"/>
      <c r="V276" s="358" t="str">
        <f>Calcu!H273</f>
        <v/>
      </c>
      <c r="W276" s="359"/>
      <c r="X276" s="359"/>
      <c r="Y276" s="359"/>
      <c r="Z276" s="360"/>
      <c r="AA276" s="358" t="str">
        <f>Calcu!I273</f>
        <v/>
      </c>
      <c r="AB276" s="359"/>
      <c r="AC276" s="359"/>
      <c r="AD276" s="359"/>
      <c r="AE276" s="360"/>
      <c r="AF276" s="358" t="str">
        <f>Calcu!J273</f>
        <v/>
      </c>
      <c r="AG276" s="359"/>
      <c r="AH276" s="359"/>
      <c r="AI276" s="359"/>
      <c r="AJ276" s="360"/>
      <c r="AK276" s="358" t="str">
        <f>Calcu!K273</f>
        <v/>
      </c>
      <c r="AL276" s="359"/>
      <c r="AM276" s="359"/>
      <c r="AN276" s="359"/>
      <c r="AO276" s="360"/>
      <c r="AP276" s="358" t="str">
        <f>Calcu!L273</f>
        <v/>
      </c>
      <c r="AQ276" s="359"/>
      <c r="AR276" s="359"/>
      <c r="AS276" s="359"/>
      <c r="AT276" s="360"/>
      <c r="AU276" s="358" t="str">
        <f>Calcu!N273</f>
        <v/>
      </c>
      <c r="AV276" s="359"/>
      <c r="AW276" s="359"/>
      <c r="AX276" s="359"/>
      <c r="AY276" s="360"/>
      <c r="AZ276" s="358" t="str">
        <f>Calcu!T273</f>
        <v/>
      </c>
      <c r="BA276" s="359"/>
      <c r="BB276" s="359"/>
      <c r="BC276" s="359"/>
      <c r="BD276" s="360"/>
      <c r="BE276" s="358" t="str">
        <f>Calcu!AA273</f>
        <v/>
      </c>
      <c r="BF276" s="359"/>
      <c r="BG276" s="359"/>
      <c r="BH276" s="359"/>
      <c r="BI276" s="360"/>
      <c r="BJ276" s="358" t="str">
        <f>Calcu!AB273</f>
        <v/>
      </c>
      <c r="BK276" s="359"/>
      <c r="BL276" s="359"/>
      <c r="BM276" s="359"/>
      <c r="BN276" s="360"/>
    </row>
    <row r="277" spans="1:66" ht="18.75" customHeight="1">
      <c r="A277" s="57"/>
      <c r="B277" s="358" t="str">
        <f>Calcu!C274</f>
        <v/>
      </c>
      <c r="C277" s="359"/>
      <c r="D277" s="359"/>
      <c r="E277" s="359"/>
      <c r="F277" s="360"/>
      <c r="G277" s="358" t="str">
        <f>Calcu!E274</f>
        <v/>
      </c>
      <c r="H277" s="359"/>
      <c r="I277" s="359"/>
      <c r="J277" s="359"/>
      <c r="K277" s="360"/>
      <c r="L277" s="358" t="str">
        <f>Calcu!F274</f>
        <v/>
      </c>
      <c r="M277" s="359"/>
      <c r="N277" s="359"/>
      <c r="O277" s="359"/>
      <c r="P277" s="360"/>
      <c r="Q277" s="358" t="str">
        <f>Calcu!G274</f>
        <v/>
      </c>
      <c r="R277" s="359"/>
      <c r="S277" s="359"/>
      <c r="T277" s="359"/>
      <c r="U277" s="360"/>
      <c r="V277" s="358" t="str">
        <f>Calcu!H274</f>
        <v/>
      </c>
      <c r="W277" s="359"/>
      <c r="X277" s="359"/>
      <c r="Y277" s="359"/>
      <c r="Z277" s="360"/>
      <c r="AA277" s="358" t="str">
        <f>Calcu!I274</f>
        <v/>
      </c>
      <c r="AB277" s="359"/>
      <c r="AC277" s="359"/>
      <c r="AD277" s="359"/>
      <c r="AE277" s="360"/>
      <c r="AF277" s="358" t="str">
        <f>Calcu!J274</f>
        <v/>
      </c>
      <c r="AG277" s="359"/>
      <c r="AH277" s="359"/>
      <c r="AI277" s="359"/>
      <c r="AJ277" s="360"/>
      <c r="AK277" s="358" t="str">
        <f>Calcu!K274</f>
        <v/>
      </c>
      <c r="AL277" s="359"/>
      <c r="AM277" s="359"/>
      <c r="AN277" s="359"/>
      <c r="AO277" s="360"/>
      <c r="AP277" s="358" t="str">
        <f>Calcu!L274</f>
        <v/>
      </c>
      <c r="AQ277" s="359"/>
      <c r="AR277" s="359"/>
      <c r="AS277" s="359"/>
      <c r="AT277" s="360"/>
      <c r="AU277" s="358" t="str">
        <f>Calcu!N274</f>
        <v/>
      </c>
      <c r="AV277" s="359"/>
      <c r="AW277" s="359"/>
      <c r="AX277" s="359"/>
      <c r="AY277" s="360"/>
      <c r="AZ277" s="358" t="str">
        <f>Calcu!T274</f>
        <v/>
      </c>
      <c r="BA277" s="359"/>
      <c r="BB277" s="359"/>
      <c r="BC277" s="359"/>
      <c r="BD277" s="360"/>
      <c r="BE277" s="358" t="str">
        <f>Calcu!AA274</f>
        <v/>
      </c>
      <c r="BF277" s="359"/>
      <c r="BG277" s="359"/>
      <c r="BH277" s="359"/>
      <c r="BI277" s="360"/>
      <c r="BJ277" s="358" t="str">
        <f>Calcu!AB274</f>
        <v/>
      </c>
      <c r="BK277" s="359"/>
      <c r="BL277" s="359"/>
      <c r="BM277" s="359"/>
      <c r="BN277" s="360"/>
    </row>
    <row r="278" spans="1:66" ht="18.75" customHeight="1">
      <c r="A278" s="57"/>
      <c r="B278" s="358" t="str">
        <f>Calcu!C275</f>
        <v/>
      </c>
      <c r="C278" s="359"/>
      <c r="D278" s="359"/>
      <c r="E278" s="359"/>
      <c r="F278" s="360"/>
      <c r="G278" s="358" t="str">
        <f>Calcu!E275</f>
        <v/>
      </c>
      <c r="H278" s="359"/>
      <c r="I278" s="359"/>
      <c r="J278" s="359"/>
      <c r="K278" s="360"/>
      <c r="L278" s="358" t="str">
        <f>Calcu!F275</f>
        <v/>
      </c>
      <c r="M278" s="359"/>
      <c r="N278" s="359"/>
      <c r="O278" s="359"/>
      <c r="P278" s="360"/>
      <c r="Q278" s="358" t="str">
        <f>Calcu!G275</f>
        <v/>
      </c>
      <c r="R278" s="359"/>
      <c r="S278" s="359"/>
      <c r="T278" s="359"/>
      <c r="U278" s="360"/>
      <c r="V278" s="358" t="str">
        <f>Calcu!H275</f>
        <v/>
      </c>
      <c r="W278" s="359"/>
      <c r="X278" s="359"/>
      <c r="Y278" s="359"/>
      <c r="Z278" s="360"/>
      <c r="AA278" s="358" t="str">
        <f>Calcu!I275</f>
        <v/>
      </c>
      <c r="AB278" s="359"/>
      <c r="AC278" s="359"/>
      <c r="AD278" s="359"/>
      <c r="AE278" s="360"/>
      <c r="AF278" s="358" t="str">
        <f>Calcu!J275</f>
        <v/>
      </c>
      <c r="AG278" s="359"/>
      <c r="AH278" s="359"/>
      <c r="AI278" s="359"/>
      <c r="AJ278" s="360"/>
      <c r="AK278" s="358" t="str">
        <f>Calcu!K275</f>
        <v/>
      </c>
      <c r="AL278" s="359"/>
      <c r="AM278" s="359"/>
      <c r="AN278" s="359"/>
      <c r="AO278" s="360"/>
      <c r="AP278" s="358" t="str">
        <f>Calcu!L275</f>
        <v/>
      </c>
      <c r="AQ278" s="359"/>
      <c r="AR278" s="359"/>
      <c r="AS278" s="359"/>
      <c r="AT278" s="360"/>
      <c r="AU278" s="358" t="str">
        <f>Calcu!N275</f>
        <v/>
      </c>
      <c r="AV278" s="359"/>
      <c r="AW278" s="359"/>
      <c r="AX278" s="359"/>
      <c r="AY278" s="360"/>
      <c r="AZ278" s="358" t="str">
        <f>Calcu!T275</f>
        <v/>
      </c>
      <c r="BA278" s="359"/>
      <c r="BB278" s="359"/>
      <c r="BC278" s="359"/>
      <c r="BD278" s="360"/>
      <c r="BE278" s="358" t="str">
        <f>Calcu!AA275</f>
        <v/>
      </c>
      <c r="BF278" s="359"/>
      <c r="BG278" s="359"/>
      <c r="BH278" s="359"/>
      <c r="BI278" s="360"/>
      <c r="BJ278" s="358" t="str">
        <f>Calcu!AB275</f>
        <v/>
      </c>
      <c r="BK278" s="359"/>
      <c r="BL278" s="359"/>
      <c r="BM278" s="359"/>
      <c r="BN278" s="360"/>
    </row>
    <row r="279" spans="1:66" ht="18.75" customHeight="1">
      <c r="A279" s="57"/>
      <c r="B279" s="358" t="str">
        <f>Calcu!C276</f>
        <v/>
      </c>
      <c r="C279" s="359"/>
      <c r="D279" s="359"/>
      <c r="E279" s="359"/>
      <c r="F279" s="360"/>
      <c r="G279" s="358" t="str">
        <f>Calcu!E276</f>
        <v/>
      </c>
      <c r="H279" s="359"/>
      <c r="I279" s="359"/>
      <c r="J279" s="359"/>
      <c r="K279" s="360"/>
      <c r="L279" s="358" t="str">
        <f>Calcu!F276</f>
        <v/>
      </c>
      <c r="M279" s="359"/>
      <c r="N279" s="359"/>
      <c r="O279" s="359"/>
      <c r="P279" s="360"/>
      <c r="Q279" s="358" t="str">
        <f>Calcu!G276</f>
        <v/>
      </c>
      <c r="R279" s="359"/>
      <c r="S279" s="359"/>
      <c r="T279" s="359"/>
      <c r="U279" s="360"/>
      <c r="V279" s="358" t="str">
        <f>Calcu!H276</f>
        <v/>
      </c>
      <c r="W279" s="359"/>
      <c r="X279" s="359"/>
      <c r="Y279" s="359"/>
      <c r="Z279" s="360"/>
      <c r="AA279" s="358" t="str">
        <f>Calcu!I276</f>
        <v/>
      </c>
      <c r="AB279" s="359"/>
      <c r="AC279" s="359"/>
      <c r="AD279" s="359"/>
      <c r="AE279" s="360"/>
      <c r="AF279" s="358" t="str">
        <f>Calcu!J276</f>
        <v/>
      </c>
      <c r="AG279" s="359"/>
      <c r="AH279" s="359"/>
      <c r="AI279" s="359"/>
      <c r="AJ279" s="360"/>
      <c r="AK279" s="358" t="str">
        <f>Calcu!K276</f>
        <v/>
      </c>
      <c r="AL279" s="359"/>
      <c r="AM279" s="359"/>
      <c r="AN279" s="359"/>
      <c r="AO279" s="360"/>
      <c r="AP279" s="358" t="str">
        <f>Calcu!L276</f>
        <v/>
      </c>
      <c r="AQ279" s="359"/>
      <c r="AR279" s="359"/>
      <c r="AS279" s="359"/>
      <c r="AT279" s="360"/>
      <c r="AU279" s="358" t="str">
        <f>Calcu!N276</f>
        <v/>
      </c>
      <c r="AV279" s="359"/>
      <c r="AW279" s="359"/>
      <c r="AX279" s="359"/>
      <c r="AY279" s="360"/>
      <c r="AZ279" s="358" t="str">
        <f>Calcu!T276</f>
        <v/>
      </c>
      <c r="BA279" s="359"/>
      <c r="BB279" s="359"/>
      <c r="BC279" s="359"/>
      <c r="BD279" s="360"/>
      <c r="BE279" s="358" t="str">
        <f>Calcu!AA276</f>
        <v/>
      </c>
      <c r="BF279" s="359"/>
      <c r="BG279" s="359"/>
      <c r="BH279" s="359"/>
      <c r="BI279" s="360"/>
      <c r="BJ279" s="358" t="str">
        <f>Calcu!AB276</f>
        <v/>
      </c>
      <c r="BK279" s="359"/>
      <c r="BL279" s="359"/>
      <c r="BM279" s="359"/>
      <c r="BN279" s="360"/>
    </row>
    <row r="280" spans="1:66" ht="18.75" customHeight="1">
      <c r="A280" s="57"/>
      <c r="B280" s="358" t="str">
        <f>Calcu!C277</f>
        <v/>
      </c>
      <c r="C280" s="359"/>
      <c r="D280" s="359"/>
      <c r="E280" s="359"/>
      <c r="F280" s="360"/>
      <c r="G280" s="358" t="str">
        <f>Calcu!E277</f>
        <v/>
      </c>
      <c r="H280" s="359"/>
      <c r="I280" s="359"/>
      <c r="J280" s="359"/>
      <c r="K280" s="360"/>
      <c r="L280" s="358" t="str">
        <f>Calcu!F277</f>
        <v/>
      </c>
      <c r="M280" s="359"/>
      <c r="N280" s="359"/>
      <c r="O280" s="359"/>
      <c r="P280" s="360"/>
      <c r="Q280" s="358" t="str">
        <f>Calcu!G277</f>
        <v/>
      </c>
      <c r="R280" s="359"/>
      <c r="S280" s="359"/>
      <c r="T280" s="359"/>
      <c r="U280" s="360"/>
      <c r="V280" s="358" t="str">
        <f>Calcu!H277</f>
        <v/>
      </c>
      <c r="W280" s="359"/>
      <c r="X280" s="359"/>
      <c r="Y280" s="359"/>
      <c r="Z280" s="360"/>
      <c r="AA280" s="358" t="str">
        <f>Calcu!I277</f>
        <v/>
      </c>
      <c r="AB280" s="359"/>
      <c r="AC280" s="359"/>
      <c r="AD280" s="359"/>
      <c r="AE280" s="360"/>
      <c r="AF280" s="358" t="str">
        <f>Calcu!J277</f>
        <v/>
      </c>
      <c r="AG280" s="359"/>
      <c r="AH280" s="359"/>
      <c r="AI280" s="359"/>
      <c r="AJ280" s="360"/>
      <c r="AK280" s="358" t="str">
        <f>Calcu!K277</f>
        <v/>
      </c>
      <c r="AL280" s="359"/>
      <c r="AM280" s="359"/>
      <c r="AN280" s="359"/>
      <c r="AO280" s="360"/>
      <c r="AP280" s="358" t="str">
        <f>Calcu!L277</f>
        <v/>
      </c>
      <c r="AQ280" s="359"/>
      <c r="AR280" s="359"/>
      <c r="AS280" s="359"/>
      <c r="AT280" s="360"/>
      <c r="AU280" s="358" t="str">
        <f>Calcu!N277</f>
        <v/>
      </c>
      <c r="AV280" s="359"/>
      <c r="AW280" s="359"/>
      <c r="AX280" s="359"/>
      <c r="AY280" s="360"/>
      <c r="AZ280" s="358" t="str">
        <f>Calcu!T277</f>
        <v/>
      </c>
      <c r="BA280" s="359"/>
      <c r="BB280" s="359"/>
      <c r="BC280" s="359"/>
      <c r="BD280" s="360"/>
      <c r="BE280" s="358" t="str">
        <f>Calcu!AA277</f>
        <v/>
      </c>
      <c r="BF280" s="359"/>
      <c r="BG280" s="359"/>
      <c r="BH280" s="359"/>
      <c r="BI280" s="360"/>
      <c r="BJ280" s="358" t="str">
        <f>Calcu!AB277</f>
        <v/>
      </c>
      <c r="BK280" s="359"/>
      <c r="BL280" s="359"/>
      <c r="BM280" s="359"/>
      <c r="BN280" s="360"/>
    </row>
    <row r="281" spans="1:66" ht="18.75" customHeight="1">
      <c r="A281" s="57"/>
      <c r="B281" s="358" t="str">
        <f>Calcu!C278</f>
        <v/>
      </c>
      <c r="C281" s="359"/>
      <c r="D281" s="359"/>
      <c r="E281" s="359"/>
      <c r="F281" s="360"/>
      <c r="G281" s="358" t="str">
        <f>Calcu!E278</f>
        <v/>
      </c>
      <c r="H281" s="359"/>
      <c r="I281" s="359"/>
      <c r="J281" s="359"/>
      <c r="K281" s="360"/>
      <c r="L281" s="358" t="str">
        <f>Calcu!F278</f>
        <v/>
      </c>
      <c r="M281" s="359"/>
      <c r="N281" s="359"/>
      <c r="O281" s="359"/>
      <c r="P281" s="360"/>
      <c r="Q281" s="358" t="str">
        <f>Calcu!G278</f>
        <v/>
      </c>
      <c r="R281" s="359"/>
      <c r="S281" s="359"/>
      <c r="T281" s="359"/>
      <c r="U281" s="360"/>
      <c r="V281" s="358" t="str">
        <f>Calcu!H278</f>
        <v/>
      </c>
      <c r="W281" s="359"/>
      <c r="X281" s="359"/>
      <c r="Y281" s="359"/>
      <c r="Z281" s="360"/>
      <c r="AA281" s="358" t="str">
        <f>Calcu!I278</f>
        <v/>
      </c>
      <c r="AB281" s="359"/>
      <c r="AC281" s="359"/>
      <c r="AD281" s="359"/>
      <c r="AE281" s="360"/>
      <c r="AF281" s="358" t="str">
        <f>Calcu!J278</f>
        <v/>
      </c>
      <c r="AG281" s="359"/>
      <c r="AH281" s="359"/>
      <c r="AI281" s="359"/>
      <c r="AJ281" s="360"/>
      <c r="AK281" s="358" t="str">
        <f>Calcu!K278</f>
        <v/>
      </c>
      <c r="AL281" s="359"/>
      <c r="AM281" s="359"/>
      <c r="AN281" s="359"/>
      <c r="AO281" s="360"/>
      <c r="AP281" s="358" t="str">
        <f>Calcu!L278</f>
        <v/>
      </c>
      <c r="AQ281" s="359"/>
      <c r="AR281" s="359"/>
      <c r="AS281" s="359"/>
      <c r="AT281" s="360"/>
      <c r="AU281" s="358" t="str">
        <f>Calcu!N278</f>
        <v/>
      </c>
      <c r="AV281" s="359"/>
      <c r="AW281" s="359"/>
      <c r="AX281" s="359"/>
      <c r="AY281" s="360"/>
      <c r="AZ281" s="358" t="str">
        <f>Calcu!T278</f>
        <v/>
      </c>
      <c r="BA281" s="359"/>
      <c r="BB281" s="359"/>
      <c r="BC281" s="359"/>
      <c r="BD281" s="360"/>
      <c r="BE281" s="358" t="str">
        <f>Calcu!AA278</f>
        <v/>
      </c>
      <c r="BF281" s="359"/>
      <c r="BG281" s="359"/>
      <c r="BH281" s="359"/>
      <c r="BI281" s="360"/>
      <c r="BJ281" s="358" t="str">
        <f>Calcu!AB278</f>
        <v/>
      </c>
      <c r="BK281" s="359"/>
      <c r="BL281" s="359"/>
      <c r="BM281" s="359"/>
      <c r="BN281" s="360"/>
    </row>
    <row r="282" spans="1:66" ht="18.75" customHeight="1">
      <c r="A282" s="57"/>
      <c r="B282" s="358" t="str">
        <f>Calcu!C279</f>
        <v/>
      </c>
      <c r="C282" s="359"/>
      <c r="D282" s="359"/>
      <c r="E282" s="359"/>
      <c r="F282" s="360"/>
      <c r="G282" s="358" t="str">
        <f>Calcu!E279</f>
        <v/>
      </c>
      <c r="H282" s="359"/>
      <c r="I282" s="359"/>
      <c r="J282" s="359"/>
      <c r="K282" s="360"/>
      <c r="L282" s="358" t="str">
        <f>Calcu!F279</f>
        <v/>
      </c>
      <c r="M282" s="359"/>
      <c r="N282" s="359"/>
      <c r="O282" s="359"/>
      <c r="P282" s="360"/>
      <c r="Q282" s="358" t="str">
        <f>Calcu!G279</f>
        <v/>
      </c>
      <c r="R282" s="359"/>
      <c r="S282" s="359"/>
      <c r="T282" s="359"/>
      <c r="U282" s="360"/>
      <c r="V282" s="358" t="str">
        <f>Calcu!H279</f>
        <v/>
      </c>
      <c r="W282" s="359"/>
      <c r="X282" s="359"/>
      <c r="Y282" s="359"/>
      <c r="Z282" s="360"/>
      <c r="AA282" s="358" t="str">
        <f>Calcu!I279</f>
        <v/>
      </c>
      <c r="AB282" s="359"/>
      <c r="AC282" s="359"/>
      <c r="AD282" s="359"/>
      <c r="AE282" s="360"/>
      <c r="AF282" s="358" t="str">
        <f>Calcu!J279</f>
        <v/>
      </c>
      <c r="AG282" s="359"/>
      <c r="AH282" s="359"/>
      <c r="AI282" s="359"/>
      <c r="AJ282" s="360"/>
      <c r="AK282" s="358" t="str">
        <f>Calcu!K279</f>
        <v/>
      </c>
      <c r="AL282" s="359"/>
      <c r="AM282" s="359"/>
      <c r="AN282" s="359"/>
      <c r="AO282" s="360"/>
      <c r="AP282" s="358" t="str">
        <f>Calcu!L279</f>
        <v/>
      </c>
      <c r="AQ282" s="359"/>
      <c r="AR282" s="359"/>
      <c r="AS282" s="359"/>
      <c r="AT282" s="360"/>
      <c r="AU282" s="358" t="str">
        <f>Calcu!N279</f>
        <v/>
      </c>
      <c r="AV282" s="359"/>
      <c r="AW282" s="359"/>
      <c r="AX282" s="359"/>
      <c r="AY282" s="360"/>
      <c r="AZ282" s="358" t="str">
        <f>Calcu!T279</f>
        <v/>
      </c>
      <c r="BA282" s="359"/>
      <c r="BB282" s="359"/>
      <c r="BC282" s="359"/>
      <c r="BD282" s="360"/>
      <c r="BE282" s="358" t="str">
        <f>Calcu!AA279</f>
        <v/>
      </c>
      <c r="BF282" s="359"/>
      <c r="BG282" s="359"/>
      <c r="BH282" s="359"/>
      <c r="BI282" s="360"/>
      <c r="BJ282" s="358" t="str">
        <f>Calcu!AB279</f>
        <v/>
      </c>
      <c r="BK282" s="359"/>
      <c r="BL282" s="359"/>
      <c r="BM282" s="359"/>
      <c r="BN282" s="360"/>
    </row>
    <row r="283" spans="1:66" ht="18.75" customHeight="1">
      <c r="A283" s="57"/>
      <c r="B283" s="358" t="str">
        <f>Calcu!C280</f>
        <v/>
      </c>
      <c r="C283" s="359"/>
      <c r="D283" s="359"/>
      <c r="E283" s="359"/>
      <c r="F283" s="360"/>
      <c r="G283" s="358" t="str">
        <f>Calcu!E280</f>
        <v/>
      </c>
      <c r="H283" s="359"/>
      <c r="I283" s="359"/>
      <c r="J283" s="359"/>
      <c r="K283" s="360"/>
      <c r="L283" s="358" t="str">
        <f>Calcu!F280</f>
        <v/>
      </c>
      <c r="M283" s="359"/>
      <c r="N283" s="359"/>
      <c r="O283" s="359"/>
      <c r="P283" s="360"/>
      <c r="Q283" s="358" t="str">
        <f>Calcu!G280</f>
        <v/>
      </c>
      <c r="R283" s="359"/>
      <c r="S283" s="359"/>
      <c r="T283" s="359"/>
      <c r="U283" s="360"/>
      <c r="V283" s="358" t="str">
        <f>Calcu!H280</f>
        <v/>
      </c>
      <c r="W283" s="359"/>
      <c r="X283" s="359"/>
      <c r="Y283" s="359"/>
      <c r="Z283" s="360"/>
      <c r="AA283" s="358" t="str">
        <f>Calcu!I280</f>
        <v/>
      </c>
      <c r="AB283" s="359"/>
      <c r="AC283" s="359"/>
      <c r="AD283" s="359"/>
      <c r="AE283" s="360"/>
      <c r="AF283" s="358" t="str">
        <f>Calcu!J280</f>
        <v/>
      </c>
      <c r="AG283" s="359"/>
      <c r="AH283" s="359"/>
      <c r="AI283" s="359"/>
      <c r="AJ283" s="360"/>
      <c r="AK283" s="358" t="str">
        <f>Calcu!K280</f>
        <v/>
      </c>
      <c r="AL283" s="359"/>
      <c r="AM283" s="359"/>
      <c r="AN283" s="359"/>
      <c r="AO283" s="360"/>
      <c r="AP283" s="358" t="str">
        <f>Calcu!L280</f>
        <v/>
      </c>
      <c r="AQ283" s="359"/>
      <c r="AR283" s="359"/>
      <c r="AS283" s="359"/>
      <c r="AT283" s="360"/>
      <c r="AU283" s="358" t="str">
        <f>Calcu!N280</f>
        <v/>
      </c>
      <c r="AV283" s="359"/>
      <c r="AW283" s="359"/>
      <c r="AX283" s="359"/>
      <c r="AY283" s="360"/>
      <c r="AZ283" s="358" t="str">
        <f>Calcu!T280</f>
        <v/>
      </c>
      <c r="BA283" s="359"/>
      <c r="BB283" s="359"/>
      <c r="BC283" s="359"/>
      <c r="BD283" s="360"/>
      <c r="BE283" s="358" t="str">
        <f>Calcu!AA280</f>
        <v/>
      </c>
      <c r="BF283" s="359"/>
      <c r="BG283" s="359"/>
      <c r="BH283" s="359"/>
      <c r="BI283" s="360"/>
      <c r="BJ283" s="358" t="str">
        <f>Calcu!AB280</f>
        <v/>
      </c>
      <c r="BK283" s="359"/>
      <c r="BL283" s="359"/>
      <c r="BM283" s="359"/>
      <c r="BN283" s="360"/>
    </row>
    <row r="284" spans="1:66" ht="18.75" customHeight="1">
      <c r="A284" s="57"/>
      <c r="B284" s="358" t="str">
        <f>Calcu!C281</f>
        <v/>
      </c>
      <c r="C284" s="359"/>
      <c r="D284" s="359"/>
      <c r="E284" s="359"/>
      <c r="F284" s="360"/>
      <c r="G284" s="358" t="str">
        <f>Calcu!E281</f>
        <v/>
      </c>
      <c r="H284" s="359"/>
      <c r="I284" s="359"/>
      <c r="J284" s="359"/>
      <c r="K284" s="360"/>
      <c r="L284" s="358" t="str">
        <f>Calcu!F281</f>
        <v/>
      </c>
      <c r="M284" s="359"/>
      <c r="N284" s="359"/>
      <c r="O284" s="359"/>
      <c r="P284" s="360"/>
      <c r="Q284" s="358" t="str">
        <f>Calcu!G281</f>
        <v/>
      </c>
      <c r="R284" s="359"/>
      <c r="S284" s="359"/>
      <c r="T284" s="359"/>
      <c r="U284" s="360"/>
      <c r="V284" s="358" t="str">
        <f>Calcu!H281</f>
        <v/>
      </c>
      <c r="W284" s="359"/>
      <c r="X284" s="359"/>
      <c r="Y284" s="359"/>
      <c r="Z284" s="360"/>
      <c r="AA284" s="358" t="str">
        <f>Calcu!I281</f>
        <v/>
      </c>
      <c r="AB284" s="359"/>
      <c r="AC284" s="359"/>
      <c r="AD284" s="359"/>
      <c r="AE284" s="360"/>
      <c r="AF284" s="358" t="str">
        <f>Calcu!J281</f>
        <v/>
      </c>
      <c r="AG284" s="359"/>
      <c r="AH284" s="359"/>
      <c r="AI284" s="359"/>
      <c r="AJ284" s="360"/>
      <c r="AK284" s="358" t="str">
        <f>Calcu!K281</f>
        <v/>
      </c>
      <c r="AL284" s="359"/>
      <c r="AM284" s="359"/>
      <c r="AN284" s="359"/>
      <c r="AO284" s="360"/>
      <c r="AP284" s="358" t="str">
        <f>Calcu!L281</f>
        <v/>
      </c>
      <c r="AQ284" s="359"/>
      <c r="AR284" s="359"/>
      <c r="AS284" s="359"/>
      <c r="AT284" s="360"/>
      <c r="AU284" s="358" t="str">
        <f>Calcu!N281</f>
        <v/>
      </c>
      <c r="AV284" s="359"/>
      <c r="AW284" s="359"/>
      <c r="AX284" s="359"/>
      <c r="AY284" s="360"/>
      <c r="AZ284" s="358" t="str">
        <f>Calcu!T281</f>
        <v/>
      </c>
      <c r="BA284" s="359"/>
      <c r="BB284" s="359"/>
      <c r="BC284" s="359"/>
      <c r="BD284" s="360"/>
      <c r="BE284" s="358" t="str">
        <f>Calcu!AA281</f>
        <v/>
      </c>
      <c r="BF284" s="359"/>
      <c r="BG284" s="359"/>
      <c r="BH284" s="359"/>
      <c r="BI284" s="360"/>
      <c r="BJ284" s="358" t="str">
        <f>Calcu!AB281</f>
        <v/>
      </c>
      <c r="BK284" s="359"/>
      <c r="BL284" s="359"/>
      <c r="BM284" s="359"/>
      <c r="BN284" s="360"/>
    </row>
    <row r="285" spans="1:66" ht="18.75" customHeight="1">
      <c r="A285" s="57"/>
      <c r="B285" s="358" t="str">
        <f>Calcu!C282</f>
        <v/>
      </c>
      <c r="C285" s="359"/>
      <c r="D285" s="359"/>
      <c r="E285" s="359"/>
      <c r="F285" s="360"/>
      <c r="G285" s="358" t="str">
        <f>Calcu!E282</f>
        <v/>
      </c>
      <c r="H285" s="359"/>
      <c r="I285" s="359"/>
      <c r="J285" s="359"/>
      <c r="K285" s="360"/>
      <c r="L285" s="358" t="str">
        <f>Calcu!F282</f>
        <v/>
      </c>
      <c r="M285" s="359"/>
      <c r="N285" s="359"/>
      <c r="O285" s="359"/>
      <c r="P285" s="360"/>
      <c r="Q285" s="358" t="str">
        <f>Calcu!G282</f>
        <v/>
      </c>
      <c r="R285" s="359"/>
      <c r="S285" s="359"/>
      <c r="T285" s="359"/>
      <c r="U285" s="360"/>
      <c r="V285" s="358" t="str">
        <f>Calcu!H282</f>
        <v/>
      </c>
      <c r="W285" s="359"/>
      <c r="X285" s="359"/>
      <c r="Y285" s="359"/>
      <c r="Z285" s="360"/>
      <c r="AA285" s="358" t="str">
        <f>Calcu!I282</f>
        <v/>
      </c>
      <c r="AB285" s="359"/>
      <c r="AC285" s="359"/>
      <c r="AD285" s="359"/>
      <c r="AE285" s="360"/>
      <c r="AF285" s="358" t="str">
        <f>Calcu!J282</f>
        <v/>
      </c>
      <c r="AG285" s="359"/>
      <c r="AH285" s="359"/>
      <c r="AI285" s="359"/>
      <c r="AJ285" s="360"/>
      <c r="AK285" s="358" t="str">
        <f>Calcu!K282</f>
        <v/>
      </c>
      <c r="AL285" s="359"/>
      <c r="AM285" s="359"/>
      <c r="AN285" s="359"/>
      <c r="AO285" s="360"/>
      <c r="AP285" s="358" t="str">
        <f>Calcu!L282</f>
        <v/>
      </c>
      <c r="AQ285" s="359"/>
      <c r="AR285" s="359"/>
      <c r="AS285" s="359"/>
      <c r="AT285" s="360"/>
      <c r="AU285" s="358" t="str">
        <f>Calcu!N282</f>
        <v/>
      </c>
      <c r="AV285" s="359"/>
      <c r="AW285" s="359"/>
      <c r="AX285" s="359"/>
      <c r="AY285" s="360"/>
      <c r="AZ285" s="358" t="str">
        <f>Calcu!T282</f>
        <v/>
      </c>
      <c r="BA285" s="359"/>
      <c r="BB285" s="359"/>
      <c r="BC285" s="359"/>
      <c r="BD285" s="360"/>
      <c r="BE285" s="358" t="str">
        <f>Calcu!AA282</f>
        <v/>
      </c>
      <c r="BF285" s="359"/>
      <c r="BG285" s="359"/>
      <c r="BH285" s="359"/>
      <c r="BI285" s="360"/>
      <c r="BJ285" s="358" t="str">
        <f>Calcu!AB282</f>
        <v/>
      </c>
      <c r="BK285" s="359"/>
      <c r="BL285" s="359"/>
      <c r="BM285" s="359"/>
      <c r="BN285" s="360"/>
    </row>
    <row r="286" spans="1:66" ht="18.75" customHeight="1">
      <c r="A286" s="57"/>
      <c r="B286" s="358" t="str">
        <f>Calcu!C283</f>
        <v/>
      </c>
      <c r="C286" s="359"/>
      <c r="D286" s="359"/>
      <c r="E286" s="359"/>
      <c r="F286" s="360"/>
      <c r="G286" s="358" t="str">
        <f>Calcu!E283</f>
        <v/>
      </c>
      <c r="H286" s="359"/>
      <c r="I286" s="359"/>
      <c r="J286" s="359"/>
      <c r="K286" s="360"/>
      <c r="L286" s="358" t="str">
        <f>Calcu!F283</f>
        <v/>
      </c>
      <c r="M286" s="359"/>
      <c r="N286" s="359"/>
      <c r="O286" s="359"/>
      <c r="P286" s="360"/>
      <c r="Q286" s="358" t="str">
        <f>Calcu!G283</f>
        <v/>
      </c>
      <c r="R286" s="359"/>
      <c r="S286" s="359"/>
      <c r="T286" s="359"/>
      <c r="U286" s="360"/>
      <c r="V286" s="358" t="str">
        <f>Calcu!H283</f>
        <v/>
      </c>
      <c r="W286" s="359"/>
      <c r="X286" s="359"/>
      <c r="Y286" s="359"/>
      <c r="Z286" s="360"/>
      <c r="AA286" s="358" t="str">
        <f>Calcu!I283</f>
        <v/>
      </c>
      <c r="AB286" s="359"/>
      <c r="AC286" s="359"/>
      <c r="AD286" s="359"/>
      <c r="AE286" s="360"/>
      <c r="AF286" s="358" t="str">
        <f>Calcu!J283</f>
        <v/>
      </c>
      <c r="AG286" s="359"/>
      <c r="AH286" s="359"/>
      <c r="AI286" s="359"/>
      <c r="AJ286" s="360"/>
      <c r="AK286" s="358" t="str">
        <f>Calcu!K283</f>
        <v/>
      </c>
      <c r="AL286" s="359"/>
      <c r="AM286" s="359"/>
      <c r="AN286" s="359"/>
      <c r="AO286" s="360"/>
      <c r="AP286" s="358" t="str">
        <f>Calcu!L283</f>
        <v/>
      </c>
      <c r="AQ286" s="359"/>
      <c r="AR286" s="359"/>
      <c r="AS286" s="359"/>
      <c r="AT286" s="360"/>
      <c r="AU286" s="358" t="str">
        <f>Calcu!N283</f>
        <v/>
      </c>
      <c r="AV286" s="359"/>
      <c r="AW286" s="359"/>
      <c r="AX286" s="359"/>
      <c r="AY286" s="360"/>
      <c r="AZ286" s="358" t="str">
        <f>Calcu!T283</f>
        <v/>
      </c>
      <c r="BA286" s="359"/>
      <c r="BB286" s="359"/>
      <c r="BC286" s="359"/>
      <c r="BD286" s="360"/>
      <c r="BE286" s="358" t="str">
        <f>Calcu!AA283</f>
        <v/>
      </c>
      <c r="BF286" s="359"/>
      <c r="BG286" s="359"/>
      <c r="BH286" s="359"/>
      <c r="BI286" s="360"/>
      <c r="BJ286" s="358" t="str">
        <f>Calcu!AB283</f>
        <v/>
      </c>
      <c r="BK286" s="359"/>
      <c r="BL286" s="359"/>
      <c r="BM286" s="359"/>
      <c r="BN286" s="360"/>
    </row>
    <row r="287" spans="1:66" ht="18.75" customHeight="1">
      <c r="A287" s="57"/>
      <c r="B287" s="358" t="str">
        <f>Calcu!C284</f>
        <v/>
      </c>
      <c r="C287" s="359"/>
      <c r="D287" s="359"/>
      <c r="E287" s="359"/>
      <c r="F287" s="360"/>
      <c r="G287" s="358" t="str">
        <f>Calcu!E284</f>
        <v/>
      </c>
      <c r="H287" s="359"/>
      <c r="I287" s="359"/>
      <c r="J287" s="359"/>
      <c r="K287" s="360"/>
      <c r="L287" s="358" t="str">
        <f>Calcu!F284</f>
        <v/>
      </c>
      <c r="M287" s="359"/>
      <c r="N287" s="359"/>
      <c r="O287" s="359"/>
      <c r="P287" s="360"/>
      <c r="Q287" s="358" t="str">
        <f>Calcu!G284</f>
        <v/>
      </c>
      <c r="R287" s="359"/>
      <c r="S287" s="359"/>
      <c r="T287" s="359"/>
      <c r="U287" s="360"/>
      <c r="V287" s="358" t="str">
        <f>Calcu!H284</f>
        <v/>
      </c>
      <c r="W287" s="359"/>
      <c r="X287" s="359"/>
      <c r="Y287" s="359"/>
      <c r="Z287" s="360"/>
      <c r="AA287" s="358" t="str">
        <f>Calcu!I284</f>
        <v/>
      </c>
      <c r="AB287" s="359"/>
      <c r="AC287" s="359"/>
      <c r="AD287" s="359"/>
      <c r="AE287" s="360"/>
      <c r="AF287" s="358" t="str">
        <f>Calcu!J284</f>
        <v/>
      </c>
      <c r="AG287" s="359"/>
      <c r="AH287" s="359"/>
      <c r="AI287" s="359"/>
      <c r="AJ287" s="360"/>
      <c r="AK287" s="358" t="str">
        <f>Calcu!K284</f>
        <v/>
      </c>
      <c r="AL287" s="359"/>
      <c r="AM287" s="359"/>
      <c r="AN287" s="359"/>
      <c r="AO287" s="360"/>
      <c r="AP287" s="358" t="str">
        <f>Calcu!L284</f>
        <v/>
      </c>
      <c r="AQ287" s="359"/>
      <c r="AR287" s="359"/>
      <c r="AS287" s="359"/>
      <c r="AT287" s="360"/>
      <c r="AU287" s="358" t="str">
        <f>Calcu!N284</f>
        <v/>
      </c>
      <c r="AV287" s="359"/>
      <c r="AW287" s="359"/>
      <c r="AX287" s="359"/>
      <c r="AY287" s="360"/>
      <c r="AZ287" s="358" t="str">
        <f>Calcu!T284</f>
        <v/>
      </c>
      <c r="BA287" s="359"/>
      <c r="BB287" s="359"/>
      <c r="BC287" s="359"/>
      <c r="BD287" s="360"/>
      <c r="BE287" s="358" t="str">
        <f>Calcu!AA284</f>
        <v/>
      </c>
      <c r="BF287" s="359"/>
      <c r="BG287" s="359"/>
      <c r="BH287" s="359"/>
      <c r="BI287" s="360"/>
      <c r="BJ287" s="358" t="str">
        <f>Calcu!AB284</f>
        <v/>
      </c>
      <c r="BK287" s="359"/>
      <c r="BL287" s="359"/>
      <c r="BM287" s="359"/>
      <c r="BN287" s="360"/>
    </row>
    <row r="288" spans="1:66" ht="18.75" customHeight="1">
      <c r="A288" s="57"/>
      <c r="B288" s="358" t="str">
        <f>Calcu!C285</f>
        <v/>
      </c>
      <c r="C288" s="359"/>
      <c r="D288" s="359"/>
      <c r="E288" s="359"/>
      <c r="F288" s="360"/>
      <c r="G288" s="358" t="str">
        <f>Calcu!E285</f>
        <v/>
      </c>
      <c r="H288" s="359"/>
      <c r="I288" s="359"/>
      <c r="J288" s="359"/>
      <c r="K288" s="360"/>
      <c r="L288" s="358" t="str">
        <f>Calcu!F285</f>
        <v/>
      </c>
      <c r="M288" s="359"/>
      <c r="N288" s="359"/>
      <c r="O288" s="359"/>
      <c r="P288" s="360"/>
      <c r="Q288" s="358" t="str">
        <f>Calcu!G285</f>
        <v/>
      </c>
      <c r="R288" s="359"/>
      <c r="S288" s="359"/>
      <c r="T288" s="359"/>
      <c r="U288" s="360"/>
      <c r="V288" s="358" t="str">
        <f>Calcu!H285</f>
        <v/>
      </c>
      <c r="W288" s="359"/>
      <c r="X288" s="359"/>
      <c r="Y288" s="359"/>
      <c r="Z288" s="360"/>
      <c r="AA288" s="358" t="str">
        <f>Calcu!I285</f>
        <v/>
      </c>
      <c r="AB288" s="359"/>
      <c r="AC288" s="359"/>
      <c r="AD288" s="359"/>
      <c r="AE288" s="360"/>
      <c r="AF288" s="358" t="str">
        <f>Calcu!J285</f>
        <v/>
      </c>
      <c r="AG288" s="359"/>
      <c r="AH288" s="359"/>
      <c r="AI288" s="359"/>
      <c r="AJ288" s="360"/>
      <c r="AK288" s="358" t="str">
        <f>Calcu!K285</f>
        <v/>
      </c>
      <c r="AL288" s="359"/>
      <c r="AM288" s="359"/>
      <c r="AN288" s="359"/>
      <c r="AO288" s="360"/>
      <c r="AP288" s="358" t="str">
        <f>Calcu!L285</f>
        <v/>
      </c>
      <c r="AQ288" s="359"/>
      <c r="AR288" s="359"/>
      <c r="AS288" s="359"/>
      <c r="AT288" s="360"/>
      <c r="AU288" s="358" t="str">
        <f>Calcu!N285</f>
        <v/>
      </c>
      <c r="AV288" s="359"/>
      <c r="AW288" s="359"/>
      <c r="AX288" s="359"/>
      <c r="AY288" s="360"/>
      <c r="AZ288" s="358" t="str">
        <f>Calcu!T285</f>
        <v/>
      </c>
      <c r="BA288" s="359"/>
      <c r="BB288" s="359"/>
      <c r="BC288" s="359"/>
      <c r="BD288" s="360"/>
      <c r="BE288" s="358" t="str">
        <f>Calcu!AA285</f>
        <v/>
      </c>
      <c r="BF288" s="359"/>
      <c r="BG288" s="359"/>
      <c r="BH288" s="359"/>
      <c r="BI288" s="360"/>
      <c r="BJ288" s="358" t="str">
        <f>Calcu!AB285</f>
        <v/>
      </c>
      <c r="BK288" s="359"/>
      <c r="BL288" s="359"/>
      <c r="BM288" s="359"/>
      <c r="BN288" s="360"/>
    </row>
    <row r="289" spans="1:66" ht="18.75" customHeight="1">
      <c r="A289" s="57"/>
      <c r="B289" s="358" t="str">
        <f>Calcu!C286</f>
        <v/>
      </c>
      <c r="C289" s="359"/>
      <c r="D289" s="359"/>
      <c r="E289" s="359"/>
      <c r="F289" s="360"/>
      <c r="G289" s="358" t="str">
        <f>Calcu!E286</f>
        <v/>
      </c>
      <c r="H289" s="359"/>
      <c r="I289" s="359"/>
      <c r="J289" s="359"/>
      <c r="K289" s="360"/>
      <c r="L289" s="358" t="str">
        <f>Calcu!F286</f>
        <v/>
      </c>
      <c r="M289" s="359"/>
      <c r="N289" s="359"/>
      <c r="O289" s="359"/>
      <c r="P289" s="360"/>
      <c r="Q289" s="358" t="str">
        <f>Calcu!G286</f>
        <v/>
      </c>
      <c r="R289" s="359"/>
      <c r="S289" s="359"/>
      <c r="T289" s="359"/>
      <c r="U289" s="360"/>
      <c r="V289" s="358" t="str">
        <f>Calcu!H286</f>
        <v/>
      </c>
      <c r="W289" s="359"/>
      <c r="X289" s="359"/>
      <c r="Y289" s="359"/>
      <c r="Z289" s="360"/>
      <c r="AA289" s="358" t="str">
        <f>Calcu!I286</f>
        <v/>
      </c>
      <c r="AB289" s="359"/>
      <c r="AC289" s="359"/>
      <c r="AD289" s="359"/>
      <c r="AE289" s="360"/>
      <c r="AF289" s="358" t="str">
        <f>Calcu!J286</f>
        <v/>
      </c>
      <c r="AG289" s="359"/>
      <c r="AH289" s="359"/>
      <c r="AI289" s="359"/>
      <c r="AJ289" s="360"/>
      <c r="AK289" s="358" t="str">
        <f>Calcu!K286</f>
        <v/>
      </c>
      <c r="AL289" s="359"/>
      <c r="AM289" s="359"/>
      <c r="AN289" s="359"/>
      <c r="AO289" s="360"/>
      <c r="AP289" s="358" t="str">
        <f>Calcu!L286</f>
        <v/>
      </c>
      <c r="AQ289" s="359"/>
      <c r="AR289" s="359"/>
      <c r="AS289" s="359"/>
      <c r="AT289" s="360"/>
      <c r="AU289" s="358" t="str">
        <f>Calcu!N286</f>
        <v/>
      </c>
      <c r="AV289" s="359"/>
      <c r="AW289" s="359"/>
      <c r="AX289" s="359"/>
      <c r="AY289" s="360"/>
      <c r="AZ289" s="358" t="str">
        <f>Calcu!T286</f>
        <v/>
      </c>
      <c r="BA289" s="359"/>
      <c r="BB289" s="359"/>
      <c r="BC289" s="359"/>
      <c r="BD289" s="360"/>
      <c r="BE289" s="358" t="str">
        <f>Calcu!AA286</f>
        <v/>
      </c>
      <c r="BF289" s="359"/>
      <c r="BG289" s="359"/>
      <c r="BH289" s="359"/>
      <c r="BI289" s="360"/>
      <c r="BJ289" s="358" t="str">
        <f>Calcu!AB286</f>
        <v/>
      </c>
      <c r="BK289" s="359"/>
      <c r="BL289" s="359"/>
      <c r="BM289" s="359"/>
      <c r="BN289" s="360"/>
    </row>
    <row r="290" spans="1:66" ht="18.75" customHeight="1">
      <c r="A290" s="57"/>
      <c r="B290" s="358" t="str">
        <f>Calcu!C287</f>
        <v/>
      </c>
      <c r="C290" s="359"/>
      <c r="D290" s="359"/>
      <c r="E290" s="359"/>
      <c r="F290" s="360"/>
      <c r="G290" s="358" t="str">
        <f>Calcu!E287</f>
        <v/>
      </c>
      <c r="H290" s="359"/>
      <c r="I290" s="359"/>
      <c r="J290" s="359"/>
      <c r="K290" s="360"/>
      <c r="L290" s="358" t="str">
        <f>Calcu!F287</f>
        <v/>
      </c>
      <c r="M290" s="359"/>
      <c r="N290" s="359"/>
      <c r="O290" s="359"/>
      <c r="P290" s="360"/>
      <c r="Q290" s="358" t="str">
        <f>Calcu!G287</f>
        <v/>
      </c>
      <c r="R290" s="359"/>
      <c r="S290" s="359"/>
      <c r="T290" s="359"/>
      <c r="U290" s="360"/>
      <c r="V290" s="358" t="str">
        <f>Calcu!H287</f>
        <v/>
      </c>
      <c r="W290" s="359"/>
      <c r="X290" s="359"/>
      <c r="Y290" s="359"/>
      <c r="Z290" s="360"/>
      <c r="AA290" s="358" t="str">
        <f>Calcu!I287</f>
        <v/>
      </c>
      <c r="AB290" s="359"/>
      <c r="AC290" s="359"/>
      <c r="AD290" s="359"/>
      <c r="AE290" s="360"/>
      <c r="AF290" s="358" t="str">
        <f>Calcu!J287</f>
        <v/>
      </c>
      <c r="AG290" s="359"/>
      <c r="AH290" s="359"/>
      <c r="AI290" s="359"/>
      <c r="AJ290" s="360"/>
      <c r="AK290" s="358" t="str">
        <f>Calcu!K287</f>
        <v/>
      </c>
      <c r="AL290" s="359"/>
      <c r="AM290" s="359"/>
      <c r="AN290" s="359"/>
      <c r="AO290" s="360"/>
      <c r="AP290" s="358" t="str">
        <f>Calcu!L287</f>
        <v/>
      </c>
      <c r="AQ290" s="359"/>
      <c r="AR290" s="359"/>
      <c r="AS290" s="359"/>
      <c r="AT290" s="360"/>
      <c r="AU290" s="358" t="str">
        <f>Calcu!N287</f>
        <v/>
      </c>
      <c r="AV290" s="359"/>
      <c r="AW290" s="359"/>
      <c r="AX290" s="359"/>
      <c r="AY290" s="360"/>
      <c r="AZ290" s="358" t="str">
        <f>Calcu!T287</f>
        <v/>
      </c>
      <c r="BA290" s="359"/>
      <c r="BB290" s="359"/>
      <c r="BC290" s="359"/>
      <c r="BD290" s="360"/>
      <c r="BE290" s="358" t="str">
        <f>Calcu!AA287</f>
        <v/>
      </c>
      <c r="BF290" s="359"/>
      <c r="BG290" s="359"/>
      <c r="BH290" s="359"/>
      <c r="BI290" s="360"/>
      <c r="BJ290" s="358" t="str">
        <f>Calcu!AB287</f>
        <v/>
      </c>
      <c r="BK290" s="359"/>
      <c r="BL290" s="359"/>
      <c r="BM290" s="359"/>
      <c r="BN290" s="360"/>
    </row>
    <row r="291" spans="1:66" ht="18.75" customHeight="1">
      <c r="A291" s="57"/>
      <c r="B291" s="358" t="str">
        <f>Calcu!C288</f>
        <v/>
      </c>
      <c r="C291" s="359"/>
      <c r="D291" s="359"/>
      <c r="E291" s="359"/>
      <c r="F291" s="360"/>
      <c r="G291" s="358" t="str">
        <f>Calcu!E288</f>
        <v/>
      </c>
      <c r="H291" s="359"/>
      <c r="I291" s="359"/>
      <c r="J291" s="359"/>
      <c r="K291" s="360"/>
      <c r="L291" s="358" t="str">
        <f>Calcu!F288</f>
        <v/>
      </c>
      <c r="M291" s="359"/>
      <c r="N291" s="359"/>
      <c r="O291" s="359"/>
      <c r="P291" s="360"/>
      <c r="Q291" s="358" t="str">
        <f>Calcu!G288</f>
        <v/>
      </c>
      <c r="R291" s="359"/>
      <c r="S291" s="359"/>
      <c r="T291" s="359"/>
      <c r="U291" s="360"/>
      <c r="V291" s="358" t="str">
        <f>Calcu!H288</f>
        <v/>
      </c>
      <c r="W291" s="359"/>
      <c r="X291" s="359"/>
      <c r="Y291" s="359"/>
      <c r="Z291" s="360"/>
      <c r="AA291" s="358" t="str">
        <f>Calcu!I288</f>
        <v/>
      </c>
      <c r="AB291" s="359"/>
      <c r="AC291" s="359"/>
      <c r="AD291" s="359"/>
      <c r="AE291" s="360"/>
      <c r="AF291" s="358" t="str">
        <f>Calcu!J288</f>
        <v/>
      </c>
      <c r="AG291" s="359"/>
      <c r="AH291" s="359"/>
      <c r="AI291" s="359"/>
      <c r="AJ291" s="360"/>
      <c r="AK291" s="358" t="str">
        <f>Calcu!K288</f>
        <v/>
      </c>
      <c r="AL291" s="359"/>
      <c r="AM291" s="359"/>
      <c r="AN291" s="359"/>
      <c r="AO291" s="360"/>
      <c r="AP291" s="358" t="str">
        <f>Calcu!L288</f>
        <v/>
      </c>
      <c r="AQ291" s="359"/>
      <c r="AR291" s="359"/>
      <c r="AS291" s="359"/>
      <c r="AT291" s="360"/>
      <c r="AU291" s="358" t="str">
        <f>Calcu!N288</f>
        <v/>
      </c>
      <c r="AV291" s="359"/>
      <c r="AW291" s="359"/>
      <c r="AX291" s="359"/>
      <c r="AY291" s="360"/>
      <c r="AZ291" s="358" t="str">
        <f>Calcu!T288</f>
        <v/>
      </c>
      <c r="BA291" s="359"/>
      <c r="BB291" s="359"/>
      <c r="BC291" s="359"/>
      <c r="BD291" s="360"/>
      <c r="BE291" s="358" t="str">
        <f>Calcu!AA288</f>
        <v/>
      </c>
      <c r="BF291" s="359"/>
      <c r="BG291" s="359"/>
      <c r="BH291" s="359"/>
      <c r="BI291" s="360"/>
      <c r="BJ291" s="358" t="str">
        <f>Calcu!AB288</f>
        <v/>
      </c>
      <c r="BK291" s="359"/>
      <c r="BL291" s="359"/>
      <c r="BM291" s="359"/>
      <c r="BN291" s="360"/>
    </row>
    <row r="292" spans="1:66" ht="18.75" customHeight="1">
      <c r="A292" s="57"/>
      <c r="B292" s="358" t="str">
        <f>Calcu!C289</f>
        <v/>
      </c>
      <c r="C292" s="359"/>
      <c r="D292" s="359"/>
      <c r="E292" s="359"/>
      <c r="F292" s="360"/>
      <c r="G292" s="358" t="str">
        <f>Calcu!E289</f>
        <v/>
      </c>
      <c r="H292" s="359"/>
      <c r="I292" s="359"/>
      <c r="J292" s="359"/>
      <c r="K292" s="360"/>
      <c r="L292" s="358" t="str">
        <f>Calcu!F289</f>
        <v/>
      </c>
      <c r="M292" s="359"/>
      <c r="N292" s="359"/>
      <c r="O292" s="359"/>
      <c r="P292" s="360"/>
      <c r="Q292" s="358" t="str">
        <f>Calcu!G289</f>
        <v/>
      </c>
      <c r="R292" s="359"/>
      <c r="S292" s="359"/>
      <c r="T292" s="359"/>
      <c r="U292" s="360"/>
      <c r="V292" s="358" t="str">
        <f>Calcu!H289</f>
        <v/>
      </c>
      <c r="W292" s="359"/>
      <c r="X292" s="359"/>
      <c r="Y292" s="359"/>
      <c r="Z292" s="360"/>
      <c r="AA292" s="358" t="str">
        <f>Calcu!I289</f>
        <v/>
      </c>
      <c r="AB292" s="359"/>
      <c r="AC292" s="359"/>
      <c r="AD292" s="359"/>
      <c r="AE292" s="360"/>
      <c r="AF292" s="358" t="str">
        <f>Calcu!J289</f>
        <v/>
      </c>
      <c r="AG292" s="359"/>
      <c r="AH292" s="359"/>
      <c r="AI292" s="359"/>
      <c r="AJ292" s="360"/>
      <c r="AK292" s="358" t="str">
        <f>Calcu!K289</f>
        <v/>
      </c>
      <c r="AL292" s="359"/>
      <c r="AM292" s="359"/>
      <c r="AN292" s="359"/>
      <c r="AO292" s="360"/>
      <c r="AP292" s="358" t="str">
        <f>Calcu!L289</f>
        <v/>
      </c>
      <c r="AQ292" s="359"/>
      <c r="AR292" s="359"/>
      <c r="AS292" s="359"/>
      <c r="AT292" s="360"/>
      <c r="AU292" s="358" t="str">
        <f>Calcu!N289</f>
        <v/>
      </c>
      <c r="AV292" s="359"/>
      <c r="AW292" s="359"/>
      <c r="AX292" s="359"/>
      <c r="AY292" s="360"/>
      <c r="AZ292" s="358" t="str">
        <f>Calcu!T289</f>
        <v/>
      </c>
      <c r="BA292" s="359"/>
      <c r="BB292" s="359"/>
      <c r="BC292" s="359"/>
      <c r="BD292" s="360"/>
      <c r="BE292" s="358" t="str">
        <f>Calcu!AA289</f>
        <v/>
      </c>
      <c r="BF292" s="359"/>
      <c r="BG292" s="359"/>
      <c r="BH292" s="359"/>
      <c r="BI292" s="360"/>
      <c r="BJ292" s="358" t="str">
        <f>Calcu!AB289</f>
        <v/>
      </c>
      <c r="BK292" s="359"/>
      <c r="BL292" s="359"/>
      <c r="BM292" s="359"/>
      <c r="BN292" s="360"/>
    </row>
    <row r="293" spans="1:66" ht="18.75" customHeight="1">
      <c r="A293" s="57"/>
      <c r="B293" s="358" t="str">
        <f>Calcu!C290</f>
        <v/>
      </c>
      <c r="C293" s="359"/>
      <c r="D293" s="359"/>
      <c r="E293" s="359"/>
      <c r="F293" s="360"/>
      <c r="G293" s="358" t="str">
        <f>Calcu!E290</f>
        <v/>
      </c>
      <c r="H293" s="359"/>
      <c r="I293" s="359"/>
      <c r="J293" s="359"/>
      <c r="K293" s="360"/>
      <c r="L293" s="358" t="str">
        <f>Calcu!F290</f>
        <v/>
      </c>
      <c r="M293" s="359"/>
      <c r="N293" s="359"/>
      <c r="O293" s="359"/>
      <c r="P293" s="360"/>
      <c r="Q293" s="358" t="str">
        <f>Calcu!G290</f>
        <v/>
      </c>
      <c r="R293" s="359"/>
      <c r="S293" s="359"/>
      <c r="T293" s="359"/>
      <c r="U293" s="360"/>
      <c r="V293" s="358" t="str">
        <f>Calcu!H290</f>
        <v/>
      </c>
      <c r="W293" s="359"/>
      <c r="X293" s="359"/>
      <c r="Y293" s="359"/>
      <c r="Z293" s="360"/>
      <c r="AA293" s="358" t="str">
        <f>Calcu!I290</f>
        <v/>
      </c>
      <c r="AB293" s="359"/>
      <c r="AC293" s="359"/>
      <c r="AD293" s="359"/>
      <c r="AE293" s="360"/>
      <c r="AF293" s="358" t="str">
        <f>Calcu!J290</f>
        <v/>
      </c>
      <c r="AG293" s="359"/>
      <c r="AH293" s="359"/>
      <c r="AI293" s="359"/>
      <c r="AJ293" s="360"/>
      <c r="AK293" s="358" t="str">
        <f>Calcu!K290</f>
        <v/>
      </c>
      <c r="AL293" s="359"/>
      <c r="AM293" s="359"/>
      <c r="AN293" s="359"/>
      <c r="AO293" s="360"/>
      <c r="AP293" s="358" t="str">
        <f>Calcu!L290</f>
        <v/>
      </c>
      <c r="AQ293" s="359"/>
      <c r="AR293" s="359"/>
      <c r="AS293" s="359"/>
      <c r="AT293" s="360"/>
      <c r="AU293" s="358" t="str">
        <f>Calcu!N290</f>
        <v/>
      </c>
      <c r="AV293" s="359"/>
      <c r="AW293" s="359"/>
      <c r="AX293" s="359"/>
      <c r="AY293" s="360"/>
      <c r="AZ293" s="358" t="str">
        <f>Calcu!T290</f>
        <v/>
      </c>
      <c r="BA293" s="359"/>
      <c r="BB293" s="359"/>
      <c r="BC293" s="359"/>
      <c r="BD293" s="360"/>
      <c r="BE293" s="358" t="str">
        <f>Calcu!AA290</f>
        <v/>
      </c>
      <c r="BF293" s="359"/>
      <c r="BG293" s="359"/>
      <c r="BH293" s="359"/>
      <c r="BI293" s="360"/>
      <c r="BJ293" s="358" t="str">
        <f>Calcu!AB290</f>
        <v/>
      </c>
      <c r="BK293" s="359"/>
      <c r="BL293" s="359"/>
      <c r="BM293" s="359"/>
      <c r="BN293" s="360"/>
    </row>
    <row r="294" spans="1:66" ht="18.75" customHeight="1">
      <c r="A294" s="57"/>
      <c r="B294" s="358" t="str">
        <f>Calcu!C291</f>
        <v/>
      </c>
      <c r="C294" s="359"/>
      <c r="D294" s="359"/>
      <c r="E294" s="359"/>
      <c r="F294" s="360"/>
      <c r="G294" s="358" t="str">
        <f>Calcu!E291</f>
        <v/>
      </c>
      <c r="H294" s="359"/>
      <c r="I294" s="359"/>
      <c r="J294" s="359"/>
      <c r="K294" s="360"/>
      <c r="L294" s="358" t="str">
        <f>Calcu!F291</f>
        <v/>
      </c>
      <c r="M294" s="359"/>
      <c r="N294" s="359"/>
      <c r="O294" s="359"/>
      <c r="P294" s="360"/>
      <c r="Q294" s="358" t="str">
        <f>Calcu!G291</f>
        <v/>
      </c>
      <c r="R294" s="359"/>
      <c r="S294" s="359"/>
      <c r="T294" s="359"/>
      <c r="U294" s="360"/>
      <c r="V294" s="358" t="str">
        <f>Calcu!H291</f>
        <v/>
      </c>
      <c r="W294" s="359"/>
      <c r="X294" s="359"/>
      <c r="Y294" s="359"/>
      <c r="Z294" s="360"/>
      <c r="AA294" s="358" t="str">
        <f>Calcu!I291</f>
        <v/>
      </c>
      <c r="AB294" s="359"/>
      <c r="AC294" s="359"/>
      <c r="AD294" s="359"/>
      <c r="AE294" s="360"/>
      <c r="AF294" s="358" t="str">
        <f>Calcu!J291</f>
        <v/>
      </c>
      <c r="AG294" s="359"/>
      <c r="AH294" s="359"/>
      <c r="AI294" s="359"/>
      <c r="AJ294" s="360"/>
      <c r="AK294" s="358" t="str">
        <f>Calcu!K291</f>
        <v/>
      </c>
      <c r="AL294" s="359"/>
      <c r="AM294" s="359"/>
      <c r="AN294" s="359"/>
      <c r="AO294" s="360"/>
      <c r="AP294" s="358" t="str">
        <f>Calcu!L291</f>
        <v/>
      </c>
      <c r="AQ294" s="359"/>
      <c r="AR294" s="359"/>
      <c r="AS294" s="359"/>
      <c r="AT294" s="360"/>
      <c r="AU294" s="358" t="str">
        <f>Calcu!N291</f>
        <v/>
      </c>
      <c r="AV294" s="359"/>
      <c r="AW294" s="359"/>
      <c r="AX294" s="359"/>
      <c r="AY294" s="360"/>
      <c r="AZ294" s="358" t="str">
        <f>Calcu!T291</f>
        <v/>
      </c>
      <c r="BA294" s="359"/>
      <c r="BB294" s="359"/>
      <c r="BC294" s="359"/>
      <c r="BD294" s="360"/>
      <c r="BE294" s="358" t="str">
        <f>Calcu!AA291</f>
        <v/>
      </c>
      <c r="BF294" s="359"/>
      <c r="BG294" s="359"/>
      <c r="BH294" s="359"/>
      <c r="BI294" s="360"/>
      <c r="BJ294" s="358" t="str">
        <f>Calcu!AB291</f>
        <v/>
      </c>
      <c r="BK294" s="359"/>
      <c r="BL294" s="359"/>
      <c r="BM294" s="359"/>
      <c r="BN294" s="360"/>
    </row>
    <row r="295" spans="1:66" ht="18.75" customHeight="1">
      <c r="A295" s="57"/>
      <c r="B295" s="358" t="str">
        <f>Calcu!C292</f>
        <v/>
      </c>
      <c r="C295" s="359"/>
      <c r="D295" s="359"/>
      <c r="E295" s="359"/>
      <c r="F295" s="360"/>
      <c r="G295" s="358" t="str">
        <f>Calcu!E292</f>
        <v/>
      </c>
      <c r="H295" s="359"/>
      <c r="I295" s="359"/>
      <c r="J295" s="359"/>
      <c r="K295" s="360"/>
      <c r="L295" s="358" t="str">
        <f>Calcu!F292</f>
        <v/>
      </c>
      <c r="M295" s="359"/>
      <c r="N295" s="359"/>
      <c r="O295" s="359"/>
      <c r="P295" s="360"/>
      <c r="Q295" s="358" t="str">
        <f>Calcu!G292</f>
        <v/>
      </c>
      <c r="R295" s="359"/>
      <c r="S295" s="359"/>
      <c r="T295" s="359"/>
      <c r="U295" s="360"/>
      <c r="V295" s="358" t="str">
        <f>Calcu!H292</f>
        <v/>
      </c>
      <c r="W295" s="359"/>
      <c r="X295" s="359"/>
      <c r="Y295" s="359"/>
      <c r="Z295" s="360"/>
      <c r="AA295" s="358" t="str">
        <f>Calcu!I292</f>
        <v/>
      </c>
      <c r="AB295" s="359"/>
      <c r="AC295" s="359"/>
      <c r="AD295" s="359"/>
      <c r="AE295" s="360"/>
      <c r="AF295" s="358" t="str">
        <f>Calcu!J292</f>
        <v/>
      </c>
      <c r="AG295" s="359"/>
      <c r="AH295" s="359"/>
      <c r="AI295" s="359"/>
      <c r="AJ295" s="360"/>
      <c r="AK295" s="358" t="str">
        <f>Calcu!K292</f>
        <v/>
      </c>
      <c r="AL295" s="359"/>
      <c r="AM295" s="359"/>
      <c r="AN295" s="359"/>
      <c r="AO295" s="360"/>
      <c r="AP295" s="358" t="str">
        <f>Calcu!L292</f>
        <v/>
      </c>
      <c r="AQ295" s="359"/>
      <c r="AR295" s="359"/>
      <c r="AS295" s="359"/>
      <c r="AT295" s="360"/>
      <c r="AU295" s="358" t="str">
        <f>Calcu!N292</f>
        <v/>
      </c>
      <c r="AV295" s="359"/>
      <c r="AW295" s="359"/>
      <c r="AX295" s="359"/>
      <c r="AY295" s="360"/>
      <c r="AZ295" s="358" t="str">
        <f>Calcu!T292</f>
        <v/>
      </c>
      <c r="BA295" s="359"/>
      <c r="BB295" s="359"/>
      <c r="BC295" s="359"/>
      <c r="BD295" s="360"/>
      <c r="BE295" s="358" t="str">
        <f>Calcu!AA292</f>
        <v/>
      </c>
      <c r="BF295" s="359"/>
      <c r="BG295" s="359"/>
      <c r="BH295" s="359"/>
      <c r="BI295" s="360"/>
      <c r="BJ295" s="358" t="str">
        <f>Calcu!AB292</f>
        <v/>
      </c>
      <c r="BK295" s="359"/>
      <c r="BL295" s="359"/>
      <c r="BM295" s="359"/>
      <c r="BN295" s="360"/>
    </row>
    <row r="296" spans="1:66" ht="18.75" customHeight="1">
      <c r="A296" s="57"/>
      <c r="B296" s="358" t="str">
        <f>Calcu!C293</f>
        <v/>
      </c>
      <c r="C296" s="359"/>
      <c r="D296" s="359"/>
      <c r="E296" s="359"/>
      <c r="F296" s="360"/>
      <c r="G296" s="358" t="str">
        <f>Calcu!E293</f>
        <v/>
      </c>
      <c r="H296" s="359"/>
      <c r="I296" s="359"/>
      <c r="J296" s="359"/>
      <c r="K296" s="360"/>
      <c r="L296" s="358" t="str">
        <f>Calcu!F293</f>
        <v/>
      </c>
      <c r="M296" s="359"/>
      <c r="N296" s="359"/>
      <c r="O296" s="359"/>
      <c r="P296" s="360"/>
      <c r="Q296" s="358" t="str">
        <f>Calcu!G293</f>
        <v/>
      </c>
      <c r="R296" s="359"/>
      <c r="S296" s="359"/>
      <c r="T296" s="359"/>
      <c r="U296" s="360"/>
      <c r="V296" s="358" t="str">
        <f>Calcu!H293</f>
        <v/>
      </c>
      <c r="W296" s="359"/>
      <c r="X296" s="359"/>
      <c r="Y296" s="359"/>
      <c r="Z296" s="360"/>
      <c r="AA296" s="358" t="str">
        <f>Calcu!I293</f>
        <v/>
      </c>
      <c r="AB296" s="359"/>
      <c r="AC296" s="359"/>
      <c r="AD296" s="359"/>
      <c r="AE296" s="360"/>
      <c r="AF296" s="358" t="str">
        <f>Calcu!J293</f>
        <v/>
      </c>
      <c r="AG296" s="359"/>
      <c r="AH296" s="359"/>
      <c r="AI296" s="359"/>
      <c r="AJ296" s="360"/>
      <c r="AK296" s="358" t="str">
        <f>Calcu!K293</f>
        <v/>
      </c>
      <c r="AL296" s="359"/>
      <c r="AM296" s="359"/>
      <c r="AN296" s="359"/>
      <c r="AO296" s="360"/>
      <c r="AP296" s="358" t="str">
        <f>Calcu!L293</f>
        <v/>
      </c>
      <c r="AQ296" s="359"/>
      <c r="AR296" s="359"/>
      <c r="AS296" s="359"/>
      <c r="AT296" s="360"/>
      <c r="AU296" s="358" t="str">
        <f>Calcu!N293</f>
        <v/>
      </c>
      <c r="AV296" s="359"/>
      <c r="AW296" s="359"/>
      <c r="AX296" s="359"/>
      <c r="AY296" s="360"/>
      <c r="AZ296" s="358" t="str">
        <f>Calcu!T293</f>
        <v/>
      </c>
      <c r="BA296" s="359"/>
      <c r="BB296" s="359"/>
      <c r="BC296" s="359"/>
      <c r="BD296" s="360"/>
      <c r="BE296" s="358" t="str">
        <f>Calcu!AA293</f>
        <v/>
      </c>
      <c r="BF296" s="359"/>
      <c r="BG296" s="359"/>
      <c r="BH296" s="359"/>
      <c r="BI296" s="360"/>
      <c r="BJ296" s="358" t="str">
        <f>Calcu!AB293</f>
        <v/>
      </c>
      <c r="BK296" s="359"/>
      <c r="BL296" s="359"/>
      <c r="BM296" s="359"/>
      <c r="BN296" s="360"/>
    </row>
    <row r="297" spans="1:66" ht="18.75" customHeight="1">
      <c r="A297" s="57"/>
      <c r="B297" s="358" t="str">
        <f>Calcu!C294</f>
        <v/>
      </c>
      <c r="C297" s="359"/>
      <c r="D297" s="359"/>
      <c r="E297" s="359"/>
      <c r="F297" s="360"/>
      <c r="G297" s="358" t="str">
        <f>Calcu!E294</f>
        <v/>
      </c>
      <c r="H297" s="359"/>
      <c r="I297" s="359"/>
      <c r="J297" s="359"/>
      <c r="K297" s="360"/>
      <c r="L297" s="358" t="str">
        <f>Calcu!F294</f>
        <v/>
      </c>
      <c r="M297" s="359"/>
      <c r="N297" s="359"/>
      <c r="O297" s="359"/>
      <c r="P297" s="360"/>
      <c r="Q297" s="358" t="str">
        <f>Calcu!G294</f>
        <v/>
      </c>
      <c r="R297" s="359"/>
      <c r="S297" s="359"/>
      <c r="T297" s="359"/>
      <c r="U297" s="360"/>
      <c r="V297" s="358" t="str">
        <f>Calcu!H294</f>
        <v/>
      </c>
      <c r="W297" s="359"/>
      <c r="X297" s="359"/>
      <c r="Y297" s="359"/>
      <c r="Z297" s="360"/>
      <c r="AA297" s="358" t="str">
        <f>Calcu!I294</f>
        <v/>
      </c>
      <c r="AB297" s="359"/>
      <c r="AC297" s="359"/>
      <c r="AD297" s="359"/>
      <c r="AE297" s="360"/>
      <c r="AF297" s="358" t="str">
        <f>Calcu!J294</f>
        <v/>
      </c>
      <c r="AG297" s="359"/>
      <c r="AH297" s="359"/>
      <c r="AI297" s="359"/>
      <c r="AJ297" s="360"/>
      <c r="AK297" s="358" t="str">
        <f>Calcu!K294</f>
        <v/>
      </c>
      <c r="AL297" s="359"/>
      <c r="AM297" s="359"/>
      <c r="AN297" s="359"/>
      <c r="AO297" s="360"/>
      <c r="AP297" s="358" t="str">
        <f>Calcu!L294</f>
        <v/>
      </c>
      <c r="AQ297" s="359"/>
      <c r="AR297" s="359"/>
      <c r="AS297" s="359"/>
      <c r="AT297" s="360"/>
      <c r="AU297" s="358" t="str">
        <f>Calcu!N294</f>
        <v/>
      </c>
      <c r="AV297" s="359"/>
      <c r="AW297" s="359"/>
      <c r="AX297" s="359"/>
      <c r="AY297" s="360"/>
      <c r="AZ297" s="358" t="str">
        <f>Calcu!T294</f>
        <v/>
      </c>
      <c r="BA297" s="359"/>
      <c r="BB297" s="359"/>
      <c r="BC297" s="359"/>
      <c r="BD297" s="360"/>
      <c r="BE297" s="358" t="str">
        <f>Calcu!AA294</f>
        <v/>
      </c>
      <c r="BF297" s="359"/>
      <c r="BG297" s="359"/>
      <c r="BH297" s="359"/>
      <c r="BI297" s="360"/>
      <c r="BJ297" s="358" t="str">
        <f>Calcu!AB294</f>
        <v/>
      </c>
      <c r="BK297" s="359"/>
      <c r="BL297" s="359"/>
      <c r="BM297" s="359"/>
      <c r="BN297" s="360"/>
    </row>
    <row r="298" spans="1:66" ht="18.75" customHeight="1">
      <c r="A298" s="57"/>
      <c r="B298" s="358" t="str">
        <f>Calcu!C295</f>
        <v/>
      </c>
      <c r="C298" s="359"/>
      <c r="D298" s="359"/>
      <c r="E298" s="359"/>
      <c r="F298" s="360"/>
      <c r="G298" s="358" t="str">
        <f>Calcu!E295</f>
        <v/>
      </c>
      <c r="H298" s="359"/>
      <c r="I298" s="359"/>
      <c r="J298" s="359"/>
      <c r="K298" s="360"/>
      <c r="L298" s="358" t="str">
        <f>Calcu!F295</f>
        <v/>
      </c>
      <c r="M298" s="359"/>
      <c r="N298" s="359"/>
      <c r="O298" s="359"/>
      <c r="P298" s="360"/>
      <c r="Q298" s="358" t="str">
        <f>Calcu!G295</f>
        <v/>
      </c>
      <c r="R298" s="359"/>
      <c r="S298" s="359"/>
      <c r="T298" s="359"/>
      <c r="U298" s="360"/>
      <c r="V298" s="358" t="str">
        <f>Calcu!H295</f>
        <v/>
      </c>
      <c r="W298" s="359"/>
      <c r="X298" s="359"/>
      <c r="Y298" s="359"/>
      <c r="Z298" s="360"/>
      <c r="AA298" s="358" t="str">
        <f>Calcu!I295</f>
        <v/>
      </c>
      <c r="AB298" s="359"/>
      <c r="AC298" s="359"/>
      <c r="AD298" s="359"/>
      <c r="AE298" s="360"/>
      <c r="AF298" s="358" t="str">
        <f>Calcu!J295</f>
        <v/>
      </c>
      <c r="AG298" s="359"/>
      <c r="AH298" s="359"/>
      <c r="AI298" s="359"/>
      <c r="AJ298" s="360"/>
      <c r="AK298" s="358" t="str">
        <f>Calcu!K295</f>
        <v/>
      </c>
      <c r="AL298" s="359"/>
      <c r="AM298" s="359"/>
      <c r="AN298" s="359"/>
      <c r="AO298" s="360"/>
      <c r="AP298" s="358" t="str">
        <f>Calcu!L295</f>
        <v/>
      </c>
      <c r="AQ298" s="359"/>
      <c r="AR298" s="359"/>
      <c r="AS298" s="359"/>
      <c r="AT298" s="360"/>
      <c r="AU298" s="358" t="str">
        <f>Calcu!N295</f>
        <v/>
      </c>
      <c r="AV298" s="359"/>
      <c r="AW298" s="359"/>
      <c r="AX298" s="359"/>
      <c r="AY298" s="360"/>
      <c r="AZ298" s="358" t="str">
        <f>Calcu!T295</f>
        <v/>
      </c>
      <c r="BA298" s="359"/>
      <c r="BB298" s="359"/>
      <c r="BC298" s="359"/>
      <c r="BD298" s="360"/>
      <c r="BE298" s="358" t="str">
        <f>Calcu!AA295</f>
        <v/>
      </c>
      <c r="BF298" s="359"/>
      <c r="BG298" s="359"/>
      <c r="BH298" s="359"/>
      <c r="BI298" s="360"/>
      <c r="BJ298" s="358" t="str">
        <f>Calcu!AB295</f>
        <v/>
      </c>
      <c r="BK298" s="359"/>
      <c r="BL298" s="359"/>
      <c r="BM298" s="359"/>
      <c r="BN298" s="360"/>
    </row>
    <row r="299" spans="1:66" ht="18.75" customHeight="1">
      <c r="A299" s="57"/>
      <c r="B299" s="358" t="str">
        <f>Calcu!C296</f>
        <v/>
      </c>
      <c r="C299" s="359"/>
      <c r="D299" s="359"/>
      <c r="E299" s="359"/>
      <c r="F299" s="360"/>
      <c r="G299" s="358" t="str">
        <f>Calcu!E296</f>
        <v/>
      </c>
      <c r="H299" s="359"/>
      <c r="I299" s="359"/>
      <c r="J299" s="359"/>
      <c r="K299" s="360"/>
      <c r="L299" s="358" t="str">
        <f>Calcu!F296</f>
        <v/>
      </c>
      <c r="M299" s="359"/>
      <c r="N299" s="359"/>
      <c r="O299" s="359"/>
      <c r="P299" s="360"/>
      <c r="Q299" s="358" t="str">
        <f>Calcu!G296</f>
        <v/>
      </c>
      <c r="R299" s="359"/>
      <c r="S299" s="359"/>
      <c r="T299" s="359"/>
      <c r="U299" s="360"/>
      <c r="V299" s="358" t="str">
        <f>Calcu!H296</f>
        <v/>
      </c>
      <c r="W299" s="359"/>
      <c r="X299" s="359"/>
      <c r="Y299" s="359"/>
      <c r="Z299" s="360"/>
      <c r="AA299" s="358" t="str">
        <f>Calcu!I296</f>
        <v/>
      </c>
      <c r="AB299" s="359"/>
      <c r="AC299" s="359"/>
      <c r="AD299" s="359"/>
      <c r="AE299" s="360"/>
      <c r="AF299" s="358" t="str">
        <f>Calcu!J296</f>
        <v/>
      </c>
      <c r="AG299" s="359"/>
      <c r="AH299" s="359"/>
      <c r="AI299" s="359"/>
      <c r="AJ299" s="360"/>
      <c r="AK299" s="358" t="str">
        <f>Calcu!K296</f>
        <v/>
      </c>
      <c r="AL299" s="359"/>
      <c r="AM299" s="359"/>
      <c r="AN299" s="359"/>
      <c r="AO299" s="360"/>
      <c r="AP299" s="358" t="str">
        <f>Calcu!L296</f>
        <v/>
      </c>
      <c r="AQ299" s="359"/>
      <c r="AR299" s="359"/>
      <c r="AS299" s="359"/>
      <c r="AT299" s="360"/>
      <c r="AU299" s="358" t="str">
        <f>Calcu!N296</f>
        <v/>
      </c>
      <c r="AV299" s="359"/>
      <c r="AW299" s="359"/>
      <c r="AX299" s="359"/>
      <c r="AY299" s="360"/>
      <c r="AZ299" s="358" t="str">
        <f>Calcu!T296</f>
        <v/>
      </c>
      <c r="BA299" s="359"/>
      <c r="BB299" s="359"/>
      <c r="BC299" s="359"/>
      <c r="BD299" s="360"/>
      <c r="BE299" s="358" t="str">
        <f>Calcu!AA296</f>
        <v/>
      </c>
      <c r="BF299" s="359"/>
      <c r="BG299" s="359"/>
      <c r="BH299" s="359"/>
      <c r="BI299" s="360"/>
      <c r="BJ299" s="358" t="str">
        <f>Calcu!AB296</f>
        <v/>
      </c>
      <c r="BK299" s="359"/>
      <c r="BL299" s="359"/>
      <c r="BM299" s="359"/>
      <c r="BN299" s="360"/>
    </row>
    <row r="300" spans="1:66" ht="18.75" customHeight="1">
      <c r="A300" s="57"/>
      <c r="B300" s="358" t="str">
        <f>Calcu!C297</f>
        <v/>
      </c>
      <c r="C300" s="359"/>
      <c r="D300" s="359"/>
      <c r="E300" s="359"/>
      <c r="F300" s="360"/>
      <c r="G300" s="358" t="str">
        <f>Calcu!E297</f>
        <v/>
      </c>
      <c r="H300" s="359"/>
      <c r="I300" s="359"/>
      <c r="J300" s="359"/>
      <c r="K300" s="360"/>
      <c r="L300" s="358" t="str">
        <f>Calcu!F297</f>
        <v/>
      </c>
      <c r="M300" s="359"/>
      <c r="N300" s="359"/>
      <c r="O300" s="359"/>
      <c r="P300" s="360"/>
      <c r="Q300" s="358" t="str">
        <f>Calcu!G297</f>
        <v/>
      </c>
      <c r="R300" s="359"/>
      <c r="S300" s="359"/>
      <c r="T300" s="359"/>
      <c r="U300" s="360"/>
      <c r="V300" s="358" t="str">
        <f>Calcu!H297</f>
        <v/>
      </c>
      <c r="W300" s="359"/>
      <c r="X300" s="359"/>
      <c r="Y300" s="359"/>
      <c r="Z300" s="360"/>
      <c r="AA300" s="358" t="str">
        <f>Calcu!I297</f>
        <v/>
      </c>
      <c r="AB300" s="359"/>
      <c r="AC300" s="359"/>
      <c r="AD300" s="359"/>
      <c r="AE300" s="360"/>
      <c r="AF300" s="358" t="str">
        <f>Calcu!J297</f>
        <v/>
      </c>
      <c r="AG300" s="359"/>
      <c r="AH300" s="359"/>
      <c r="AI300" s="359"/>
      <c r="AJ300" s="360"/>
      <c r="AK300" s="358" t="str">
        <f>Calcu!K297</f>
        <v/>
      </c>
      <c r="AL300" s="359"/>
      <c r="AM300" s="359"/>
      <c r="AN300" s="359"/>
      <c r="AO300" s="360"/>
      <c r="AP300" s="358" t="str">
        <f>Calcu!L297</f>
        <v/>
      </c>
      <c r="AQ300" s="359"/>
      <c r="AR300" s="359"/>
      <c r="AS300" s="359"/>
      <c r="AT300" s="360"/>
      <c r="AU300" s="358" t="str">
        <f>Calcu!N297</f>
        <v/>
      </c>
      <c r="AV300" s="359"/>
      <c r="AW300" s="359"/>
      <c r="AX300" s="359"/>
      <c r="AY300" s="360"/>
      <c r="AZ300" s="358" t="str">
        <f>Calcu!T297</f>
        <v/>
      </c>
      <c r="BA300" s="359"/>
      <c r="BB300" s="359"/>
      <c r="BC300" s="359"/>
      <c r="BD300" s="360"/>
      <c r="BE300" s="358" t="str">
        <f>Calcu!AA297</f>
        <v/>
      </c>
      <c r="BF300" s="359"/>
      <c r="BG300" s="359"/>
      <c r="BH300" s="359"/>
      <c r="BI300" s="360"/>
      <c r="BJ300" s="358" t="str">
        <f>Calcu!AB297</f>
        <v/>
      </c>
      <c r="BK300" s="359"/>
      <c r="BL300" s="359"/>
      <c r="BM300" s="359"/>
      <c r="BN300" s="360"/>
    </row>
    <row r="301" spans="1:66" ht="18.75" customHeight="1">
      <c r="A301" s="57"/>
      <c r="B301" s="358" t="str">
        <f>Calcu!C298</f>
        <v/>
      </c>
      <c r="C301" s="359"/>
      <c r="D301" s="359"/>
      <c r="E301" s="359"/>
      <c r="F301" s="360"/>
      <c r="G301" s="358" t="str">
        <f>Calcu!E298</f>
        <v/>
      </c>
      <c r="H301" s="359"/>
      <c r="I301" s="359"/>
      <c r="J301" s="359"/>
      <c r="K301" s="360"/>
      <c r="L301" s="358" t="str">
        <f>Calcu!F298</f>
        <v/>
      </c>
      <c r="M301" s="359"/>
      <c r="N301" s="359"/>
      <c r="O301" s="359"/>
      <c r="P301" s="360"/>
      <c r="Q301" s="358" t="str">
        <f>Calcu!G298</f>
        <v/>
      </c>
      <c r="R301" s="359"/>
      <c r="S301" s="359"/>
      <c r="T301" s="359"/>
      <c r="U301" s="360"/>
      <c r="V301" s="358" t="str">
        <f>Calcu!H298</f>
        <v/>
      </c>
      <c r="W301" s="359"/>
      <c r="X301" s="359"/>
      <c r="Y301" s="359"/>
      <c r="Z301" s="360"/>
      <c r="AA301" s="358" t="str">
        <f>Calcu!I298</f>
        <v/>
      </c>
      <c r="AB301" s="359"/>
      <c r="AC301" s="359"/>
      <c r="AD301" s="359"/>
      <c r="AE301" s="360"/>
      <c r="AF301" s="358" t="str">
        <f>Calcu!J298</f>
        <v/>
      </c>
      <c r="AG301" s="359"/>
      <c r="AH301" s="359"/>
      <c r="AI301" s="359"/>
      <c r="AJ301" s="360"/>
      <c r="AK301" s="358" t="str">
        <f>Calcu!K298</f>
        <v/>
      </c>
      <c r="AL301" s="359"/>
      <c r="AM301" s="359"/>
      <c r="AN301" s="359"/>
      <c r="AO301" s="360"/>
      <c r="AP301" s="358" t="str">
        <f>Calcu!L298</f>
        <v/>
      </c>
      <c r="AQ301" s="359"/>
      <c r="AR301" s="359"/>
      <c r="AS301" s="359"/>
      <c r="AT301" s="360"/>
      <c r="AU301" s="358" t="str">
        <f>Calcu!N298</f>
        <v/>
      </c>
      <c r="AV301" s="359"/>
      <c r="AW301" s="359"/>
      <c r="AX301" s="359"/>
      <c r="AY301" s="360"/>
      <c r="AZ301" s="358" t="str">
        <f>Calcu!T298</f>
        <v/>
      </c>
      <c r="BA301" s="359"/>
      <c r="BB301" s="359"/>
      <c r="BC301" s="359"/>
      <c r="BD301" s="360"/>
      <c r="BE301" s="358" t="str">
        <f>Calcu!AA298</f>
        <v/>
      </c>
      <c r="BF301" s="359"/>
      <c r="BG301" s="359"/>
      <c r="BH301" s="359"/>
      <c r="BI301" s="360"/>
      <c r="BJ301" s="358" t="str">
        <f>Calcu!AB298</f>
        <v/>
      </c>
      <c r="BK301" s="359"/>
      <c r="BL301" s="359"/>
      <c r="BM301" s="359"/>
      <c r="BN301" s="360"/>
    </row>
    <row r="302" spans="1:66" ht="18.75" customHeight="1">
      <c r="A302" s="57"/>
      <c r="B302" s="358" t="str">
        <f>Calcu!C299</f>
        <v/>
      </c>
      <c r="C302" s="359"/>
      <c r="D302" s="359"/>
      <c r="E302" s="359"/>
      <c r="F302" s="360"/>
      <c r="G302" s="358" t="str">
        <f>Calcu!E299</f>
        <v/>
      </c>
      <c r="H302" s="359"/>
      <c r="I302" s="359"/>
      <c r="J302" s="359"/>
      <c r="K302" s="360"/>
      <c r="L302" s="358" t="str">
        <f>Calcu!F299</f>
        <v/>
      </c>
      <c r="M302" s="359"/>
      <c r="N302" s="359"/>
      <c r="O302" s="359"/>
      <c r="P302" s="360"/>
      <c r="Q302" s="358" t="str">
        <f>Calcu!G299</f>
        <v/>
      </c>
      <c r="R302" s="359"/>
      <c r="S302" s="359"/>
      <c r="T302" s="359"/>
      <c r="U302" s="360"/>
      <c r="V302" s="358" t="str">
        <f>Calcu!H299</f>
        <v/>
      </c>
      <c r="W302" s="359"/>
      <c r="X302" s="359"/>
      <c r="Y302" s="359"/>
      <c r="Z302" s="360"/>
      <c r="AA302" s="358" t="str">
        <f>Calcu!I299</f>
        <v/>
      </c>
      <c r="AB302" s="359"/>
      <c r="AC302" s="359"/>
      <c r="AD302" s="359"/>
      <c r="AE302" s="360"/>
      <c r="AF302" s="358" t="str">
        <f>Calcu!J299</f>
        <v/>
      </c>
      <c r="AG302" s="359"/>
      <c r="AH302" s="359"/>
      <c r="AI302" s="359"/>
      <c r="AJ302" s="360"/>
      <c r="AK302" s="358" t="str">
        <f>Calcu!K299</f>
        <v/>
      </c>
      <c r="AL302" s="359"/>
      <c r="AM302" s="359"/>
      <c r="AN302" s="359"/>
      <c r="AO302" s="360"/>
      <c r="AP302" s="358" t="str">
        <f>Calcu!L299</f>
        <v/>
      </c>
      <c r="AQ302" s="359"/>
      <c r="AR302" s="359"/>
      <c r="AS302" s="359"/>
      <c r="AT302" s="360"/>
      <c r="AU302" s="358" t="str">
        <f>Calcu!N299</f>
        <v/>
      </c>
      <c r="AV302" s="359"/>
      <c r="AW302" s="359"/>
      <c r="AX302" s="359"/>
      <c r="AY302" s="360"/>
      <c r="AZ302" s="358" t="str">
        <f>Calcu!T299</f>
        <v/>
      </c>
      <c r="BA302" s="359"/>
      <c r="BB302" s="359"/>
      <c r="BC302" s="359"/>
      <c r="BD302" s="360"/>
      <c r="BE302" s="358" t="str">
        <f>Calcu!AA299</f>
        <v/>
      </c>
      <c r="BF302" s="359"/>
      <c r="BG302" s="359"/>
      <c r="BH302" s="359"/>
      <c r="BI302" s="360"/>
      <c r="BJ302" s="358" t="str">
        <f>Calcu!AB299</f>
        <v/>
      </c>
      <c r="BK302" s="359"/>
      <c r="BL302" s="359"/>
      <c r="BM302" s="359"/>
      <c r="BN302" s="360"/>
    </row>
    <row r="303" spans="1:66" ht="18.75" customHeight="1">
      <c r="A303" s="57"/>
      <c r="B303" s="358" t="str">
        <f>Calcu!C300</f>
        <v/>
      </c>
      <c r="C303" s="359"/>
      <c r="D303" s="359"/>
      <c r="E303" s="359"/>
      <c r="F303" s="360"/>
      <c r="G303" s="358" t="str">
        <f>Calcu!E300</f>
        <v/>
      </c>
      <c r="H303" s="359"/>
      <c r="I303" s="359"/>
      <c r="J303" s="359"/>
      <c r="K303" s="360"/>
      <c r="L303" s="358" t="str">
        <f>Calcu!F300</f>
        <v/>
      </c>
      <c r="M303" s="359"/>
      <c r="N303" s="359"/>
      <c r="O303" s="359"/>
      <c r="P303" s="360"/>
      <c r="Q303" s="358" t="str">
        <f>Calcu!G300</f>
        <v/>
      </c>
      <c r="R303" s="359"/>
      <c r="S303" s="359"/>
      <c r="T303" s="359"/>
      <c r="U303" s="360"/>
      <c r="V303" s="358" t="str">
        <f>Calcu!H300</f>
        <v/>
      </c>
      <c r="W303" s="359"/>
      <c r="X303" s="359"/>
      <c r="Y303" s="359"/>
      <c r="Z303" s="360"/>
      <c r="AA303" s="358" t="str">
        <f>Calcu!I300</f>
        <v/>
      </c>
      <c r="AB303" s="359"/>
      <c r="AC303" s="359"/>
      <c r="AD303" s="359"/>
      <c r="AE303" s="360"/>
      <c r="AF303" s="358" t="str">
        <f>Calcu!J300</f>
        <v/>
      </c>
      <c r="AG303" s="359"/>
      <c r="AH303" s="359"/>
      <c r="AI303" s="359"/>
      <c r="AJ303" s="360"/>
      <c r="AK303" s="358" t="str">
        <f>Calcu!K300</f>
        <v/>
      </c>
      <c r="AL303" s="359"/>
      <c r="AM303" s="359"/>
      <c r="AN303" s="359"/>
      <c r="AO303" s="360"/>
      <c r="AP303" s="358" t="str">
        <f>Calcu!L300</f>
        <v/>
      </c>
      <c r="AQ303" s="359"/>
      <c r="AR303" s="359"/>
      <c r="AS303" s="359"/>
      <c r="AT303" s="360"/>
      <c r="AU303" s="358" t="str">
        <f>Calcu!N300</f>
        <v/>
      </c>
      <c r="AV303" s="359"/>
      <c r="AW303" s="359"/>
      <c r="AX303" s="359"/>
      <c r="AY303" s="360"/>
      <c r="AZ303" s="358" t="str">
        <f>Calcu!T300</f>
        <v/>
      </c>
      <c r="BA303" s="359"/>
      <c r="BB303" s="359"/>
      <c r="BC303" s="359"/>
      <c r="BD303" s="360"/>
      <c r="BE303" s="358" t="str">
        <f>Calcu!AA300</f>
        <v/>
      </c>
      <c r="BF303" s="359"/>
      <c r="BG303" s="359"/>
      <c r="BH303" s="359"/>
      <c r="BI303" s="360"/>
      <c r="BJ303" s="358" t="str">
        <f>Calcu!AB300</f>
        <v/>
      </c>
      <c r="BK303" s="359"/>
      <c r="BL303" s="359"/>
      <c r="BM303" s="359"/>
      <c r="BN303" s="360"/>
    </row>
    <row r="304" spans="1:66" ht="18.75" customHeight="1">
      <c r="A304" s="57"/>
      <c r="B304" s="358" t="str">
        <f>Calcu!C301</f>
        <v/>
      </c>
      <c r="C304" s="359"/>
      <c r="D304" s="359"/>
      <c r="E304" s="359"/>
      <c r="F304" s="360"/>
      <c r="G304" s="358" t="str">
        <f>Calcu!E301</f>
        <v/>
      </c>
      <c r="H304" s="359"/>
      <c r="I304" s="359"/>
      <c r="J304" s="359"/>
      <c r="K304" s="360"/>
      <c r="L304" s="358" t="str">
        <f>Calcu!F301</f>
        <v/>
      </c>
      <c r="M304" s="359"/>
      <c r="N304" s="359"/>
      <c r="O304" s="359"/>
      <c r="P304" s="360"/>
      <c r="Q304" s="358" t="str">
        <f>Calcu!G301</f>
        <v/>
      </c>
      <c r="R304" s="359"/>
      <c r="S304" s="359"/>
      <c r="T304" s="359"/>
      <c r="U304" s="360"/>
      <c r="V304" s="358" t="str">
        <f>Calcu!H301</f>
        <v/>
      </c>
      <c r="W304" s="359"/>
      <c r="X304" s="359"/>
      <c r="Y304" s="359"/>
      <c r="Z304" s="360"/>
      <c r="AA304" s="358" t="str">
        <f>Calcu!I301</f>
        <v/>
      </c>
      <c r="AB304" s="359"/>
      <c r="AC304" s="359"/>
      <c r="AD304" s="359"/>
      <c r="AE304" s="360"/>
      <c r="AF304" s="358" t="str">
        <f>Calcu!J301</f>
        <v/>
      </c>
      <c r="AG304" s="359"/>
      <c r="AH304" s="359"/>
      <c r="AI304" s="359"/>
      <c r="AJ304" s="360"/>
      <c r="AK304" s="358" t="str">
        <f>Calcu!K301</f>
        <v/>
      </c>
      <c r="AL304" s="359"/>
      <c r="AM304" s="359"/>
      <c r="AN304" s="359"/>
      <c r="AO304" s="360"/>
      <c r="AP304" s="358" t="str">
        <f>Calcu!L301</f>
        <v/>
      </c>
      <c r="AQ304" s="359"/>
      <c r="AR304" s="359"/>
      <c r="AS304" s="359"/>
      <c r="AT304" s="360"/>
      <c r="AU304" s="358" t="str">
        <f>Calcu!N301</f>
        <v/>
      </c>
      <c r="AV304" s="359"/>
      <c r="AW304" s="359"/>
      <c r="AX304" s="359"/>
      <c r="AY304" s="360"/>
      <c r="AZ304" s="358" t="str">
        <f>Calcu!T301</f>
        <v/>
      </c>
      <c r="BA304" s="359"/>
      <c r="BB304" s="359"/>
      <c r="BC304" s="359"/>
      <c r="BD304" s="360"/>
      <c r="BE304" s="358" t="str">
        <f>Calcu!AA301</f>
        <v/>
      </c>
      <c r="BF304" s="359"/>
      <c r="BG304" s="359"/>
      <c r="BH304" s="359"/>
      <c r="BI304" s="360"/>
      <c r="BJ304" s="358" t="str">
        <f>Calcu!AB301</f>
        <v/>
      </c>
      <c r="BK304" s="359"/>
      <c r="BL304" s="359"/>
      <c r="BM304" s="359"/>
      <c r="BN304" s="360"/>
    </row>
    <row r="305" spans="1:66" ht="18.75" customHeight="1">
      <c r="A305" s="57"/>
      <c r="B305" s="358" t="str">
        <f>Calcu!C302</f>
        <v/>
      </c>
      <c r="C305" s="359"/>
      <c r="D305" s="359"/>
      <c r="E305" s="359"/>
      <c r="F305" s="360"/>
      <c r="G305" s="358" t="str">
        <f>Calcu!E302</f>
        <v/>
      </c>
      <c r="H305" s="359"/>
      <c r="I305" s="359"/>
      <c r="J305" s="359"/>
      <c r="K305" s="360"/>
      <c r="L305" s="358" t="str">
        <f>Calcu!F302</f>
        <v/>
      </c>
      <c r="M305" s="359"/>
      <c r="N305" s="359"/>
      <c r="O305" s="359"/>
      <c r="P305" s="360"/>
      <c r="Q305" s="358" t="str">
        <f>Calcu!G302</f>
        <v/>
      </c>
      <c r="R305" s="359"/>
      <c r="S305" s="359"/>
      <c r="T305" s="359"/>
      <c r="U305" s="360"/>
      <c r="V305" s="358" t="str">
        <f>Calcu!H302</f>
        <v/>
      </c>
      <c r="W305" s="359"/>
      <c r="X305" s="359"/>
      <c r="Y305" s="359"/>
      <c r="Z305" s="360"/>
      <c r="AA305" s="358" t="str">
        <f>Calcu!I302</f>
        <v/>
      </c>
      <c r="AB305" s="359"/>
      <c r="AC305" s="359"/>
      <c r="AD305" s="359"/>
      <c r="AE305" s="360"/>
      <c r="AF305" s="358" t="str">
        <f>Calcu!J302</f>
        <v/>
      </c>
      <c r="AG305" s="359"/>
      <c r="AH305" s="359"/>
      <c r="AI305" s="359"/>
      <c r="AJ305" s="360"/>
      <c r="AK305" s="358" t="str">
        <f>Calcu!K302</f>
        <v/>
      </c>
      <c r="AL305" s="359"/>
      <c r="AM305" s="359"/>
      <c r="AN305" s="359"/>
      <c r="AO305" s="360"/>
      <c r="AP305" s="358" t="str">
        <f>Calcu!L302</f>
        <v/>
      </c>
      <c r="AQ305" s="359"/>
      <c r="AR305" s="359"/>
      <c r="AS305" s="359"/>
      <c r="AT305" s="360"/>
      <c r="AU305" s="358" t="str">
        <f>Calcu!N302</f>
        <v/>
      </c>
      <c r="AV305" s="359"/>
      <c r="AW305" s="359"/>
      <c r="AX305" s="359"/>
      <c r="AY305" s="360"/>
      <c r="AZ305" s="358" t="str">
        <f>Calcu!T302</f>
        <v/>
      </c>
      <c r="BA305" s="359"/>
      <c r="BB305" s="359"/>
      <c r="BC305" s="359"/>
      <c r="BD305" s="360"/>
      <c r="BE305" s="358" t="str">
        <f>Calcu!AA302</f>
        <v/>
      </c>
      <c r="BF305" s="359"/>
      <c r="BG305" s="359"/>
      <c r="BH305" s="359"/>
      <c r="BI305" s="360"/>
      <c r="BJ305" s="358" t="str">
        <f>Calcu!AB302</f>
        <v/>
      </c>
      <c r="BK305" s="359"/>
      <c r="BL305" s="359"/>
      <c r="BM305" s="359"/>
      <c r="BN305" s="360"/>
    </row>
    <row r="306" spans="1:66" ht="18.75" customHeight="1">
      <c r="A306" s="57"/>
      <c r="B306" s="358" t="str">
        <f>Calcu!C303</f>
        <v/>
      </c>
      <c r="C306" s="359"/>
      <c r="D306" s="359"/>
      <c r="E306" s="359"/>
      <c r="F306" s="360"/>
      <c r="G306" s="358" t="str">
        <f>Calcu!E303</f>
        <v/>
      </c>
      <c r="H306" s="359"/>
      <c r="I306" s="359"/>
      <c r="J306" s="359"/>
      <c r="K306" s="360"/>
      <c r="L306" s="358" t="str">
        <f>Calcu!F303</f>
        <v/>
      </c>
      <c r="M306" s="359"/>
      <c r="N306" s="359"/>
      <c r="O306" s="359"/>
      <c r="P306" s="360"/>
      <c r="Q306" s="358" t="str">
        <f>Calcu!G303</f>
        <v/>
      </c>
      <c r="R306" s="359"/>
      <c r="S306" s="359"/>
      <c r="T306" s="359"/>
      <c r="U306" s="360"/>
      <c r="V306" s="358" t="str">
        <f>Calcu!H303</f>
        <v/>
      </c>
      <c r="W306" s="359"/>
      <c r="X306" s="359"/>
      <c r="Y306" s="359"/>
      <c r="Z306" s="360"/>
      <c r="AA306" s="358" t="str">
        <f>Calcu!I303</f>
        <v/>
      </c>
      <c r="AB306" s="359"/>
      <c r="AC306" s="359"/>
      <c r="AD306" s="359"/>
      <c r="AE306" s="360"/>
      <c r="AF306" s="358" t="str">
        <f>Calcu!J303</f>
        <v/>
      </c>
      <c r="AG306" s="359"/>
      <c r="AH306" s="359"/>
      <c r="AI306" s="359"/>
      <c r="AJ306" s="360"/>
      <c r="AK306" s="358" t="str">
        <f>Calcu!K303</f>
        <v/>
      </c>
      <c r="AL306" s="359"/>
      <c r="AM306" s="359"/>
      <c r="AN306" s="359"/>
      <c r="AO306" s="360"/>
      <c r="AP306" s="358" t="str">
        <f>Calcu!L303</f>
        <v/>
      </c>
      <c r="AQ306" s="359"/>
      <c r="AR306" s="359"/>
      <c r="AS306" s="359"/>
      <c r="AT306" s="360"/>
      <c r="AU306" s="358" t="str">
        <f>Calcu!N303</f>
        <v/>
      </c>
      <c r="AV306" s="359"/>
      <c r="AW306" s="359"/>
      <c r="AX306" s="359"/>
      <c r="AY306" s="360"/>
      <c r="AZ306" s="358" t="str">
        <f>Calcu!T303</f>
        <v/>
      </c>
      <c r="BA306" s="359"/>
      <c r="BB306" s="359"/>
      <c r="BC306" s="359"/>
      <c r="BD306" s="360"/>
      <c r="BE306" s="358" t="str">
        <f>Calcu!AA303</f>
        <v/>
      </c>
      <c r="BF306" s="359"/>
      <c r="BG306" s="359"/>
      <c r="BH306" s="359"/>
      <c r="BI306" s="360"/>
      <c r="BJ306" s="358" t="str">
        <f>Calcu!AB303</f>
        <v/>
      </c>
      <c r="BK306" s="359"/>
      <c r="BL306" s="359"/>
      <c r="BM306" s="359"/>
      <c r="BN306" s="360"/>
    </row>
    <row r="307" spans="1:66" ht="18.75" customHeight="1">
      <c r="A307" s="57"/>
      <c r="B307" s="358" t="str">
        <f>Calcu!C304</f>
        <v/>
      </c>
      <c r="C307" s="359"/>
      <c r="D307" s="359"/>
      <c r="E307" s="359"/>
      <c r="F307" s="360"/>
      <c r="G307" s="358" t="str">
        <f>Calcu!E304</f>
        <v/>
      </c>
      <c r="H307" s="359"/>
      <c r="I307" s="359"/>
      <c r="J307" s="359"/>
      <c r="K307" s="360"/>
      <c r="L307" s="358" t="str">
        <f>Calcu!F304</f>
        <v/>
      </c>
      <c r="M307" s="359"/>
      <c r="N307" s="359"/>
      <c r="O307" s="359"/>
      <c r="P307" s="360"/>
      <c r="Q307" s="358" t="str">
        <f>Calcu!G304</f>
        <v/>
      </c>
      <c r="R307" s="359"/>
      <c r="S307" s="359"/>
      <c r="T307" s="359"/>
      <c r="U307" s="360"/>
      <c r="V307" s="358" t="str">
        <f>Calcu!H304</f>
        <v/>
      </c>
      <c r="W307" s="359"/>
      <c r="X307" s="359"/>
      <c r="Y307" s="359"/>
      <c r="Z307" s="360"/>
      <c r="AA307" s="358" t="str">
        <f>Calcu!I304</f>
        <v/>
      </c>
      <c r="AB307" s="359"/>
      <c r="AC307" s="359"/>
      <c r="AD307" s="359"/>
      <c r="AE307" s="360"/>
      <c r="AF307" s="358" t="str">
        <f>Calcu!J304</f>
        <v/>
      </c>
      <c r="AG307" s="359"/>
      <c r="AH307" s="359"/>
      <c r="AI307" s="359"/>
      <c r="AJ307" s="360"/>
      <c r="AK307" s="358" t="str">
        <f>Calcu!K304</f>
        <v/>
      </c>
      <c r="AL307" s="359"/>
      <c r="AM307" s="359"/>
      <c r="AN307" s="359"/>
      <c r="AO307" s="360"/>
      <c r="AP307" s="358" t="str">
        <f>Calcu!L304</f>
        <v/>
      </c>
      <c r="AQ307" s="359"/>
      <c r="AR307" s="359"/>
      <c r="AS307" s="359"/>
      <c r="AT307" s="360"/>
      <c r="AU307" s="358" t="str">
        <f>Calcu!N304</f>
        <v/>
      </c>
      <c r="AV307" s="359"/>
      <c r="AW307" s="359"/>
      <c r="AX307" s="359"/>
      <c r="AY307" s="360"/>
      <c r="AZ307" s="358" t="str">
        <f>Calcu!T304</f>
        <v/>
      </c>
      <c r="BA307" s="359"/>
      <c r="BB307" s="359"/>
      <c r="BC307" s="359"/>
      <c r="BD307" s="360"/>
      <c r="BE307" s="358" t="str">
        <f>Calcu!AA304</f>
        <v/>
      </c>
      <c r="BF307" s="359"/>
      <c r="BG307" s="359"/>
      <c r="BH307" s="359"/>
      <c r="BI307" s="360"/>
      <c r="BJ307" s="358" t="str">
        <f>Calcu!AB304</f>
        <v/>
      </c>
      <c r="BK307" s="359"/>
      <c r="BL307" s="359"/>
      <c r="BM307" s="359"/>
      <c r="BN307" s="360"/>
    </row>
    <row r="308" spans="1:66" ht="18.75" customHeight="1">
      <c r="A308" s="57"/>
      <c r="B308" s="358" t="str">
        <f>Calcu!C305</f>
        <v/>
      </c>
      <c r="C308" s="359"/>
      <c r="D308" s="359"/>
      <c r="E308" s="359"/>
      <c r="F308" s="360"/>
      <c r="G308" s="358" t="str">
        <f>Calcu!E305</f>
        <v/>
      </c>
      <c r="H308" s="359"/>
      <c r="I308" s="359"/>
      <c r="J308" s="359"/>
      <c r="K308" s="360"/>
      <c r="L308" s="358" t="str">
        <f>Calcu!F305</f>
        <v/>
      </c>
      <c r="M308" s="359"/>
      <c r="N308" s="359"/>
      <c r="O308" s="359"/>
      <c r="P308" s="360"/>
      <c r="Q308" s="358" t="str">
        <f>Calcu!G305</f>
        <v/>
      </c>
      <c r="R308" s="359"/>
      <c r="S308" s="359"/>
      <c r="T308" s="359"/>
      <c r="U308" s="360"/>
      <c r="V308" s="358" t="str">
        <f>Calcu!H305</f>
        <v/>
      </c>
      <c r="W308" s="359"/>
      <c r="X308" s="359"/>
      <c r="Y308" s="359"/>
      <c r="Z308" s="360"/>
      <c r="AA308" s="358" t="str">
        <f>Calcu!I305</f>
        <v/>
      </c>
      <c r="AB308" s="359"/>
      <c r="AC308" s="359"/>
      <c r="AD308" s="359"/>
      <c r="AE308" s="360"/>
      <c r="AF308" s="358" t="str">
        <f>Calcu!J305</f>
        <v/>
      </c>
      <c r="AG308" s="359"/>
      <c r="AH308" s="359"/>
      <c r="AI308" s="359"/>
      <c r="AJ308" s="360"/>
      <c r="AK308" s="358" t="str">
        <f>Calcu!K305</f>
        <v/>
      </c>
      <c r="AL308" s="359"/>
      <c r="AM308" s="359"/>
      <c r="AN308" s="359"/>
      <c r="AO308" s="360"/>
      <c r="AP308" s="358" t="str">
        <f>Calcu!L305</f>
        <v/>
      </c>
      <c r="AQ308" s="359"/>
      <c r="AR308" s="359"/>
      <c r="AS308" s="359"/>
      <c r="AT308" s="360"/>
      <c r="AU308" s="358" t="str">
        <f>Calcu!N305</f>
        <v/>
      </c>
      <c r="AV308" s="359"/>
      <c r="AW308" s="359"/>
      <c r="AX308" s="359"/>
      <c r="AY308" s="360"/>
      <c r="AZ308" s="358" t="str">
        <f>Calcu!T305</f>
        <v/>
      </c>
      <c r="BA308" s="359"/>
      <c r="BB308" s="359"/>
      <c r="BC308" s="359"/>
      <c r="BD308" s="360"/>
      <c r="BE308" s="358" t="str">
        <f>Calcu!AA305</f>
        <v/>
      </c>
      <c r="BF308" s="359"/>
      <c r="BG308" s="359"/>
      <c r="BH308" s="359"/>
      <c r="BI308" s="360"/>
      <c r="BJ308" s="358" t="str">
        <f>Calcu!AB305</f>
        <v/>
      </c>
      <c r="BK308" s="359"/>
      <c r="BL308" s="359"/>
      <c r="BM308" s="359"/>
      <c r="BN308" s="360"/>
    </row>
    <row r="309" spans="1:66" ht="18.75" customHeight="1">
      <c r="A309" s="57"/>
      <c r="B309" s="358" t="str">
        <f>Calcu!C306</f>
        <v/>
      </c>
      <c r="C309" s="359"/>
      <c r="D309" s="359"/>
      <c r="E309" s="359"/>
      <c r="F309" s="360"/>
      <c r="G309" s="358" t="str">
        <f>Calcu!E306</f>
        <v/>
      </c>
      <c r="H309" s="359"/>
      <c r="I309" s="359"/>
      <c r="J309" s="359"/>
      <c r="K309" s="360"/>
      <c r="L309" s="358" t="str">
        <f>Calcu!F306</f>
        <v/>
      </c>
      <c r="M309" s="359"/>
      <c r="N309" s="359"/>
      <c r="O309" s="359"/>
      <c r="P309" s="360"/>
      <c r="Q309" s="358" t="str">
        <f>Calcu!G306</f>
        <v/>
      </c>
      <c r="R309" s="359"/>
      <c r="S309" s="359"/>
      <c r="T309" s="359"/>
      <c r="U309" s="360"/>
      <c r="V309" s="358" t="str">
        <f>Calcu!H306</f>
        <v/>
      </c>
      <c r="W309" s="359"/>
      <c r="X309" s="359"/>
      <c r="Y309" s="359"/>
      <c r="Z309" s="360"/>
      <c r="AA309" s="358" t="str">
        <f>Calcu!I306</f>
        <v/>
      </c>
      <c r="AB309" s="359"/>
      <c r="AC309" s="359"/>
      <c r="AD309" s="359"/>
      <c r="AE309" s="360"/>
      <c r="AF309" s="358" t="str">
        <f>Calcu!J306</f>
        <v/>
      </c>
      <c r="AG309" s="359"/>
      <c r="AH309" s="359"/>
      <c r="AI309" s="359"/>
      <c r="AJ309" s="360"/>
      <c r="AK309" s="358" t="str">
        <f>Calcu!K306</f>
        <v/>
      </c>
      <c r="AL309" s="359"/>
      <c r="AM309" s="359"/>
      <c r="AN309" s="359"/>
      <c r="AO309" s="360"/>
      <c r="AP309" s="358" t="str">
        <f>Calcu!L306</f>
        <v/>
      </c>
      <c r="AQ309" s="359"/>
      <c r="AR309" s="359"/>
      <c r="AS309" s="359"/>
      <c r="AT309" s="360"/>
      <c r="AU309" s="358" t="str">
        <f>Calcu!N306</f>
        <v/>
      </c>
      <c r="AV309" s="359"/>
      <c r="AW309" s="359"/>
      <c r="AX309" s="359"/>
      <c r="AY309" s="360"/>
      <c r="AZ309" s="358" t="str">
        <f>Calcu!T306</f>
        <v/>
      </c>
      <c r="BA309" s="359"/>
      <c r="BB309" s="359"/>
      <c r="BC309" s="359"/>
      <c r="BD309" s="360"/>
      <c r="BE309" s="358" t="str">
        <f>Calcu!AA306</f>
        <v/>
      </c>
      <c r="BF309" s="359"/>
      <c r="BG309" s="359"/>
      <c r="BH309" s="359"/>
      <c r="BI309" s="360"/>
      <c r="BJ309" s="358" t="str">
        <f>Calcu!AB306</f>
        <v/>
      </c>
      <c r="BK309" s="359"/>
      <c r="BL309" s="359"/>
      <c r="BM309" s="359"/>
      <c r="BN309" s="360"/>
    </row>
    <row r="310" spans="1:66" ht="18.75" customHeight="1">
      <c r="A310" s="57"/>
      <c r="B310" s="358" t="str">
        <f>Calcu!C307</f>
        <v/>
      </c>
      <c r="C310" s="359"/>
      <c r="D310" s="359"/>
      <c r="E310" s="359"/>
      <c r="F310" s="360"/>
      <c r="G310" s="358" t="str">
        <f>Calcu!E307</f>
        <v/>
      </c>
      <c r="H310" s="359"/>
      <c r="I310" s="359"/>
      <c r="J310" s="359"/>
      <c r="K310" s="360"/>
      <c r="L310" s="358" t="str">
        <f>Calcu!F307</f>
        <v/>
      </c>
      <c r="M310" s="359"/>
      <c r="N310" s="359"/>
      <c r="O310" s="359"/>
      <c r="P310" s="360"/>
      <c r="Q310" s="358" t="str">
        <f>Calcu!G307</f>
        <v/>
      </c>
      <c r="R310" s="359"/>
      <c r="S310" s="359"/>
      <c r="T310" s="359"/>
      <c r="U310" s="360"/>
      <c r="V310" s="358" t="str">
        <f>Calcu!H307</f>
        <v/>
      </c>
      <c r="W310" s="359"/>
      <c r="X310" s="359"/>
      <c r="Y310" s="359"/>
      <c r="Z310" s="360"/>
      <c r="AA310" s="358" t="str">
        <f>Calcu!I307</f>
        <v/>
      </c>
      <c r="AB310" s="359"/>
      <c r="AC310" s="359"/>
      <c r="AD310" s="359"/>
      <c r="AE310" s="360"/>
      <c r="AF310" s="358" t="str">
        <f>Calcu!J307</f>
        <v/>
      </c>
      <c r="AG310" s="359"/>
      <c r="AH310" s="359"/>
      <c r="AI310" s="359"/>
      <c r="AJ310" s="360"/>
      <c r="AK310" s="358" t="str">
        <f>Calcu!K307</f>
        <v/>
      </c>
      <c r="AL310" s="359"/>
      <c r="AM310" s="359"/>
      <c r="AN310" s="359"/>
      <c r="AO310" s="360"/>
      <c r="AP310" s="358" t="str">
        <f>Calcu!L307</f>
        <v/>
      </c>
      <c r="AQ310" s="359"/>
      <c r="AR310" s="359"/>
      <c r="AS310" s="359"/>
      <c r="AT310" s="360"/>
      <c r="AU310" s="358" t="str">
        <f>Calcu!N307</f>
        <v/>
      </c>
      <c r="AV310" s="359"/>
      <c r="AW310" s="359"/>
      <c r="AX310" s="359"/>
      <c r="AY310" s="360"/>
      <c r="AZ310" s="358" t="str">
        <f>Calcu!T307</f>
        <v/>
      </c>
      <c r="BA310" s="359"/>
      <c r="BB310" s="359"/>
      <c r="BC310" s="359"/>
      <c r="BD310" s="360"/>
      <c r="BE310" s="358" t="str">
        <f>Calcu!AA307</f>
        <v/>
      </c>
      <c r="BF310" s="359"/>
      <c r="BG310" s="359"/>
      <c r="BH310" s="359"/>
      <c r="BI310" s="360"/>
      <c r="BJ310" s="358" t="str">
        <f>Calcu!AB307</f>
        <v/>
      </c>
      <c r="BK310" s="359"/>
      <c r="BL310" s="359"/>
      <c r="BM310" s="359"/>
      <c r="BN310" s="360"/>
    </row>
    <row r="311" spans="1:66" ht="18.75" customHeight="1">
      <c r="A311" s="57"/>
      <c r="B311" s="358" t="str">
        <f>Calcu!C308</f>
        <v/>
      </c>
      <c r="C311" s="359"/>
      <c r="D311" s="359"/>
      <c r="E311" s="359"/>
      <c r="F311" s="360"/>
      <c r="G311" s="358" t="str">
        <f>Calcu!E308</f>
        <v/>
      </c>
      <c r="H311" s="359"/>
      <c r="I311" s="359"/>
      <c r="J311" s="359"/>
      <c r="K311" s="360"/>
      <c r="L311" s="358" t="str">
        <f>Calcu!F308</f>
        <v/>
      </c>
      <c r="M311" s="359"/>
      <c r="N311" s="359"/>
      <c r="O311" s="359"/>
      <c r="P311" s="360"/>
      <c r="Q311" s="358" t="str">
        <f>Calcu!G308</f>
        <v/>
      </c>
      <c r="R311" s="359"/>
      <c r="S311" s="359"/>
      <c r="T311" s="359"/>
      <c r="U311" s="360"/>
      <c r="V311" s="358" t="str">
        <f>Calcu!H308</f>
        <v/>
      </c>
      <c r="W311" s="359"/>
      <c r="X311" s="359"/>
      <c r="Y311" s="359"/>
      <c r="Z311" s="360"/>
      <c r="AA311" s="358" t="str">
        <f>Calcu!I308</f>
        <v/>
      </c>
      <c r="AB311" s="359"/>
      <c r="AC311" s="359"/>
      <c r="AD311" s="359"/>
      <c r="AE311" s="360"/>
      <c r="AF311" s="358" t="str">
        <f>Calcu!J308</f>
        <v/>
      </c>
      <c r="AG311" s="359"/>
      <c r="AH311" s="359"/>
      <c r="AI311" s="359"/>
      <c r="AJ311" s="360"/>
      <c r="AK311" s="358" t="str">
        <f>Calcu!K308</f>
        <v/>
      </c>
      <c r="AL311" s="359"/>
      <c r="AM311" s="359"/>
      <c r="AN311" s="359"/>
      <c r="AO311" s="360"/>
      <c r="AP311" s="358" t="str">
        <f>Calcu!L308</f>
        <v/>
      </c>
      <c r="AQ311" s="359"/>
      <c r="AR311" s="359"/>
      <c r="AS311" s="359"/>
      <c r="AT311" s="360"/>
      <c r="AU311" s="358" t="str">
        <f>Calcu!N308</f>
        <v/>
      </c>
      <c r="AV311" s="359"/>
      <c r="AW311" s="359"/>
      <c r="AX311" s="359"/>
      <c r="AY311" s="360"/>
      <c r="AZ311" s="358" t="str">
        <f>Calcu!T308</f>
        <v/>
      </c>
      <c r="BA311" s="359"/>
      <c r="BB311" s="359"/>
      <c r="BC311" s="359"/>
      <c r="BD311" s="360"/>
      <c r="BE311" s="358" t="str">
        <f>Calcu!AA308</f>
        <v/>
      </c>
      <c r="BF311" s="359"/>
      <c r="BG311" s="359"/>
      <c r="BH311" s="359"/>
      <c r="BI311" s="360"/>
      <c r="BJ311" s="358" t="str">
        <f>Calcu!AB308</f>
        <v/>
      </c>
      <c r="BK311" s="359"/>
      <c r="BL311" s="359"/>
      <c r="BM311" s="359"/>
      <c r="BN311" s="360"/>
    </row>
    <row r="312" spans="1:66" ht="18.75" customHeight="1">
      <c r="A312" s="57"/>
      <c r="B312" s="358" t="str">
        <f>Calcu!C309</f>
        <v/>
      </c>
      <c r="C312" s="359"/>
      <c r="D312" s="359"/>
      <c r="E312" s="359"/>
      <c r="F312" s="360"/>
      <c r="G312" s="358" t="str">
        <f>Calcu!E309</f>
        <v/>
      </c>
      <c r="H312" s="359"/>
      <c r="I312" s="359"/>
      <c r="J312" s="359"/>
      <c r="K312" s="360"/>
      <c r="L312" s="358" t="str">
        <f>Calcu!F309</f>
        <v/>
      </c>
      <c r="M312" s="359"/>
      <c r="N312" s="359"/>
      <c r="O312" s="359"/>
      <c r="P312" s="360"/>
      <c r="Q312" s="358" t="str">
        <f>Calcu!G309</f>
        <v/>
      </c>
      <c r="R312" s="359"/>
      <c r="S312" s="359"/>
      <c r="T312" s="359"/>
      <c r="U312" s="360"/>
      <c r="V312" s="358" t="str">
        <f>Calcu!H309</f>
        <v/>
      </c>
      <c r="W312" s="359"/>
      <c r="X312" s="359"/>
      <c r="Y312" s="359"/>
      <c r="Z312" s="360"/>
      <c r="AA312" s="358" t="str">
        <f>Calcu!I309</f>
        <v/>
      </c>
      <c r="AB312" s="359"/>
      <c r="AC312" s="359"/>
      <c r="AD312" s="359"/>
      <c r="AE312" s="360"/>
      <c r="AF312" s="358" t="str">
        <f>Calcu!J309</f>
        <v/>
      </c>
      <c r="AG312" s="359"/>
      <c r="AH312" s="359"/>
      <c r="AI312" s="359"/>
      <c r="AJ312" s="360"/>
      <c r="AK312" s="358" t="str">
        <f>Calcu!K309</f>
        <v/>
      </c>
      <c r="AL312" s="359"/>
      <c r="AM312" s="359"/>
      <c r="AN312" s="359"/>
      <c r="AO312" s="360"/>
      <c r="AP312" s="358" t="str">
        <f>Calcu!L309</f>
        <v/>
      </c>
      <c r="AQ312" s="359"/>
      <c r="AR312" s="359"/>
      <c r="AS312" s="359"/>
      <c r="AT312" s="360"/>
      <c r="AU312" s="358" t="str">
        <f>Calcu!N309</f>
        <v/>
      </c>
      <c r="AV312" s="359"/>
      <c r="AW312" s="359"/>
      <c r="AX312" s="359"/>
      <c r="AY312" s="360"/>
      <c r="AZ312" s="358" t="str">
        <f>Calcu!T309</f>
        <v/>
      </c>
      <c r="BA312" s="359"/>
      <c r="BB312" s="359"/>
      <c r="BC312" s="359"/>
      <c r="BD312" s="360"/>
      <c r="BE312" s="358" t="str">
        <f>Calcu!AA309</f>
        <v/>
      </c>
      <c r="BF312" s="359"/>
      <c r="BG312" s="359"/>
      <c r="BH312" s="359"/>
      <c r="BI312" s="360"/>
      <c r="BJ312" s="358" t="str">
        <f>Calcu!AB309</f>
        <v/>
      </c>
      <c r="BK312" s="359"/>
      <c r="BL312" s="359"/>
      <c r="BM312" s="359"/>
      <c r="BN312" s="360"/>
    </row>
    <row r="313" spans="1:66" ht="18.75" customHeight="1">
      <c r="A313" s="57"/>
      <c r="B313" s="358" t="str">
        <f>Calcu!C310</f>
        <v/>
      </c>
      <c r="C313" s="359"/>
      <c r="D313" s="359"/>
      <c r="E313" s="359"/>
      <c r="F313" s="360"/>
      <c r="G313" s="358" t="str">
        <f>Calcu!E310</f>
        <v/>
      </c>
      <c r="H313" s="359"/>
      <c r="I313" s="359"/>
      <c r="J313" s="359"/>
      <c r="K313" s="360"/>
      <c r="L313" s="358" t="str">
        <f>Calcu!F310</f>
        <v/>
      </c>
      <c r="M313" s="359"/>
      <c r="N313" s="359"/>
      <c r="O313" s="359"/>
      <c r="P313" s="360"/>
      <c r="Q313" s="358" t="str">
        <f>Calcu!G310</f>
        <v/>
      </c>
      <c r="R313" s="359"/>
      <c r="S313" s="359"/>
      <c r="T313" s="359"/>
      <c r="U313" s="360"/>
      <c r="V313" s="358" t="str">
        <f>Calcu!H310</f>
        <v/>
      </c>
      <c r="W313" s="359"/>
      <c r="X313" s="359"/>
      <c r="Y313" s="359"/>
      <c r="Z313" s="360"/>
      <c r="AA313" s="358" t="str">
        <f>Calcu!I310</f>
        <v/>
      </c>
      <c r="AB313" s="359"/>
      <c r="AC313" s="359"/>
      <c r="AD313" s="359"/>
      <c r="AE313" s="360"/>
      <c r="AF313" s="358" t="str">
        <f>Calcu!J310</f>
        <v/>
      </c>
      <c r="AG313" s="359"/>
      <c r="AH313" s="359"/>
      <c r="AI313" s="359"/>
      <c r="AJ313" s="360"/>
      <c r="AK313" s="358" t="str">
        <f>Calcu!K310</f>
        <v/>
      </c>
      <c r="AL313" s="359"/>
      <c r="AM313" s="359"/>
      <c r="AN313" s="359"/>
      <c r="AO313" s="360"/>
      <c r="AP313" s="358" t="str">
        <f>Calcu!L310</f>
        <v/>
      </c>
      <c r="AQ313" s="359"/>
      <c r="AR313" s="359"/>
      <c r="AS313" s="359"/>
      <c r="AT313" s="360"/>
      <c r="AU313" s="358" t="str">
        <f>Calcu!N310</f>
        <v/>
      </c>
      <c r="AV313" s="359"/>
      <c r="AW313" s="359"/>
      <c r="AX313" s="359"/>
      <c r="AY313" s="360"/>
      <c r="AZ313" s="358" t="str">
        <f>Calcu!T310</f>
        <v/>
      </c>
      <c r="BA313" s="359"/>
      <c r="BB313" s="359"/>
      <c r="BC313" s="359"/>
      <c r="BD313" s="360"/>
      <c r="BE313" s="358" t="str">
        <f>Calcu!AA310</f>
        <v/>
      </c>
      <c r="BF313" s="359"/>
      <c r="BG313" s="359"/>
      <c r="BH313" s="359"/>
      <c r="BI313" s="360"/>
      <c r="BJ313" s="358" t="str">
        <f>Calcu!AB310</f>
        <v/>
      </c>
      <c r="BK313" s="359"/>
      <c r="BL313" s="359"/>
      <c r="BM313" s="359"/>
      <c r="BN313" s="360"/>
    </row>
    <row r="314" spans="1:66" ht="18.75" customHeight="1">
      <c r="A314" s="57"/>
      <c r="B314" s="358" t="str">
        <f>Calcu!C311</f>
        <v/>
      </c>
      <c r="C314" s="359"/>
      <c r="D314" s="359"/>
      <c r="E314" s="359"/>
      <c r="F314" s="360"/>
      <c r="G314" s="358" t="str">
        <f>Calcu!E311</f>
        <v/>
      </c>
      <c r="H314" s="359"/>
      <c r="I314" s="359"/>
      <c r="J314" s="359"/>
      <c r="K314" s="360"/>
      <c r="L314" s="358" t="str">
        <f>Calcu!F311</f>
        <v/>
      </c>
      <c r="M314" s="359"/>
      <c r="N314" s="359"/>
      <c r="O314" s="359"/>
      <c r="P314" s="360"/>
      <c r="Q314" s="358" t="str">
        <f>Calcu!G311</f>
        <v/>
      </c>
      <c r="R314" s="359"/>
      <c r="S314" s="359"/>
      <c r="T314" s="359"/>
      <c r="U314" s="360"/>
      <c r="V314" s="358" t="str">
        <f>Calcu!H311</f>
        <v/>
      </c>
      <c r="W314" s="359"/>
      <c r="X314" s="359"/>
      <c r="Y314" s="359"/>
      <c r="Z314" s="360"/>
      <c r="AA314" s="358" t="str">
        <f>Calcu!I311</f>
        <v/>
      </c>
      <c r="AB314" s="359"/>
      <c r="AC314" s="359"/>
      <c r="AD314" s="359"/>
      <c r="AE314" s="360"/>
      <c r="AF314" s="358" t="str">
        <f>Calcu!J311</f>
        <v/>
      </c>
      <c r="AG314" s="359"/>
      <c r="AH314" s="359"/>
      <c r="AI314" s="359"/>
      <c r="AJ314" s="360"/>
      <c r="AK314" s="358" t="str">
        <f>Calcu!K311</f>
        <v/>
      </c>
      <c r="AL314" s="359"/>
      <c r="AM314" s="359"/>
      <c r="AN314" s="359"/>
      <c r="AO314" s="360"/>
      <c r="AP314" s="358" t="str">
        <f>Calcu!L311</f>
        <v/>
      </c>
      <c r="AQ314" s="359"/>
      <c r="AR314" s="359"/>
      <c r="AS314" s="359"/>
      <c r="AT314" s="360"/>
      <c r="AU314" s="358" t="str">
        <f>Calcu!N311</f>
        <v/>
      </c>
      <c r="AV314" s="359"/>
      <c r="AW314" s="359"/>
      <c r="AX314" s="359"/>
      <c r="AY314" s="360"/>
      <c r="AZ314" s="358" t="str">
        <f>Calcu!T311</f>
        <v/>
      </c>
      <c r="BA314" s="359"/>
      <c r="BB314" s="359"/>
      <c r="BC314" s="359"/>
      <c r="BD314" s="360"/>
      <c r="BE314" s="358" t="str">
        <f>Calcu!AA311</f>
        <v/>
      </c>
      <c r="BF314" s="359"/>
      <c r="BG314" s="359"/>
      <c r="BH314" s="359"/>
      <c r="BI314" s="360"/>
      <c r="BJ314" s="358" t="str">
        <f>Calcu!AB311</f>
        <v/>
      </c>
      <c r="BK314" s="359"/>
      <c r="BL314" s="359"/>
      <c r="BM314" s="359"/>
      <c r="BN314" s="360"/>
    </row>
    <row r="315" spans="1:66" ht="18.75" customHeight="1">
      <c r="A315" s="57"/>
      <c r="B315" s="358" t="str">
        <f>Calcu!C312</f>
        <v/>
      </c>
      <c r="C315" s="359"/>
      <c r="D315" s="359"/>
      <c r="E315" s="359"/>
      <c r="F315" s="360"/>
      <c r="G315" s="358" t="str">
        <f>Calcu!E312</f>
        <v/>
      </c>
      <c r="H315" s="359"/>
      <c r="I315" s="359"/>
      <c r="J315" s="359"/>
      <c r="K315" s="360"/>
      <c r="L315" s="358" t="str">
        <f>Calcu!F312</f>
        <v/>
      </c>
      <c r="M315" s="359"/>
      <c r="N315" s="359"/>
      <c r="O315" s="359"/>
      <c r="P315" s="360"/>
      <c r="Q315" s="358" t="str">
        <f>Calcu!G312</f>
        <v/>
      </c>
      <c r="R315" s="359"/>
      <c r="S315" s="359"/>
      <c r="T315" s="359"/>
      <c r="U315" s="360"/>
      <c r="V315" s="358" t="str">
        <f>Calcu!H312</f>
        <v/>
      </c>
      <c r="W315" s="359"/>
      <c r="X315" s="359"/>
      <c r="Y315" s="359"/>
      <c r="Z315" s="360"/>
      <c r="AA315" s="358" t="str">
        <f>Calcu!I312</f>
        <v/>
      </c>
      <c r="AB315" s="359"/>
      <c r="AC315" s="359"/>
      <c r="AD315" s="359"/>
      <c r="AE315" s="360"/>
      <c r="AF315" s="358" t="str">
        <f>Calcu!J312</f>
        <v/>
      </c>
      <c r="AG315" s="359"/>
      <c r="AH315" s="359"/>
      <c r="AI315" s="359"/>
      <c r="AJ315" s="360"/>
      <c r="AK315" s="358" t="str">
        <f>Calcu!K312</f>
        <v/>
      </c>
      <c r="AL315" s="359"/>
      <c r="AM315" s="359"/>
      <c r="AN315" s="359"/>
      <c r="AO315" s="360"/>
      <c r="AP315" s="358" t="str">
        <f>Calcu!L312</f>
        <v/>
      </c>
      <c r="AQ315" s="359"/>
      <c r="AR315" s="359"/>
      <c r="AS315" s="359"/>
      <c r="AT315" s="360"/>
      <c r="AU315" s="358" t="str">
        <f>Calcu!N312</f>
        <v/>
      </c>
      <c r="AV315" s="359"/>
      <c r="AW315" s="359"/>
      <c r="AX315" s="359"/>
      <c r="AY315" s="360"/>
      <c r="AZ315" s="358" t="str">
        <f>Calcu!T312</f>
        <v/>
      </c>
      <c r="BA315" s="359"/>
      <c r="BB315" s="359"/>
      <c r="BC315" s="359"/>
      <c r="BD315" s="360"/>
      <c r="BE315" s="358" t="str">
        <f>Calcu!AA312</f>
        <v/>
      </c>
      <c r="BF315" s="359"/>
      <c r="BG315" s="359"/>
      <c r="BH315" s="359"/>
      <c r="BI315" s="360"/>
      <c r="BJ315" s="358" t="str">
        <f>Calcu!AB312</f>
        <v/>
      </c>
      <c r="BK315" s="359"/>
      <c r="BL315" s="359"/>
      <c r="BM315" s="359"/>
      <c r="BN315" s="360"/>
    </row>
    <row r="316" spans="1:66" ht="18.75" customHeight="1">
      <c r="A316" s="57"/>
      <c r="B316" s="358" t="str">
        <f>Calcu!C313</f>
        <v/>
      </c>
      <c r="C316" s="359"/>
      <c r="D316" s="359"/>
      <c r="E316" s="359"/>
      <c r="F316" s="360"/>
      <c r="G316" s="358" t="str">
        <f>Calcu!E313</f>
        <v/>
      </c>
      <c r="H316" s="359"/>
      <c r="I316" s="359"/>
      <c r="J316" s="359"/>
      <c r="K316" s="360"/>
      <c r="L316" s="358" t="str">
        <f>Calcu!F313</f>
        <v/>
      </c>
      <c r="M316" s="359"/>
      <c r="N316" s="359"/>
      <c r="O316" s="359"/>
      <c r="P316" s="360"/>
      <c r="Q316" s="358" t="str">
        <f>Calcu!G313</f>
        <v/>
      </c>
      <c r="R316" s="359"/>
      <c r="S316" s="359"/>
      <c r="T316" s="359"/>
      <c r="U316" s="360"/>
      <c r="V316" s="358" t="str">
        <f>Calcu!H313</f>
        <v/>
      </c>
      <c r="W316" s="359"/>
      <c r="X316" s="359"/>
      <c r="Y316" s="359"/>
      <c r="Z316" s="360"/>
      <c r="AA316" s="358" t="str">
        <f>Calcu!I313</f>
        <v/>
      </c>
      <c r="AB316" s="359"/>
      <c r="AC316" s="359"/>
      <c r="AD316" s="359"/>
      <c r="AE316" s="360"/>
      <c r="AF316" s="358" t="str">
        <f>Calcu!J313</f>
        <v/>
      </c>
      <c r="AG316" s="359"/>
      <c r="AH316" s="359"/>
      <c r="AI316" s="359"/>
      <c r="AJ316" s="360"/>
      <c r="AK316" s="358" t="str">
        <f>Calcu!K313</f>
        <v/>
      </c>
      <c r="AL316" s="359"/>
      <c r="AM316" s="359"/>
      <c r="AN316" s="359"/>
      <c r="AO316" s="360"/>
      <c r="AP316" s="358" t="str">
        <f>Calcu!L313</f>
        <v/>
      </c>
      <c r="AQ316" s="359"/>
      <c r="AR316" s="359"/>
      <c r="AS316" s="359"/>
      <c r="AT316" s="360"/>
      <c r="AU316" s="358" t="str">
        <f>Calcu!N313</f>
        <v/>
      </c>
      <c r="AV316" s="359"/>
      <c r="AW316" s="359"/>
      <c r="AX316" s="359"/>
      <c r="AY316" s="360"/>
      <c r="AZ316" s="358" t="str">
        <f>Calcu!T313</f>
        <v/>
      </c>
      <c r="BA316" s="359"/>
      <c r="BB316" s="359"/>
      <c r="BC316" s="359"/>
      <c r="BD316" s="360"/>
      <c r="BE316" s="358" t="str">
        <f>Calcu!AA313</f>
        <v/>
      </c>
      <c r="BF316" s="359"/>
      <c r="BG316" s="359"/>
      <c r="BH316" s="359"/>
      <c r="BI316" s="360"/>
      <c r="BJ316" s="358" t="str">
        <f>Calcu!AB313</f>
        <v/>
      </c>
      <c r="BK316" s="359"/>
      <c r="BL316" s="359"/>
      <c r="BM316" s="359"/>
      <c r="BN316" s="360"/>
    </row>
    <row r="317" spans="1:66" ht="18.75" customHeight="1">
      <c r="A317" s="57"/>
      <c r="B317" s="358" t="str">
        <f>Calcu!C314</f>
        <v/>
      </c>
      <c r="C317" s="359"/>
      <c r="D317" s="359"/>
      <c r="E317" s="359"/>
      <c r="F317" s="360"/>
      <c r="G317" s="358" t="str">
        <f>Calcu!E314</f>
        <v/>
      </c>
      <c r="H317" s="359"/>
      <c r="I317" s="359"/>
      <c r="J317" s="359"/>
      <c r="K317" s="360"/>
      <c r="L317" s="358" t="str">
        <f>Calcu!F314</f>
        <v/>
      </c>
      <c r="M317" s="359"/>
      <c r="N317" s="359"/>
      <c r="O317" s="359"/>
      <c r="P317" s="360"/>
      <c r="Q317" s="358" t="str">
        <f>Calcu!G314</f>
        <v/>
      </c>
      <c r="R317" s="359"/>
      <c r="S317" s="359"/>
      <c r="T317" s="359"/>
      <c r="U317" s="360"/>
      <c r="V317" s="358" t="str">
        <f>Calcu!H314</f>
        <v/>
      </c>
      <c r="W317" s="359"/>
      <c r="X317" s="359"/>
      <c r="Y317" s="359"/>
      <c r="Z317" s="360"/>
      <c r="AA317" s="358" t="str">
        <f>Calcu!I314</f>
        <v/>
      </c>
      <c r="AB317" s="359"/>
      <c r="AC317" s="359"/>
      <c r="AD317" s="359"/>
      <c r="AE317" s="360"/>
      <c r="AF317" s="358" t="str">
        <f>Calcu!J314</f>
        <v/>
      </c>
      <c r="AG317" s="359"/>
      <c r="AH317" s="359"/>
      <c r="AI317" s="359"/>
      <c r="AJ317" s="360"/>
      <c r="AK317" s="358" t="str">
        <f>Calcu!K314</f>
        <v/>
      </c>
      <c r="AL317" s="359"/>
      <c r="AM317" s="359"/>
      <c r="AN317" s="359"/>
      <c r="AO317" s="360"/>
      <c r="AP317" s="358" t="str">
        <f>Calcu!L314</f>
        <v/>
      </c>
      <c r="AQ317" s="359"/>
      <c r="AR317" s="359"/>
      <c r="AS317" s="359"/>
      <c r="AT317" s="360"/>
      <c r="AU317" s="358" t="str">
        <f>Calcu!N314</f>
        <v/>
      </c>
      <c r="AV317" s="359"/>
      <c r="AW317" s="359"/>
      <c r="AX317" s="359"/>
      <c r="AY317" s="360"/>
      <c r="AZ317" s="358" t="str">
        <f>Calcu!T314</f>
        <v/>
      </c>
      <c r="BA317" s="359"/>
      <c r="BB317" s="359"/>
      <c r="BC317" s="359"/>
      <c r="BD317" s="360"/>
      <c r="BE317" s="358" t="str">
        <f>Calcu!AA314</f>
        <v/>
      </c>
      <c r="BF317" s="359"/>
      <c r="BG317" s="359"/>
      <c r="BH317" s="359"/>
      <c r="BI317" s="360"/>
      <c r="BJ317" s="358" t="str">
        <f>Calcu!AB314</f>
        <v/>
      </c>
      <c r="BK317" s="359"/>
      <c r="BL317" s="359"/>
      <c r="BM317" s="359"/>
      <c r="BN317" s="360"/>
    </row>
    <row r="318" spans="1:66" ht="18.75" customHeight="1">
      <c r="A318" s="57"/>
      <c r="B318" s="358" t="str">
        <f>Calcu!C315</f>
        <v/>
      </c>
      <c r="C318" s="359"/>
      <c r="D318" s="359"/>
      <c r="E318" s="359"/>
      <c r="F318" s="360"/>
      <c r="G318" s="358" t="str">
        <f>Calcu!E315</f>
        <v/>
      </c>
      <c r="H318" s="359"/>
      <c r="I318" s="359"/>
      <c r="J318" s="359"/>
      <c r="K318" s="360"/>
      <c r="L318" s="358" t="str">
        <f>Calcu!F315</f>
        <v/>
      </c>
      <c r="M318" s="359"/>
      <c r="N318" s="359"/>
      <c r="O318" s="359"/>
      <c r="P318" s="360"/>
      <c r="Q318" s="358" t="str">
        <f>Calcu!G315</f>
        <v/>
      </c>
      <c r="R318" s="359"/>
      <c r="S318" s="359"/>
      <c r="T318" s="359"/>
      <c r="U318" s="360"/>
      <c r="V318" s="358" t="str">
        <f>Calcu!H315</f>
        <v/>
      </c>
      <c r="W318" s="359"/>
      <c r="X318" s="359"/>
      <c r="Y318" s="359"/>
      <c r="Z318" s="360"/>
      <c r="AA318" s="358" t="str">
        <f>Calcu!I315</f>
        <v/>
      </c>
      <c r="AB318" s="359"/>
      <c r="AC318" s="359"/>
      <c r="AD318" s="359"/>
      <c r="AE318" s="360"/>
      <c r="AF318" s="358" t="str">
        <f>Calcu!J315</f>
        <v/>
      </c>
      <c r="AG318" s="359"/>
      <c r="AH318" s="359"/>
      <c r="AI318" s="359"/>
      <c r="AJ318" s="360"/>
      <c r="AK318" s="358" t="str">
        <f>Calcu!K315</f>
        <v/>
      </c>
      <c r="AL318" s="359"/>
      <c r="AM318" s="359"/>
      <c r="AN318" s="359"/>
      <c r="AO318" s="360"/>
      <c r="AP318" s="358" t="str">
        <f>Calcu!L315</f>
        <v/>
      </c>
      <c r="AQ318" s="359"/>
      <c r="AR318" s="359"/>
      <c r="AS318" s="359"/>
      <c r="AT318" s="360"/>
      <c r="AU318" s="358" t="str">
        <f>Calcu!N315</f>
        <v/>
      </c>
      <c r="AV318" s="359"/>
      <c r="AW318" s="359"/>
      <c r="AX318" s="359"/>
      <c r="AY318" s="360"/>
      <c r="AZ318" s="358" t="str">
        <f>Calcu!T315</f>
        <v/>
      </c>
      <c r="BA318" s="359"/>
      <c r="BB318" s="359"/>
      <c r="BC318" s="359"/>
      <c r="BD318" s="360"/>
      <c r="BE318" s="358" t="str">
        <f>Calcu!AA315</f>
        <v/>
      </c>
      <c r="BF318" s="359"/>
      <c r="BG318" s="359"/>
      <c r="BH318" s="359"/>
      <c r="BI318" s="360"/>
      <c r="BJ318" s="358" t="str">
        <f>Calcu!AB315</f>
        <v/>
      </c>
      <c r="BK318" s="359"/>
      <c r="BL318" s="359"/>
      <c r="BM318" s="359"/>
      <c r="BN318" s="360"/>
    </row>
    <row r="319" spans="1:66" ht="18.75" customHeight="1">
      <c r="A319" s="57"/>
      <c r="B319" s="358" t="str">
        <f>Calcu!C316</f>
        <v/>
      </c>
      <c r="C319" s="359"/>
      <c r="D319" s="359"/>
      <c r="E319" s="359"/>
      <c r="F319" s="360"/>
      <c r="G319" s="358" t="str">
        <f>Calcu!E316</f>
        <v/>
      </c>
      <c r="H319" s="359"/>
      <c r="I319" s="359"/>
      <c r="J319" s="359"/>
      <c r="K319" s="360"/>
      <c r="L319" s="358" t="str">
        <f>Calcu!F316</f>
        <v/>
      </c>
      <c r="M319" s="359"/>
      <c r="N319" s="359"/>
      <c r="O319" s="359"/>
      <c r="P319" s="360"/>
      <c r="Q319" s="358" t="str">
        <f>Calcu!G316</f>
        <v/>
      </c>
      <c r="R319" s="359"/>
      <c r="S319" s="359"/>
      <c r="T319" s="359"/>
      <c r="U319" s="360"/>
      <c r="V319" s="358" t="str">
        <f>Calcu!H316</f>
        <v/>
      </c>
      <c r="W319" s="359"/>
      <c r="X319" s="359"/>
      <c r="Y319" s="359"/>
      <c r="Z319" s="360"/>
      <c r="AA319" s="358" t="str">
        <f>Calcu!I316</f>
        <v/>
      </c>
      <c r="AB319" s="359"/>
      <c r="AC319" s="359"/>
      <c r="AD319" s="359"/>
      <c r="AE319" s="360"/>
      <c r="AF319" s="358" t="str">
        <f>Calcu!J316</f>
        <v/>
      </c>
      <c r="AG319" s="359"/>
      <c r="AH319" s="359"/>
      <c r="AI319" s="359"/>
      <c r="AJ319" s="360"/>
      <c r="AK319" s="358" t="str">
        <f>Calcu!K316</f>
        <v/>
      </c>
      <c r="AL319" s="359"/>
      <c r="AM319" s="359"/>
      <c r="AN319" s="359"/>
      <c r="AO319" s="360"/>
      <c r="AP319" s="358" t="str">
        <f>Calcu!L316</f>
        <v/>
      </c>
      <c r="AQ319" s="359"/>
      <c r="AR319" s="359"/>
      <c r="AS319" s="359"/>
      <c r="AT319" s="360"/>
      <c r="AU319" s="358" t="str">
        <f>Calcu!N316</f>
        <v/>
      </c>
      <c r="AV319" s="359"/>
      <c r="AW319" s="359"/>
      <c r="AX319" s="359"/>
      <c r="AY319" s="360"/>
      <c r="AZ319" s="358" t="str">
        <f>Calcu!T316</f>
        <v/>
      </c>
      <c r="BA319" s="359"/>
      <c r="BB319" s="359"/>
      <c r="BC319" s="359"/>
      <c r="BD319" s="360"/>
      <c r="BE319" s="358" t="str">
        <f>Calcu!AA316</f>
        <v/>
      </c>
      <c r="BF319" s="359"/>
      <c r="BG319" s="359"/>
      <c r="BH319" s="359"/>
      <c r="BI319" s="360"/>
      <c r="BJ319" s="358" t="str">
        <f>Calcu!AB316</f>
        <v/>
      </c>
      <c r="BK319" s="359"/>
      <c r="BL319" s="359"/>
      <c r="BM319" s="359"/>
      <c r="BN319" s="360"/>
    </row>
    <row r="320" spans="1:66" ht="18.75" customHeight="1">
      <c r="A320" s="57"/>
      <c r="B320" s="358" t="str">
        <f>Calcu!C317</f>
        <v/>
      </c>
      <c r="C320" s="359"/>
      <c r="D320" s="359"/>
      <c r="E320" s="359"/>
      <c r="F320" s="360"/>
      <c r="G320" s="358" t="str">
        <f>Calcu!E317</f>
        <v/>
      </c>
      <c r="H320" s="359"/>
      <c r="I320" s="359"/>
      <c r="J320" s="359"/>
      <c r="K320" s="360"/>
      <c r="L320" s="358" t="str">
        <f>Calcu!F317</f>
        <v/>
      </c>
      <c r="M320" s="359"/>
      <c r="N320" s="359"/>
      <c r="O320" s="359"/>
      <c r="P320" s="360"/>
      <c r="Q320" s="358" t="str">
        <f>Calcu!G317</f>
        <v/>
      </c>
      <c r="R320" s="359"/>
      <c r="S320" s="359"/>
      <c r="T320" s="359"/>
      <c r="U320" s="360"/>
      <c r="V320" s="358" t="str">
        <f>Calcu!H317</f>
        <v/>
      </c>
      <c r="W320" s="359"/>
      <c r="X320" s="359"/>
      <c r="Y320" s="359"/>
      <c r="Z320" s="360"/>
      <c r="AA320" s="358" t="str">
        <f>Calcu!I317</f>
        <v/>
      </c>
      <c r="AB320" s="359"/>
      <c r="AC320" s="359"/>
      <c r="AD320" s="359"/>
      <c r="AE320" s="360"/>
      <c r="AF320" s="358" t="str">
        <f>Calcu!J317</f>
        <v/>
      </c>
      <c r="AG320" s="359"/>
      <c r="AH320" s="359"/>
      <c r="AI320" s="359"/>
      <c r="AJ320" s="360"/>
      <c r="AK320" s="358" t="str">
        <f>Calcu!K317</f>
        <v/>
      </c>
      <c r="AL320" s="359"/>
      <c r="AM320" s="359"/>
      <c r="AN320" s="359"/>
      <c r="AO320" s="360"/>
      <c r="AP320" s="358" t="str">
        <f>Calcu!L317</f>
        <v/>
      </c>
      <c r="AQ320" s="359"/>
      <c r="AR320" s="359"/>
      <c r="AS320" s="359"/>
      <c r="AT320" s="360"/>
      <c r="AU320" s="358" t="str">
        <f>Calcu!N317</f>
        <v/>
      </c>
      <c r="AV320" s="359"/>
      <c r="AW320" s="359"/>
      <c r="AX320" s="359"/>
      <c r="AY320" s="360"/>
      <c r="AZ320" s="358" t="str">
        <f>Calcu!T317</f>
        <v/>
      </c>
      <c r="BA320" s="359"/>
      <c r="BB320" s="359"/>
      <c r="BC320" s="359"/>
      <c r="BD320" s="360"/>
      <c r="BE320" s="358" t="str">
        <f>Calcu!AA317</f>
        <v/>
      </c>
      <c r="BF320" s="359"/>
      <c r="BG320" s="359"/>
      <c r="BH320" s="359"/>
      <c r="BI320" s="360"/>
      <c r="BJ320" s="358" t="str">
        <f>Calcu!AB317</f>
        <v/>
      </c>
      <c r="BK320" s="359"/>
      <c r="BL320" s="359"/>
      <c r="BM320" s="359"/>
      <c r="BN320" s="360"/>
    </row>
    <row r="321" spans="1:69" ht="18.75" customHeight="1">
      <c r="A321" s="57"/>
      <c r="B321" s="358" t="str">
        <f>Calcu!C318</f>
        <v/>
      </c>
      <c r="C321" s="359"/>
      <c r="D321" s="359"/>
      <c r="E321" s="359"/>
      <c r="F321" s="360"/>
      <c r="G321" s="358" t="str">
        <f>Calcu!E318</f>
        <v/>
      </c>
      <c r="H321" s="359"/>
      <c r="I321" s="359"/>
      <c r="J321" s="359"/>
      <c r="K321" s="360"/>
      <c r="L321" s="358" t="str">
        <f>Calcu!F318</f>
        <v/>
      </c>
      <c r="M321" s="359"/>
      <c r="N321" s="359"/>
      <c r="O321" s="359"/>
      <c r="P321" s="360"/>
      <c r="Q321" s="358" t="str">
        <f>Calcu!G318</f>
        <v/>
      </c>
      <c r="R321" s="359"/>
      <c r="S321" s="359"/>
      <c r="T321" s="359"/>
      <c r="U321" s="360"/>
      <c r="V321" s="358" t="str">
        <f>Calcu!H318</f>
        <v/>
      </c>
      <c r="W321" s="359"/>
      <c r="X321" s="359"/>
      <c r="Y321" s="359"/>
      <c r="Z321" s="360"/>
      <c r="AA321" s="358" t="str">
        <f>Calcu!I318</f>
        <v/>
      </c>
      <c r="AB321" s="359"/>
      <c r="AC321" s="359"/>
      <c r="AD321" s="359"/>
      <c r="AE321" s="360"/>
      <c r="AF321" s="358" t="str">
        <f>Calcu!J318</f>
        <v/>
      </c>
      <c r="AG321" s="359"/>
      <c r="AH321" s="359"/>
      <c r="AI321" s="359"/>
      <c r="AJ321" s="360"/>
      <c r="AK321" s="358" t="str">
        <f>Calcu!K318</f>
        <v/>
      </c>
      <c r="AL321" s="359"/>
      <c r="AM321" s="359"/>
      <c r="AN321" s="359"/>
      <c r="AO321" s="360"/>
      <c r="AP321" s="358" t="str">
        <f>Calcu!L318</f>
        <v/>
      </c>
      <c r="AQ321" s="359"/>
      <c r="AR321" s="359"/>
      <c r="AS321" s="359"/>
      <c r="AT321" s="360"/>
      <c r="AU321" s="358" t="str">
        <f>Calcu!N318</f>
        <v/>
      </c>
      <c r="AV321" s="359"/>
      <c r="AW321" s="359"/>
      <c r="AX321" s="359"/>
      <c r="AY321" s="360"/>
      <c r="AZ321" s="358" t="str">
        <f>Calcu!T318</f>
        <v/>
      </c>
      <c r="BA321" s="359"/>
      <c r="BB321" s="359"/>
      <c r="BC321" s="359"/>
      <c r="BD321" s="360"/>
      <c r="BE321" s="358" t="str">
        <f>Calcu!AA318</f>
        <v/>
      </c>
      <c r="BF321" s="359"/>
      <c r="BG321" s="359"/>
      <c r="BH321" s="359"/>
      <c r="BI321" s="360"/>
      <c r="BJ321" s="358" t="str">
        <f>Calcu!AB318</f>
        <v/>
      </c>
      <c r="BK321" s="359"/>
      <c r="BL321" s="359"/>
      <c r="BM321" s="359"/>
      <c r="BN321" s="360"/>
    </row>
    <row r="322" spans="1:69" ht="18.75" customHeight="1">
      <c r="A322" s="57"/>
      <c r="B322" s="232"/>
      <c r="C322" s="232"/>
      <c r="D322" s="232"/>
      <c r="E322" s="232"/>
      <c r="F322" s="232"/>
      <c r="G322" s="232"/>
      <c r="H322" s="232"/>
      <c r="I322" s="232"/>
      <c r="J322" s="232"/>
      <c r="K322" s="232"/>
      <c r="L322" s="232"/>
      <c r="M322" s="232"/>
      <c r="N322" s="232"/>
      <c r="O322" s="232"/>
      <c r="P322" s="232"/>
      <c r="Q322" s="232"/>
      <c r="R322" s="232"/>
      <c r="S322" s="232"/>
      <c r="T322" s="232"/>
      <c r="U322" s="232"/>
      <c r="V322" s="232"/>
      <c r="W322" s="232"/>
      <c r="X322" s="232"/>
      <c r="Y322" s="232"/>
      <c r="Z322" s="232"/>
      <c r="AA322" s="232"/>
      <c r="AB322" s="232"/>
      <c r="AC322" s="232"/>
      <c r="AD322" s="232"/>
      <c r="AE322" s="232"/>
      <c r="AF322" s="232"/>
      <c r="AG322" s="232"/>
      <c r="AH322" s="232"/>
      <c r="AI322" s="232"/>
      <c r="AJ322" s="232"/>
      <c r="AK322" s="232"/>
      <c r="AL322" s="232"/>
      <c r="AM322" s="232"/>
      <c r="AN322" s="232"/>
      <c r="AO322" s="232"/>
      <c r="AP322" s="232"/>
      <c r="AQ322" s="232"/>
      <c r="AR322" s="232"/>
      <c r="AS322" s="232"/>
      <c r="AT322" s="232"/>
    </row>
    <row r="323" spans="1:69" ht="18.75" customHeight="1">
      <c r="A323" s="57" t="s">
        <v>241</v>
      </c>
      <c r="B323" s="240"/>
      <c r="C323" s="240"/>
      <c r="D323" s="240"/>
      <c r="E323" s="240"/>
      <c r="F323" s="240"/>
      <c r="G323" s="240"/>
      <c r="H323" s="240"/>
      <c r="I323" s="240"/>
      <c r="J323" s="240"/>
      <c r="K323" s="240"/>
      <c r="L323" s="240"/>
      <c r="M323" s="240"/>
      <c r="N323" s="240"/>
      <c r="O323" s="240"/>
      <c r="P323" s="240"/>
      <c r="Q323" s="240"/>
      <c r="R323" s="240"/>
      <c r="S323" s="240"/>
      <c r="T323" s="240"/>
      <c r="U323" s="240"/>
      <c r="V323" s="240"/>
      <c r="W323" s="240"/>
      <c r="X323" s="240"/>
      <c r="Y323" s="240"/>
      <c r="Z323" s="240"/>
      <c r="AA323" s="240"/>
      <c r="AB323" s="240"/>
      <c r="AC323" s="240"/>
      <c r="AD323" s="240"/>
      <c r="AE323" s="240"/>
      <c r="AF323" s="240"/>
      <c r="AG323" s="240"/>
      <c r="AH323" s="240"/>
      <c r="AI323" s="240"/>
      <c r="AJ323" s="240"/>
      <c r="AK323" s="240"/>
      <c r="AL323" s="240"/>
      <c r="AM323" s="240"/>
      <c r="AN323" s="240"/>
      <c r="AO323" s="240"/>
      <c r="AP323" s="240"/>
      <c r="AQ323" s="240"/>
      <c r="AR323" s="240"/>
      <c r="AS323" s="240"/>
      <c r="AT323" s="240"/>
    </row>
    <row r="324" spans="1:69" ht="18.75" customHeight="1">
      <c r="A324" s="70"/>
      <c r="B324" s="240"/>
      <c r="C324" s="240"/>
      <c r="D324" s="240"/>
      <c r="E324" s="240"/>
      <c r="F324" s="240"/>
      <c r="G324" s="240"/>
      <c r="H324" s="240"/>
      <c r="I324" s="240"/>
      <c r="J324" s="240"/>
      <c r="K324" s="240"/>
      <c r="L324" s="240"/>
      <c r="M324" s="240"/>
      <c r="N324" s="240"/>
      <c r="O324" s="240"/>
      <c r="P324" s="240"/>
      <c r="Q324" s="240"/>
      <c r="R324" s="240"/>
      <c r="S324" s="240"/>
      <c r="T324" s="240"/>
      <c r="U324" s="240"/>
      <c r="V324" s="240"/>
      <c r="W324" s="240"/>
      <c r="X324" s="240"/>
      <c r="Y324" s="240"/>
      <c r="Z324" s="240"/>
      <c r="AA324" s="240"/>
      <c r="AB324" s="240"/>
      <c r="AC324" s="240"/>
      <c r="AD324" s="240"/>
      <c r="AE324" s="240"/>
      <c r="AF324" s="240"/>
      <c r="AG324" s="240"/>
      <c r="AH324" s="240"/>
      <c r="AI324" s="240"/>
      <c r="AJ324" s="240"/>
      <c r="AK324" s="240"/>
      <c r="AL324" s="240"/>
      <c r="AM324" s="240"/>
      <c r="AN324" s="240"/>
      <c r="AO324" s="240"/>
      <c r="AP324" s="240"/>
      <c r="AQ324" s="240"/>
      <c r="AR324" s="240"/>
      <c r="AS324" s="240"/>
      <c r="AT324" s="240"/>
    </row>
    <row r="325" spans="1:69" ht="18.75" customHeight="1">
      <c r="A325" s="70"/>
      <c r="B325" s="240"/>
      <c r="C325" s="240"/>
      <c r="D325" s="240"/>
      <c r="E325" s="240"/>
      <c r="F325" s="240"/>
      <c r="G325" s="240"/>
      <c r="H325" s="240"/>
      <c r="I325" s="240"/>
      <c r="J325" s="240"/>
      <c r="K325" s="240"/>
      <c r="L325" s="240"/>
      <c r="M325" s="240"/>
      <c r="N325" s="240"/>
      <c r="O325" s="240"/>
      <c r="P325" s="240"/>
      <c r="Q325" s="240"/>
      <c r="R325" s="240"/>
      <c r="S325" s="240"/>
      <c r="T325" s="240"/>
      <c r="U325" s="240"/>
      <c r="V325" s="240"/>
      <c r="W325" s="240"/>
      <c r="X325" s="240"/>
      <c r="Y325" s="240"/>
      <c r="Z325" s="240"/>
      <c r="AA325" s="240"/>
      <c r="AB325" s="240"/>
      <c r="AC325" s="240"/>
      <c r="AD325" s="240"/>
      <c r="AE325" s="240"/>
      <c r="AF325" s="240"/>
      <c r="AG325" s="240"/>
      <c r="AH325" s="240"/>
      <c r="AI325" s="240"/>
      <c r="AJ325" s="240"/>
      <c r="AK325" s="240"/>
      <c r="AL325" s="240"/>
      <c r="AM325" s="240"/>
      <c r="AN325" s="240"/>
      <c r="AO325" s="240"/>
      <c r="AP325" s="240"/>
      <c r="AQ325" s="240"/>
      <c r="AR325" s="240"/>
      <c r="AS325" s="240"/>
      <c r="AT325" s="240"/>
    </row>
    <row r="326" spans="1:69" ht="18.75" customHeight="1">
      <c r="A326" s="70"/>
      <c r="B326" s="240"/>
      <c r="C326" s="377" t="s">
        <v>242</v>
      </c>
      <c r="D326" s="377"/>
      <c r="E326" s="377"/>
      <c r="F326" s="232" t="s">
        <v>243</v>
      </c>
      <c r="G326" s="240" t="str">
        <f>"표준온도에서 "&amp;$N$5&amp;"의 교정값"</f>
        <v>표준온도에서 핀 게이지의 교정값</v>
      </c>
      <c r="H326" s="240"/>
      <c r="I326" s="240"/>
      <c r="J326" s="240"/>
      <c r="K326" s="240"/>
      <c r="L326" s="240"/>
      <c r="M326" s="240"/>
      <c r="N326" s="240"/>
      <c r="O326" s="240"/>
      <c r="P326" s="240"/>
      <c r="Q326" s="240"/>
      <c r="R326" s="240"/>
      <c r="S326" s="240"/>
      <c r="W326" s="59"/>
      <c r="X326" s="59"/>
      <c r="Y326" s="59"/>
      <c r="Z326" s="240"/>
      <c r="AA326" s="240"/>
      <c r="AB326" s="240"/>
      <c r="AC326" s="240"/>
      <c r="AD326" s="240"/>
      <c r="AE326" s="240"/>
      <c r="AF326" s="240"/>
      <c r="AG326" s="240"/>
      <c r="AH326" s="240"/>
      <c r="AI326" s="240"/>
      <c r="AJ326" s="240"/>
      <c r="AK326" s="240"/>
      <c r="AL326" s="240"/>
      <c r="AM326" s="240"/>
      <c r="AN326" s="240"/>
      <c r="AO326" s="240"/>
      <c r="AP326" s="240"/>
      <c r="AQ326" s="240"/>
      <c r="AR326" s="240"/>
      <c r="AS326" s="240"/>
      <c r="AT326" s="240"/>
    </row>
    <row r="327" spans="1:69" ht="18.75" customHeight="1">
      <c r="A327" s="70"/>
      <c r="B327" s="240"/>
      <c r="C327" s="377" t="s">
        <v>244</v>
      </c>
      <c r="D327" s="377"/>
      <c r="E327" s="377"/>
      <c r="F327" s="232" t="s">
        <v>243</v>
      </c>
      <c r="G327" s="240" t="str">
        <f>$T$5&amp;"의 지시값"</f>
        <v>표준 측장기의 지시값</v>
      </c>
      <c r="H327" s="240"/>
      <c r="I327" s="240"/>
      <c r="J327" s="240"/>
      <c r="K327" s="240"/>
      <c r="L327" s="240"/>
      <c r="M327" s="240"/>
      <c r="N327" s="240"/>
      <c r="O327" s="240"/>
      <c r="P327" s="240"/>
      <c r="Q327" s="240"/>
      <c r="R327" s="240"/>
      <c r="S327" s="240"/>
      <c r="T327" s="240"/>
      <c r="U327" s="240"/>
      <c r="V327" s="240"/>
      <c r="W327" s="240"/>
      <c r="X327" s="240"/>
      <c r="Y327" s="240"/>
      <c r="Z327" s="240"/>
      <c r="AA327" s="240"/>
      <c r="AB327" s="240"/>
      <c r="AC327" s="240"/>
      <c r="AD327" s="240"/>
      <c r="AE327" s="240"/>
      <c r="AF327" s="240"/>
      <c r="AG327" s="240"/>
      <c r="AH327" s="240"/>
      <c r="AI327" s="240"/>
      <c r="AJ327" s="240"/>
      <c r="AK327" s="240"/>
      <c r="AL327" s="240"/>
      <c r="AM327" s="240"/>
      <c r="AN327" s="240"/>
      <c r="AO327" s="240"/>
      <c r="AP327" s="240"/>
      <c r="AQ327" s="240"/>
      <c r="AR327" s="240"/>
      <c r="AS327" s="240"/>
      <c r="AT327" s="240"/>
      <c r="AU327" s="240"/>
      <c r="AV327" s="240"/>
      <c r="AW327" s="240"/>
      <c r="AX327" s="240"/>
      <c r="AY327" s="240"/>
      <c r="AZ327" s="240"/>
      <c r="BA327" s="240"/>
      <c r="BB327" s="240"/>
    </row>
    <row r="328" spans="1:69" ht="18.75" customHeight="1">
      <c r="A328" s="70"/>
      <c r="B328" s="240"/>
      <c r="C328" s="377" t="s">
        <v>245</v>
      </c>
      <c r="D328" s="377"/>
      <c r="E328" s="377"/>
      <c r="F328" s="232" t="s">
        <v>246</v>
      </c>
      <c r="G328" s="240" t="str">
        <f>$T$5&amp;"의 보정값"</f>
        <v>표준 측장기의 보정값</v>
      </c>
      <c r="H328" s="240"/>
      <c r="I328" s="240"/>
      <c r="J328" s="240"/>
      <c r="K328" s="240"/>
      <c r="L328" s="240"/>
      <c r="M328" s="240"/>
      <c r="N328" s="240"/>
      <c r="O328" s="240"/>
      <c r="P328" s="240"/>
      <c r="Q328" s="240"/>
      <c r="U328" s="240"/>
      <c r="V328" s="240"/>
      <c r="W328" s="240"/>
      <c r="X328" s="240"/>
      <c r="Y328" s="240"/>
      <c r="Z328" s="240"/>
      <c r="AA328" s="240"/>
      <c r="AB328" s="240"/>
      <c r="AC328" s="240"/>
      <c r="AD328" s="240"/>
      <c r="AE328" s="240"/>
      <c r="AF328" s="240"/>
      <c r="AG328" s="240"/>
      <c r="AH328" s="240"/>
      <c r="AI328" s="240"/>
      <c r="AJ328" s="240"/>
      <c r="AK328" s="240"/>
      <c r="AL328" s="240"/>
      <c r="AM328" s="240"/>
      <c r="AN328" s="240"/>
      <c r="AO328" s="240"/>
      <c r="AP328" s="240"/>
      <c r="AQ328" s="240"/>
      <c r="AR328" s="240"/>
      <c r="AS328" s="240"/>
      <c r="AT328" s="240"/>
      <c r="AU328" s="240"/>
      <c r="AV328" s="240"/>
      <c r="AW328" s="240"/>
      <c r="AX328" s="240"/>
      <c r="AY328" s="240"/>
      <c r="AZ328" s="240"/>
      <c r="BA328" s="240"/>
      <c r="BB328" s="240"/>
    </row>
    <row r="329" spans="1:69" ht="18.75" customHeight="1">
      <c r="A329" s="70"/>
      <c r="B329" s="240"/>
      <c r="C329" s="377" t="s">
        <v>247</v>
      </c>
      <c r="D329" s="377"/>
      <c r="E329" s="377"/>
      <c r="F329" s="232" t="s">
        <v>243</v>
      </c>
      <c r="G329" s="240" t="str">
        <f>$N$5&amp;"의 명목값"</f>
        <v>핀 게이지의 명목값</v>
      </c>
      <c r="H329" s="240"/>
      <c r="I329" s="240"/>
      <c r="J329" s="240"/>
      <c r="K329" s="240"/>
      <c r="L329" s="240"/>
      <c r="M329" s="240"/>
      <c r="N329" s="240"/>
      <c r="O329" s="240"/>
      <c r="P329" s="240"/>
      <c r="Q329" s="240"/>
      <c r="R329" s="240"/>
      <c r="S329" s="240"/>
      <c r="T329" s="240"/>
      <c r="U329" s="240"/>
      <c r="V329" s="240"/>
      <c r="W329" s="240"/>
      <c r="X329" s="240"/>
      <c r="Y329" s="240"/>
      <c r="Z329" s="240"/>
      <c r="AA329" s="240"/>
      <c r="AB329" s="240"/>
      <c r="AC329" s="240"/>
      <c r="AD329" s="240"/>
      <c r="AE329" s="240"/>
      <c r="AF329" s="240"/>
      <c r="AG329" s="240"/>
      <c r="AH329" s="240"/>
      <c r="AI329" s="240"/>
      <c r="AJ329" s="240"/>
      <c r="AK329" s="240"/>
      <c r="AL329" s="240"/>
      <c r="AM329" s="240"/>
      <c r="AN329" s="240"/>
      <c r="AO329" s="240"/>
      <c r="AP329" s="240"/>
      <c r="AQ329" s="240"/>
      <c r="AR329" s="240"/>
      <c r="AS329" s="240"/>
      <c r="AT329" s="240"/>
      <c r="AU329" s="240"/>
      <c r="AV329" s="240"/>
      <c r="AW329" s="240"/>
      <c r="AX329" s="240"/>
      <c r="AY329" s="240"/>
      <c r="AZ329" s="240"/>
      <c r="BA329" s="240"/>
      <c r="BB329" s="240"/>
    </row>
    <row r="330" spans="1:69" ht="18.75" customHeight="1">
      <c r="A330" s="70"/>
      <c r="B330" s="240"/>
      <c r="C330" s="377"/>
      <c r="D330" s="377"/>
      <c r="E330" s="377"/>
      <c r="F330" s="232" t="s">
        <v>243</v>
      </c>
      <c r="G330" s="240" t="str">
        <f>$N$5&amp;"와 "&amp;$T$5&amp;"의 평균열팽창계수"</f>
        <v>핀 게이지와 표준 측장기의 평균열팽창계수</v>
      </c>
      <c r="H330" s="240"/>
      <c r="I330" s="240"/>
      <c r="J330" s="240"/>
      <c r="K330" s="240"/>
      <c r="L330" s="240"/>
      <c r="M330" s="240"/>
      <c r="N330" s="240"/>
      <c r="O330" s="240"/>
      <c r="P330" s="240"/>
      <c r="Q330" s="240"/>
      <c r="R330" s="240"/>
      <c r="S330" s="240"/>
      <c r="T330" s="240"/>
      <c r="U330" s="240"/>
      <c r="V330" s="240"/>
      <c r="W330" s="240"/>
      <c r="X330" s="240"/>
      <c r="Y330" s="240"/>
      <c r="Z330" s="240"/>
      <c r="AA330" s="240"/>
      <c r="AB330" s="240"/>
      <c r="AC330" s="240"/>
      <c r="AD330" s="240"/>
      <c r="AE330" s="240"/>
      <c r="AF330" s="240"/>
      <c r="AG330" s="240"/>
      <c r="AH330" s="240"/>
      <c r="AI330" s="240"/>
      <c r="AJ330" s="240"/>
      <c r="AK330" s="240"/>
      <c r="AL330" s="240"/>
      <c r="AM330" s="240"/>
      <c r="AN330" s="240"/>
      <c r="AO330" s="240"/>
      <c r="AP330" s="240"/>
      <c r="AQ330" s="240"/>
      <c r="AR330" s="240"/>
      <c r="AS330" s="240"/>
      <c r="AT330" s="240"/>
      <c r="AU330" s="240"/>
      <c r="AV330" s="240"/>
      <c r="AW330" s="240"/>
      <c r="AX330" s="240"/>
      <c r="AY330" s="240"/>
      <c r="AZ330" s="240"/>
      <c r="BA330" s="240"/>
      <c r="BB330" s="240"/>
    </row>
    <row r="331" spans="1:69" ht="18.75" customHeight="1">
      <c r="A331" s="70"/>
      <c r="B331" s="240"/>
      <c r="C331" s="377" t="s">
        <v>248</v>
      </c>
      <c r="D331" s="377"/>
      <c r="E331" s="377"/>
      <c r="F331" s="232" t="s">
        <v>243</v>
      </c>
      <c r="G331" s="240" t="str">
        <f>$N$5&amp;"와 "&amp;$T$5&amp;"의 온도차이"</f>
        <v>핀 게이지와 표준 측장기의 온도차이</v>
      </c>
      <c r="H331" s="240"/>
      <c r="I331" s="240"/>
      <c r="J331" s="240"/>
      <c r="K331" s="240"/>
      <c r="L331" s="240"/>
      <c r="M331" s="240"/>
      <c r="N331" s="240"/>
      <c r="O331" s="240"/>
      <c r="P331" s="240"/>
      <c r="Q331" s="240"/>
      <c r="R331" s="240"/>
      <c r="S331" s="240"/>
      <c r="T331" s="240"/>
      <c r="U331" s="240"/>
      <c r="V331" s="240"/>
      <c r="W331" s="240"/>
      <c r="X331" s="240"/>
      <c r="Y331" s="240"/>
      <c r="Z331" s="240"/>
      <c r="AA331" s="240"/>
      <c r="AB331" s="240"/>
      <c r="AC331" s="240"/>
      <c r="AD331" s="240"/>
      <c r="AE331" s="240"/>
      <c r="AF331" s="240"/>
      <c r="AG331" s="240"/>
      <c r="AH331" s="240"/>
      <c r="AI331" s="240"/>
      <c r="AJ331" s="240"/>
      <c r="AK331" s="240"/>
      <c r="AL331" s="240"/>
      <c r="AM331" s="240"/>
      <c r="AN331" s="240"/>
      <c r="AO331" s="240"/>
      <c r="AP331" s="240"/>
      <c r="AQ331" s="240"/>
      <c r="AR331" s="240"/>
      <c r="AS331" s="240"/>
      <c r="AT331" s="240"/>
      <c r="AU331" s="240"/>
      <c r="AV331" s="240"/>
      <c r="AW331" s="240"/>
      <c r="AX331" s="240"/>
      <c r="AY331" s="240"/>
      <c r="AZ331" s="240"/>
      <c r="BA331" s="240"/>
      <c r="BB331" s="240"/>
    </row>
    <row r="332" spans="1:69" ht="18.75" customHeight="1">
      <c r="A332" s="70"/>
      <c r="B332" s="240"/>
      <c r="C332" s="377" t="s">
        <v>249</v>
      </c>
      <c r="D332" s="377"/>
      <c r="E332" s="377"/>
      <c r="F332" s="232" t="s">
        <v>246</v>
      </c>
      <c r="G332" s="240" t="str">
        <f>$N$5&amp;"와 "&amp;$T$5&amp;"의 열팽창계수 차이"</f>
        <v>핀 게이지와 표준 측장기의 열팽창계수 차이</v>
      </c>
      <c r="H332" s="240"/>
      <c r="I332" s="240"/>
      <c r="J332" s="240"/>
      <c r="K332" s="240"/>
      <c r="L332" s="240"/>
      <c r="M332" s="240"/>
      <c r="N332" s="240"/>
      <c r="O332" s="240"/>
      <c r="P332" s="240"/>
      <c r="Q332" s="240"/>
      <c r="R332" s="240"/>
      <c r="S332" s="240"/>
      <c r="T332" s="240"/>
      <c r="U332" s="240"/>
      <c r="V332" s="240"/>
      <c r="W332" s="240"/>
      <c r="X332" s="240"/>
      <c r="Y332" s="240"/>
      <c r="Z332" s="240"/>
      <c r="AA332" s="240"/>
      <c r="AB332" s="240"/>
      <c r="AC332" s="240"/>
      <c r="AD332" s="240"/>
      <c r="AE332" s="240"/>
      <c r="AF332" s="240"/>
      <c r="AG332" s="240"/>
      <c r="AH332" s="240"/>
      <c r="AI332" s="240"/>
      <c r="AJ332" s="240"/>
      <c r="AK332" s="240"/>
      <c r="AL332" s="240"/>
      <c r="AM332" s="240"/>
      <c r="AN332" s="240"/>
      <c r="AO332" s="240"/>
      <c r="AP332" s="240"/>
      <c r="AQ332" s="240"/>
      <c r="AR332" s="240"/>
      <c r="AS332" s="240"/>
      <c r="AT332" s="240"/>
      <c r="AU332" s="240"/>
      <c r="AV332" s="240"/>
      <c r="AW332" s="240"/>
      <c r="AX332" s="240"/>
      <c r="AY332" s="240"/>
      <c r="AZ332" s="240"/>
      <c r="BA332" s="240"/>
      <c r="BB332" s="240"/>
    </row>
    <row r="333" spans="1:69" ht="18.75" customHeight="1">
      <c r="A333" s="70"/>
      <c r="B333" s="240"/>
      <c r="C333" s="377" t="s">
        <v>250</v>
      </c>
      <c r="D333" s="377"/>
      <c r="E333" s="377"/>
      <c r="F333" s="232" t="s">
        <v>246</v>
      </c>
      <c r="G333" s="240" t="str">
        <f>$N$5&amp;"와 "&amp;$T$5&amp;"의 평균 온도값과 기준온도와의 차"</f>
        <v>핀 게이지와 표준 측장기의 평균 온도값과 기준온도와의 차</v>
      </c>
      <c r="H333" s="240"/>
      <c r="I333" s="240"/>
      <c r="J333" s="240"/>
      <c r="K333" s="240"/>
      <c r="L333" s="240"/>
      <c r="M333" s="240"/>
      <c r="N333" s="240"/>
      <c r="O333" s="240"/>
      <c r="P333" s="240"/>
      <c r="Q333" s="240"/>
      <c r="R333" s="240"/>
      <c r="S333" s="240"/>
      <c r="T333" s="240"/>
      <c r="U333" s="240"/>
      <c r="V333" s="240"/>
      <c r="W333" s="240"/>
      <c r="X333" s="240"/>
      <c r="Y333" s="240"/>
      <c r="Z333" s="240"/>
      <c r="AA333" s="240"/>
      <c r="AB333" s="240"/>
      <c r="AC333" s="240"/>
      <c r="AD333" s="240"/>
      <c r="AE333" s="240"/>
      <c r="AF333" s="240"/>
      <c r="AG333" s="240"/>
      <c r="AH333" s="240"/>
      <c r="AI333" s="240"/>
      <c r="AJ333" s="240"/>
      <c r="AK333" s="240"/>
      <c r="AL333" s="240"/>
      <c r="AM333" s="240"/>
      <c r="AN333" s="240"/>
      <c r="AO333" s="240"/>
      <c r="AP333" s="240"/>
      <c r="AQ333" s="240"/>
      <c r="AR333" s="240"/>
      <c r="AS333" s="240"/>
      <c r="AT333" s="240"/>
      <c r="AU333" s="240"/>
      <c r="AV333" s="240"/>
      <c r="AW333" s="240"/>
      <c r="AX333" s="240"/>
      <c r="AY333" s="240"/>
      <c r="AZ333" s="240"/>
      <c r="BA333" s="240"/>
      <c r="BB333" s="240"/>
    </row>
    <row r="334" spans="1:69" ht="18.75" customHeight="1">
      <c r="A334" s="70"/>
      <c r="B334" s="240"/>
      <c r="C334" s="377" t="s">
        <v>251</v>
      </c>
      <c r="D334" s="377"/>
      <c r="E334" s="377"/>
      <c r="F334" s="232" t="s">
        <v>243</v>
      </c>
      <c r="G334" s="240" t="s">
        <v>252</v>
      </c>
      <c r="H334" s="240"/>
      <c r="I334" s="240"/>
      <c r="J334" s="240"/>
      <c r="K334" s="240"/>
      <c r="L334" s="240"/>
      <c r="M334" s="240"/>
      <c r="N334" s="240"/>
      <c r="O334" s="240"/>
      <c r="P334" s="240"/>
      <c r="Q334" s="240"/>
      <c r="R334" s="240"/>
      <c r="S334" s="240"/>
      <c r="T334" s="240"/>
      <c r="U334" s="240"/>
      <c r="V334" s="240"/>
      <c r="W334" s="240"/>
      <c r="X334" s="240"/>
      <c r="Y334" s="240"/>
      <c r="Z334" s="240"/>
      <c r="AA334" s="240"/>
      <c r="AB334" s="240"/>
      <c r="AC334" s="240"/>
      <c r="AD334" s="240"/>
      <c r="AE334" s="240"/>
      <c r="AF334" s="240"/>
      <c r="AG334" s="240"/>
      <c r="AH334" s="240"/>
      <c r="AI334" s="240"/>
      <c r="AJ334" s="240"/>
      <c r="AK334" s="240"/>
      <c r="AL334" s="240"/>
      <c r="AM334" s="240"/>
      <c r="AN334" s="240"/>
      <c r="AO334" s="240"/>
      <c r="AP334" s="240"/>
      <c r="AQ334" s="240"/>
      <c r="AR334" s="240"/>
      <c r="AS334" s="240"/>
      <c r="AT334" s="240"/>
      <c r="AU334" s="240"/>
      <c r="AV334" s="240"/>
      <c r="AW334" s="240"/>
      <c r="AX334" s="240"/>
      <c r="AY334" s="240"/>
      <c r="AZ334" s="240"/>
      <c r="BA334" s="240"/>
      <c r="BB334" s="240"/>
    </row>
    <row r="335" spans="1:69" ht="18.75" customHeight="1">
      <c r="A335" s="70"/>
      <c r="B335" s="240"/>
      <c r="C335" s="377" t="s">
        <v>253</v>
      </c>
      <c r="D335" s="377"/>
      <c r="E335" s="377"/>
      <c r="F335" s="232" t="s">
        <v>246</v>
      </c>
      <c r="G335" s="240" t="s">
        <v>254</v>
      </c>
      <c r="H335" s="240"/>
      <c r="I335" s="240"/>
      <c r="J335" s="240"/>
      <c r="K335" s="240"/>
      <c r="L335" s="240"/>
      <c r="M335" s="240"/>
      <c r="N335" s="240"/>
      <c r="O335" s="240"/>
      <c r="P335" s="240"/>
      <c r="Q335" s="240"/>
      <c r="R335" s="240"/>
      <c r="S335" s="240"/>
      <c r="T335" s="240"/>
      <c r="U335" s="240"/>
      <c r="V335" s="240"/>
      <c r="W335" s="240"/>
      <c r="X335" s="240"/>
      <c r="Y335" s="240"/>
      <c r="Z335" s="240"/>
      <c r="AA335" s="240"/>
      <c r="AB335" s="240"/>
      <c r="AC335" s="240"/>
      <c r="AD335" s="240"/>
      <c r="AE335" s="240"/>
      <c r="AF335" s="240"/>
      <c r="AG335" s="240"/>
      <c r="AH335" s="240"/>
      <c r="AI335" s="240"/>
      <c r="AJ335" s="240"/>
      <c r="AK335" s="240"/>
      <c r="AL335" s="240"/>
      <c r="AM335" s="240"/>
      <c r="AN335" s="240"/>
      <c r="AO335" s="240"/>
      <c r="AP335" s="240"/>
      <c r="AQ335" s="240"/>
      <c r="AR335" s="240"/>
      <c r="AS335" s="240"/>
      <c r="AT335" s="240"/>
      <c r="AU335" s="240"/>
      <c r="AV335" s="240"/>
      <c r="AW335" s="240"/>
      <c r="AX335" s="240"/>
      <c r="AY335" s="240"/>
      <c r="AZ335" s="240"/>
      <c r="BA335" s="240"/>
      <c r="BB335" s="240"/>
    </row>
    <row r="336" spans="1:69" ht="18.75" customHeight="1">
      <c r="A336" s="70"/>
      <c r="B336" s="240"/>
      <c r="C336" s="377"/>
      <c r="D336" s="377"/>
      <c r="E336" s="377"/>
      <c r="G336" s="240"/>
      <c r="H336" s="240"/>
      <c r="I336" s="240"/>
      <c r="J336" s="240"/>
      <c r="K336" s="240"/>
      <c r="L336" s="240"/>
      <c r="M336" s="240"/>
      <c r="N336" s="240"/>
      <c r="O336" s="240"/>
      <c r="P336" s="240"/>
      <c r="Q336" s="240"/>
      <c r="R336" s="240"/>
      <c r="S336" s="240"/>
      <c r="T336" s="240"/>
      <c r="U336" s="240"/>
      <c r="V336" s="240"/>
      <c r="W336" s="240"/>
      <c r="X336" s="240"/>
      <c r="Y336" s="240"/>
      <c r="Z336" s="240"/>
      <c r="AA336" s="240"/>
      <c r="AB336" s="240"/>
      <c r="AC336" s="240"/>
      <c r="AD336" s="240"/>
      <c r="AE336" s="240"/>
      <c r="AF336" s="240"/>
      <c r="AG336" s="240"/>
      <c r="AH336" s="240"/>
      <c r="AI336" s="240"/>
      <c r="AJ336" s="240"/>
      <c r="AK336" s="240"/>
      <c r="AL336" s="240"/>
      <c r="AM336" s="240"/>
      <c r="AN336" s="240"/>
      <c r="AO336" s="240"/>
      <c r="AP336" s="240"/>
      <c r="AQ336" s="240"/>
      <c r="AR336" s="240"/>
      <c r="AS336" s="240"/>
      <c r="AT336" s="240"/>
      <c r="AU336" s="240"/>
      <c r="AV336" s="240"/>
      <c r="AW336" s="240"/>
      <c r="AX336" s="240"/>
      <c r="AY336" s="240"/>
      <c r="AZ336" s="240"/>
      <c r="BA336" s="240"/>
      <c r="BB336" s="240"/>
      <c r="BD336" s="58"/>
      <c r="BE336" s="58"/>
      <c r="BF336" s="58"/>
      <c r="BG336" s="58"/>
      <c r="BH336" s="58"/>
      <c r="BI336" s="58"/>
      <c r="BJ336" s="58"/>
      <c r="BK336" s="58"/>
      <c r="BL336" s="58"/>
      <c r="BM336" s="58"/>
      <c r="BN336" s="58"/>
      <c r="BO336" s="58"/>
      <c r="BP336" s="58"/>
      <c r="BQ336" s="58"/>
    </row>
    <row r="337" spans="1:46" ht="18.75" customHeight="1">
      <c r="A337" s="57" t="s">
        <v>255</v>
      </c>
      <c r="B337" s="240"/>
      <c r="C337" s="240"/>
      <c r="D337" s="240"/>
      <c r="E337" s="240"/>
      <c r="F337" s="240"/>
      <c r="G337" s="240"/>
      <c r="H337" s="240"/>
      <c r="I337" s="240"/>
      <c r="J337" s="240"/>
      <c r="K337" s="240"/>
      <c r="L337" s="240"/>
      <c r="M337" s="240"/>
      <c r="N337" s="240"/>
      <c r="O337" s="240"/>
      <c r="P337" s="240"/>
      <c r="Q337" s="240"/>
      <c r="R337" s="240"/>
      <c r="S337" s="240"/>
      <c r="T337" s="240"/>
      <c r="U337" s="240"/>
      <c r="V337" s="240"/>
      <c r="W337" s="240"/>
      <c r="X337" s="240"/>
      <c r="Y337" s="240"/>
      <c r="Z337" s="240"/>
      <c r="AA337" s="240"/>
      <c r="AB337" s="240"/>
      <c r="AC337" s="240"/>
      <c r="AD337" s="240"/>
      <c r="AE337" s="240"/>
      <c r="AF337" s="240"/>
      <c r="AG337" s="240"/>
      <c r="AH337" s="240"/>
      <c r="AI337" s="240"/>
      <c r="AJ337" s="240"/>
      <c r="AK337" s="240"/>
      <c r="AL337" s="240"/>
      <c r="AM337" s="240"/>
      <c r="AN337" s="240"/>
      <c r="AO337" s="240"/>
      <c r="AP337" s="240"/>
      <c r="AQ337" s="240"/>
      <c r="AR337" s="240"/>
      <c r="AS337" s="240"/>
      <c r="AT337" s="240"/>
    </row>
    <row r="338" spans="1:46" ht="18.75" customHeight="1">
      <c r="A338" s="240"/>
      <c r="B338" s="240"/>
      <c r="C338" s="240"/>
      <c r="D338" s="240"/>
      <c r="E338" s="240"/>
      <c r="F338" s="240"/>
      <c r="G338" s="240"/>
      <c r="H338" s="240"/>
      <c r="I338" s="240"/>
      <c r="J338" s="240"/>
      <c r="K338" s="240"/>
      <c r="L338" s="240"/>
      <c r="M338" s="240"/>
      <c r="N338" s="240"/>
      <c r="O338" s="240"/>
      <c r="P338" s="240"/>
      <c r="Q338" s="240"/>
      <c r="R338" s="240"/>
      <c r="S338" s="240"/>
      <c r="T338" s="240"/>
      <c r="U338" s="240"/>
      <c r="V338" s="240"/>
      <c r="W338" s="240"/>
      <c r="X338" s="240"/>
      <c r="Y338" s="240"/>
      <c r="Z338" s="240"/>
      <c r="AA338" s="240"/>
      <c r="AB338" s="240"/>
      <c r="AC338" s="240"/>
      <c r="AD338" s="240"/>
      <c r="AE338" s="240"/>
      <c r="AF338" s="240"/>
      <c r="AG338" s="240"/>
      <c r="AH338" s="240"/>
      <c r="AI338" s="240"/>
      <c r="AJ338" s="240"/>
      <c r="AK338" s="240"/>
      <c r="AL338" s="240"/>
      <c r="AM338" s="240"/>
      <c r="AN338" s="240"/>
      <c r="AO338" s="240"/>
      <c r="AP338" s="240"/>
      <c r="AQ338" s="240"/>
      <c r="AR338" s="240"/>
      <c r="AS338" s="240"/>
      <c r="AT338" s="240"/>
    </row>
    <row r="339" spans="1:46" ht="18.75" customHeight="1">
      <c r="A339" s="240"/>
      <c r="B339" s="240"/>
      <c r="C339" s="240" t="s">
        <v>256</v>
      </c>
      <c r="D339" s="240"/>
      <c r="E339" s="240"/>
      <c r="F339" s="240"/>
      <c r="G339" s="240"/>
      <c r="H339" s="240"/>
      <c r="I339" s="240"/>
      <c r="J339" s="240"/>
      <c r="K339" s="240"/>
      <c r="L339" s="240"/>
      <c r="M339" s="240"/>
      <c r="N339" s="240"/>
      <c r="O339" s="240"/>
      <c r="P339" s="240"/>
      <c r="Q339" s="240"/>
      <c r="R339" s="240"/>
      <c r="S339" s="240"/>
      <c r="T339" s="240"/>
      <c r="U339" s="240"/>
      <c r="V339" s="240"/>
      <c r="W339" s="240"/>
      <c r="X339" s="240"/>
      <c r="Y339" s="240"/>
      <c r="Z339" s="240"/>
      <c r="AA339" s="240"/>
      <c r="AB339" s="240"/>
      <c r="AC339" s="240"/>
      <c r="AD339" s="240"/>
      <c r="AE339" s="240"/>
      <c r="AF339" s="240"/>
      <c r="AG339" s="240"/>
      <c r="AH339" s="240"/>
      <c r="AI339" s="240"/>
      <c r="AJ339" s="240"/>
      <c r="AK339" s="240"/>
      <c r="AL339" s="240"/>
      <c r="AM339" s="240"/>
      <c r="AN339" s="240"/>
      <c r="AO339" s="240"/>
      <c r="AP339" s="240"/>
      <c r="AQ339" s="240"/>
      <c r="AR339" s="240"/>
      <c r="AS339" s="240"/>
      <c r="AT339" s="240"/>
    </row>
    <row r="340" spans="1:46" ht="18.75" customHeight="1">
      <c r="A340" s="240"/>
      <c r="B340" s="240"/>
      <c r="C340" s="240"/>
      <c r="D340" s="240"/>
      <c r="E340" s="240"/>
      <c r="F340" s="240"/>
      <c r="G340" s="240"/>
      <c r="H340" s="240"/>
      <c r="I340" s="240"/>
      <c r="J340" s="240"/>
      <c r="K340" s="240"/>
      <c r="L340" s="240"/>
      <c r="M340" s="240"/>
      <c r="N340" s="240"/>
      <c r="O340" s="240"/>
      <c r="P340" s="240"/>
      <c r="Q340" s="240"/>
      <c r="R340" s="240"/>
      <c r="S340" s="240"/>
      <c r="T340" s="240"/>
      <c r="U340" s="240"/>
      <c r="V340" s="240"/>
      <c r="W340" s="240"/>
      <c r="X340" s="240"/>
      <c r="Y340" s="240"/>
      <c r="Z340" s="240"/>
      <c r="AA340" s="240"/>
      <c r="AB340" s="240"/>
      <c r="AC340" s="240"/>
      <c r="AD340" s="240"/>
      <c r="AE340" s="240"/>
      <c r="AF340" s="240"/>
      <c r="AG340" s="240"/>
      <c r="AH340" s="240"/>
      <c r="AI340" s="240"/>
      <c r="AJ340" s="240"/>
      <c r="AK340" s="240"/>
      <c r="AL340" s="240"/>
      <c r="AM340" s="240"/>
      <c r="AN340" s="240"/>
      <c r="AO340" s="240"/>
      <c r="AP340" s="240"/>
      <c r="AQ340" s="240"/>
      <c r="AR340" s="240"/>
      <c r="AS340" s="240"/>
      <c r="AT340" s="240"/>
    </row>
    <row r="341" spans="1:46" ht="18.75" customHeight="1">
      <c r="A341" s="240"/>
      <c r="B341" s="240"/>
      <c r="C341" s="240"/>
      <c r="D341" s="240"/>
      <c r="E341" s="240"/>
      <c r="F341" s="240"/>
      <c r="G341" s="240"/>
      <c r="H341" s="240"/>
      <c r="I341" s="240"/>
      <c r="J341" s="240"/>
      <c r="K341" s="240"/>
      <c r="L341" s="240"/>
      <c r="M341" s="240"/>
      <c r="N341" s="240"/>
      <c r="O341" s="240"/>
      <c r="P341" s="240"/>
      <c r="Q341" s="240"/>
      <c r="R341" s="240"/>
      <c r="S341" s="240"/>
      <c r="T341" s="240"/>
      <c r="U341" s="240"/>
      <c r="V341" s="240"/>
      <c r="W341" s="240"/>
      <c r="X341" s="240"/>
      <c r="Y341" s="240"/>
      <c r="Z341" s="240"/>
      <c r="AA341" s="240"/>
      <c r="AB341" s="240"/>
      <c r="AC341" s="240"/>
      <c r="AD341" s="240"/>
      <c r="AE341" s="240"/>
      <c r="AF341" s="240"/>
      <c r="AG341" s="240"/>
      <c r="AH341" s="240"/>
      <c r="AI341" s="240"/>
      <c r="AJ341" s="240"/>
      <c r="AK341" s="240"/>
      <c r="AL341" s="240"/>
      <c r="AM341" s="240"/>
      <c r="AN341" s="240"/>
      <c r="AO341" s="240"/>
      <c r="AP341" s="240"/>
      <c r="AQ341" s="240"/>
      <c r="AR341" s="240"/>
      <c r="AS341" s="240"/>
      <c r="AT341" s="240"/>
    </row>
    <row r="342" spans="1:46" ht="18.75" customHeight="1">
      <c r="A342" s="240"/>
      <c r="B342" s="240"/>
      <c r="C342" s="240"/>
      <c r="D342" s="240"/>
      <c r="E342" s="240"/>
      <c r="F342" s="240"/>
      <c r="G342" s="240"/>
      <c r="H342" s="240"/>
      <c r="I342" s="240"/>
      <c r="J342" s="240"/>
      <c r="K342" s="240"/>
      <c r="L342" s="240"/>
      <c r="M342" s="240"/>
      <c r="N342" s="240"/>
      <c r="O342" s="240"/>
      <c r="P342" s="240"/>
      <c r="Q342" s="240"/>
      <c r="R342" s="240"/>
      <c r="S342" s="240"/>
      <c r="T342" s="240"/>
      <c r="U342" s="240"/>
      <c r="V342" s="240"/>
      <c r="W342" s="240"/>
      <c r="X342" s="240"/>
      <c r="Y342" s="240"/>
      <c r="Z342" s="240"/>
      <c r="AA342" s="240"/>
      <c r="AB342" s="240"/>
      <c r="AC342" s="240"/>
      <c r="AD342" s="240"/>
      <c r="AE342" s="240"/>
      <c r="AF342" s="240"/>
      <c r="AG342" s="240"/>
      <c r="AH342" s="240"/>
      <c r="AI342" s="240"/>
      <c r="AJ342" s="240"/>
      <c r="AK342" s="240"/>
      <c r="AL342" s="240"/>
      <c r="AM342" s="240"/>
      <c r="AN342" s="240"/>
      <c r="AO342" s="240"/>
      <c r="AP342" s="240"/>
      <c r="AQ342" s="240"/>
      <c r="AR342" s="240"/>
      <c r="AS342" s="240"/>
      <c r="AT342" s="240"/>
    </row>
    <row r="343" spans="1:46" ht="18.75" customHeight="1">
      <c r="A343" s="240"/>
      <c r="B343" s="240"/>
      <c r="C343" s="240"/>
      <c r="D343" s="240"/>
      <c r="E343" s="240"/>
      <c r="F343" s="240"/>
      <c r="G343" s="240"/>
      <c r="H343" s="240"/>
      <c r="I343" s="240"/>
      <c r="J343" s="240"/>
      <c r="K343" s="240"/>
      <c r="L343" s="240"/>
      <c r="M343" s="240"/>
      <c r="N343" s="240"/>
      <c r="O343" s="240"/>
      <c r="P343" s="240"/>
      <c r="Q343" s="240"/>
      <c r="R343" s="240"/>
      <c r="S343" s="240"/>
      <c r="T343" s="240"/>
      <c r="U343" s="240"/>
      <c r="V343" s="240"/>
      <c r="W343" s="240"/>
      <c r="X343" s="240"/>
      <c r="Y343" s="240"/>
      <c r="Z343" s="240"/>
      <c r="AA343" s="240"/>
      <c r="AB343" s="240"/>
      <c r="AC343" s="240"/>
      <c r="AD343" s="240"/>
      <c r="AE343" s="240"/>
      <c r="AF343" s="240"/>
      <c r="AG343" s="240"/>
      <c r="AH343" s="240"/>
      <c r="AI343" s="240"/>
      <c r="AJ343" s="240"/>
      <c r="AK343" s="240"/>
      <c r="AL343" s="240"/>
      <c r="AM343" s="240"/>
      <c r="AN343" s="240"/>
      <c r="AO343" s="240"/>
      <c r="AP343" s="240"/>
      <c r="AQ343" s="240"/>
      <c r="AR343" s="240"/>
      <c r="AS343" s="240"/>
      <c r="AT343" s="240"/>
    </row>
    <row r="344" spans="1:46" ht="18.75" customHeight="1">
      <c r="A344" s="60" t="s">
        <v>257</v>
      </c>
      <c r="B344" s="240"/>
      <c r="C344" s="240"/>
      <c r="D344" s="240"/>
      <c r="E344" s="240"/>
      <c r="F344" s="240"/>
      <c r="G344" s="240"/>
      <c r="H344" s="240"/>
      <c r="I344" s="240"/>
      <c r="J344" s="240"/>
      <c r="K344" s="240"/>
      <c r="L344" s="240"/>
      <c r="M344" s="240"/>
      <c r="N344" s="240"/>
      <c r="O344" s="240"/>
      <c r="P344" s="240"/>
      <c r="Q344" s="240"/>
      <c r="R344" s="240"/>
      <c r="S344" s="240"/>
      <c r="T344" s="240"/>
      <c r="U344" s="240"/>
      <c r="V344" s="240"/>
      <c r="W344" s="240"/>
      <c r="X344" s="240"/>
      <c r="Y344" s="240"/>
      <c r="Z344" s="240"/>
      <c r="AA344" s="240"/>
      <c r="AB344" s="240"/>
      <c r="AC344" s="240"/>
      <c r="AD344" s="240"/>
      <c r="AE344" s="240"/>
      <c r="AF344" s="240"/>
      <c r="AG344" s="240"/>
      <c r="AH344" s="240"/>
      <c r="AI344" s="240"/>
      <c r="AJ344" s="240"/>
      <c r="AK344" s="240"/>
      <c r="AL344" s="240"/>
      <c r="AM344" s="240"/>
      <c r="AN344" s="240"/>
      <c r="AO344" s="240"/>
      <c r="AP344" s="240"/>
      <c r="AQ344" s="240"/>
      <c r="AR344" s="240"/>
      <c r="AS344" s="240"/>
      <c r="AT344" s="240"/>
    </row>
    <row r="345" spans="1:46" ht="18.75" customHeight="1">
      <c r="A345" s="240"/>
      <c r="B345" s="378"/>
      <c r="C345" s="379"/>
      <c r="D345" s="384"/>
      <c r="E345" s="385"/>
      <c r="F345" s="385"/>
      <c r="G345" s="386"/>
      <c r="H345" s="387">
        <v>1</v>
      </c>
      <c r="I345" s="387"/>
      <c r="J345" s="387"/>
      <c r="K345" s="387"/>
      <c r="L345" s="387"/>
      <c r="M345" s="387"/>
      <c r="N345" s="387"/>
      <c r="O345" s="387">
        <v>2</v>
      </c>
      <c r="P345" s="387"/>
      <c r="Q345" s="387"/>
      <c r="R345" s="387"/>
      <c r="S345" s="387"/>
      <c r="T345" s="387"/>
      <c r="U345" s="387"/>
      <c r="V345" s="387">
        <v>3</v>
      </c>
      <c r="W345" s="387"/>
      <c r="X345" s="387"/>
      <c r="Y345" s="387"/>
      <c r="Z345" s="387"/>
      <c r="AA345" s="384">
        <v>4</v>
      </c>
      <c r="AB345" s="385"/>
      <c r="AC345" s="385"/>
      <c r="AD345" s="385"/>
      <c r="AE345" s="385"/>
      <c r="AF345" s="385"/>
      <c r="AG345" s="386"/>
      <c r="AH345" s="387">
        <v>5</v>
      </c>
      <c r="AI345" s="387"/>
      <c r="AJ345" s="387"/>
      <c r="AK345" s="387"/>
      <c r="AL345" s="387"/>
      <c r="AM345" s="387"/>
      <c r="AN345" s="387"/>
      <c r="AO345" s="387"/>
      <c r="AP345" s="387">
        <v>6</v>
      </c>
      <c r="AQ345" s="387"/>
      <c r="AR345" s="387"/>
      <c r="AS345" s="387"/>
      <c r="AT345" s="240"/>
    </row>
    <row r="346" spans="1:46" ht="18.75" customHeight="1">
      <c r="A346" s="240"/>
      <c r="B346" s="380"/>
      <c r="C346" s="381"/>
      <c r="D346" s="378" t="s">
        <v>258</v>
      </c>
      <c r="E346" s="406"/>
      <c r="F346" s="406"/>
      <c r="G346" s="379"/>
      <c r="H346" s="407" t="s">
        <v>259</v>
      </c>
      <c r="I346" s="407"/>
      <c r="J346" s="407"/>
      <c r="K346" s="407"/>
      <c r="L346" s="407"/>
      <c r="M346" s="407"/>
      <c r="N346" s="407"/>
      <c r="O346" s="407" t="s">
        <v>260</v>
      </c>
      <c r="P346" s="407"/>
      <c r="Q346" s="407"/>
      <c r="R346" s="407"/>
      <c r="S346" s="407"/>
      <c r="T346" s="407"/>
      <c r="U346" s="407"/>
      <c r="V346" s="407" t="s">
        <v>261</v>
      </c>
      <c r="W346" s="407"/>
      <c r="X346" s="407"/>
      <c r="Y346" s="407"/>
      <c r="Z346" s="407"/>
      <c r="AA346" s="378" t="s">
        <v>262</v>
      </c>
      <c r="AB346" s="406"/>
      <c r="AC346" s="406"/>
      <c r="AD346" s="406"/>
      <c r="AE346" s="406"/>
      <c r="AF346" s="406"/>
      <c r="AG346" s="379"/>
      <c r="AH346" s="407" t="s">
        <v>263</v>
      </c>
      <c r="AI346" s="407"/>
      <c r="AJ346" s="407"/>
      <c r="AK346" s="407"/>
      <c r="AL346" s="407"/>
      <c r="AM346" s="407"/>
      <c r="AN346" s="407"/>
      <c r="AO346" s="407"/>
      <c r="AP346" s="407" t="s">
        <v>264</v>
      </c>
      <c r="AQ346" s="407"/>
      <c r="AR346" s="407"/>
      <c r="AS346" s="407"/>
      <c r="AT346" s="240"/>
    </row>
    <row r="347" spans="1:46" ht="18.75" customHeight="1">
      <c r="A347" s="240"/>
      <c r="B347" s="382"/>
      <c r="C347" s="383"/>
      <c r="D347" s="388" t="s">
        <v>265</v>
      </c>
      <c r="E347" s="389"/>
      <c r="F347" s="389"/>
      <c r="G347" s="390"/>
      <c r="H347" s="391" t="s">
        <v>266</v>
      </c>
      <c r="I347" s="391"/>
      <c r="J347" s="391"/>
      <c r="K347" s="391"/>
      <c r="L347" s="391"/>
      <c r="M347" s="391"/>
      <c r="N347" s="391"/>
      <c r="O347" s="391" t="s">
        <v>267</v>
      </c>
      <c r="P347" s="391"/>
      <c r="Q347" s="391"/>
      <c r="R347" s="391"/>
      <c r="S347" s="391"/>
      <c r="T347" s="391"/>
      <c r="U347" s="391"/>
      <c r="V347" s="391"/>
      <c r="W347" s="391"/>
      <c r="X347" s="391"/>
      <c r="Y347" s="391"/>
      <c r="Z347" s="391"/>
      <c r="AA347" s="392" t="s">
        <v>268</v>
      </c>
      <c r="AB347" s="393"/>
      <c r="AC347" s="393"/>
      <c r="AD347" s="393"/>
      <c r="AE347" s="393"/>
      <c r="AF347" s="393"/>
      <c r="AG347" s="394"/>
      <c r="AH347" s="391" t="s">
        <v>269</v>
      </c>
      <c r="AI347" s="391"/>
      <c r="AJ347" s="391"/>
      <c r="AK347" s="391"/>
      <c r="AL347" s="391"/>
      <c r="AM347" s="391"/>
      <c r="AN347" s="391"/>
      <c r="AO347" s="391"/>
      <c r="AP347" s="391"/>
      <c r="AQ347" s="391"/>
      <c r="AR347" s="391"/>
      <c r="AS347" s="391"/>
      <c r="AT347" s="240"/>
    </row>
    <row r="348" spans="1:46" ht="18.75" customHeight="1">
      <c r="A348" s="240"/>
      <c r="B348" s="387" t="s">
        <v>239</v>
      </c>
      <c r="C348" s="387"/>
      <c r="D348" s="395" t="s">
        <v>270</v>
      </c>
      <c r="E348" s="396"/>
      <c r="F348" s="396"/>
      <c r="G348" s="397"/>
      <c r="H348" s="398" t="e">
        <f ca="1">Calcu!E323</f>
        <v>#N/A</v>
      </c>
      <c r="I348" s="399"/>
      <c r="J348" s="399"/>
      <c r="K348" s="399"/>
      <c r="L348" s="399"/>
      <c r="M348" s="400" t="str">
        <f>Calcu!F323</f>
        <v>mm</v>
      </c>
      <c r="N348" s="401"/>
      <c r="O348" s="402">
        <f>Calcu!J323</f>
        <v>0</v>
      </c>
      <c r="P348" s="403"/>
      <c r="Q348" s="403"/>
      <c r="R348" s="403"/>
      <c r="S348" s="404" t="str">
        <f>Calcu!K323</f>
        <v>μm</v>
      </c>
      <c r="T348" s="400"/>
      <c r="U348" s="401"/>
      <c r="V348" s="387" t="str">
        <f>Calcu!L323</f>
        <v>t</v>
      </c>
      <c r="W348" s="387"/>
      <c r="X348" s="387"/>
      <c r="Y348" s="387"/>
      <c r="Z348" s="387"/>
      <c r="AA348" s="384">
        <f>Calcu!O323</f>
        <v>1</v>
      </c>
      <c r="AB348" s="385"/>
      <c r="AC348" s="385"/>
      <c r="AD348" s="385"/>
      <c r="AE348" s="385"/>
      <c r="AF348" s="385"/>
      <c r="AG348" s="386"/>
      <c r="AH348" s="402">
        <f>Calcu!Q323</f>
        <v>0</v>
      </c>
      <c r="AI348" s="403"/>
      <c r="AJ348" s="403"/>
      <c r="AK348" s="403"/>
      <c r="AL348" s="403"/>
      <c r="AM348" s="404" t="str">
        <f>Calcu!R323</f>
        <v>μm</v>
      </c>
      <c r="AN348" s="404"/>
      <c r="AO348" s="405"/>
      <c r="AP348" s="387">
        <f>Calcu!S323</f>
        <v>5</v>
      </c>
      <c r="AQ348" s="387"/>
      <c r="AR348" s="387"/>
      <c r="AS348" s="387"/>
      <c r="AT348" s="240"/>
    </row>
    <row r="349" spans="1:46" ht="18.75" customHeight="1">
      <c r="A349" s="240"/>
      <c r="B349" s="387" t="s">
        <v>235</v>
      </c>
      <c r="C349" s="387"/>
      <c r="D349" s="395" t="s">
        <v>245</v>
      </c>
      <c r="E349" s="396"/>
      <c r="F349" s="396"/>
      <c r="G349" s="397"/>
      <c r="H349" s="398" t="e">
        <f ca="1">Calcu!E324</f>
        <v>#N/A</v>
      </c>
      <c r="I349" s="399"/>
      <c r="J349" s="399"/>
      <c r="K349" s="399"/>
      <c r="L349" s="399"/>
      <c r="M349" s="400" t="str">
        <f>Calcu!F324</f>
        <v>mm</v>
      </c>
      <c r="N349" s="401"/>
      <c r="O349" s="402" t="e">
        <f>Calcu!J324</f>
        <v>#DIV/0!</v>
      </c>
      <c r="P349" s="403"/>
      <c r="Q349" s="403"/>
      <c r="R349" s="403"/>
      <c r="S349" s="404" t="str">
        <f>Calcu!K324</f>
        <v>μm</v>
      </c>
      <c r="T349" s="400"/>
      <c r="U349" s="401"/>
      <c r="V349" s="387" t="str">
        <f>Calcu!L324</f>
        <v>정규</v>
      </c>
      <c r="W349" s="387"/>
      <c r="X349" s="387"/>
      <c r="Y349" s="387"/>
      <c r="Z349" s="387"/>
      <c r="AA349" s="384">
        <f>Calcu!O324</f>
        <v>1</v>
      </c>
      <c r="AB349" s="385"/>
      <c r="AC349" s="385"/>
      <c r="AD349" s="385"/>
      <c r="AE349" s="385"/>
      <c r="AF349" s="385"/>
      <c r="AG349" s="386"/>
      <c r="AH349" s="402" t="e">
        <f>Calcu!Q324</f>
        <v>#DIV/0!</v>
      </c>
      <c r="AI349" s="403"/>
      <c r="AJ349" s="403"/>
      <c r="AK349" s="403"/>
      <c r="AL349" s="403"/>
      <c r="AM349" s="404" t="str">
        <f>Calcu!R324</f>
        <v>μm</v>
      </c>
      <c r="AN349" s="404"/>
      <c r="AO349" s="405"/>
      <c r="AP349" s="387" t="str">
        <f>Calcu!S324</f>
        <v>∞</v>
      </c>
      <c r="AQ349" s="387"/>
      <c r="AR349" s="387"/>
      <c r="AS349" s="387"/>
      <c r="AT349" s="240"/>
    </row>
    <row r="350" spans="1:46" ht="18.75" customHeight="1">
      <c r="A350" s="240"/>
      <c r="B350" s="387" t="s">
        <v>237</v>
      </c>
      <c r="C350" s="387"/>
      <c r="D350" s="395"/>
      <c r="E350" s="396"/>
      <c r="F350" s="396"/>
      <c r="G350" s="397"/>
      <c r="H350" s="398" t="e">
        <f ca="1">Calcu!E325</f>
        <v>#N/A</v>
      </c>
      <c r="I350" s="399"/>
      <c r="J350" s="399"/>
      <c r="K350" s="399"/>
      <c r="L350" s="399"/>
      <c r="M350" s="400" t="str">
        <f>Calcu!F325</f>
        <v>/℃</v>
      </c>
      <c r="N350" s="401"/>
      <c r="O350" s="408">
        <f>Calcu!J325</f>
        <v>4.0824829046386305E-7</v>
      </c>
      <c r="P350" s="400"/>
      <c r="Q350" s="400"/>
      <c r="R350" s="400"/>
      <c r="S350" s="404" t="str">
        <f>Calcu!K325</f>
        <v>/℃</v>
      </c>
      <c r="T350" s="400"/>
      <c r="U350" s="401"/>
      <c r="V350" s="387" t="str">
        <f>Calcu!L325</f>
        <v>삼각형</v>
      </c>
      <c r="W350" s="387"/>
      <c r="X350" s="387"/>
      <c r="Y350" s="387"/>
      <c r="Z350" s="387"/>
      <c r="AA350" s="408" t="e">
        <f ca="1">Calcu!O325</f>
        <v>#N/A</v>
      </c>
      <c r="AB350" s="400"/>
      <c r="AC350" s="400"/>
      <c r="AD350" s="400"/>
      <c r="AE350" s="409" t="str">
        <f>Calcu!P325</f>
        <v>℃·μm</v>
      </c>
      <c r="AF350" s="409"/>
      <c r="AG350" s="410"/>
      <c r="AH350" s="402" t="e">
        <f ca="1">Calcu!Q325</f>
        <v>#N/A</v>
      </c>
      <c r="AI350" s="403"/>
      <c r="AJ350" s="403"/>
      <c r="AK350" s="403"/>
      <c r="AL350" s="403"/>
      <c r="AM350" s="404" t="str">
        <f>Calcu!R325</f>
        <v>μm</v>
      </c>
      <c r="AN350" s="404"/>
      <c r="AO350" s="405"/>
      <c r="AP350" s="387">
        <f>Calcu!S325</f>
        <v>100.00000000000004</v>
      </c>
      <c r="AQ350" s="387"/>
      <c r="AR350" s="387"/>
      <c r="AS350" s="387"/>
      <c r="AT350" s="240"/>
    </row>
    <row r="351" spans="1:46" ht="18.75" customHeight="1">
      <c r="A351" s="240"/>
      <c r="B351" s="387" t="s">
        <v>271</v>
      </c>
      <c r="C351" s="387"/>
      <c r="D351" s="395" t="s">
        <v>272</v>
      </c>
      <c r="E351" s="396"/>
      <c r="F351" s="396"/>
      <c r="G351" s="397"/>
      <c r="H351" s="398" t="e">
        <f ca="1">Calcu!E326</f>
        <v>#N/A</v>
      </c>
      <c r="I351" s="399"/>
      <c r="J351" s="399"/>
      <c r="K351" s="399"/>
      <c r="L351" s="399"/>
      <c r="M351" s="400" t="str">
        <f>Calcu!F326</f>
        <v>℃</v>
      </c>
      <c r="N351" s="401"/>
      <c r="O351" s="402" t="e">
        <f ca="1">Calcu!J326</f>
        <v>#N/A</v>
      </c>
      <c r="P351" s="403"/>
      <c r="Q351" s="403"/>
      <c r="R351" s="403"/>
      <c r="S351" s="404" t="str">
        <f>Calcu!K326</f>
        <v>℃</v>
      </c>
      <c r="T351" s="400"/>
      <c r="U351" s="401"/>
      <c r="V351" s="387" t="str">
        <f>Calcu!L326</f>
        <v>직사각형</v>
      </c>
      <c r="W351" s="387"/>
      <c r="X351" s="387"/>
      <c r="Y351" s="387"/>
      <c r="Z351" s="387"/>
      <c r="AA351" s="408" t="e">
        <f ca="1">Calcu!O326</f>
        <v>#N/A</v>
      </c>
      <c r="AB351" s="400"/>
      <c r="AC351" s="400"/>
      <c r="AD351" s="400"/>
      <c r="AE351" s="409" t="str">
        <f>Calcu!P326</f>
        <v>/℃·μm</v>
      </c>
      <c r="AF351" s="409"/>
      <c r="AG351" s="410"/>
      <c r="AH351" s="402" t="e">
        <f ca="1">Calcu!Q326</f>
        <v>#N/A</v>
      </c>
      <c r="AI351" s="403"/>
      <c r="AJ351" s="403"/>
      <c r="AK351" s="403"/>
      <c r="AL351" s="403"/>
      <c r="AM351" s="404" t="str">
        <f>Calcu!R326</f>
        <v>μm</v>
      </c>
      <c r="AN351" s="404"/>
      <c r="AO351" s="405"/>
      <c r="AP351" s="387">
        <f>Calcu!S326</f>
        <v>12</v>
      </c>
      <c r="AQ351" s="387"/>
      <c r="AR351" s="387"/>
      <c r="AS351" s="387"/>
      <c r="AT351" s="240"/>
    </row>
    <row r="352" spans="1:46" ht="18.75" customHeight="1">
      <c r="A352" s="240"/>
      <c r="B352" s="387" t="s">
        <v>273</v>
      </c>
      <c r="C352" s="387"/>
      <c r="D352" s="395" t="s">
        <v>249</v>
      </c>
      <c r="E352" s="396"/>
      <c r="F352" s="396"/>
      <c r="G352" s="397"/>
      <c r="H352" s="398" t="e">
        <f ca="1">Calcu!E327</f>
        <v>#N/A</v>
      </c>
      <c r="I352" s="399"/>
      <c r="J352" s="399"/>
      <c r="K352" s="399"/>
      <c r="L352" s="399"/>
      <c r="M352" s="400" t="str">
        <f>Calcu!F327</f>
        <v>/℃</v>
      </c>
      <c r="N352" s="401"/>
      <c r="O352" s="408">
        <f>Calcu!J327</f>
        <v>8.1649658092772609E-7</v>
      </c>
      <c r="P352" s="400"/>
      <c r="Q352" s="400"/>
      <c r="R352" s="400"/>
      <c r="S352" s="404" t="str">
        <f>Calcu!K327</f>
        <v>/℃</v>
      </c>
      <c r="T352" s="400"/>
      <c r="U352" s="401"/>
      <c r="V352" s="387" t="str">
        <f>Calcu!L327</f>
        <v>삼각형</v>
      </c>
      <c r="W352" s="387"/>
      <c r="X352" s="387"/>
      <c r="Y352" s="387"/>
      <c r="Z352" s="387"/>
      <c r="AA352" s="408" t="e">
        <f ca="1">Calcu!O327</f>
        <v>#N/A</v>
      </c>
      <c r="AB352" s="400"/>
      <c r="AC352" s="400"/>
      <c r="AD352" s="400"/>
      <c r="AE352" s="409" t="str">
        <f>Calcu!P327</f>
        <v>℃·μm</v>
      </c>
      <c r="AF352" s="409"/>
      <c r="AG352" s="410"/>
      <c r="AH352" s="402" t="e">
        <f ca="1">Calcu!Q327</f>
        <v>#N/A</v>
      </c>
      <c r="AI352" s="403"/>
      <c r="AJ352" s="403"/>
      <c r="AK352" s="403"/>
      <c r="AL352" s="403"/>
      <c r="AM352" s="404" t="str">
        <f>Calcu!R327</f>
        <v>μm</v>
      </c>
      <c r="AN352" s="404"/>
      <c r="AO352" s="405"/>
      <c r="AP352" s="387">
        <f>Calcu!S327</f>
        <v>100.00000000000004</v>
      </c>
      <c r="AQ352" s="387"/>
      <c r="AR352" s="387"/>
      <c r="AS352" s="387"/>
      <c r="AT352" s="240"/>
    </row>
    <row r="353" spans="1:49" ht="18.75" customHeight="1">
      <c r="A353" s="240"/>
      <c r="B353" s="387" t="s">
        <v>274</v>
      </c>
      <c r="C353" s="387"/>
      <c r="D353" s="395" t="s">
        <v>275</v>
      </c>
      <c r="E353" s="396"/>
      <c r="F353" s="396"/>
      <c r="G353" s="397"/>
      <c r="H353" s="398" t="e">
        <f ca="1">Calcu!E328</f>
        <v>#N/A</v>
      </c>
      <c r="I353" s="399"/>
      <c r="J353" s="399"/>
      <c r="K353" s="399"/>
      <c r="L353" s="399"/>
      <c r="M353" s="400" t="str">
        <f>Calcu!F328</f>
        <v>℃</v>
      </c>
      <c r="N353" s="401"/>
      <c r="O353" s="402">
        <f>Calcu!J328</f>
        <v>0.57735026918962584</v>
      </c>
      <c r="P353" s="403"/>
      <c r="Q353" s="403"/>
      <c r="R353" s="403"/>
      <c r="S353" s="404" t="str">
        <f>Calcu!K328</f>
        <v>℃</v>
      </c>
      <c r="T353" s="400"/>
      <c r="U353" s="401"/>
      <c r="V353" s="387" t="str">
        <f>Calcu!L328</f>
        <v>직사각형</v>
      </c>
      <c r="W353" s="387"/>
      <c r="X353" s="387"/>
      <c r="Y353" s="387"/>
      <c r="Z353" s="387"/>
      <c r="AA353" s="408" t="e">
        <f ca="1">Calcu!O328</f>
        <v>#N/A</v>
      </c>
      <c r="AB353" s="400"/>
      <c r="AC353" s="400"/>
      <c r="AD353" s="400"/>
      <c r="AE353" s="409" t="str">
        <f>Calcu!P328</f>
        <v>/℃·μm</v>
      </c>
      <c r="AF353" s="409"/>
      <c r="AG353" s="410"/>
      <c r="AH353" s="402" t="e">
        <f ca="1">Calcu!Q328</f>
        <v>#N/A</v>
      </c>
      <c r="AI353" s="403"/>
      <c r="AJ353" s="403"/>
      <c r="AK353" s="403"/>
      <c r="AL353" s="403"/>
      <c r="AM353" s="404" t="str">
        <f>Calcu!R328</f>
        <v>μm</v>
      </c>
      <c r="AN353" s="404"/>
      <c r="AO353" s="405"/>
      <c r="AP353" s="387">
        <f>Calcu!S328</f>
        <v>12</v>
      </c>
      <c r="AQ353" s="387"/>
      <c r="AR353" s="387"/>
      <c r="AS353" s="387"/>
      <c r="AT353" s="240"/>
    </row>
    <row r="354" spans="1:49" ht="18.75" customHeight="1">
      <c r="A354" s="240"/>
      <c r="B354" s="387" t="s">
        <v>276</v>
      </c>
      <c r="C354" s="387"/>
      <c r="D354" s="395" t="s">
        <v>277</v>
      </c>
      <c r="E354" s="396"/>
      <c r="F354" s="396"/>
      <c r="G354" s="397"/>
      <c r="H354" s="398" t="e">
        <f ca="1">Calcu!E329</f>
        <v>#N/A</v>
      </c>
      <c r="I354" s="399"/>
      <c r="J354" s="399"/>
      <c r="K354" s="399"/>
      <c r="L354" s="399"/>
      <c r="M354" s="400" t="str">
        <f>Calcu!F329</f>
        <v>mm</v>
      </c>
      <c r="N354" s="401"/>
      <c r="O354" s="402" t="e">
        <f ca="1">Calcu!J329</f>
        <v>#N/A</v>
      </c>
      <c r="P354" s="403"/>
      <c r="Q354" s="403"/>
      <c r="R354" s="403"/>
      <c r="S354" s="404" t="str">
        <f>Calcu!K329</f>
        <v>μm</v>
      </c>
      <c r="T354" s="400"/>
      <c r="U354" s="401"/>
      <c r="V354" s="387" t="str">
        <f>Calcu!L329</f>
        <v>직사각형</v>
      </c>
      <c r="W354" s="387"/>
      <c r="X354" s="387"/>
      <c r="Y354" s="387"/>
      <c r="Z354" s="387"/>
      <c r="AA354" s="384">
        <f>Calcu!O329</f>
        <v>1</v>
      </c>
      <c r="AB354" s="385"/>
      <c r="AC354" s="385"/>
      <c r="AD354" s="385"/>
      <c r="AE354" s="385"/>
      <c r="AF354" s="385"/>
      <c r="AG354" s="386"/>
      <c r="AH354" s="402" t="e">
        <f ca="1">Calcu!Q329</f>
        <v>#N/A</v>
      </c>
      <c r="AI354" s="403"/>
      <c r="AJ354" s="403"/>
      <c r="AK354" s="403"/>
      <c r="AL354" s="403"/>
      <c r="AM354" s="404" t="str">
        <f>Calcu!R329</f>
        <v>μm</v>
      </c>
      <c r="AN354" s="404"/>
      <c r="AO354" s="405"/>
      <c r="AP354" s="387" t="str">
        <f>Calcu!S329</f>
        <v>∞</v>
      </c>
      <c r="AQ354" s="387"/>
      <c r="AR354" s="387"/>
      <c r="AS354" s="387"/>
      <c r="AT354" s="240"/>
    </row>
    <row r="355" spans="1:49" ht="18.75" customHeight="1">
      <c r="A355" s="240"/>
      <c r="B355" s="387" t="s">
        <v>278</v>
      </c>
      <c r="C355" s="387"/>
      <c r="D355" s="395" t="s">
        <v>279</v>
      </c>
      <c r="E355" s="396"/>
      <c r="F355" s="396"/>
      <c r="G355" s="397"/>
      <c r="H355" s="398">
        <f>Calcu!E330</f>
        <v>0</v>
      </c>
      <c r="I355" s="399"/>
      <c r="J355" s="399"/>
      <c r="K355" s="399"/>
      <c r="L355" s="399"/>
      <c r="M355" s="400" t="str">
        <f>Calcu!F330</f>
        <v>mm</v>
      </c>
      <c r="N355" s="401"/>
      <c r="O355" s="402">
        <f>Calcu!J330</f>
        <v>0</v>
      </c>
      <c r="P355" s="403"/>
      <c r="Q355" s="403"/>
      <c r="R355" s="403"/>
      <c r="S355" s="404" t="str">
        <f>Calcu!K330</f>
        <v>μm</v>
      </c>
      <c r="T355" s="400"/>
      <c r="U355" s="401"/>
      <c r="V355" s="387" t="str">
        <f>Calcu!L330</f>
        <v>직사각형</v>
      </c>
      <c r="W355" s="387"/>
      <c r="X355" s="387"/>
      <c r="Y355" s="387"/>
      <c r="Z355" s="387"/>
      <c r="AA355" s="384">
        <f>Calcu!O330</f>
        <v>1</v>
      </c>
      <c r="AB355" s="385"/>
      <c r="AC355" s="385"/>
      <c r="AD355" s="385"/>
      <c r="AE355" s="385"/>
      <c r="AF355" s="385"/>
      <c r="AG355" s="386"/>
      <c r="AH355" s="402">
        <f>Calcu!Q330</f>
        <v>0</v>
      </c>
      <c r="AI355" s="403"/>
      <c r="AJ355" s="403"/>
      <c r="AK355" s="403"/>
      <c r="AL355" s="403"/>
      <c r="AM355" s="404" t="str">
        <f>Calcu!R330</f>
        <v>μm</v>
      </c>
      <c r="AN355" s="404"/>
      <c r="AO355" s="405"/>
      <c r="AP355" s="387">
        <f>Calcu!S330</f>
        <v>12</v>
      </c>
      <c r="AQ355" s="387"/>
      <c r="AR355" s="387"/>
      <c r="AS355" s="387"/>
      <c r="AT355" s="240"/>
    </row>
    <row r="356" spans="1:49" ht="18.75" customHeight="1">
      <c r="A356" s="240"/>
      <c r="B356" s="387" t="s">
        <v>280</v>
      </c>
      <c r="C356" s="387"/>
      <c r="D356" s="395" t="s">
        <v>413</v>
      </c>
      <c r="E356" s="396"/>
      <c r="F356" s="396"/>
      <c r="G356" s="397"/>
      <c r="H356" s="398" t="e">
        <f ca="1">Calcu!E331</f>
        <v>#N/A</v>
      </c>
      <c r="I356" s="399"/>
      <c r="J356" s="399"/>
      <c r="K356" s="399"/>
      <c r="L356" s="399"/>
      <c r="M356" s="400" t="str">
        <f>Calcu!F331</f>
        <v>mm</v>
      </c>
      <c r="N356" s="401"/>
      <c r="O356" s="384"/>
      <c r="P356" s="385"/>
      <c r="Q356" s="385"/>
      <c r="R356" s="385"/>
      <c r="S356" s="385"/>
      <c r="T356" s="385"/>
      <c r="U356" s="386"/>
      <c r="V356" s="387"/>
      <c r="W356" s="387"/>
      <c r="X356" s="387"/>
      <c r="Y356" s="387"/>
      <c r="Z356" s="387"/>
      <c r="AA356" s="384"/>
      <c r="AB356" s="385"/>
      <c r="AC356" s="385"/>
      <c r="AD356" s="385"/>
      <c r="AE356" s="385"/>
      <c r="AF356" s="385"/>
      <c r="AG356" s="386"/>
      <c r="AH356" s="402" t="e">
        <f>Calcu!Q331</f>
        <v>#DIV/0!</v>
      </c>
      <c r="AI356" s="403"/>
      <c r="AJ356" s="403"/>
      <c r="AK356" s="403"/>
      <c r="AL356" s="403"/>
      <c r="AM356" s="404" t="str">
        <f>Calcu!R331</f>
        <v>μm</v>
      </c>
      <c r="AN356" s="404"/>
      <c r="AO356" s="405"/>
      <c r="AP356" s="387" t="e">
        <f ca="1">Calcu!S331</f>
        <v>#N/A</v>
      </c>
      <c r="AQ356" s="387"/>
      <c r="AR356" s="387"/>
      <c r="AS356" s="387"/>
      <c r="AT356" s="240"/>
    </row>
    <row r="357" spans="1:49" ht="18.75" customHeight="1">
      <c r="A357" s="240"/>
      <c r="B357" s="240"/>
      <c r="C357" s="240"/>
      <c r="D357" s="240"/>
      <c r="E357" s="240"/>
      <c r="F357" s="240"/>
      <c r="G357" s="240"/>
      <c r="H357" s="240"/>
      <c r="I357" s="240"/>
      <c r="J357" s="240"/>
      <c r="K357" s="240"/>
      <c r="L357" s="240"/>
      <c r="M357" s="240"/>
      <c r="N357" s="240"/>
      <c r="O357" s="240"/>
      <c r="P357" s="240"/>
      <c r="Q357" s="240"/>
      <c r="R357" s="240"/>
      <c r="S357" s="240"/>
      <c r="T357" s="240"/>
      <c r="U357" s="240"/>
      <c r="V357" s="240"/>
      <c r="W357" s="240"/>
      <c r="X357" s="240"/>
      <c r="Y357" s="240"/>
      <c r="Z357" s="240"/>
      <c r="AA357" s="240"/>
      <c r="AB357" s="240"/>
      <c r="AC357" s="240"/>
      <c r="AD357" s="240"/>
      <c r="AE357" s="240"/>
      <c r="AF357" s="240"/>
      <c r="AG357" s="240"/>
      <c r="AH357" s="240"/>
      <c r="AI357" s="240"/>
      <c r="AJ357" s="240"/>
      <c r="AK357" s="240"/>
      <c r="AL357" s="240"/>
      <c r="AM357" s="240"/>
      <c r="AN357" s="240"/>
      <c r="AO357" s="240"/>
      <c r="AP357" s="240"/>
      <c r="AQ357" s="240"/>
      <c r="AR357" s="240"/>
      <c r="AS357" s="240"/>
      <c r="AT357" s="240"/>
    </row>
    <row r="358" spans="1:49" ht="18.75" customHeight="1">
      <c r="A358" s="57" t="s">
        <v>281</v>
      </c>
      <c r="B358" s="240"/>
      <c r="C358" s="240"/>
      <c r="D358" s="240"/>
      <c r="E358" s="240"/>
      <c r="F358" s="240"/>
      <c r="G358" s="240"/>
      <c r="H358" s="240"/>
      <c r="I358" s="240"/>
      <c r="J358" s="240"/>
      <c r="K358" s="240"/>
      <c r="L358" s="240"/>
      <c r="M358" s="240"/>
      <c r="N358" s="240"/>
      <c r="O358" s="240"/>
      <c r="P358" s="240"/>
      <c r="Q358" s="240"/>
      <c r="R358" s="240"/>
      <c r="S358" s="240"/>
      <c r="T358" s="240"/>
      <c r="U358" s="240"/>
      <c r="V358" s="240"/>
      <c r="W358" s="240"/>
      <c r="X358" s="240"/>
      <c r="Y358" s="240"/>
      <c r="Z358" s="240"/>
      <c r="AA358" s="240"/>
      <c r="AB358" s="240"/>
      <c r="AC358" s="240"/>
      <c r="AD358" s="240"/>
      <c r="AE358" s="240"/>
      <c r="AF358" s="240"/>
      <c r="AG358" s="240"/>
      <c r="AH358" s="240"/>
      <c r="AI358" s="240"/>
      <c r="AJ358" s="240"/>
      <c r="AK358" s="240"/>
      <c r="AL358" s="240"/>
      <c r="AM358" s="240"/>
      <c r="AN358" s="240"/>
      <c r="AO358" s="240"/>
      <c r="AP358" s="240"/>
      <c r="AQ358" s="240"/>
      <c r="AR358" s="240"/>
      <c r="AS358" s="240"/>
      <c r="AT358" s="240"/>
    </row>
    <row r="359" spans="1:49" ht="18.75" customHeight="1">
      <c r="A359" s="240"/>
      <c r="B359" s="60" t="str">
        <f>"1. "&amp;$T$5&amp;" 지시값의 표준불확도,"</f>
        <v>1. 표준 측장기 지시값의 표준불확도,</v>
      </c>
      <c r="C359" s="240"/>
      <c r="D359" s="240"/>
      <c r="E359" s="240"/>
      <c r="F359" s="240"/>
      <c r="G359" s="240"/>
      <c r="H359" s="240"/>
      <c r="I359" s="240"/>
      <c r="J359" s="240"/>
      <c r="K359" s="240"/>
      <c r="L359" s="240"/>
      <c r="M359" s="240"/>
      <c r="N359" s="240"/>
      <c r="P359" s="240"/>
      <c r="Q359" s="171" t="s">
        <v>282</v>
      </c>
      <c r="R359" s="240"/>
      <c r="T359" s="240"/>
      <c r="U359" s="240"/>
      <c r="V359" s="240"/>
      <c r="W359" s="240"/>
      <c r="X359" s="240"/>
      <c r="Y359" s="240"/>
      <c r="Z359" s="240"/>
      <c r="AA359" s="240"/>
      <c r="AB359" s="240"/>
      <c r="AC359" s="240"/>
      <c r="AD359" s="240"/>
      <c r="AE359" s="240"/>
      <c r="AF359" s="240"/>
      <c r="AG359" s="240"/>
      <c r="AH359" s="240"/>
      <c r="AI359" s="240"/>
      <c r="AJ359" s="240"/>
      <c r="AK359" s="240"/>
      <c r="AL359" s="240"/>
      <c r="AM359" s="240"/>
      <c r="AN359" s="240"/>
      <c r="AO359" s="240"/>
      <c r="AP359" s="240"/>
      <c r="AQ359" s="240"/>
      <c r="AR359" s="240"/>
      <c r="AS359" s="240"/>
      <c r="AT359" s="240"/>
    </row>
    <row r="360" spans="1:49" ht="18.75" customHeight="1">
      <c r="A360" s="240"/>
      <c r="C360" s="240" t="s">
        <v>283</v>
      </c>
      <c r="D360" s="240"/>
      <c r="E360" s="240"/>
      <c r="F360" s="240"/>
      <c r="G360" s="240"/>
      <c r="H360" s="240"/>
      <c r="I360" s="240"/>
      <c r="J360" s="240"/>
      <c r="K360" s="240"/>
      <c r="L360" s="240"/>
      <c r="M360" s="240"/>
      <c r="N360" s="240"/>
      <c r="O360" s="240"/>
      <c r="P360" s="240"/>
      <c r="Q360" s="240"/>
      <c r="R360" s="240"/>
      <c r="S360" s="240"/>
      <c r="T360" s="240"/>
      <c r="U360" s="240"/>
      <c r="V360" s="240"/>
      <c r="W360" s="240"/>
      <c r="X360" s="240"/>
      <c r="Y360" s="240"/>
      <c r="Z360" s="240"/>
      <c r="AA360" s="240"/>
      <c r="AB360" s="240"/>
      <c r="AC360" s="240"/>
      <c r="AD360" s="240"/>
      <c r="AE360" s="240"/>
      <c r="AF360" s="240"/>
      <c r="AG360" s="240"/>
      <c r="AH360" s="240"/>
      <c r="AI360" s="240"/>
      <c r="AJ360" s="240"/>
      <c r="AK360" s="240"/>
      <c r="AL360" s="240"/>
      <c r="AM360" s="240"/>
      <c r="AN360" s="240"/>
      <c r="AO360" s="240"/>
      <c r="AP360" s="240"/>
      <c r="AQ360" s="240"/>
      <c r="AR360" s="240"/>
      <c r="AS360" s="240"/>
      <c r="AT360" s="240"/>
    </row>
    <row r="361" spans="1:49" ht="18.75" customHeight="1">
      <c r="A361" s="240"/>
      <c r="C361" s="60"/>
      <c r="D361" s="240" t="s">
        <v>284</v>
      </c>
      <c r="E361" s="240"/>
      <c r="F361" s="240"/>
      <c r="G361" s="240"/>
      <c r="H361" s="240"/>
      <c r="I361" s="240"/>
      <c r="J361" s="240"/>
      <c r="K361" s="240"/>
      <c r="L361" s="240"/>
      <c r="M361" s="240"/>
      <c r="N361" s="240"/>
      <c r="O361" s="240"/>
      <c r="P361" s="240"/>
      <c r="Q361" s="240"/>
      <c r="R361" s="240"/>
      <c r="S361" s="240"/>
      <c r="T361" s="240"/>
      <c r="U361" s="240"/>
      <c r="V361" s="240"/>
      <c r="W361" s="240"/>
      <c r="X361" s="240"/>
      <c r="Y361" s="240"/>
      <c r="Z361" s="240"/>
      <c r="AA361" s="240"/>
      <c r="AB361" s="240"/>
      <c r="AC361" s="240"/>
      <c r="AD361" s="240"/>
      <c r="AE361" s="240"/>
      <c r="AF361" s="240"/>
      <c r="AG361" s="240"/>
      <c r="AH361" s="240"/>
      <c r="AI361" s="240"/>
      <c r="AJ361" s="240"/>
      <c r="AK361" s="240"/>
      <c r="AL361" s="240"/>
      <c r="AM361" s="240"/>
      <c r="AN361" s="240"/>
      <c r="AO361" s="240"/>
      <c r="AP361" s="240"/>
      <c r="AQ361" s="240"/>
      <c r="AR361" s="240"/>
      <c r="AS361" s="240"/>
      <c r="AT361" s="240"/>
    </row>
    <row r="362" spans="1:49" ht="18.75" customHeight="1">
      <c r="B362" s="240"/>
      <c r="C362" s="240" t="s">
        <v>285</v>
      </c>
      <c r="D362" s="240"/>
      <c r="E362" s="240"/>
      <c r="F362" s="240"/>
      <c r="G362" s="240"/>
      <c r="H362" s="240"/>
      <c r="I362" s="416" t="e">
        <f ca="1">H348</f>
        <v>#N/A</v>
      </c>
      <c r="J362" s="416"/>
      <c r="K362" s="416"/>
      <c r="L362" s="416"/>
      <c r="M362" s="416"/>
      <c r="N362" s="416" t="str">
        <f>M348</f>
        <v>mm</v>
      </c>
      <c r="O362" s="416"/>
      <c r="P362" s="234"/>
      <c r="Q362" s="240"/>
      <c r="R362" s="240"/>
      <c r="S362" s="240"/>
      <c r="T362" s="240"/>
      <c r="U362" s="240"/>
      <c r="V362" s="240"/>
      <c r="W362" s="240"/>
      <c r="X362" s="240"/>
      <c r="Y362" s="240"/>
      <c r="Z362" s="240"/>
      <c r="AA362" s="240"/>
      <c r="AB362" s="240"/>
      <c r="AC362" s="240"/>
      <c r="AD362" s="240"/>
      <c r="AE362" s="240"/>
      <c r="AF362" s="240"/>
      <c r="AG362" s="240"/>
      <c r="AH362" s="240"/>
      <c r="AI362" s="240"/>
      <c r="AJ362" s="240"/>
      <c r="AK362" s="240"/>
      <c r="AL362" s="240"/>
      <c r="AM362" s="240"/>
      <c r="AN362" s="240"/>
      <c r="AO362" s="240"/>
      <c r="AP362" s="240"/>
      <c r="AQ362" s="240"/>
      <c r="AR362" s="240"/>
      <c r="AS362" s="240"/>
      <c r="AT362" s="240"/>
      <c r="AU362" s="240"/>
    </row>
    <row r="363" spans="1:49" ht="18.75" customHeight="1">
      <c r="B363" s="240"/>
      <c r="C363" s="240" t="s">
        <v>286</v>
      </c>
      <c r="D363" s="240"/>
      <c r="E363" s="240"/>
      <c r="F363" s="240"/>
      <c r="G363" s="240"/>
      <c r="H363" s="240"/>
      <c r="I363" s="240"/>
      <c r="J363" s="61" t="s">
        <v>287</v>
      </c>
      <c r="K363" s="240"/>
      <c r="L363" s="240"/>
      <c r="M363" s="240"/>
      <c r="N363" s="240"/>
      <c r="O363" s="240"/>
      <c r="P363" s="240"/>
      <c r="Q363" s="416">
        <f>Calcu!G323</f>
        <v>0</v>
      </c>
      <c r="R363" s="416"/>
      <c r="S363" s="416"/>
      <c r="T363" s="419" t="s">
        <v>288</v>
      </c>
      <c r="U363" s="419"/>
      <c r="V363" s="240"/>
      <c r="W363" s="240"/>
      <c r="X363" s="240"/>
      <c r="Y363" s="240"/>
      <c r="Z363" s="240"/>
      <c r="AA363" s="240"/>
      <c r="AB363" s="240"/>
      <c r="AC363" s="240"/>
      <c r="AD363" s="240"/>
      <c r="AE363" s="240"/>
      <c r="AF363" s="240"/>
      <c r="AG363" s="240"/>
      <c r="AH363" s="240"/>
      <c r="AI363" s="240"/>
      <c r="AJ363" s="240"/>
      <c r="AK363" s="240"/>
      <c r="AL363" s="240"/>
      <c r="AM363" s="240"/>
      <c r="AN363" s="240"/>
      <c r="AO363" s="240"/>
      <c r="AP363" s="240"/>
      <c r="AQ363" s="240"/>
      <c r="AR363" s="240"/>
      <c r="AS363" s="240"/>
      <c r="AT363" s="240"/>
      <c r="AU363" s="240"/>
    </row>
    <row r="364" spans="1:49" ht="18.75" customHeight="1">
      <c r="B364" s="240"/>
      <c r="C364" s="240"/>
      <c r="D364" s="240"/>
      <c r="E364" s="240"/>
      <c r="F364" s="240"/>
      <c r="G364" s="240"/>
      <c r="H364" s="240"/>
      <c r="I364" s="240"/>
      <c r="J364" s="240"/>
      <c r="K364" s="377" t="s">
        <v>289</v>
      </c>
      <c r="L364" s="377"/>
      <c r="M364" s="377"/>
      <c r="N364" s="377" t="s">
        <v>290</v>
      </c>
      <c r="O364" s="389" t="s">
        <v>291</v>
      </c>
      <c r="P364" s="389"/>
      <c r="Q364" s="377" t="s">
        <v>290</v>
      </c>
      <c r="R364" s="420">
        <f>Q363</f>
        <v>0</v>
      </c>
      <c r="S364" s="420"/>
      <c r="T364" s="420"/>
      <c r="U364" s="421" t="str">
        <f>T363</f>
        <v>μm</v>
      </c>
      <c r="V364" s="421"/>
      <c r="W364" s="377" t="s">
        <v>290</v>
      </c>
      <c r="X364" s="414">
        <f>R364/SQRT(5)</f>
        <v>0</v>
      </c>
      <c r="Y364" s="414"/>
      <c r="Z364" s="414"/>
      <c r="AA364" s="415" t="str">
        <f>T363</f>
        <v>μm</v>
      </c>
      <c r="AB364" s="415"/>
      <c r="AC364" s="236"/>
      <c r="AD364" s="236"/>
      <c r="AE364" s="236"/>
      <c r="AF364" s="240"/>
      <c r="AG364" s="240"/>
      <c r="AH364" s="240"/>
      <c r="AI364" s="240"/>
      <c r="AJ364" s="240"/>
      <c r="AK364" s="240"/>
      <c r="AL364" s="240"/>
      <c r="AM364" s="240"/>
      <c r="AN364" s="240"/>
      <c r="AO364" s="240"/>
      <c r="AP364" s="240"/>
      <c r="AQ364" s="240"/>
      <c r="AR364" s="240"/>
      <c r="AS364" s="240"/>
      <c r="AT364" s="240"/>
      <c r="AU364" s="240"/>
      <c r="AV364" s="240"/>
      <c r="AW364" s="240"/>
    </row>
    <row r="365" spans="1:49" ht="18.75" customHeight="1">
      <c r="B365" s="240"/>
      <c r="C365" s="240"/>
      <c r="D365" s="240"/>
      <c r="E365" s="240"/>
      <c r="F365" s="240"/>
      <c r="G365" s="240"/>
      <c r="H365" s="240"/>
      <c r="I365" s="240"/>
      <c r="J365" s="240"/>
      <c r="K365" s="377"/>
      <c r="L365" s="377"/>
      <c r="M365" s="377"/>
      <c r="N365" s="377"/>
      <c r="O365" s="418"/>
      <c r="P365" s="418"/>
      <c r="Q365" s="377"/>
      <c r="R365" s="406"/>
      <c r="S365" s="406"/>
      <c r="T365" s="406"/>
      <c r="U365" s="406"/>
      <c r="V365" s="406"/>
      <c r="W365" s="377"/>
      <c r="X365" s="414"/>
      <c r="Y365" s="414"/>
      <c r="Z365" s="414"/>
      <c r="AA365" s="415"/>
      <c r="AB365" s="415"/>
      <c r="AC365" s="236"/>
      <c r="AD365" s="236"/>
      <c r="AE365" s="236"/>
      <c r="AF365" s="240"/>
      <c r="AG365" s="240"/>
      <c r="AH365" s="240"/>
      <c r="AI365" s="240"/>
      <c r="AJ365" s="240"/>
      <c r="AK365" s="240"/>
      <c r="AL365" s="240"/>
      <c r="AM365" s="240"/>
      <c r="AN365" s="240"/>
      <c r="AO365" s="240"/>
      <c r="AP365" s="240"/>
      <c r="AQ365" s="240"/>
      <c r="AR365" s="240"/>
      <c r="AS365" s="240"/>
      <c r="AT365" s="240"/>
      <c r="AU365" s="240"/>
      <c r="AV365" s="240"/>
      <c r="AW365" s="240"/>
    </row>
    <row r="366" spans="1:49" ht="18.75" customHeight="1">
      <c r="B366" s="240"/>
      <c r="C366" s="240" t="s">
        <v>293</v>
      </c>
      <c r="D366" s="240"/>
      <c r="E366" s="240"/>
      <c r="F366" s="240"/>
      <c r="G366" s="240"/>
      <c r="H366" s="240"/>
      <c r="I366" s="411" t="str">
        <f>V348</f>
        <v>t</v>
      </c>
      <c r="J366" s="411"/>
      <c r="K366" s="411"/>
      <c r="L366" s="411"/>
      <c r="M366" s="411"/>
      <c r="N366" s="411"/>
      <c r="O366" s="411"/>
      <c r="P366" s="411"/>
      <c r="Q366" s="240"/>
      <c r="R366" s="240"/>
      <c r="S366" s="240"/>
      <c r="T366" s="240"/>
      <c r="U366" s="240"/>
      <c r="V366" s="240"/>
      <c r="W366" s="240"/>
      <c r="X366" s="240"/>
      <c r="Y366" s="240"/>
      <c r="Z366" s="240"/>
      <c r="AA366" s="240"/>
      <c r="AB366" s="240"/>
      <c r="AC366" s="240"/>
      <c r="AD366" s="240"/>
      <c r="AE366" s="240"/>
      <c r="AF366" s="240"/>
      <c r="AG366" s="240"/>
      <c r="AH366" s="240"/>
      <c r="AI366" s="240"/>
      <c r="AJ366" s="240"/>
      <c r="AK366" s="240"/>
      <c r="AL366" s="240"/>
      <c r="AM366" s="240"/>
      <c r="AN366" s="240"/>
      <c r="AO366" s="240"/>
      <c r="AP366" s="240"/>
      <c r="AQ366" s="240"/>
      <c r="AR366" s="240"/>
      <c r="AS366" s="240"/>
      <c r="AT366" s="240"/>
      <c r="AU366" s="240"/>
    </row>
    <row r="367" spans="1:49" ht="18.75" customHeight="1">
      <c r="B367" s="240"/>
      <c r="C367" s="412" t="s">
        <v>294</v>
      </c>
      <c r="D367" s="412"/>
      <c r="E367" s="412"/>
      <c r="F367" s="412"/>
      <c r="G367" s="412"/>
      <c r="H367" s="412"/>
      <c r="I367" s="237"/>
      <c r="J367" s="237"/>
      <c r="K367" s="240"/>
      <c r="L367" s="240"/>
      <c r="N367" s="411">
        <f>AA348</f>
        <v>1</v>
      </c>
      <c r="O367" s="411"/>
      <c r="R367" s="240"/>
      <c r="S367" s="240"/>
      <c r="T367" s="240"/>
      <c r="U367" s="240"/>
      <c r="V367" s="240"/>
      <c r="W367" s="240"/>
      <c r="X367" s="240"/>
      <c r="Y367" s="240"/>
      <c r="Z367" s="240"/>
      <c r="AA367" s="240"/>
      <c r="AB367" s="240"/>
      <c r="AC367" s="240"/>
      <c r="AD367" s="240"/>
      <c r="AE367" s="240"/>
      <c r="AF367" s="240"/>
      <c r="AG367" s="240"/>
      <c r="AH367" s="240"/>
      <c r="AI367" s="240"/>
      <c r="AJ367" s="240"/>
      <c r="AK367" s="240"/>
      <c r="AL367" s="240"/>
      <c r="AM367" s="240"/>
      <c r="AN367" s="240"/>
      <c r="AO367" s="240"/>
      <c r="AP367" s="240"/>
      <c r="AQ367" s="240"/>
      <c r="AR367" s="240"/>
      <c r="AS367" s="240"/>
      <c r="AT367" s="240"/>
      <c r="AU367" s="240"/>
    </row>
    <row r="368" spans="1:49" ht="18.75" customHeight="1">
      <c r="B368" s="240"/>
      <c r="C368" s="412"/>
      <c r="D368" s="412"/>
      <c r="E368" s="412"/>
      <c r="F368" s="412"/>
      <c r="G368" s="412"/>
      <c r="H368" s="412"/>
      <c r="I368" s="238"/>
      <c r="J368" s="238"/>
      <c r="K368" s="240"/>
      <c r="L368" s="240"/>
      <c r="N368" s="411"/>
      <c r="O368" s="411"/>
      <c r="R368" s="240"/>
      <c r="S368" s="240"/>
      <c r="T368" s="240"/>
      <c r="U368" s="240"/>
      <c r="V368" s="240"/>
      <c r="W368" s="240"/>
      <c r="X368" s="240"/>
      <c r="Y368" s="240"/>
      <c r="Z368" s="240"/>
      <c r="AA368" s="240"/>
      <c r="AB368" s="240"/>
      <c r="AC368" s="240"/>
      <c r="AD368" s="240"/>
      <c r="AE368" s="240"/>
      <c r="AF368" s="240"/>
      <c r="AG368" s="240"/>
      <c r="AH368" s="240"/>
      <c r="AI368" s="240"/>
      <c r="AJ368" s="240"/>
      <c r="AK368" s="240"/>
      <c r="AL368" s="240"/>
      <c r="AM368" s="240"/>
      <c r="AN368" s="240"/>
      <c r="AO368" s="240"/>
      <c r="AP368" s="240"/>
      <c r="AQ368" s="240"/>
      <c r="AR368" s="240"/>
      <c r="AS368" s="240"/>
      <c r="AT368" s="240"/>
      <c r="AU368" s="240"/>
    </row>
    <row r="369" spans="1:65" ht="18.75" customHeight="1">
      <c r="B369" s="240"/>
      <c r="C369" s="240" t="s">
        <v>295</v>
      </c>
      <c r="D369" s="240"/>
      <c r="E369" s="240"/>
      <c r="F369" s="240"/>
      <c r="G369" s="240"/>
      <c r="H369" s="240"/>
      <c r="I369" s="240"/>
      <c r="J369" s="240"/>
      <c r="K369" s="239" t="s">
        <v>75</v>
      </c>
      <c r="L369" s="413">
        <f>N367</f>
        <v>1</v>
      </c>
      <c r="M369" s="413"/>
      <c r="N369" s="232" t="s">
        <v>296</v>
      </c>
      <c r="O369" s="414">
        <f>AH348</f>
        <v>0</v>
      </c>
      <c r="P369" s="414"/>
      <c r="Q369" s="414"/>
      <c r="R369" s="415" t="str">
        <f>AA364</f>
        <v>μm</v>
      </c>
      <c r="S369" s="416"/>
      <c r="T369" s="239" t="s">
        <v>75</v>
      </c>
      <c r="U369" s="72" t="s">
        <v>292</v>
      </c>
      <c r="V369" s="414">
        <f>O369</f>
        <v>0</v>
      </c>
      <c r="W369" s="414"/>
      <c r="X369" s="414"/>
      <c r="Y369" s="415" t="str">
        <f>R369</f>
        <v>μm</v>
      </c>
      <c r="Z369" s="416"/>
      <c r="AA369" s="234"/>
      <c r="AB369" s="240"/>
      <c r="AC369" s="240"/>
      <c r="AD369" s="240"/>
      <c r="AE369" s="240"/>
      <c r="AF369" s="240"/>
      <c r="AP369" s="240"/>
      <c r="AQ369" s="240"/>
      <c r="AR369" s="240"/>
      <c r="AS369" s="240"/>
      <c r="AT369" s="240"/>
      <c r="AU369" s="240"/>
      <c r="AV369" s="240"/>
    </row>
    <row r="370" spans="1:65" ht="18.75" customHeight="1">
      <c r="B370" s="240"/>
      <c r="C370" s="240" t="s">
        <v>77</v>
      </c>
      <c r="D370" s="240"/>
      <c r="E370" s="240"/>
      <c r="F370" s="240"/>
      <c r="G370" s="240"/>
      <c r="H370" s="240"/>
      <c r="I370" s="107" t="s">
        <v>297</v>
      </c>
      <c r="J370" s="107"/>
      <c r="K370" s="107"/>
      <c r="L370" s="108"/>
      <c r="M370" s="108"/>
      <c r="N370" s="108"/>
      <c r="O370" s="108"/>
      <c r="P370" s="108"/>
      <c r="Q370" s="108"/>
      <c r="R370" s="108"/>
      <c r="S370" s="108"/>
      <c r="T370" s="108"/>
      <c r="U370" s="108"/>
      <c r="V370" s="108"/>
      <c r="W370" s="108"/>
      <c r="X370" s="108"/>
      <c r="Y370" s="108"/>
      <c r="Z370" s="108"/>
      <c r="AA370" s="240"/>
      <c r="AB370" s="240"/>
      <c r="AC370" s="240"/>
      <c r="AD370" s="240"/>
      <c r="AE370" s="240"/>
      <c r="AF370" s="240"/>
    </row>
    <row r="371" spans="1:65" ht="18.75" customHeight="1">
      <c r="B371" s="240"/>
      <c r="C371" s="240"/>
      <c r="D371" s="240"/>
      <c r="E371" s="240"/>
      <c r="F371" s="240"/>
      <c r="G371" s="240"/>
      <c r="H371" s="240"/>
      <c r="I371" s="107"/>
      <c r="J371" s="98"/>
      <c r="K371" s="107"/>
      <c r="L371" s="108"/>
      <c r="M371" s="108"/>
      <c r="N371" s="108"/>
      <c r="O371" s="108"/>
      <c r="P371" s="108"/>
      <c r="Q371" s="108"/>
      <c r="R371" s="108"/>
      <c r="S371" s="108"/>
      <c r="T371" s="108"/>
      <c r="U371" s="108"/>
      <c r="V371" s="108"/>
      <c r="W371" s="108"/>
      <c r="X371" s="108"/>
      <c r="Y371" s="108"/>
      <c r="Z371" s="108"/>
      <c r="AA371" s="240"/>
      <c r="AB371" s="240"/>
      <c r="AC371" s="240"/>
      <c r="AD371" s="240"/>
      <c r="AE371" s="240"/>
      <c r="AF371" s="240"/>
    </row>
    <row r="372" spans="1:65" ht="18.75" customHeight="1">
      <c r="A372" s="240"/>
      <c r="B372" s="60" t="str">
        <f>"2. "&amp;T5&amp;" 보정값의 표준불확도,"</f>
        <v>2. 표준 측장기 보정값의 표준불확도,</v>
      </c>
      <c r="C372" s="240"/>
      <c r="D372" s="240"/>
      <c r="E372" s="240"/>
      <c r="F372" s="240"/>
      <c r="G372" s="240"/>
      <c r="H372" s="240"/>
      <c r="I372" s="240"/>
      <c r="J372" s="240"/>
      <c r="K372" s="240"/>
      <c r="L372" s="240"/>
      <c r="M372" s="240"/>
      <c r="N372" s="171" t="s">
        <v>298</v>
      </c>
      <c r="O372" s="240"/>
      <c r="P372" s="240"/>
      <c r="Q372" s="240"/>
      <c r="R372" s="240"/>
      <c r="S372" s="240"/>
      <c r="T372" s="240"/>
      <c r="U372" s="240"/>
      <c r="V372" s="240"/>
      <c r="W372" s="240"/>
      <c r="X372" s="240"/>
      <c r="Y372" s="240"/>
      <c r="Z372" s="240"/>
      <c r="AA372" s="240"/>
      <c r="AB372" s="240"/>
      <c r="AC372" s="240"/>
      <c r="AD372" s="240"/>
      <c r="AE372" s="240"/>
      <c r="AF372" s="240"/>
      <c r="AG372" s="240"/>
      <c r="AH372" s="240"/>
      <c r="AI372" s="240"/>
      <c r="AJ372" s="240"/>
      <c r="AK372" s="240"/>
      <c r="AL372" s="240"/>
      <c r="AM372" s="240"/>
      <c r="AN372" s="240"/>
      <c r="AO372" s="240"/>
      <c r="AP372" s="240"/>
      <c r="AQ372" s="240"/>
      <c r="AR372" s="240"/>
      <c r="AS372" s="240"/>
      <c r="AT372" s="240"/>
    </row>
    <row r="373" spans="1:65" ht="18.75" customHeight="1">
      <c r="A373" s="240"/>
      <c r="B373" s="60"/>
      <c r="C373" s="240" t="str">
        <f>"※ 교정성적서에 주어진 "&amp;T5&amp;"의 측정불확도를 포함인자로 나누어 구한다."</f>
        <v>※ 교정성적서에 주어진 표준 측장기의 측정불확도를 포함인자로 나누어 구한다.</v>
      </c>
      <c r="D373" s="240"/>
      <c r="E373" s="240"/>
      <c r="F373" s="240"/>
      <c r="G373" s="240"/>
      <c r="H373" s="240"/>
      <c r="I373" s="240"/>
      <c r="J373" s="240"/>
      <c r="K373" s="240"/>
      <c r="L373" s="240"/>
      <c r="M373" s="240"/>
      <c r="N373" s="240"/>
      <c r="O373" s="240"/>
      <c r="P373" s="240"/>
      <c r="Q373" s="240"/>
      <c r="R373" s="240"/>
      <c r="S373" s="240"/>
      <c r="T373" s="240"/>
      <c r="U373" s="240"/>
      <c r="V373" s="240"/>
      <c r="W373" s="240"/>
      <c r="X373" s="240"/>
      <c r="Y373" s="240"/>
      <c r="Z373" s="240"/>
      <c r="AA373" s="240"/>
      <c r="AB373" s="240"/>
      <c r="AC373" s="240"/>
      <c r="AD373" s="240"/>
      <c r="AE373" s="240"/>
      <c r="AF373" s="240"/>
      <c r="AG373" s="240"/>
      <c r="AH373" s="240"/>
      <c r="AI373" s="240"/>
      <c r="AJ373" s="240"/>
      <c r="AK373" s="240"/>
      <c r="AL373" s="240"/>
      <c r="AM373" s="240"/>
      <c r="AN373" s="240"/>
      <c r="AO373" s="240"/>
      <c r="AP373" s="240"/>
      <c r="AQ373" s="240"/>
      <c r="AR373" s="240"/>
      <c r="AS373" s="240"/>
      <c r="AT373" s="240"/>
    </row>
    <row r="374" spans="1:65" ht="18.75" customHeight="1">
      <c r="A374" s="240"/>
      <c r="B374" s="240"/>
      <c r="C374" s="240" t="s">
        <v>299</v>
      </c>
      <c r="D374" s="240"/>
      <c r="E374" s="240"/>
      <c r="F374" s="240"/>
      <c r="G374" s="240"/>
      <c r="H374" s="240"/>
      <c r="I374" s="417" t="e">
        <f ca="1">H349</f>
        <v>#N/A</v>
      </c>
      <c r="J374" s="417"/>
      <c r="K374" s="417"/>
      <c r="L374" s="417"/>
      <c r="M374" s="417"/>
      <c r="N374" s="416" t="str">
        <f>M349</f>
        <v>mm</v>
      </c>
      <c r="O374" s="416"/>
      <c r="P374" s="234"/>
      <c r="Q374" s="240"/>
      <c r="R374" s="240"/>
      <c r="S374" s="240"/>
      <c r="T374" s="240"/>
      <c r="U374" s="240"/>
      <c r="V374" s="240"/>
      <c r="W374" s="240"/>
      <c r="X374" s="240"/>
      <c r="Y374" s="240"/>
      <c r="Z374" s="240"/>
      <c r="AA374" s="240"/>
      <c r="AB374" s="240"/>
      <c r="AC374" s="240"/>
      <c r="AD374" s="240"/>
      <c r="AE374" s="240"/>
      <c r="AF374" s="240"/>
      <c r="AG374" s="240"/>
      <c r="AH374" s="240"/>
      <c r="AI374" s="240"/>
      <c r="AJ374" s="240"/>
      <c r="AK374" s="240"/>
      <c r="AL374" s="240"/>
      <c r="AM374" s="240"/>
      <c r="AN374" s="240"/>
      <c r="AO374" s="240"/>
      <c r="AP374" s="240"/>
      <c r="AQ374" s="240"/>
      <c r="AR374" s="240"/>
      <c r="AS374" s="240"/>
      <c r="AT374" s="240"/>
    </row>
    <row r="375" spans="1:65" ht="18.75" customHeight="1">
      <c r="A375" s="240"/>
      <c r="B375" s="60"/>
      <c r="C375" s="425" t="s">
        <v>300</v>
      </c>
      <c r="D375" s="425"/>
      <c r="E375" s="425"/>
      <c r="F375" s="425"/>
      <c r="G375" s="425"/>
      <c r="H375" s="425"/>
      <c r="I375" s="425"/>
      <c r="J375" s="377" t="s">
        <v>289</v>
      </c>
      <c r="K375" s="377"/>
      <c r="L375" s="377"/>
      <c r="M375" s="377" t="s">
        <v>290</v>
      </c>
      <c r="N375" s="389" t="s">
        <v>301</v>
      </c>
      <c r="O375" s="389"/>
      <c r="P375" s="377" t="s">
        <v>292</v>
      </c>
      <c r="Q375" s="423">
        <f>Calcu!G324</f>
        <v>0</v>
      </c>
      <c r="R375" s="423"/>
      <c r="S375" s="423"/>
      <c r="T375" s="242"/>
      <c r="U375" s="424">
        <f>Calcu!H324</f>
        <v>0</v>
      </c>
      <c r="V375" s="424"/>
      <c r="W375" s="424"/>
      <c r="X375" s="424"/>
      <c r="Y375" s="242"/>
      <c r="Z375" s="242"/>
      <c r="AA375" s="423" t="s">
        <v>288</v>
      </c>
      <c r="AB375" s="423"/>
      <c r="AC375" s="426" t="s">
        <v>290</v>
      </c>
      <c r="AD375" s="423">
        <f>Q375</f>
        <v>0</v>
      </c>
      <c r="AE375" s="423"/>
      <c r="AF375" s="423"/>
      <c r="AG375" s="242"/>
      <c r="AH375" s="424">
        <f>U375</f>
        <v>0</v>
      </c>
      <c r="AI375" s="424"/>
      <c r="AJ375" s="424"/>
      <c r="AK375" s="424"/>
      <c r="AL375" s="424">
        <f>Calcu!L3</f>
        <v>0</v>
      </c>
      <c r="AM375" s="424"/>
      <c r="AN375" s="424"/>
      <c r="AO375" s="242" t="s">
        <v>302</v>
      </c>
      <c r="AP375" s="242"/>
      <c r="AQ375" s="242"/>
      <c r="AS375" s="423" t="str">
        <f>AA375</f>
        <v>μm</v>
      </c>
      <c r="AT375" s="423"/>
    </row>
    <row r="376" spans="1:65" ht="18.75" customHeight="1">
      <c r="A376" s="240"/>
      <c r="B376" s="60"/>
      <c r="C376" s="425"/>
      <c r="D376" s="425"/>
      <c r="E376" s="425"/>
      <c r="F376" s="425"/>
      <c r="G376" s="425"/>
      <c r="H376" s="425"/>
      <c r="I376" s="425"/>
      <c r="J376" s="377"/>
      <c r="K376" s="377"/>
      <c r="L376" s="377"/>
      <c r="M376" s="377"/>
      <c r="N376" s="418" t="s">
        <v>303</v>
      </c>
      <c r="O376" s="418"/>
      <c r="P376" s="377"/>
      <c r="Q376" s="406">
        <f>Calcu!I324</f>
        <v>0</v>
      </c>
      <c r="R376" s="406"/>
      <c r="S376" s="406"/>
      <c r="T376" s="406"/>
      <c r="U376" s="406"/>
      <c r="V376" s="406"/>
      <c r="W376" s="406"/>
      <c r="X376" s="406"/>
      <c r="Y376" s="406"/>
      <c r="Z376" s="406"/>
      <c r="AA376" s="406"/>
      <c r="AB376" s="406"/>
      <c r="AC376" s="426"/>
      <c r="AD376" s="406">
        <f>Q376</f>
        <v>0</v>
      </c>
      <c r="AE376" s="406"/>
      <c r="AF376" s="406"/>
      <c r="AG376" s="406"/>
      <c r="AH376" s="406"/>
      <c r="AI376" s="406"/>
      <c r="AJ376" s="406"/>
      <c r="AK376" s="406"/>
      <c r="AL376" s="406"/>
      <c r="AM376" s="406"/>
      <c r="AN376" s="406"/>
      <c r="AO376" s="406"/>
      <c r="AP376" s="406"/>
      <c r="AQ376" s="406"/>
      <c r="AR376" s="406"/>
      <c r="AS376" s="406"/>
      <c r="AT376" s="406"/>
    </row>
    <row r="377" spans="1:65" ht="18.75" customHeight="1">
      <c r="A377" s="240"/>
      <c r="B377" s="60"/>
      <c r="C377" s="161"/>
      <c r="D377" s="240"/>
      <c r="E377" s="240"/>
      <c r="F377" s="240"/>
      <c r="G377" s="240"/>
      <c r="H377" s="240"/>
      <c r="I377" s="240"/>
      <c r="J377" s="194"/>
      <c r="K377" s="194"/>
      <c r="L377" s="194"/>
      <c r="M377" s="235" t="s">
        <v>292</v>
      </c>
      <c r="N377" s="414">
        <f>SQRT(SUMSQ(AD375,AH375*AL375))/2</f>
        <v>0</v>
      </c>
      <c r="O377" s="414"/>
      <c r="P377" s="414"/>
      <c r="Q377" s="237" t="str">
        <f>AS375</f>
        <v>μm</v>
      </c>
      <c r="R377" s="232"/>
      <c r="S377" s="232"/>
      <c r="T377" s="232"/>
      <c r="U377" s="232"/>
      <c r="V377" s="232"/>
      <c r="W377" s="232"/>
      <c r="X377" s="232"/>
      <c r="Y377" s="232"/>
      <c r="Z377" s="232"/>
      <c r="AA377" s="232"/>
      <c r="AB377" s="232"/>
      <c r="AC377" s="232"/>
      <c r="AD377" s="232"/>
      <c r="AE377" s="232"/>
      <c r="AF377" s="232"/>
      <c r="AG377" s="232"/>
      <c r="AH377" s="232"/>
      <c r="AI377" s="232"/>
      <c r="AJ377" s="232"/>
      <c r="AK377" s="232"/>
      <c r="AL377" s="232"/>
      <c r="AM377" s="232"/>
      <c r="AN377" s="232"/>
      <c r="AO377" s="232"/>
      <c r="AP377" s="232"/>
      <c r="AQ377" s="232"/>
      <c r="AR377" s="232"/>
      <c r="AS377" s="240"/>
      <c r="AT377" s="240"/>
    </row>
    <row r="378" spans="1:65" ht="18.75" customHeight="1">
      <c r="A378" s="240"/>
      <c r="B378" s="240"/>
      <c r="C378" s="240" t="s">
        <v>304</v>
      </c>
      <c r="D378" s="240"/>
      <c r="E378" s="240"/>
      <c r="F378" s="240"/>
      <c r="G378" s="240"/>
      <c r="H378" s="240"/>
      <c r="I378" s="411" t="str">
        <f>V349</f>
        <v>정규</v>
      </c>
      <c r="J378" s="411"/>
      <c r="K378" s="411"/>
      <c r="L378" s="411"/>
      <c r="M378" s="411"/>
      <c r="N378" s="411"/>
      <c r="O378" s="411"/>
      <c r="P378" s="411"/>
      <c r="Q378" s="240"/>
      <c r="R378" s="240"/>
      <c r="S378" s="240"/>
      <c r="T378" s="240"/>
      <c r="U378" s="240"/>
      <c r="V378" s="240"/>
      <c r="W378" s="240"/>
      <c r="X378" s="240"/>
      <c r="Y378" s="240"/>
      <c r="Z378" s="240"/>
      <c r="AA378" s="240"/>
      <c r="AB378" s="240"/>
      <c r="AC378" s="240"/>
      <c r="AD378" s="240"/>
      <c r="AE378" s="240"/>
      <c r="AF378" s="240"/>
      <c r="AG378" s="240"/>
      <c r="AH378" s="240"/>
      <c r="AI378" s="240"/>
      <c r="AJ378" s="240"/>
      <c r="AK378" s="240"/>
      <c r="AL378" s="240"/>
      <c r="AM378" s="240"/>
      <c r="AN378" s="240"/>
      <c r="AO378" s="240"/>
      <c r="AP378" s="240"/>
      <c r="AQ378" s="240"/>
      <c r="AR378" s="240"/>
      <c r="AS378" s="240"/>
      <c r="AT378" s="240"/>
    </row>
    <row r="379" spans="1:65" ht="18.75" customHeight="1">
      <c r="A379" s="240"/>
      <c r="B379" s="240"/>
      <c r="C379" s="412" t="s">
        <v>305</v>
      </c>
      <c r="D379" s="412"/>
      <c r="E379" s="412"/>
      <c r="F379" s="412"/>
      <c r="G379" s="412"/>
      <c r="H379" s="412"/>
      <c r="I379" s="237"/>
      <c r="J379" s="237"/>
      <c r="K379" s="240"/>
      <c r="L379" s="240"/>
      <c r="N379" s="411">
        <f>AA349</f>
        <v>1</v>
      </c>
      <c r="O379" s="411"/>
      <c r="P379" s="240"/>
      <c r="S379" s="240"/>
      <c r="T379" s="240"/>
      <c r="U379" s="240"/>
      <c r="V379" s="240"/>
      <c r="W379" s="240"/>
      <c r="X379" s="240"/>
      <c r="Y379" s="240"/>
      <c r="Z379" s="240"/>
      <c r="AA379" s="240"/>
      <c r="AB379" s="240"/>
      <c r="AC379" s="240"/>
      <c r="AD379" s="240"/>
      <c r="AE379" s="240"/>
      <c r="AF379" s="240"/>
      <c r="AG379" s="240"/>
      <c r="AH379" s="240"/>
      <c r="AI379" s="240"/>
      <c r="AJ379" s="240"/>
      <c r="AK379" s="240"/>
      <c r="AL379" s="240"/>
      <c r="AM379" s="240"/>
      <c r="AN379" s="240"/>
      <c r="AO379" s="240"/>
      <c r="AP379" s="240"/>
      <c r="AQ379" s="240"/>
      <c r="AR379" s="240"/>
      <c r="AS379" s="240"/>
      <c r="AT379" s="240"/>
    </row>
    <row r="380" spans="1:65" ht="18.75" customHeight="1">
      <c r="A380" s="240"/>
      <c r="B380" s="240"/>
      <c r="C380" s="412"/>
      <c r="D380" s="412"/>
      <c r="E380" s="412"/>
      <c r="F380" s="412"/>
      <c r="G380" s="412"/>
      <c r="H380" s="412"/>
      <c r="I380" s="238"/>
      <c r="J380" s="238"/>
      <c r="K380" s="240"/>
      <c r="L380" s="240"/>
      <c r="N380" s="411"/>
      <c r="O380" s="411"/>
      <c r="P380" s="240"/>
      <c r="S380" s="240"/>
      <c r="T380" s="240"/>
      <c r="U380" s="240"/>
      <c r="V380" s="240"/>
      <c r="W380" s="240"/>
      <c r="X380" s="240"/>
      <c r="Y380" s="240"/>
      <c r="Z380" s="240"/>
      <c r="AA380" s="240"/>
      <c r="AB380" s="240"/>
      <c r="AC380" s="240"/>
      <c r="AD380" s="240"/>
      <c r="AE380" s="240"/>
      <c r="AF380" s="240"/>
      <c r="AG380" s="240"/>
      <c r="AH380" s="240"/>
      <c r="AI380" s="240"/>
      <c r="AJ380" s="240"/>
      <c r="AK380" s="240"/>
      <c r="AL380" s="240"/>
      <c r="AM380" s="240"/>
      <c r="AN380" s="240"/>
      <c r="AO380" s="240"/>
      <c r="AP380" s="240"/>
      <c r="AQ380" s="240"/>
      <c r="AR380" s="240"/>
      <c r="AS380" s="240"/>
      <c r="AT380" s="240"/>
    </row>
    <row r="381" spans="1:65" s="240" customFormat="1" ht="18.75" customHeight="1">
      <c r="C381" s="240" t="s">
        <v>306</v>
      </c>
      <c r="K381" s="239" t="s">
        <v>75</v>
      </c>
      <c r="L381" s="413">
        <f>N379</f>
        <v>1</v>
      </c>
      <c r="M381" s="413"/>
      <c r="N381" s="232" t="s">
        <v>76</v>
      </c>
      <c r="O381" s="414">
        <f>N377</f>
        <v>0</v>
      </c>
      <c r="P381" s="414"/>
      <c r="Q381" s="414"/>
      <c r="R381" s="415" t="str">
        <f>Q377</f>
        <v>μm</v>
      </c>
      <c r="S381" s="416"/>
      <c r="T381" s="239" t="s">
        <v>75</v>
      </c>
      <c r="U381" s="72" t="s">
        <v>290</v>
      </c>
      <c r="V381" s="414">
        <f>O381</f>
        <v>0</v>
      </c>
      <c r="W381" s="414"/>
      <c r="X381" s="414"/>
      <c r="Y381" s="415" t="str">
        <f>R381</f>
        <v>μm</v>
      </c>
      <c r="Z381" s="416"/>
      <c r="AA381" s="234"/>
      <c r="AB381" s="237"/>
      <c r="AC381" s="237"/>
    </row>
    <row r="382" spans="1:65" ht="18.75" customHeight="1">
      <c r="A382" s="240"/>
      <c r="B382" s="240"/>
      <c r="C382" s="237" t="s">
        <v>307</v>
      </c>
      <c r="D382" s="237"/>
      <c r="E382" s="237"/>
      <c r="F382" s="237"/>
      <c r="G382" s="237"/>
      <c r="I382" s="107" t="s">
        <v>308</v>
      </c>
      <c r="J382" s="240"/>
      <c r="K382" s="240"/>
      <c r="L382" s="240"/>
      <c r="M382" s="240"/>
      <c r="N382" s="240"/>
      <c r="O382" s="240"/>
      <c r="P382" s="240"/>
      <c r="Q382" s="240"/>
      <c r="R382" s="240"/>
      <c r="U382" s="162"/>
      <c r="V382" s="162"/>
      <c r="W382" s="240"/>
      <c r="Y382" s="240"/>
      <c r="Z382" s="240"/>
      <c r="AA382" s="240"/>
      <c r="AB382" s="240"/>
      <c r="AC382" s="240"/>
      <c r="AD382" s="240"/>
      <c r="AG382" s="240"/>
      <c r="AH382" s="240"/>
      <c r="AI382" s="240"/>
      <c r="AJ382" s="240"/>
      <c r="AK382" s="240"/>
      <c r="AL382" s="240"/>
      <c r="AM382" s="240"/>
      <c r="AN382" s="240"/>
      <c r="AO382" s="240"/>
      <c r="AP382" s="240"/>
      <c r="AQ382" s="240"/>
      <c r="AR382" s="240"/>
      <c r="AS382" s="240"/>
      <c r="AT382" s="240"/>
    </row>
    <row r="383" spans="1:65" ht="18.75" customHeight="1">
      <c r="A383" s="240"/>
      <c r="B383" s="240"/>
      <c r="C383" s="237"/>
      <c r="D383" s="237"/>
      <c r="E383" s="237"/>
      <c r="F383" s="237"/>
      <c r="G383" s="237"/>
      <c r="H383" s="61"/>
      <c r="I383" s="240"/>
      <c r="J383" s="240"/>
      <c r="K383" s="240"/>
      <c r="L383" s="240"/>
      <c r="M383" s="240"/>
      <c r="N383" s="240"/>
      <c r="O383" s="240"/>
      <c r="P383" s="240"/>
      <c r="Q383" s="240"/>
      <c r="R383" s="240"/>
      <c r="U383" s="162"/>
      <c r="V383" s="162"/>
      <c r="W383" s="240"/>
      <c r="X383" s="240"/>
      <c r="Y383" s="240"/>
      <c r="Z383" s="240"/>
      <c r="AA383" s="240"/>
      <c r="AB383" s="240"/>
      <c r="AC383" s="240"/>
      <c r="AD383" s="240"/>
      <c r="AG383" s="240"/>
      <c r="AH383" s="240"/>
      <c r="AI383" s="240"/>
      <c r="AJ383" s="240"/>
      <c r="AK383" s="240"/>
      <c r="AL383" s="240"/>
      <c r="AM383" s="240"/>
      <c r="AN383" s="240"/>
      <c r="AO383" s="240"/>
      <c r="AP383" s="240"/>
      <c r="AQ383" s="240"/>
      <c r="AR383" s="240"/>
      <c r="AS383" s="240"/>
      <c r="AT383" s="240"/>
    </row>
    <row r="384" spans="1:65" s="135" customFormat="1" ht="18.75" customHeight="1">
      <c r="A384" s="232"/>
      <c r="B384" s="57" t="str">
        <f>"3. "&amp;$N$5&amp;"과 "&amp;$T$5&amp;"의 평균 열팽창계수에 의한 표준불확도,"</f>
        <v>3. 핀 게이지과 표준 측장기의 평균 열팽창계수에 의한 표준불확도,</v>
      </c>
      <c r="C384" s="237"/>
      <c r="D384" s="237"/>
      <c r="E384" s="237"/>
      <c r="F384" s="237"/>
      <c r="G384" s="237"/>
      <c r="H384" s="237"/>
      <c r="I384" s="237"/>
      <c r="J384" s="237"/>
      <c r="K384" s="237"/>
      <c r="L384" s="237"/>
      <c r="M384" s="237"/>
      <c r="N384" s="237"/>
      <c r="O384" s="237"/>
      <c r="P384" s="237"/>
      <c r="Q384" s="237"/>
      <c r="R384" s="237"/>
      <c r="S384" s="237"/>
      <c r="T384" s="237"/>
      <c r="U384" s="237"/>
      <c r="V384" s="237"/>
      <c r="W384" s="237"/>
      <c r="X384" s="237"/>
      <c r="Y384" s="237"/>
      <c r="Z384" s="237"/>
      <c r="AA384" s="237"/>
      <c r="AB384" s="237"/>
      <c r="AC384" s="237"/>
      <c r="AD384" s="237"/>
      <c r="AE384" s="237"/>
      <c r="AF384" s="237"/>
      <c r="AG384" s="237"/>
      <c r="AH384" s="237"/>
      <c r="AI384" s="237"/>
      <c r="AJ384" s="237"/>
      <c r="AK384" s="237"/>
      <c r="AL384" s="232"/>
      <c r="AM384" s="232"/>
      <c r="AN384" s="232"/>
      <c r="AO384" s="232"/>
      <c r="AP384" s="232"/>
      <c r="AQ384" s="232"/>
      <c r="AR384" s="232"/>
      <c r="AS384" s="232"/>
      <c r="AT384" s="232"/>
      <c r="AU384" s="232"/>
      <c r="AV384" s="232"/>
      <c r="AW384" s="232"/>
      <c r="AX384" s="232"/>
      <c r="AY384" s="237"/>
      <c r="AZ384" s="237"/>
      <c r="BA384" s="237"/>
      <c r="BB384" s="237"/>
      <c r="BC384" s="237"/>
      <c r="BD384" s="237"/>
      <c r="BE384" s="237"/>
      <c r="BF384" s="237"/>
      <c r="BG384" s="58"/>
      <c r="BH384" s="58"/>
      <c r="BI384" s="58"/>
      <c r="BJ384" s="58"/>
      <c r="BK384" s="58"/>
      <c r="BL384" s="58"/>
      <c r="BM384" s="58"/>
    </row>
    <row r="385" spans="1:83" s="135" customFormat="1" ht="18.75" customHeight="1">
      <c r="A385" s="232"/>
      <c r="B385" s="57"/>
      <c r="C385" s="237" t="str">
        <f>"※ "&amp;$N$5&amp;"와 "&amp;$T$5&amp;"의 평균 열팽창계수 :"</f>
        <v>※ 핀 게이지와 표준 측장기의 평균 열팽창계수 :</v>
      </c>
      <c r="D385" s="237"/>
      <c r="E385" s="237"/>
      <c r="F385" s="237"/>
      <c r="G385" s="237"/>
      <c r="H385" s="237"/>
      <c r="I385" s="237"/>
      <c r="J385" s="237"/>
      <c r="K385" s="237"/>
      <c r="L385" s="237"/>
      <c r="M385" s="237"/>
      <c r="N385" s="237"/>
      <c r="O385" s="237"/>
      <c r="P385" s="237"/>
      <c r="Q385" s="237"/>
      <c r="R385" s="237"/>
      <c r="S385" s="237"/>
      <c r="T385" s="237"/>
      <c r="U385" s="237"/>
      <c r="V385" s="243"/>
      <c r="W385" s="59"/>
      <c r="X385" s="237"/>
      <c r="Y385" s="59"/>
      <c r="Z385" s="232"/>
      <c r="AA385" s="237"/>
      <c r="AB385" s="232"/>
      <c r="AC385" s="232"/>
      <c r="AD385" s="244"/>
      <c r="AE385" s="232"/>
      <c r="AF385" s="232"/>
      <c r="AG385" s="237"/>
      <c r="AH385" s="237"/>
      <c r="AI385" s="237"/>
      <c r="AJ385" s="237"/>
      <c r="AK385" s="237"/>
      <c r="AL385" s="237"/>
      <c r="AM385" s="237"/>
      <c r="AN385" s="237"/>
      <c r="AO385" s="237"/>
      <c r="AP385" s="237"/>
      <c r="AQ385" s="237"/>
      <c r="AR385" s="237"/>
      <c r="AS385" s="237"/>
      <c r="AT385" s="237"/>
      <c r="AU385" s="237"/>
      <c r="AV385" s="237"/>
      <c r="AW385" s="237"/>
      <c r="AX385" s="237"/>
      <c r="AY385" s="237"/>
      <c r="AZ385" s="237"/>
      <c r="BA385" s="237"/>
      <c r="BB385" s="237"/>
      <c r="BC385" s="237"/>
      <c r="BD385" s="237"/>
      <c r="BE385" s="237"/>
      <c r="BF385" s="237"/>
      <c r="BG385" s="58"/>
      <c r="BH385" s="58"/>
      <c r="BI385" s="58"/>
      <c r="BJ385" s="58"/>
      <c r="BK385" s="58"/>
      <c r="BL385" s="58"/>
      <c r="BM385" s="58"/>
    </row>
    <row r="386" spans="1:83" s="135" customFormat="1" ht="18.75" customHeight="1">
      <c r="B386" s="232"/>
      <c r="C386" s="238" t="s">
        <v>309</v>
      </c>
      <c r="D386" s="232"/>
      <c r="E386" s="232"/>
      <c r="F386" s="232"/>
      <c r="G386" s="232"/>
      <c r="H386" s="422" t="e">
        <f ca="1">H350*10^6</f>
        <v>#N/A</v>
      </c>
      <c r="I386" s="422"/>
      <c r="J386" s="422"/>
      <c r="K386" s="234" t="s">
        <v>310</v>
      </c>
      <c r="L386" s="232"/>
      <c r="M386" s="232"/>
      <c r="N386" s="234"/>
      <c r="O386" s="234"/>
      <c r="P386" s="234"/>
      <c r="Q386" s="237"/>
      <c r="R386" s="237"/>
      <c r="S386" s="237"/>
      <c r="T386" s="237"/>
      <c r="U386" s="237"/>
      <c r="V386" s="237"/>
      <c r="W386" s="237"/>
      <c r="X386" s="237"/>
      <c r="Y386" s="237"/>
      <c r="Z386" s="237"/>
      <c r="AA386" s="237"/>
      <c r="AB386" s="237"/>
      <c r="AC386" s="237"/>
      <c r="AD386" s="237"/>
      <c r="AE386" s="237"/>
      <c r="AF386" s="59"/>
      <c r="AG386" s="237"/>
      <c r="AH386" s="237"/>
      <c r="AI386" s="237"/>
      <c r="AJ386" s="237"/>
      <c r="AK386" s="237"/>
      <c r="AL386" s="237"/>
      <c r="AM386" s="232"/>
      <c r="AN386" s="232"/>
      <c r="AO386" s="232"/>
      <c r="AP386" s="232"/>
      <c r="AQ386" s="232"/>
      <c r="AR386" s="232"/>
      <c r="AS386" s="232"/>
      <c r="AT386" s="232"/>
      <c r="AU386" s="232"/>
      <c r="AV386" s="232"/>
      <c r="AW386" s="232"/>
      <c r="AX386" s="232"/>
      <c r="AY386" s="232"/>
      <c r="AZ386" s="237"/>
      <c r="BA386" s="237"/>
      <c r="BB386" s="237"/>
      <c r="BC386" s="237"/>
      <c r="BD386" s="237"/>
      <c r="BE386" s="237"/>
      <c r="BF386" s="237"/>
      <c r="BG386" s="237"/>
      <c r="BH386" s="58"/>
      <c r="BI386" s="58"/>
      <c r="BJ386" s="58"/>
      <c r="BK386" s="58"/>
      <c r="BL386" s="58"/>
      <c r="BM386" s="58"/>
    </row>
    <row r="387" spans="1:83" s="135" customFormat="1" ht="18.75" customHeight="1">
      <c r="B387" s="232"/>
      <c r="C387" s="412" t="s">
        <v>311</v>
      </c>
      <c r="D387" s="412"/>
      <c r="E387" s="412"/>
      <c r="F387" s="412"/>
      <c r="G387" s="412"/>
      <c r="H387" s="412"/>
      <c r="I387" s="412"/>
      <c r="J387" s="411" t="s">
        <v>312</v>
      </c>
      <c r="K387" s="411"/>
      <c r="L387" s="411"/>
      <c r="M387" s="411"/>
      <c r="N387" s="411"/>
      <c r="O387" s="411"/>
      <c r="P387" s="411"/>
      <c r="Q387" s="411"/>
      <c r="R387" s="411"/>
      <c r="S387" s="411"/>
      <c r="T387" s="411"/>
      <c r="U387" s="411"/>
      <c r="V387" s="411"/>
      <c r="W387" s="411"/>
      <c r="X387" s="237"/>
      <c r="Y387" s="237"/>
      <c r="Z387" s="237"/>
      <c r="AA387" s="237"/>
      <c r="AB387" s="237"/>
      <c r="AC387" s="237"/>
      <c r="AD387" s="237"/>
      <c r="AE387" s="237"/>
      <c r="AF387" s="237"/>
      <c r="AG387" s="237"/>
      <c r="AH387" s="237"/>
      <c r="AI387" s="237"/>
      <c r="AJ387" s="237"/>
      <c r="AK387" s="232"/>
      <c r="AL387" s="232"/>
      <c r="AM387" s="232"/>
      <c r="AN387" s="237"/>
      <c r="AO387" s="237"/>
      <c r="AP387" s="237"/>
      <c r="AQ387" s="237"/>
      <c r="AR387" s="237"/>
      <c r="AS387" s="237"/>
      <c r="AT387" s="237"/>
      <c r="AU387" s="237"/>
      <c r="AV387" s="237"/>
      <c r="AW387" s="237"/>
      <c r="AX387" s="237"/>
      <c r="AY387" s="237"/>
      <c r="AZ387" s="237"/>
      <c r="BA387" s="237"/>
      <c r="BB387" s="237"/>
      <c r="BC387" s="237"/>
      <c r="BD387" s="237"/>
      <c r="BE387" s="237"/>
      <c r="BF387" s="237"/>
      <c r="BG387" s="237"/>
      <c r="BH387" s="58"/>
      <c r="BI387" s="58"/>
      <c r="BJ387" s="58"/>
      <c r="BK387" s="58"/>
      <c r="BL387" s="58"/>
      <c r="BM387" s="58"/>
      <c r="BN387" s="58"/>
    </row>
    <row r="388" spans="1:83" s="135" customFormat="1" ht="18.75" customHeight="1">
      <c r="B388" s="232"/>
      <c r="C388" s="412"/>
      <c r="D388" s="412"/>
      <c r="E388" s="412"/>
      <c r="F388" s="412"/>
      <c r="G388" s="412"/>
      <c r="H388" s="412"/>
      <c r="I388" s="412"/>
      <c r="J388" s="411"/>
      <c r="K388" s="411"/>
      <c r="L388" s="411"/>
      <c r="M388" s="411"/>
      <c r="N388" s="411"/>
      <c r="O388" s="411"/>
      <c r="P388" s="411"/>
      <c r="Q388" s="411"/>
      <c r="R388" s="411"/>
      <c r="S388" s="411"/>
      <c r="T388" s="411"/>
      <c r="U388" s="411"/>
      <c r="V388" s="411"/>
      <c r="W388" s="411"/>
      <c r="X388" s="237"/>
      <c r="Y388" s="237"/>
      <c r="Z388" s="237"/>
      <c r="AA388" s="237"/>
      <c r="AB388" s="237"/>
      <c r="AC388" s="237"/>
      <c r="AD388" s="237"/>
      <c r="AE388" s="237"/>
      <c r="AF388" s="232"/>
      <c r="AG388" s="237"/>
      <c r="AH388" s="237"/>
      <c r="AI388" s="237"/>
      <c r="AJ388" s="237"/>
      <c r="AK388" s="232"/>
      <c r="AL388" s="232"/>
      <c r="AM388" s="232"/>
      <c r="AN388" s="237"/>
      <c r="AO388" s="237"/>
      <c r="AP388" s="237"/>
      <c r="AQ388" s="237"/>
      <c r="AR388" s="237"/>
      <c r="AS388" s="232"/>
      <c r="AT388" s="237"/>
      <c r="AU388" s="237"/>
      <c r="AV388" s="237"/>
      <c r="AW388" s="237"/>
      <c r="AX388" s="237"/>
      <c r="AY388" s="237"/>
      <c r="AZ388" s="237"/>
      <c r="BA388" s="237"/>
      <c r="BB388" s="237"/>
      <c r="BC388" s="237"/>
      <c r="BD388" s="237"/>
      <c r="BE388" s="237"/>
      <c r="BF388" s="237"/>
      <c r="BG388" s="237"/>
      <c r="BH388" s="58"/>
      <c r="BI388" s="58"/>
      <c r="BJ388" s="58"/>
      <c r="BK388" s="58"/>
      <c r="BL388" s="58"/>
      <c r="BM388" s="58"/>
      <c r="BN388" s="58"/>
    </row>
    <row r="389" spans="1:83" s="135" customFormat="1" ht="18.75" customHeight="1">
      <c r="B389" s="232"/>
      <c r="C389" s="237"/>
      <c r="D389" s="237"/>
      <c r="E389" s="237"/>
      <c r="F389" s="237"/>
      <c r="G389" s="237"/>
      <c r="H389" s="237"/>
      <c r="I389" s="232"/>
      <c r="J389" s="411" t="s">
        <v>313</v>
      </c>
      <c r="K389" s="411"/>
      <c r="L389" s="411"/>
      <c r="M389" s="411"/>
      <c r="N389" s="411"/>
      <c r="O389" s="411"/>
      <c r="P389" s="411"/>
      <c r="Q389" s="411"/>
      <c r="R389" s="411"/>
      <c r="S389" s="411"/>
      <c r="T389" s="411"/>
      <c r="U389" s="411"/>
      <c r="V389" s="411"/>
      <c r="W389" s="411"/>
      <c r="X389" s="411"/>
      <c r="Y389" s="411"/>
      <c r="Z389" s="411"/>
      <c r="AA389" s="430" t="s">
        <v>314</v>
      </c>
      <c r="AB389" s="430"/>
      <c r="AC389" s="430"/>
      <c r="AD389" s="430"/>
      <c r="AE389" s="430"/>
      <c r="AF389" s="426" t="s">
        <v>292</v>
      </c>
      <c r="AG389" s="411" t="s">
        <v>315</v>
      </c>
      <c r="AH389" s="411"/>
      <c r="AI389" s="411"/>
      <c r="AJ389" s="411"/>
      <c r="AK389" s="411"/>
      <c r="AL389" s="411"/>
      <c r="AM389" s="232"/>
      <c r="AN389" s="237"/>
      <c r="AO389" s="237"/>
      <c r="AP389" s="237"/>
      <c r="AQ389" s="237"/>
      <c r="AR389" s="237"/>
      <c r="AS389" s="232"/>
      <c r="AT389" s="237"/>
      <c r="AU389" s="237"/>
      <c r="AV389" s="237"/>
      <c r="AW389" s="237"/>
      <c r="AX389" s="237"/>
      <c r="AY389" s="237"/>
      <c r="AZ389" s="237"/>
      <c r="BA389" s="237"/>
      <c r="BB389" s="237"/>
      <c r="BC389" s="237"/>
      <c r="BD389" s="237"/>
      <c r="BE389" s="237"/>
      <c r="BF389" s="237"/>
      <c r="BG389" s="237"/>
      <c r="BH389" s="58"/>
      <c r="BI389" s="58"/>
      <c r="BJ389" s="58"/>
      <c r="BK389" s="58"/>
      <c r="BL389" s="58"/>
      <c r="BM389" s="58"/>
      <c r="BN389" s="58"/>
    </row>
    <row r="390" spans="1:83" s="135" customFormat="1" ht="18.75" customHeight="1">
      <c r="B390" s="232"/>
      <c r="C390" s="237"/>
      <c r="D390" s="237"/>
      <c r="E390" s="237"/>
      <c r="F390" s="237"/>
      <c r="G390" s="237"/>
      <c r="H390" s="237"/>
      <c r="I390" s="232"/>
      <c r="J390" s="411"/>
      <c r="K390" s="411"/>
      <c r="L390" s="411"/>
      <c r="M390" s="411"/>
      <c r="N390" s="411"/>
      <c r="O390" s="411"/>
      <c r="P390" s="411"/>
      <c r="Q390" s="411"/>
      <c r="R390" s="411"/>
      <c r="S390" s="411"/>
      <c r="T390" s="411"/>
      <c r="U390" s="411"/>
      <c r="V390" s="411"/>
      <c r="W390" s="411"/>
      <c r="X390" s="411"/>
      <c r="Y390" s="411"/>
      <c r="Z390" s="411"/>
      <c r="AA390" s="237"/>
      <c r="AB390" s="232"/>
      <c r="AC390" s="232"/>
      <c r="AD390" s="232"/>
      <c r="AE390" s="232"/>
      <c r="AF390" s="426"/>
      <c r="AG390" s="411"/>
      <c r="AH390" s="411"/>
      <c r="AI390" s="411"/>
      <c r="AJ390" s="411"/>
      <c r="AK390" s="411"/>
      <c r="AL390" s="411"/>
      <c r="AM390" s="232"/>
      <c r="AN390" s="237"/>
      <c r="AO390" s="237"/>
      <c r="AP390" s="237"/>
      <c r="AQ390" s="237"/>
      <c r="AR390" s="237"/>
      <c r="AS390" s="237"/>
      <c r="AT390" s="237"/>
      <c r="AU390" s="237"/>
      <c r="AV390" s="237"/>
      <c r="AW390" s="237"/>
      <c r="AX390" s="237"/>
      <c r="AY390" s="237"/>
      <c r="AZ390" s="237"/>
      <c r="BA390" s="237"/>
      <c r="BB390" s="237"/>
      <c r="BC390" s="237"/>
      <c r="BD390" s="237"/>
      <c r="BE390" s="237"/>
      <c r="BF390" s="237"/>
      <c r="BG390" s="237"/>
      <c r="BH390" s="58"/>
      <c r="BI390" s="58"/>
      <c r="BJ390" s="58"/>
      <c r="BK390" s="58"/>
      <c r="BL390" s="58"/>
      <c r="BM390" s="58"/>
      <c r="BN390" s="58"/>
    </row>
    <row r="391" spans="1:83" s="135" customFormat="1" ht="18.75" customHeight="1">
      <c r="B391" s="232"/>
      <c r="C391" s="237"/>
      <c r="D391" s="237"/>
      <c r="E391" s="237"/>
      <c r="F391" s="237"/>
      <c r="G391" s="237"/>
      <c r="H391" s="237"/>
      <c r="I391" s="237"/>
      <c r="J391" s="232"/>
      <c r="K391" s="238" t="s">
        <v>316</v>
      </c>
      <c r="L391" s="238"/>
      <c r="M391" s="238"/>
      <c r="N391" s="238"/>
      <c r="O391" s="238"/>
      <c r="P391" s="238"/>
      <c r="Q391" s="238"/>
      <c r="R391" s="238"/>
      <c r="S391" s="237"/>
      <c r="T391" s="237"/>
      <c r="U391" s="237"/>
      <c r="V391" s="237"/>
      <c r="W391" s="237"/>
      <c r="X391" s="237"/>
      <c r="Y391" s="237"/>
      <c r="Z391" s="237"/>
      <c r="AA391" s="237"/>
      <c r="AB391" s="237"/>
      <c r="AC391" s="237"/>
      <c r="AD391" s="237"/>
      <c r="AE391" s="237"/>
      <c r="AF391" s="237"/>
      <c r="AG391" s="232"/>
      <c r="AH391" s="237"/>
      <c r="AI391" s="237"/>
      <c r="AJ391" s="237"/>
      <c r="AK391" s="232"/>
      <c r="AL391" s="232"/>
      <c r="AM391" s="232"/>
      <c r="AN391" s="232"/>
      <c r="AO391" s="237"/>
      <c r="AP391" s="237"/>
      <c r="AQ391" s="237"/>
      <c r="AR391" s="237"/>
      <c r="AS391" s="237"/>
      <c r="AT391" s="237"/>
      <c r="AU391" s="237"/>
      <c r="AV391" s="237"/>
      <c r="AW391" s="237"/>
      <c r="AX391" s="237"/>
      <c r="AY391" s="237"/>
      <c r="AZ391" s="237"/>
      <c r="BA391" s="237"/>
      <c r="BB391" s="237"/>
      <c r="BC391" s="237"/>
      <c r="BD391" s="237"/>
      <c r="BE391" s="237"/>
      <c r="BF391" s="237"/>
      <c r="BG391" s="237"/>
      <c r="BH391" s="232"/>
      <c r="BN391" s="58"/>
      <c r="BO391" s="58"/>
      <c r="BP391" s="58"/>
      <c r="BQ391" s="58"/>
      <c r="BR391" s="58"/>
      <c r="BS391" s="58"/>
      <c r="BX391" s="58"/>
      <c r="CE391" s="58"/>
    </row>
    <row r="392" spans="1:83" s="135" customFormat="1" ht="18.75" customHeight="1">
      <c r="B392" s="232"/>
      <c r="C392" s="237"/>
      <c r="D392" s="237"/>
      <c r="E392" s="237"/>
      <c r="F392" s="237"/>
      <c r="G392" s="237"/>
      <c r="H392" s="237"/>
      <c r="I392" s="237"/>
      <c r="J392" s="107"/>
      <c r="K392" s="107"/>
      <c r="L392" s="107"/>
      <c r="M392" s="232"/>
      <c r="N392" s="107"/>
      <c r="O392" s="107"/>
      <c r="P392" s="107"/>
      <c r="Q392" s="107"/>
      <c r="R392" s="107"/>
      <c r="S392" s="107"/>
      <c r="T392" s="107"/>
      <c r="U392" s="107"/>
      <c r="V392" s="232"/>
      <c r="W392" s="245"/>
      <c r="X392" s="245"/>
      <c r="Y392" s="245"/>
      <c r="Z392" s="232"/>
      <c r="AF392" s="232"/>
      <c r="AG392" s="411" t="s">
        <v>317</v>
      </c>
      <c r="AH392" s="411"/>
      <c r="AI392" s="411"/>
      <c r="AJ392" s="411"/>
      <c r="AK392" s="411"/>
      <c r="AL392" s="136"/>
      <c r="AM392" s="136"/>
      <c r="AN392" s="232"/>
      <c r="AO392" s="232"/>
      <c r="AP392" s="232"/>
      <c r="AQ392" s="232"/>
      <c r="AR392" s="232"/>
      <c r="AS392" s="237"/>
      <c r="AT392" s="237"/>
      <c r="AU392" s="232"/>
      <c r="AV392" s="232"/>
      <c r="AW392" s="232"/>
      <c r="AX392" s="232"/>
      <c r="AY392" s="232"/>
      <c r="AZ392" s="237"/>
      <c r="BA392" s="237"/>
      <c r="BB392" s="237"/>
      <c r="BC392" s="237"/>
      <c r="BD392" s="237"/>
      <c r="BE392" s="237"/>
      <c r="BF392" s="237"/>
      <c r="BG392" s="237"/>
      <c r="BH392" s="232"/>
      <c r="BN392" s="58"/>
      <c r="BO392" s="58"/>
      <c r="BP392" s="58"/>
      <c r="BQ392" s="58"/>
      <c r="BR392" s="58"/>
      <c r="BS392" s="58"/>
      <c r="BT392" s="58"/>
      <c r="BU392" s="58"/>
      <c r="BV392" s="58"/>
      <c r="BW392" s="58"/>
      <c r="BX392" s="58"/>
      <c r="CE392" s="58"/>
    </row>
    <row r="393" spans="1:83" s="135" customFormat="1" ht="18.75" customHeight="1">
      <c r="B393" s="232"/>
      <c r="C393" s="237"/>
      <c r="D393" s="237"/>
      <c r="E393" s="237"/>
      <c r="F393" s="237"/>
      <c r="G393" s="237"/>
      <c r="H393" s="237"/>
      <c r="I393" s="237"/>
      <c r="J393" s="107"/>
      <c r="K393" s="107"/>
      <c r="L393" s="107"/>
      <c r="M393" s="232"/>
      <c r="N393" s="107"/>
      <c r="O393" s="107"/>
      <c r="P393" s="107"/>
      <c r="Q393" s="107"/>
      <c r="R393" s="107"/>
      <c r="S393" s="107"/>
      <c r="T393" s="107"/>
      <c r="U393" s="107"/>
      <c r="V393" s="232"/>
      <c r="W393" s="245"/>
      <c r="X393" s="245"/>
      <c r="Y393" s="245"/>
      <c r="Z393" s="232"/>
      <c r="AF393" s="232"/>
      <c r="AG393" s="411"/>
      <c r="AH393" s="411"/>
      <c r="AI393" s="411"/>
      <c r="AJ393" s="411"/>
      <c r="AK393" s="411"/>
      <c r="AL393" s="136"/>
      <c r="AM393" s="136"/>
      <c r="AN393" s="232"/>
      <c r="AO393" s="232"/>
      <c r="AP393" s="232"/>
      <c r="AQ393" s="232"/>
      <c r="AR393" s="232"/>
      <c r="AS393" s="237"/>
      <c r="AT393" s="237"/>
      <c r="AU393" s="232"/>
      <c r="AV393" s="232"/>
      <c r="AW393" s="232"/>
      <c r="AX393" s="232"/>
      <c r="AY393" s="232"/>
      <c r="AZ393" s="237"/>
      <c r="BA393" s="237"/>
      <c r="BB393" s="237"/>
      <c r="BC393" s="237"/>
      <c r="BD393" s="237"/>
      <c r="BE393" s="237"/>
      <c r="BF393" s="237"/>
      <c r="BG393" s="237"/>
      <c r="BH393" s="237"/>
      <c r="BI393" s="58"/>
      <c r="BJ393" s="58"/>
      <c r="BK393" s="58"/>
      <c r="BL393" s="58"/>
      <c r="BM393" s="58"/>
    </row>
    <row r="394" spans="1:83" s="135" customFormat="1" ht="18.75" customHeight="1">
      <c r="B394" s="232"/>
      <c r="C394" s="237" t="s">
        <v>319</v>
      </c>
      <c r="D394" s="237"/>
      <c r="E394" s="237"/>
      <c r="F394" s="237"/>
      <c r="G394" s="237"/>
      <c r="H394" s="237"/>
      <c r="I394" s="411" t="str">
        <f>V350</f>
        <v>삼각형</v>
      </c>
      <c r="J394" s="411"/>
      <c r="K394" s="411"/>
      <c r="L394" s="411"/>
      <c r="M394" s="411"/>
      <c r="N394" s="411"/>
      <c r="O394" s="411"/>
      <c r="P394" s="411"/>
      <c r="Q394" s="237"/>
      <c r="R394" s="237"/>
      <c r="S394" s="237"/>
      <c r="T394" s="237"/>
      <c r="U394" s="237"/>
      <c r="V394" s="237"/>
      <c r="W394" s="237"/>
      <c r="X394" s="237"/>
      <c r="Y394" s="237"/>
      <c r="Z394" s="232"/>
      <c r="AA394" s="232"/>
      <c r="AB394" s="232"/>
      <c r="AC394" s="232"/>
      <c r="AD394" s="232"/>
      <c r="AE394" s="232"/>
      <c r="AF394" s="232"/>
      <c r="AG394" s="232"/>
      <c r="AH394" s="237"/>
      <c r="AI394" s="237"/>
      <c r="AJ394" s="237"/>
      <c r="AK394" s="237"/>
      <c r="AL394" s="237"/>
      <c r="AM394" s="237"/>
      <c r="AN394" s="237"/>
      <c r="AO394" s="237"/>
      <c r="AP394" s="237"/>
      <c r="AQ394" s="237"/>
      <c r="AR394" s="237"/>
      <c r="AS394" s="237"/>
      <c r="AT394" s="237"/>
      <c r="AU394" s="237"/>
      <c r="AV394" s="237"/>
      <c r="AW394" s="237"/>
      <c r="AX394" s="237"/>
      <c r="AY394" s="237"/>
      <c r="AZ394" s="237"/>
      <c r="BA394" s="237"/>
      <c r="BB394" s="237"/>
      <c r="BC394" s="237"/>
      <c r="BD394" s="237"/>
      <c r="BE394" s="237"/>
      <c r="BF394" s="237"/>
      <c r="BG394" s="237"/>
      <c r="BH394" s="58"/>
      <c r="BI394" s="58"/>
      <c r="BJ394" s="58"/>
      <c r="BK394" s="58"/>
      <c r="BL394" s="58"/>
      <c r="BM394" s="58"/>
      <c r="BN394" s="58"/>
    </row>
    <row r="395" spans="1:83" s="135" customFormat="1" ht="18.75" customHeight="1">
      <c r="B395" s="232"/>
      <c r="C395" s="412" t="s">
        <v>320</v>
      </c>
      <c r="D395" s="412"/>
      <c r="E395" s="412"/>
      <c r="F395" s="412"/>
      <c r="G395" s="412"/>
      <c r="H395" s="412"/>
      <c r="I395" s="237" t="s">
        <v>321</v>
      </c>
      <c r="J395" s="237"/>
      <c r="K395" s="237"/>
      <c r="L395" s="237"/>
      <c r="M395" s="237"/>
      <c r="N395" s="237"/>
      <c r="O395" s="237"/>
      <c r="R395" s="427" t="e">
        <f ca="1">Calcu!M325</f>
        <v>#N/A</v>
      </c>
      <c r="S395" s="427"/>
      <c r="T395" s="412" t="s">
        <v>322</v>
      </c>
      <c r="U395" s="412"/>
      <c r="V395" s="431">
        <f>Calcu!N325</f>
        <v>0</v>
      </c>
      <c r="W395" s="431"/>
      <c r="X395" s="431"/>
      <c r="Y395" s="412" t="s">
        <v>323</v>
      </c>
      <c r="Z395" s="412"/>
      <c r="AA395" s="426" t="s">
        <v>290</v>
      </c>
      <c r="AB395" s="416" t="e">
        <f ca="1">R395*V395</f>
        <v>#N/A</v>
      </c>
      <c r="AC395" s="416"/>
      <c r="AD395" s="416"/>
      <c r="AE395" s="416"/>
      <c r="AF395" s="412" t="s">
        <v>324</v>
      </c>
      <c r="AG395" s="412"/>
      <c r="AH395" s="412"/>
      <c r="AI395" s="412"/>
      <c r="AJ395" s="412"/>
      <c r="AK395" s="412"/>
      <c r="AL395" s="412"/>
      <c r="AM395" s="237"/>
      <c r="AN395" s="237"/>
      <c r="AO395" s="237"/>
      <c r="AP395" s="237"/>
      <c r="AQ395" s="237"/>
      <c r="AR395" s="232"/>
      <c r="AS395" s="232"/>
      <c r="AT395" s="232"/>
      <c r="AU395" s="232"/>
      <c r="AV395" s="232"/>
      <c r="AW395" s="232"/>
      <c r="AX395" s="232"/>
      <c r="AY395" s="232"/>
      <c r="AZ395" s="232"/>
      <c r="BA395" s="232"/>
    </row>
    <row r="396" spans="1:83" s="135" customFormat="1" ht="18.75" customHeight="1">
      <c r="B396" s="232"/>
      <c r="C396" s="412"/>
      <c r="D396" s="412"/>
      <c r="E396" s="412"/>
      <c r="F396" s="412"/>
      <c r="G396" s="412"/>
      <c r="H396" s="412"/>
      <c r="I396" s="237"/>
      <c r="J396" s="237"/>
      <c r="K396" s="237"/>
      <c r="L396" s="237"/>
      <c r="M396" s="237"/>
      <c r="N396" s="237"/>
      <c r="O396" s="237"/>
      <c r="R396" s="427"/>
      <c r="S396" s="427"/>
      <c r="T396" s="412"/>
      <c r="U396" s="412"/>
      <c r="V396" s="431"/>
      <c r="W396" s="431"/>
      <c r="X396" s="431"/>
      <c r="Y396" s="412"/>
      <c r="Z396" s="412"/>
      <c r="AA396" s="426"/>
      <c r="AB396" s="416"/>
      <c r="AC396" s="416"/>
      <c r="AD396" s="416"/>
      <c r="AE396" s="416"/>
      <c r="AF396" s="412"/>
      <c r="AG396" s="412"/>
      <c r="AH396" s="412"/>
      <c r="AI396" s="412"/>
      <c r="AJ396" s="412"/>
      <c r="AK396" s="412"/>
      <c r="AL396" s="412"/>
      <c r="AM396" s="237"/>
      <c r="AN396" s="237"/>
      <c r="AO396" s="237"/>
      <c r="AP396" s="237"/>
      <c r="AQ396" s="237"/>
      <c r="AR396" s="232"/>
      <c r="AS396" s="232"/>
      <c r="AT396" s="232"/>
      <c r="AU396" s="232"/>
      <c r="AV396" s="232"/>
      <c r="AW396" s="232"/>
      <c r="AX396" s="232"/>
      <c r="AY396" s="232"/>
      <c r="AZ396" s="232"/>
      <c r="BA396" s="232"/>
    </row>
    <row r="397" spans="1:83" s="135" customFormat="1" ht="18.75" customHeight="1">
      <c r="B397" s="232"/>
      <c r="C397" s="237" t="s">
        <v>325</v>
      </c>
      <c r="D397" s="237"/>
      <c r="E397" s="237"/>
      <c r="F397" s="237"/>
      <c r="G397" s="237"/>
      <c r="H397" s="237"/>
      <c r="I397" s="237"/>
      <c r="J397" s="232"/>
      <c r="K397" s="240" t="s">
        <v>326</v>
      </c>
      <c r="L397" s="427" t="e">
        <f ca="1">AB395</f>
        <v>#N/A</v>
      </c>
      <c r="M397" s="427"/>
      <c r="N397" s="427"/>
      <c r="O397" s="427"/>
      <c r="P397" s="136" t="s">
        <v>327</v>
      </c>
      <c r="Q397" s="232"/>
      <c r="R397" s="232"/>
      <c r="S397" s="232"/>
      <c r="T397" s="232"/>
      <c r="U397" s="232"/>
      <c r="V397" s="232"/>
      <c r="W397" s="232"/>
      <c r="X397" s="232"/>
      <c r="Y397" s="240" t="s">
        <v>326</v>
      </c>
      <c r="Z397" s="232" t="s">
        <v>292</v>
      </c>
      <c r="AA397" s="414" t="e">
        <f ca="1">ABS(L397*O350)</f>
        <v>#N/A</v>
      </c>
      <c r="AB397" s="414"/>
      <c r="AC397" s="414"/>
      <c r="AD397" s="238" t="s">
        <v>288</v>
      </c>
      <c r="AE397" s="238"/>
      <c r="AF397" s="232"/>
      <c r="AG397" s="232"/>
      <c r="AH397" s="232"/>
      <c r="AI397" s="232"/>
      <c r="AJ397" s="232"/>
      <c r="AK397" s="232"/>
      <c r="AL397" s="232"/>
      <c r="AM397" s="232"/>
      <c r="AN397" s="232"/>
      <c r="AO397" s="232"/>
      <c r="AP397" s="232"/>
      <c r="AQ397" s="232"/>
      <c r="AR397" s="232"/>
      <c r="AS397" s="232"/>
      <c r="AT397" s="232"/>
      <c r="AU397" s="137"/>
      <c r="AV397" s="136"/>
      <c r="AW397" s="237"/>
      <c r="AX397" s="232"/>
      <c r="AY397" s="232"/>
      <c r="AZ397" s="232"/>
      <c r="BA397" s="232"/>
      <c r="BB397" s="232"/>
      <c r="BC397" s="232"/>
      <c r="BD397" s="232"/>
      <c r="BE397" s="232"/>
      <c r="BF397" s="232"/>
      <c r="BG397" s="232"/>
      <c r="BH397" s="58"/>
      <c r="BI397" s="58"/>
      <c r="BP397" s="238"/>
      <c r="BQ397" s="231"/>
    </row>
    <row r="398" spans="1:83" s="135" customFormat="1" ht="18.75" customHeight="1">
      <c r="B398" s="232"/>
      <c r="C398" s="412" t="s">
        <v>328</v>
      </c>
      <c r="D398" s="412"/>
      <c r="E398" s="412"/>
      <c r="F398" s="412"/>
      <c r="G398" s="412"/>
      <c r="H398" s="237"/>
      <c r="J398" s="237"/>
      <c r="K398" s="237"/>
      <c r="L398" s="237"/>
      <c r="M398" s="237"/>
      <c r="N398" s="237"/>
      <c r="O398" s="237"/>
      <c r="P398" s="237"/>
      <c r="Q398" s="237"/>
      <c r="R398" s="136"/>
      <c r="S398" s="237"/>
      <c r="T398" s="237"/>
      <c r="U398" s="237"/>
      <c r="W398" s="237"/>
      <c r="X398" s="237"/>
      <c r="Y398" s="237"/>
      <c r="Z398" s="237"/>
      <c r="AA398" s="240" t="s">
        <v>330</v>
      </c>
      <c r="AB398" s="237"/>
      <c r="AC398" s="237"/>
      <c r="AD398" s="237"/>
      <c r="AE398" s="232"/>
      <c r="AF398" s="232"/>
      <c r="AH398" s="232"/>
      <c r="AI398" s="232"/>
      <c r="AJ398" s="232"/>
      <c r="AK398" s="232"/>
      <c r="AL398" s="232"/>
      <c r="AM398" s="232"/>
      <c r="AN398" s="232"/>
      <c r="AO398" s="232"/>
      <c r="AP398" s="232"/>
      <c r="AQ398" s="232"/>
      <c r="AR398" s="232"/>
      <c r="AS398" s="232"/>
      <c r="AT398" s="232"/>
      <c r="AU398" s="232"/>
      <c r="AV398" s="232"/>
      <c r="AW398" s="232"/>
      <c r="AX398" s="232"/>
      <c r="AY398" s="232"/>
      <c r="AZ398" s="232"/>
      <c r="BA398" s="232"/>
      <c r="BB398" s="232"/>
      <c r="BC398" s="232"/>
      <c r="BD398" s="232"/>
      <c r="BE398" s="232"/>
      <c r="BF398" s="232"/>
      <c r="BG398" s="232"/>
      <c r="BH398" s="58"/>
      <c r="BI398" s="58"/>
      <c r="BJ398" s="58"/>
      <c r="BK398" s="58"/>
      <c r="BL398" s="58"/>
    </row>
    <row r="399" spans="1:83" s="135" customFormat="1" ht="18.75" customHeight="1">
      <c r="B399" s="232"/>
      <c r="C399" s="412"/>
      <c r="D399" s="412"/>
      <c r="E399" s="412"/>
      <c r="F399" s="412"/>
      <c r="G399" s="412"/>
      <c r="H399" s="237"/>
      <c r="I399" s="237"/>
      <c r="J399" s="237"/>
      <c r="K399" s="237"/>
      <c r="L399" s="237"/>
      <c r="M399" s="237"/>
      <c r="N399" s="237"/>
      <c r="O399" s="237"/>
      <c r="P399" s="237"/>
      <c r="Q399" s="237"/>
      <c r="R399" s="136"/>
      <c r="S399" s="237"/>
      <c r="T399" s="237"/>
      <c r="U399" s="237"/>
      <c r="V399" s="237"/>
      <c r="W399" s="237"/>
      <c r="X399" s="237"/>
      <c r="Y399" s="237"/>
      <c r="Z399" s="237"/>
      <c r="AA399" s="237"/>
      <c r="AB399" s="237"/>
      <c r="AC399" s="237"/>
      <c r="AD399" s="237"/>
      <c r="AE399" s="232"/>
      <c r="AF399" s="232"/>
      <c r="AG399" s="232"/>
      <c r="AH399" s="232"/>
      <c r="AI399" s="232"/>
      <c r="AJ399" s="232"/>
      <c r="AK399" s="232"/>
      <c r="AL399" s="232"/>
      <c r="AM399" s="232"/>
      <c r="AN399" s="232"/>
      <c r="AO399" s="232"/>
      <c r="AP399" s="232"/>
      <c r="AQ399" s="232"/>
      <c r="AR399" s="232"/>
      <c r="AS399" s="232"/>
      <c r="AT399" s="232"/>
      <c r="AU399" s="232"/>
      <c r="AV399" s="232"/>
      <c r="AW399" s="232"/>
      <c r="AX399" s="232"/>
      <c r="AY399" s="232"/>
      <c r="AZ399" s="232"/>
      <c r="BA399" s="232"/>
      <c r="BB399" s="232"/>
      <c r="BC399" s="232"/>
      <c r="BD399" s="232"/>
      <c r="BE399" s="232"/>
      <c r="BF399" s="232"/>
      <c r="BG399" s="232"/>
      <c r="BH399" s="58"/>
      <c r="BI399" s="58"/>
      <c r="BJ399" s="58"/>
      <c r="BK399" s="58"/>
      <c r="BL399" s="58"/>
    </row>
    <row r="400" spans="1:83" s="135" customFormat="1" ht="18.75" customHeight="1">
      <c r="B400" s="232"/>
      <c r="C400" s="237"/>
      <c r="D400" s="237"/>
      <c r="E400" s="237"/>
      <c r="F400" s="237"/>
      <c r="G400" s="237"/>
      <c r="H400" s="237"/>
      <c r="I400" s="237"/>
      <c r="J400" s="237"/>
      <c r="K400" s="237"/>
      <c r="L400" s="237"/>
      <c r="M400" s="237"/>
      <c r="N400" s="237"/>
      <c r="O400" s="237"/>
      <c r="P400" s="237"/>
      <c r="Q400" s="237"/>
      <c r="R400" s="136"/>
      <c r="S400" s="237"/>
      <c r="T400" s="237"/>
      <c r="U400" s="237"/>
      <c r="V400" s="237"/>
      <c r="W400" s="237"/>
      <c r="X400" s="237"/>
      <c r="Y400" s="237"/>
      <c r="Z400" s="237"/>
      <c r="AA400" s="237"/>
      <c r="AB400" s="411">
        <f>AP350</f>
        <v>100.00000000000004</v>
      </c>
      <c r="AC400" s="411"/>
      <c r="AD400" s="237"/>
      <c r="AE400" s="232"/>
      <c r="AF400" s="232"/>
      <c r="AG400" s="232"/>
      <c r="AH400" s="232"/>
      <c r="AI400" s="232"/>
      <c r="AJ400" s="232"/>
      <c r="AK400" s="232"/>
      <c r="AL400" s="232"/>
      <c r="AM400" s="232"/>
      <c r="AN400" s="232"/>
      <c r="AO400" s="232"/>
      <c r="AP400" s="232"/>
      <c r="AQ400" s="232"/>
      <c r="AR400" s="232"/>
      <c r="AS400" s="232"/>
      <c r="AT400" s="232"/>
      <c r="AU400" s="232"/>
      <c r="AV400" s="232"/>
      <c r="AW400" s="232"/>
      <c r="AX400" s="232"/>
      <c r="AY400" s="232"/>
      <c r="AZ400" s="232"/>
      <c r="BA400" s="232"/>
      <c r="BB400" s="232"/>
      <c r="BC400" s="232"/>
      <c r="BD400" s="232"/>
      <c r="BE400" s="232"/>
      <c r="BF400" s="232"/>
      <c r="BG400" s="232"/>
      <c r="BH400" s="58"/>
      <c r="BI400" s="58"/>
      <c r="BJ400" s="58"/>
      <c r="BK400" s="58"/>
      <c r="BL400" s="58"/>
    </row>
    <row r="401" spans="2:68" s="135" customFormat="1" ht="18.75" customHeight="1">
      <c r="B401" s="232"/>
      <c r="C401" s="237"/>
      <c r="D401" s="237"/>
      <c r="E401" s="237"/>
      <c r="F401" s="237"/>
      <c r="G401" s="237"/>
      <c r="H401" s="237"/>
      <c r="I401" s="237"/>
      <c r="J401" s="237"/>
      <c r="K401" s="237"/>
      <c r="L401" s="237"/>
      <c r="M401" s="237"/>
      <c r="N401" s="237"/>
      <c r="O401" s="237"/>
      <c r="P401" s="237"/>
      <c r="Q401" s="237"/>
      <c r="R401" s="136"/>
      <c r="S401" s="237"/>
      <c r="T401" s="237"/>
      <c r="U401" s="237"/>
      <c r="V401" s="237"/>
      <c r="W401" s="237"/>
      <c r="X401" s="237"/>
      <c r="Y401" s="237"/>
      <c r="Z401" s="237"/>
      <c r="AA401" s="237"/>
      <c r="AB401" s="411"/>
      <c r="AC401" s="411"/>
      <c r="AD401" s="237"/>
      <c r="AE401" s="232"/>
      <c r="AF401" s="232"/>
      <c r="AG401" s="232"/>
      <c r="AH401" s="232"/>
      <c r="AI401" s="232"/>
      <c r="AJ401" s="232"/>
      <c r="AK401" s="232"/>
      <c r="AL401" s="232"/>
      <c r="AM401" s="232"/>
      <c r="AN401" s="232"/>
      <c r="AO401" s="232"/>
      <c r="AP401" s="232"/>
      <c r="AQ401" s="232"/>
      <c r="AR401" s="232"/>
      <c r="AS401" s="232"/>
      <c r="AT401" s="232"/>
      <c r="AU401" s="232"/>
      <c r="AV401" s="232"/>
      <c r="AW401" s="232"/>
      <c r="AX401" s="232"/>
      <c r="AY401" s="232"/>
      <c r="AZ401" s="232"/>
      <c r="BA401" s="232"/>
      <c r="BB401" s="232"/>
      <c r="BC401" s="232"/>
      <c r="BD401" s="232"/>
      <c r="BE401" s="232"/>
      <c r="BF401" s="232"/>
      <c r="BG401" s="232"/>
      <c r="BH401" s="58"/>
      <c r="BI401" s="58"/>
      <c r="BJ401" s="58"/>
      <c r="BK401" s="58"/>
      <c r="BL401" s="58"/>
    </row>
    <row r="402" spans="2:68" s="135" customFormat="1" ht="18.75" customHeight="1">
      <c r="B402" s="232"/>
      <c r="C402" s="237"/>
      <c r="D402" s="237"/>
      <c r="E402" s="237"/>
      <c r="F402" s="237"/>
      <c r="G402" s="237"/>
      <c r="H402" s="237"/>
      <c r="I402" s="237"/>
      <c r="J402" s="237"/>
      <c r="K402" s="237"/>
      <c r="L402" s="237"/>
      <c r="M402" s="237"/>
      <c r="N402" s="237"/>
      <c r="O402" s="237"/>
      <c r="P402" s="237"/>
      <c r="Q402" s="237"/>
      <c r="R402" s="136"/>
      <c r="S402" s="237"/>
      <c r="T402" s="237"/>
      <c r="U402" s="237"/>
      <c r="V402" s="237"/>
      <c r="W402" s="237"/>
      <c r="X402" s="237"/>
      <c r="Y402" s="237"/>
      <c r="Z402" s="237"/>
      <c r="AA402" s="237"/>
      <c r="AB402" s="237"/>
      <c r="AC402" s="237"/>
      <c r="AD402" s="237"/>
      <c r="AE402" s="232"/>
      <c r="AF402" s="232"/>
      <c r="AG402" s="232"/>
      <c r="AH402" s="232"/>
      <c r="AI402" s="232"/>
      <c r="AJ402" s="232"/>
      <c r="AK402" s="232"/>
      <c r="AL402" s="232"/>
      <c r="AM402" s="232"/>
      <c r="AN402" s="232"/>
      <c r="AO402" s="232"/>
      <c r="AP402" s="232"/>
      <c r="AQ402" s="232"/>
      <c r="AR402" s="232"/>
      <c r="AS402" s="232"/>
      <c r="AT402" s="232"/>
      <c r="AU402" s="232"/>
      <c r="AV402" s="232"/>
      <c r="AW402" s="232"/>
      <c r="AX402" s="232"/>
      <c r="AY402" s="232"/>
      <c r="AZ402" s="232"/>
      <c r="BA402" s="232"/>
      <c r="BB402" s="232"/>
      <c r="BC402" s="232"/>
      <c r="BD402" s="232"/>
      <c r="BE402" s="232"/>
      <c r="BF402" s="232"/>
      <c r="BG402" s="232"/>
      <c r="BH402" s="58"/>
      <c r="BI402" s="58"/>
      <c r="BJ402" s="58"/>
      <c r="BK402" s="58"/>
      <c r="BL402" s="58"/>
    </row>
    <row r="403" spans="2:68" s="135" customFormat="1" ht="18.75" customHeight="1">
      <c r="B403" s="232"/>
      <c r="C403" s="237"/>
      <c r="D403" s="237"/>
      <c r="E403" s="237"/>
      <c r="F403" s="237"/>
      <c r="G403" s="237"/>
      <c r="H403" s="237"/>
      <c r="I403" s="237"/>
      <c r="J403" s="237"/>
      <c r="K403" s="237"/>
      <c r="L403" s="237"/>
      <c r="M403" s="237"/>
      <c r="N403" s="237"/>
      <c r="O403" s="237"/>
      <c r="P403" s="237"/>
      <c r="Q403" s="237"/>
      <c r="R403" s="136"/>
      <c r="S403" s="237"/>
      <c r="T403" s="237"/>
      <c r="U403" s="237"/>
      <c r="V403" s="237"/>
      <c r="W403" s="237"/>
      <c r="X403" s="237"/>
      <c r="Y403" s="237"/>
      <c r="Z403" s="237"/>
      <c r="AA403" s="237"/>
      <c r="AB403" s="237"/>
      <c r="AC403" s="237"/>
      <c r="AD403" s="237"/>
      <c r="AE403" s="232"/>
      <c r="AF403" s="232"/>
      <c r="AG403" s="232"/>
      <c r="AH403" s="232"/>
      <c r="AI403" s="232"/>
      <c r="AJ403" s="232"/>
      <c r="AK403" s="232"/>
      <c r="AL403" s="232"/>
      <c r="AM403" s="232"/>
      <c r="AN403" s="232"/>
      <c r="AO403" s="232"/>
      <c r="AP403" s="232"/>
      <c r="AQ403" s="232"/>
      <c r="AR403" s="232"/>
      <c r="AS403" s="232"/>
      <c r="AT403" s="232"/>
      <c r="AU403" s="232"/>
      <c r="AV403" s="232"/>
      <c r="AW403" s="232"/>
      <c r="AX403" s="232"/>
      <c r="AY403" s="232"/>
      <c r="AZ403" s="232"/>
      <c r="BA403" s="232"/>
      <c r="BB403" s="232"/>
      <c r="BC403" s="232"/>
      <c r="BD403" s="232"/>
      <c r="BE403" s="232"/>
      <c r="BF403" s="232"/>
      <c r="BG403" s="232"/>
      <c r="BH403" s="237"/>
      <c r="BI403" s="237"/>
      <c r="BJ403" s="237"/>
      <c r="BK403" s="237"/>
    </row>
    <row r="404" spans="2:68" s="135" customFormat="1" ht="18.75" customHeight="1">
      <c r="B404" s="57" t="str">
        <f>"4. "&amp;$N$5&amp;"과 "&amp;$T$5&amp;"의 온도 차에 의한 표준불확도,"</f>
        <v>4. 핀 게이지과 표준 측장기의 온도 차에 의한 표준불확도,</v>
      </c>
      <c r="D404" s="237"/>
      <c r="E404" s="237"/>
      <c r="F404" s="237"/>
      <c r="G404" s="237"/>
      <c r="H404" s="237"/>
      <c r="I404" s="237"/>
      <c r="J404" s="237"/>
      <c r="K404" s="237"/>
      <c r="L404" s="237"/>
      <c r="M404" s="237"/>
      <c r="N404" s="237"/>
      <c r="O404" s="237"/>
      <c r="P404" s="237"/>
      <c r="Q404" s="237"/>
      <c r="R404" s="237"/>
      <c r="S404" s="237"/>
      <c r="T404" s="237"/>
      <c r="U404" s="237"/>
      <c r="V404" s="237"/>
      <c r="W404" s="237"/>
      <c r="X404" s="237"/>
      <c r="Y404" s="57" t="s">
        <v>331</v>
      </c>
      <c r="AA404" s="237"/>
      <c r="AC404" s="237"/>
      <c r="AD404" s="237"/>
      <c r="AE404" s="237"/>
      <c r="AF404" s="237"/>
      <c r="AG404" s="237"/>
      <c r="AH404" s="232"/>
      <c r="AI404" s="232"/>
      <c r="AJ404" s="232"/>
      <c r="AK404" s="232"/>
      <c r="AL404" s="232"/>
      <c r="AM404" s="232"/>
      <c r="AN404" s="232"/>
      <c r="AO404" s="237"/>
      <c r="AP404" s="237"/>
      <c r="AQ404" s="237"/>
      <c r="AR404" s="237"/>
      <c r="AS404" s="237"/>
      <c r="AT404" s="237"/>
      <c r="AU404" s="237"/>
      <c r="AV404" s="237"/>
      <c r="AW404" s="237"/>
      <c r="AX404" s="237"/>
      <c r="AY404" s="237"/>
      <c r="AZ404" s="237"/>
      <c r="BA404" s="237"/>
      <c r="BB404" s="237"/>
      <c r="BC404" s="237"/>
      <c r="BD404" s="237"/>
      <c r="BE404" s="237"/>
      <c r="BF404" s="237"/>
      <c r="BG404" s="237"/>
      <c r="BH404" s="58"/>
      <c r="BI404" s="58"/>
      <c r="BJ404" s="58"/>
      <c r="BK404" s="58"/>
      <c r="BL404" s="58"/>
      <c r="BM404" s="58"/>
      <c r="BN404" s="58"/>
    </row>
    <row r="405" spans="2:68" s="135" customFormat="1" ht="18.75" customHeight="1">
      <c r="B405" s="57"/>
      <c r="C405" s="237" t="e">
        <f ca="1">"※ 열평형 상태에서 "&amp;$N$5&amp;"과 "&amp;$T$5&amp;"의 온도차가 ±"&amp;N408&amp;" ℃ 이내에서 일치한다고"</f>
        <v>#N/A</v>
      </c>
      <c r="D405" s="237"/>
      <c r="E405" s="237"/>
      <c r="F405" s="237"/>
      <c r="G405" s="237"/>
      <c r="H405" s="237"/>
      <c r="I405" s="237"/>
      <c r="J405" s="237"/>
      <c r="K405" s="237"/>
      <c r="L405" s="237"/>
      <c r="M405" s="237"/>
      <c r="N405" s="237"/>
      <c r="O405" s="237"/>
      <c r="P405" s="237"/>
      <c r="Q405" s="237"/>
      <c r="R405" s="237"/>
      <c r="S405" s="237"/>
      <c r="T405" s="237"/>
      <c r="U405" s="237"/>
      <c r="V405" s="237"/>
      <c r="W405" s="237"/>
      <c r="X405" s="237"/>
      <c r="Y405" s="237"/>
      <c r="Z405" s="237"/>
      <c r="AA405" s="237"/>
      <c r="AB405" s="237"/>
      <c r="AC405" s="237"/>
      <c r="AD405" s="237"/>
      <c r="AE405" s="237"/>
      <c r="AF405" s="237"/>
      <c r="AG405" s="237"/>
      <c r="AH405" s="237"/>
      <c r="AI405" s="237"/>
      <c r="AJ405" s="237"/>
      <c r="AK405" s="237"/>
      <c r="AL405" s="237"/>
      <c r="AM405" s="232"/>
      <c r="AN405" s="232"/>
      <c r="AO405" s="237"/>
      <c r="AP405" s="237"/>
      <c r="AQ405" s="237"/>
      <c r="AR405" s="237"/>
      <c r="AS405" s="237"/>
      <c r="AT405" s="237"/>
      <c r="AU405" s="237"/>
      <c r="AV405" s="237"/>
      <c r="AW405" s="237"/>
      <c r="AX405" s="237"/>
      <c r="AY405" s="237"/>
      <c r="AZ405" s="237"/>
      <c r="BA405" s="237"/>
      <c r="BB405" s="237"/>
      <c r="BC405" s="237"/>
      <c r="BD405" s="237"/>
      <c r="BE405" s="237"/>
      <c r="BF405" s="237"/>
      <c r="BG405" s="237"/>
      <c r="BH405" s="58"/>
      <c r="BI405" s="58"/>
      <c r="BJ405" s="58"/>
      <c r="BK405" s="58"/>
      <c r="BL405" s="58"/>
      <c r="BM405" s="58"/>
      <c r="BN405" s="58"/>
    </row>
    <row r="406" spans="2:68" s="135" customFormat="1" ht="18.75" customHeight="1">
      <c r="B406" s="57"/>
      <c r="C406" s="237"/>
      <c r="D406" s="237" t="s">
        <v>332</v>
      </c>
      <c r="E406" s="237"/>
      <c r="F406" s="237"/>
      <c r="G406" s="237"/>
      <c r="H406" s="237"/>
      <c r="I406" s="237"/>
      <c r="J406" s="237"/>
      <c r="K406" s="237"/>
      <c r="L406" s="237"/>
      <c r="M406" s="237"/>
      <c r="N406" s="237"/>
      <c r="O406" s="237"/>
      <c r="P406" s="237"/>
      <c r="Q406" s="237"/>
      <c r="R406" s="237"/>
      <c r="S406" s="237"/>
      <c r="T406" s="237"/>
      <c r="U406" s="237"/>
      <c r="V406" s="237"/>
      <c r="W406" s="237"/>
      <c r="X406" s="237"/>
      <c r="Y406" s="237"/>
      <c r="Z406" s="237"/>
      <c r="AA406" s="237"/>
      <c r="AB406" s="237"/>
      <c r="AC406" s="237"/>
      <c r="AD406" s="237"/>
      <c r="AE406" s="237"/>
      <c r="AF406" s="237"/>
      <c r="AG406" s="237"/>
      <c r="AH406" s="237"/>
      <c r="AI406" s="237"/>
      <c r="AJ406" s="237"/>
      <c r="AK406" s="237"/>
      <c r="AL406" s="237"/>
      <c r="AM406" s="232"/>
      <c r="AN406" s="232"/>
      <c r="AO406" s="237"/>
      <c r="AP406" s="237"/>
      <c r="AQ406" s="237"/>
      <c r="AR406" s="237"/>
      <c r="AS406" s="237"/>
      <c r="AT406" s="237"/>
      <c r="AU406" s="237"/>
      <c r="AV406" s="237"/>
      <c r="AW406" s="237"/>
      <c r="AX406" s="237"/>
      <c r="AY406" s="237"/>
      <c r="AZ406" s="237"/>
      <c r="BA406" s="237"/>
      <c r="BB406" s="237"/>
      <c r="BC406" s="237"/>
      <c r="BD406" s="237"/>
      <c r="BE406" s="237"/>
      <c r="BF406" s="237"/>
      <c r="BG406" s="237"/>
      <c r="BH406" s="58"/>
      <c r="BI406" s="58"/>
      <c r="BJ406" s="58"/>
      <c r="BK406" s="58"/>
      <c r="BL406" s="58"/>
      <c r="BM406" s="58"/>
      <c r="BN406" s="58"/>
    </row>
    <row r="407" spans="2:68" s="135" customFormat="1" ht="18.75" customHeight="1">
      <c r="B407" s="232"/>
      <c r="C407" s="238" t="s">
        <v>333</v>
      </c>
      <c r="D407" s="232"/>
      <c r="E407" s="232"/>
      <c r="F407" s="232"/>
      <c r="G407" s="232"/>
      <c r="H407" s="428" t="e">
        <f ca="1">H351</f>
        <v>#N/A</v>
      </c>
      <c r="I407" s="428"/>
      <c r="J407" s="428"/>
      <c r="K407" s="428"/>
      <c r="L407" s="428"/>
      <c r="M407" s="428"/>
      <c r="N407" s="428"/>
      <c r="O407" s="428"/>
      <c r="P407" s="234"/>
      <c r="Q407" s="237"/>
      <c r="R407" s="237"/>
      <c r="S407" s="237"/>
      <c r="T407" s="237"/>
      <c r="U407" s="237"/>
      <c r="V407" s="237"/>
      <c r="W407" s="232"/>
      <c r="X407" s="232"/>
      <c r="Y407" s="232"/>
      <c r="Z407" s="237"/>
      <c r="AA407" s="237"/>
      <c r="AB407" s="237"/>
      <c r="AC407" s="237"/>
      <c r="AD407" s="237"/>
      <c r="AE407" s="237"/>
      <c r="AF407" s="237"/>
      <c r="AG407" s="237"/>
      <c r="AH407" s="232"/>
      <c r="AI407" s="232"/>
      <c r="AJ407" s="232"/>
      <c r="AK407" s="232"/>
      <c r="AL407" s="232"/>
      <c r="AM407" s="232"/>
      <c r="AN407" s="232"/>
      <c r="AO407" s="237"/>
      <c r="AP407" s="237"/>
      <c r="AQ407" s="237"/>
      <c r="AR407" s="237"/>
      <c r="AS407" s="237"/>
      <c r="AT407" s="237"/>
      <c r="AU407" s="237"/>
      <c r="AV407" s="237"/>
      <c r="AW407" s="237"/>
      <c r="AX407" s="237"/>
      <c r="AY407" s="237"/>
      <c r="AZ407" s="237"/>
      <c r="BA407" s="237"/>
      <c r="BB407" s="237"/>
      <c r="BC407" s="237"/>
      <c r="BD407" s="237"/>
      <c r="BE407" s="237"/>
      <c r="BF407" s="237"/>
      <c r="BG407" s="237"/>
      <c r="BH407" s="58"/>
      <c r="BI407" s="58"/>
      <c r="BJ407" s="58"/>
      <c r="BK407" s="58"/>
      <c r="BL407" s="58"/>
      <c r="BM407" s="58"/>
    </row>
    <row r="408" spans="2:68" s="135" customFormat="1" ht="18.75" customHeight="1">
      <c r="B408" s="232"/>
      <c r="C408" s="412" t="s">
        <v>334</v>
      </c>
      <c r="D408" s="412"/>
      <c r="E408" s="412"/>
      <c r="F408" s="412"/>
      <c r="G408" s="412"/>
      <c r="H408" s="412"/>
      <c r="I408" s="412"/>
      <c r="J408" s="429" t="s">
        <v>335</v>
      </c>
      <c r="K408" s="429"/>
      <c r="L408" s="429"/>
      <c r="M408" s="426" t="s">
        <v>290</v>
      </c>
      <c r="N408" s="420" t="e">
        <f ca="1">Calcu!G326</f>
        <v>#N/A</v>
      </c>
      <c r="O408" s="420"/>
      <c r="P408" s="246" t="s">
        <v>336</v>
      </c>
      <c r="Q408" s="247"/>
      <c r="R408" s="426" t="s">
        <v>290</v>
      </c>
      <c r="S408" s="414" t="e">
        <f ca="1">N408/SQRT(3)</f>
        <v>#N/A</v>
      </c>
      <c r="T408" s="414"/>
      <c r="U408" s="414"/>
      <c r="V408" s="416" t="s">
        <v>336</v>
      </c>
      <c r="W408" s="416"/>
      <c r="X408" s="234"/>
      <c r="Y408" s="237"/>
      <c r="AX408" s="237"/>
      <c r="AY408" s="237"/>
      <c r="AZ408" s="237"/>
      <c r="BA408" s="237"/>
      <c r="BB408" s="237"/>
      <c r="BC408" s="237"/>
      <c r="BD408" s="237"/>
      <c r="BE408" s="237"/>
      <c r="BF408" s="237"/>
      <c r="BG408" s="237"/>
      <c r="BH408" s="237"/>
      <c r="BI408" s="237"/>
      <c r="BJ408" s="58"/>
      <c r="BK408" s="58"/>
      <c r="BL408" s="58"/>
      <c r="BM408" s="58"/>
      <c r="BN408" s="58"/>
      <c r="BO408" s="58"/>
      <c r="BP408" s="58"/>
    </row>
    <row r="409" spans="2:68" s="135" customFormat="1" ht="18.75" customHeight="1">
      <c r="B409" s="232"/>
      <c r="C409" s="412"/>
      <c r="D409" s="412"/>
      <c r="E409" s="412"/>
      <c r="F409" s="412"/>
      <c r="G409" s="412"/>
      <c r="H409" s="412"/>
      <c r="I409" s="412"/>
      <c r="J409" s="429"/>
      <c r="K409" s="429"/>
      <c r="L409" s="429"/>
      <c r="M409" s="426"/>
      <c r="N409" s="232"/>
      <c r="O409" s="232"/>
      <c r="P409" s="232"/>
      <c r="Q409" s="232"/>
      <c r="R409" s="426"/>
      <c r="S409" s="414"/>
      <c r="T409" s="414"/>
      <c r="U409" s="414"/>
      <c r="V409" s="416"/>
      <c r="W409" s="416"/>
      <c r="X409" s="234"/>
      <c r="Y409" s="237"/>
      <c r="AX409" s="237"/>
      <c r="AY409" s="237"/>
      <c r="AZ409" s="237"/>
      <c r="BA409" s="237"/>
      <c r="BB409" s="237"/>
      <c r="BC409" s="237"/>
      <c r="BD409" s="237"/>
      <c r="BE409" s="237"/>
      <c r="BF409" s="237"/>
      <c r="BG409" s="237"/>
      <c r="BH409" s="237"/>
      <c r="BI409" s="237"/>
      <c r="BJ409" s="58"/>
      <c r="BK409" s="58"/>
      <c r="BL409" s="58"/>
      <c r="BM409" s="58"/>
      <c r="BN409" s="58"/>
      <c r="BO409" s="58"/>
      <c r="BP409" s="58"/>
    </row>
    <row r="410" spans="2:68" s="135" customFormat="1" ht="18.75" customHeight="1">
      <c r="B410" s="232"/>
      <c r="C410" s="237" t="s">
        <v>337</v>
      </c>
      <c r="D410" s="237"/>
      <c r="E410" s="237"/>
      <c r="F410" s="237"/>
      <c r="G410" s="237"/>
      <c r="H410" s="237"/>
      <c r="I410" s="411" t="str">
        <f>V351</f>
        <v>직사각형</v>
      </c>
      <c r="J410" s="411"/>
      <c r="K410" s="411"/>
      <c r="L410" s="411"/>
      <c r="M410" s="411"/>
      <c r="N410" s="411"/>
      <c r="O410" s="411"/>
      <c r="P410" s="411"/>
      <c r="Q410" s="237"/>
      <c r="R410" s="237"/>
      <c r="S410" s="237"/>
      <c r="T410" s="237"/>
      <c r="U410" s="237"/>
      <c r="V410" s="237"/>
      <c r="W410" s="237"/>
      <c r="X410" s="237"/>
      <c r="Y410" s="237"/>
      <c r="Z410" s="232"/>
      <c r="AA410" s="232"/>
      <c r="AB410" s="232"/>
      <c r="AC410" s="232"/>
      <c r="AD410" s="232"/>
      <c r="AE410" s="232"/>
      <c r="AF410" s="232"/>
      <c r="AG410" s="232"/>
      <c r="AH410" s="232"/>
      <c r="AI410" s="232"/>
      <c r="AJ410" s="232"/>
      <c r="AK410" s="232"/>
      <c r="AL410" s="232"/>
      <c r="AM410" s="232"/>
      <c r="AN410" s="232"/>
      <c r="AO410" s="232"/>
      <c r="AP410" s="237"/>
      <c r="AQ410" s="237"/>
      <c r="AR410" s="237"/>
      <c r="AS410" s="237"/>
      <c r="AT410" s="237"/>
      <c r="AU410" s="237"/>
      <c r="AV410" s="237"/>
      <c r="AW410" s="237"/>
      <c r="AX410" s="237"/>
      <c r="AY410" s="237"/>
      <c r="AZ410" s="237"/>
      <c r="BA410" s="237"/>
      <c r="BB410" s="237"/>
      <c r="BC410" s="237"/>
      <c r="BD410" s="237"/>
      <c r="BE410" s="237"/>
      <c r="BF410" s="237"/>
      <c r="BG410" s="237"/>
      <c r="BH410" s="58"/>
      <c r="BI410" s="58"/>
      <c r="BJ410" s="58"/>
      <c r="BK410" s="58"/>
      <c r="BL410" s="58"/>
    </row>
    <row r="411" spans="2:68" s="135" customFormat="1" ht="18.75" customHeight="1">
      <c r="B411" s="232"/>
      <c r="C411" s="412" t="s">
        <v>338</v>
      </c>
      <c r="D411" s="412"/>
      <c r="E411" s="412"/>
      <c r="F411" s="412"/>
      <c r="G411" s="412"/>
      <c r="H411" s="412"/>
      <c r="I411" s="237"/>
      <c r="J411" s="237"/>
      <c r="K411" s="237"/>
      <c r="L411" s="237"/>
      <c r="M411" s="237"/>
      <c r="N411" s="237"/>
      <c r="O411" s="232"/>
      <c r="R411" s="412" t="e">
        <f ca="1">-H350*10^6</f>
        <v>#N/A</v>
      </c>
      <c r="S411" s="412"/>
      <c r="T411" s="412"/>
      <c r="U411" s="412" t="s">
        <v>339</v>
      </c>
      <c r="V411" s="412"/>
      <c r="W411" s="412"/>
      <c r="X411" s="412"/>
      <c r="Y411" s="426" t="s">
        <v>76</v>
      </c>
      <c r="Z411" s="431">
        <f>Calcu!N326</f>
        <v>0</v>
      </c>
      <c r="AA411" s="431"/>
      <c r="AB411" s="431"/>
      <c r="AC411" s="412" t="s">
        <v>288</v>
      </c>
      <c r="AD411" s="412"/>
      <c r="AE411" s="426" t="s">
        <v>290</v>
      </c>
      <c r="AF411" s="432" t="e">
        <f ca="1">R411*10^-6*Z411</f>
        <v>#N/A</v>
      </c>
      <c r="AG411" s="432"/>
      <c r="AH411" s="432"/>
      <c r="AI411" s="412" t="s">
        <v>340</v>
      </c>
      <c r="AJ411" s="412"/>
      <c r="AK411" s="412"/>
      <c r="AL411" s="412"/>
      <c r="AM411" s="412"/>
      <c r="AN411" s="412"/>
      <c r="AO411" s="412"/>
      <c r="AP411" s="237"/>
      <c r="AQ411" s="237"/>
      <c r="AR411" s="237"/>
      <c r="AS411" s="237"/>
      <c r="AT411" s="237"/>
      <c r="AU411" s="237"/>
      <c r="AV411" s="237"/>
      <c r="AW411" s="237"/>
      <c r="AX411" s="237"/>
      <c r="AY411" s="237"/>
      <c r="AZ411" s="237"/>
      <c r="BA411" s="237"/>
      <c r="BB411" s="237"/>
      <c r="BC411" s="232"/>
      <c r="BD411" s="232"/>
      <c r="BE411" s="232"/>
      <c r="BF411" s="232"/>
      <c r="BG411" s="232"/>
      <c r="BH411" s="232"/>
    </row>
    <row r="412" spans="2:68" s="135" customFormat="1" ht="18.75" customHeight="1">
      <c r="B412" s="232"/>
      <c r="C412" s="412"/>
      <c r="D412" s="412"/>
      <c r="E412" s="412"/>
      <c r="F412" s="412"/>
      <c r="G412" s="412"/>
      <c r="H412" s="412"/>
      <c r="I412" s="237"/>
      <c r="J412" s="237"/>
      <c r="K412" s="237"/>
      <c r="L412" s="237"/>
      <c r="M412" s="237"/>
      <c r="N412" s="237"/>
      <c r="O412" s="232"/>
      <c r="R412" s="412"/>
      <c r="S412" s="412"/>
      <c r="T412" s="412"/>
      <c r="U412" s="412"/>
      <c r="V412" s="412"/>
      <c r="W412" s="412"/>
      <c r="X412" s="412"/>
      <c r="Y412" s="426"/>
      <c r="Z412" s="431"/>
      <c r="AA412" s="431"/>
      <c r="AB412" s="431"/>
      <c r="AC412" s="412"/>
      <c r="AD412" s="412"/>
      <c r="AE412" s="426"/>
      <c r="AF412" s="432"/>
      <c r="AG412" s="432"/>
      <c r="AH412" s="432"/>
      <c r="AI412" s="412"/>
      <c r="AJ412" s="412"/>
      <c r="AK412" s="412"/>
      <c r="AL412" s="412"/>
      <c r="AM412" s="412"/>
      <c r="AN412" s="412"/>
      <c r="AO412" s="412"/>
      <c r="AP412" s="237"/>
      <c r="AQ412" s="237"/>
      <c r="AR412" s="237"/>
      <c r="AS412" s="237"/>
      <c r="AT412" s="237"/>
      <c r="AU412" s="237"/>
      <c r="AV412" s="237"/>
      <c r="AW412" s="237"/>
      <c r="AX412" s="237"/>
      <c r="AY412" s="237"/>
      <c r="AZ412" s="237"/>
      <c r="BA412" s="237"/>
      <c r="BB412" s="237"/>
      <c r="BC412" s="232"/>
      <c r="BD412" s="232"/>
      <c r="BE412" s="232"/>
      <c r="BF412" s="232"/>
      <c r="BG412" s="232"/>
      <c r="BH412" s="232"/>
    </row>
    <row r="413" spans="2:68" s="135" customFormat="1" ht="18.75" customHeight="1">
      <c r="B413" s="232"/>
      <c r="C413" s="237" t="s">
        <v>341</v>
      </c>
      <c r="D413" s="237"/>
      <c r="E413" s="237"/>
      <c r="F413" s="237"/>
      <c r="G413" s="237"/>
      <c r="H413" s="237"/>
      <c r="I413" s="237"/>
      <c r="J413" s="232"/>
      <c r="K413" s="240" t="s">
        <v>342</v>
      </c>
      <c r="L413" s="432" t="e">
        <f ca="1">AF411</f>
        <v>#N/A</v>
      </c>
      <c r="M413" s="432"/>
      <c r="N413" s="432"/>
      <c r="O413" s="136" t="s">
        <v>343</v>
      </c>
      <c r="P413" s="232"/>
      <c r="Q413" s="232"/>
      <c r="R413" s="232" t="s">
        <v>296</v>
      </c>
      <c r="S413" s="433" t="e">
        <f ca="1">S408</f>
        <v>#N/A</v>
      </c>
      <c r="T413" s="433"/>
      <c r="U413" s="433"/>
      <c r="V413" s="433"/>
      <c r="W413" s="240" t="s">
        <v>326</v>
      </c>
      <c r="X413" s="232" t="s">
        <v>290</v>
      </c>
      <c r="Y413" s="414" t="e">
        <f ca="1">ABS(L413*S413)</f>
        <v>#N/A</v>
      </c>
      <c r="Z413" s="414"/>
      <c r="AA413" s="414"/>
      <c r="AB413" s="238" t="s">
        <v>288</v>
      </c>
      <c r="AC413" s="238"/>
      <c r="AD413" s="232"/>
      <c r="AE413" s="232"/>
      <c r="AF413" s="248"/>
      <c r="AG413" s="232"/>
      <c r="AH413" s="232"/>
      <c r="AI413" s="232"/>
      <c r="AJ413" s="232"/>
      <c r="AK413" s="232"/>
      <c r="AL413" s="232"/>
      <c r="AM413" s="232"/>
      <c r="AN413" s="232"/>
      <c r="AO413" s="232"/>
      <c r="AP413" s="249"/>
      <c r="AQ413" s="249"/>
      <c r="AR413" s="249"/>
      <c r="AS413" s="237"/>
      <c r="AT413" s="237"/>
      <c r="AU413" s="237"/>
      <c r="AV413" s="250"/>
      <c r="AW413" s="250"/>
      <c r="AX413" s="250"/>
      <c r="AY413" s="250"/>
      <c r="AZ413" s="250"/>
      <c r="BA413" s="250"/>
      <c r="BB413" s="232"/>
      <c r="BC413" s="232"/>
      <c r="BD413" s="232"/>
      <c r="BE413" s="232"/>
      <c r="BF413" s="232"/>
      <c r="BG413" s="232"/>
    </row>
    <row r="414" spans="2:68" s="135" customFormat="1" ht="18.75" customHeight="1">
      <c r="B414" s="232"/>
      <c r="C414" s="412" t="s">
        <v>344</v>
      </c>
      <c r="D414" s="412"/>
      <c r="E414" s="412"/>
      <c r="F414" s="412"/>
      <c r="G414" s="412"/>
      <c r="H414" s="237"/>
      <c r="J414" s="237"/>
      <c r="K414" s="237"/>
      <c r="L414" s="237"/>
      <c r="M414" s="237"/>
      <c r="N414" s="237"/>
      <c r="O414" s="237"/>
      <c r="P414" s="237"/>
      <c r="Q414" s="237"/>
      <c r="R414" s="136"/>
      <c r="S414" s="237"/>
      <c r="T414" s="237"/>
      <c r="U414" s="237"/>
      <c r="W414" s="240" t="s">
        <v>345</v>
      </c>
      <c r="X414" s="237"/>
      <c r="Y414" s="237"/>
      <c r="Z414" s="237"/>
      <c r="AA414" s="237"/>
      <c r="AB414" s="237"/>
      <c r="AC414" s="237"/>
      <c r="AD414" s="237"/>
      <c r="AE414" s="232"/>
      <c r="AF414" s="232"/>
      <c r="AG414" s="232"/>
      <c r="AH414" s="232"/>
      <c r="AI414" s="232"/>
      <c r="AJ414" s="232"/>
      <c r="AK414" s="232"/>
      <c r="AL414" s="232"/>
      <c r="AM414" s="232"/>
      <c r="AN414" s="232"/>
      <c r="AO414" s="232"/>
      <c r="AP414" s="232"/>
      <c r="AQ414" s="232"/>
      <c r="AR414" s="232"/>
      <c r="AS414" s="232"/>
      <c r="AT414" s="232"/>
      <c r="AU414" s="237"/>
      <c r="AV414" s="232"/>
      <c r="AW414" s="232"/>
      <c r="AX414" s="232"/>
      <c r="AY414" s="232"/>
      <c r="AZ414" s="232"/>
      <c r="BA414" s="232"/>
      <c r="BB414" s="232"/>
      <c r="BC414" s="232"/>
      <c r="BD414" s="232"/>
      <c r="BE414" s="232"/>
      <c r="BF414" s="232"/>
      <c r="BG414" s="232"/>
    </row>
    <row r="415" spans="2:68" s="135" customFormat="1" ht="18.75" customHeight="1">
      <c r="B415" s="232"/>
      <c r="C415" s="412"/>
      <c r="D415" s="412"/>
      <c r="E415" s="412"/>
      <c r="F415" s="412"/>
      <c r="G415" s="412"/>
      <c r="H415" s="237"/>
      <c r="I415" s="237"/>
      <c r="J415" s="237"/>
      <c r="K415" s="237"/>
      <c r="L415" s="237"/>
      <c r="M415" s="237"/>
      <c r="N415" s="237"/>
      <c r="O415" s="237"/>
      <c r="P415" s="237"/>
      <c r="Q415" s="237"/>
      <c r="R415" s="136"/>
      <c r="S415" s="237"/>
      <c r="T415" s="237"/>
      <c r="U415" s="237"/>
      <c r="V415" s="237"/>
      <c r="W415" s="237"/>
      <c r="X415" s="237"/>
      <c r="Y415" s="237"/>
      <c r="Z415" s="237"/>
      <c r="AA415" s="237"/>
      <c r="AB415" s="237"/>
      <c r="AC415" s="232"/>
      <c r="AD415" s="232"/>
      <c r="AE415" s="232"/>
      <c r="AF415" s="232"/>
      <c r="AG415" s="232"/>
      <c r="AH415" s="232"/>
      <c r="AI415" s="232"/>
      <c r="AJ415" s="232"/>
      <c r="AK415" s="232"/>
      <c r="AL415" s="232"/>
      <c r="AM415" s="232"/>
      <c r="AN415" s="232"/>
      <c r="AO415" s="232"/>
      <c r="AP415" s="232"/>
      <c r="AQ415" s="232"/>
      <c r="AR415" s="232"/>
      <c r="AS415" s="232"/>
      <c r="AT415" s="232"/>
      <c r="AU415" s="232"/>
      <c r="AV415" s="232"/>
      <c r="AW415" s="232"/>
      <c r="AX415" s="232"/>
      <c r="AY415" s="232"/>
      <c r="AZ415" s="232"/>
      <c r="BA415" s="232"/>
      <c r="BB415" s="232"/>
      <c r="BC415" s="232"/>
      <c r="BD415" s="232"/>
      <c r="BE415" s="232"/>
      <c r="BF415" s="232"/>
      <c r="BG415" s="232"/>
    </row>
    <row r="416" spans="2:68" s="135" customFormat="1" ht="18.75" customHeight="1">
      <c r="B416" s="232"/>
      <c r="C416" s="237"/>
      <c r="D416" s="237"/>
      <c r="E416" s="237"/>
      <c r="F416" s="237"/>
      <c r="G416" s="232"/>
      <c r="H416" s="237"/>
      <c r="I416" s="237"/>
      <c r="J416" s="237"/>
      <c r="K416" s="237"/>
      <c r="L416" s="237"/>
      <c r="M416" s="237"/>
      <c r="N416" s="237"/>
      <c r="O416" s="237"/>
      <c r="P416" s="237"/>
      <c r="Q416" s="237"/>
      <c r="R416" s="237"/>
      <c r="S416" s="237"/>
      <c r="T416" s="237"/>
      <c r="U416" s="237"/>
      <c r="V416" s="237"/>
      <c r="W416" s="237"/>
      <c r="X416" s="237"/>
      <c r="Y416" s="237"/>
      <c r="Z416" s="237"/>
      <c r="AA416" s="232"/>
      <c r="AB416" s="232"/>
      <c r="AC416" s="232"/>
      <c r="AD416" s="232"/>
      <c r="AE416" s="232"/>
      <c r="AF416" s="232"/>
      <c r="AG416" s="232"/>
      <c r="AH416" s="232"/>
      <c r="AI416" s="232"/>
      <c r="AJ416" s="232"/>
      <c r="AK416" s="232"/>
      <c r="AL416" s="232"/>
      <c r="AM416" s="232"/>
      <c r="AN416" s="232"/>
      <c r="AO416" s="232"/>
      <c r="AP416" s="232"/>
      <c r="AQ416" s="232"/>
      <c r="AR416" s="232"/>
      <c r="AS416" s="232"/>
      <c r="AT416" s="232"/>
      <c r="AU416" s="232"/>
      <c r="AV416" s="232"/>
      <c r="AW416" s="232"/>
      <c r="AX416" s="232"/>
      <c r="AY416" s="232"/>
      <c r="AZ416" s="232"/>
      <c r="BA416" s="232"/>
      <c r="BB416" s="232"/>
      <c r="BC416" s="232"/>
      <c r="BD416" s="232"/>
      <c r="BE416" s="232"/>
      <c r="BF416" s="232"/>
      <c r="BG416" s="232"/>
    </row>
    <row r="417" spans="2:67" s="135" customFormat="1" ht="18.75" customHeight="1">
      <c r="B417" s="57" t="str">
        <f>"5. "&amp;$N$5&amp;"과 "&amp;$T$5&amp;"의 열팽창계수 차에 의한 표준불확도,"</f>
        <v>5. 핀 게이지과 표준 측장기의 열팽창계수 차에 의한 표준불확도,</v>
      </c>
      <c r="D417" s="237"/>
      <c r="E417" s="237"/>
      <c r="F417" s="237"/>
      <c r="G417" s="237"/>
      <c r="H417" s="237"/>
      <c r="I417" s="237"/>
      <c r="J417" s="237"/>
      <c r="K417" s="237"/>
      <c r="L417" s="237"/>
      <c r="M417" s="237"/>
      <c r="N417" s="237"/>
      <c r="O417" s="237"/>
      <c r="P417" s="237"/>
      <c r="Q417" s="237"/>
      <c r="R417" s="237"/>
      <c r="S417" s="237"/>
      <c r="T417" s="237"/>
      <c r="U417" s="237"/>
      <c r="V417" s="237"/>
      <c r="W417" s="237"/>
      <c r="X417" s="237"/>
      <c r="Y417" s="237"/>
      <c r="Z417" s="237"/>
      <c r="AA417" s="172" t="s">
        <v>346</v>
      </c>
      <c r="AC417" s="237"/>
      <c r="AF417" s="237"/>
      <c r="AG417" s="237"/>
      <c r="AH417" s="237"/>
      <c r="AI417" s="237"/>
      <c r="AJ417" s="237"/>
      <c r="AK417" s="237"/>
      <c r="AL417" s="237"/>
      <c r="AM417" s="237"/>
      <c r="AN417" s="237"/>
      <c r="AO417" s="237"/>
      <c r="AP417" s="237"/>
      <c r="AQ417" s="237"/>
      <c r="AR417" s="237"/>
      <c r="AS417" s="237"/>
      <c r="AT417" s="237"/>
      <c r="AU417" s="237"/>
      <c r="AV417" s="237"/>
      <c r="AW417" s="237"/>
      <c r="AX417" s="237"/>
      <c r="AY417" s="237"/>
      <c r="AZ417" s="237"/>
      <c r="BA417" s="237"/>
      <c r="BB417" s="232"/>
      <c r="BC417" s="232"/>
      <c r="BD417" s="232"/>
      <c r="BE417" s="232"/>
      <c r="BF417" s="232"/>
      <c r="BG417" s="232"/>
    </row>
    <row r="418" spans="2:67" s="135" customFormat="1" ht="18.75" customHeight="1">
      <c r="B418" s="57"/>
      <c r="C418" s="237" t="str">
        <f>"※ "&amp;$N$5&amp;"과 "&amp;$T$5&amp;"의 열팽창계수 차이 :"</f>
        <v>※ 핀 게이지과 표준 측장기의 열팽창계수 차이 :</v>
      </c>
      <c r="D418" s="237"/>
      <c r="E418" s="237"/>
      <c r="F418" s="237"/>
      <c r="G418" s="237"/>
      <c r="H418" s="237"/>
      <c r="I418" s="237"/>
      <c r="J418" s="237"/>
      <c r="K418" s="237"/>
      <c r="L418" s="237"/>
      <c r="M418" s="237"/>
      <c r="N418" s="237"/>
      <c r="O418" s="237"/>
      <c r="P418" s="237"/>
      <c r="Q418" s="237"/>
      <c r="R418" s="237"/>
      <c r="S418" s="232"/>
      <c r="T418" s="237"/>
      <c r="U418" s="237"/>
      <c r="V418" s="237" t="s">
        <v>347</v>
      </c>
      <c r="Z418" s="237"/>
      <c r="AA418" s="237"/>
      <c r="AB418" s="237"/>
      <c r="AC418" s="237"/>
      <c r="AD418" s="232"/>
      <c r="AE418" s="232"/>
      <c r="AF418" s="232"/>
      <c r="AG418" s="232"/>
      <c r="AH418" s="237"/>
      <c r="AI418" s="237"/>
      <c r="AJ418" s="237"/>
      <c r="AK418" s="237"/>
      <c r="AL418" s="237"/>
      <c r="AM418" s="237"/>
      <c r="AN418" s="237"/>
      <c r="AO418" s="237"/>
      <c r="AP418" s="237"/>
      <c r="AQ418" s="237"/>
      <c r="AR418" s="237"/>
      <c r="AS418" s="237"/>
      <c r="AT418" s="237"/>
      <c r="AU418" s="237"/>
      <c r="AV418" s="237"/>
      <c r="AW418" s="237"/>
      <c r="AX418" s="237"/>
      <c r="AY418" s="237"/>
      <c r="AZ418" s="237"/>
      <c r="BA418" s="237"/>
      <c r="BB418" s="232"/>
      <c r="BC418" s="232"/>
      <c r="BD418" s="232"/>
      <c r="BE418" s="232"/>
      <c r="BF418" s="232"/>
      <c r="BG418" s="232"/>
    </row>
    <row r="419" spans="2:67" s="135" customFormat="1" ht="18.75" customHeight="1">
      <c r="B419" s="232"/>
      <c r="C419" s="238" t="s">
        <v>348</v>
      </c>
      <c r="D419" s="232"/>
      <c r="E419" s="232"/>
      <c r="F419" s="232"/>
      <c r="G419" s="232"/>
      <c r="H419" s="422" t="e">
        <f ca="1">H352*10^6</f>
        <v>#N/A</v>
      </c>
      <c r="I419" s="422"/>
      <c r="J419" s="422"/>
      <c r="K419" s="234" t="s">
        <v>310</v>
      </c>
      <c r="L419" s="234"/>
      <c r="M419" s="234"/>
      <c r="N419" s="234"/>
      <c r="O419" s="234"/>
      <c r="P419" s="234"/>
      <c r="Q419" s="237"/>
      <c r="R419" s="237"/>
      <c r="S419" s="237"/>
      <c r="T419" s="237"/>
      <c r="U419" s="237"/>
      <c r="V419" s="237"/>
      <c r="W419" s="237"/>
      <c r="X419" s="237"/>
      <c r="Y419" s="237"/>
      <c r="Z419" s="237"/>
      <c r="AA419" s="237"/>
      <c r="AB419" s="237"/>
      <c r="AC419" s="237"/>
      <c r="AD419" s="237"/>
      <c r="AE419" s="237"/>
      <c r="AF419" s="237"/>
      <c r="AG419" s="237"/>
      <c r="AH419" s="237"/>
      <c r="AI419" s="237"/>
      <c r="AJ419" s="237"/>
      <c r="AK419" s="237"/>
      <c r="AL419" s="237"/>
      <c r="AM419" s="237"/>
      <c r="AN419" s="237"/>
      <c r="AO419" s="237"/>
      <c r="AP419" s="237"/>
      <c r="AQ419" s="237"/>
      <c r="AR419" s="237"/>
      <c r="AS419" s="237"/>
      <c r="AT419" s="232"/>
      <c r="AU419" s="232"/>
      <c r="AV419" s="232"/>
      <c r="AW419" s="232"/>
      <c r="AX419" s="232"/>
      <c r="AY419" s="232"/>
      <c r="AZ419" s="232"/>
      <c r="BA419" s="232"/>
      <c r="BB419" s="232"/>
      <c r="BC419" s="232"/>
      <c r="BD419" s="232"/>
      <c r="BE419" s="232"/>
      <c r="BF419" s="232"/>
      <c r="BG419" s="232"/>
    </row>
    <row r="420" spans="2:67" s="135" customFormat="1" ht="18.75" customHeight="1">
      <c r="B420" s="232"/>
      <c r="C420" s="237" t="s">
        <v>349</v>
      </c>
      <c r="D420" s="237"/>
      <c r="E420" s="237"/>
      <c r="F420" s="237"/>
      <c r="G420" s="237"/>
      <c r="H420" s="237"/>
      <c r="I420" s="232"/>
      <c r="J420" s="237" t="s">
        <v>350</v>
      </c>
      <c r="K420" s="237"/>
      <c r="L420" s="237"/>
      <c r="M420" s="237"/>
      <c r="N420" s="237"/>
      <c r="O420" s="237"/>
      <c r="P420" s="237"/>
      <c r="Q420" s="237"/>
      <c r="R420" s="237"/>
      <c r="S420" s="237"/>
      <c r="T420" s="237"/>
      <c r="U420" s="232"/>
      <c r="V420" s="232"/>
      <c r="W420" s="59"/>
      <c r="X420" s="237"/>
      <c r="Y420" s="237"/>
      <c r="Z420" s="237"/>
      <c r="AA420" s="237"/>
      <c r="AB420" s="237"/>
      <c r="AC420" s="237"/>
      <c r="AD420" s="237"/>
      <c r="AE420" s="237"/>
      <c r="AF420" s="237"/>
      <c r="AG420" s="237"/>
      <c r="AH420" s="237"/>
      <c r="AI420" s="237"/>
      <c r="AJ420" s="237"/>
      <c r="AK420" s="237"/>
      <c r="AL420" s="232"/>
      <c r="AM420" s="232"/>
      <c r="AN420" s="232"/>
      <c r="AO420" s="237"/>
      <c r="AP420" s="237"/>
      <c r="AQ420" s="237"/>
      <c r="AR420" s="237"/>
      <c r="AS420" s="237"/>
      <c r="AT420" s="237"/>
      <c r="AU420" s="237"/>
      <c r="AV420" s="237"/>
      <c r="AW420" s="237"/>
      <c r="AX420" s="237"/>
      <c r="AY420" s="237"/>
      <c r="AZ420" s="237"/>
      <c r="BA420" s="237"/>
      <c r="BB420" s="237"/>
      <c r="BC420" s="237"/>
      <c r="BD420" s="237"/>
      <c r="BE420" s="237"/>
      <c r="BF420" s="237"/>
      <c r="BG420" s="237"/>
      <c r="BH420" s="58"/>
      <c r="BI420" s="58"/>
      <c r="BJ420" s="58"/>
      <c r="BK420" s="58"/>
      <c r="BL420" s="58"/>
      <c r="BM420" s="58"/>
    </row>
    <row r="421" spans="2:67" s="135" customFormat="1" ht="18.75" customHeight="1">
      <c r="B421" s="232"/>
      <c r="C421" s="237"/>
      <c r="D421" s="237"/>
      <c r="E421" s="237"/>
      <c r="F421" s="237"/>
      <c r="G421" s="237"/>
      <c r="H421" s="237"/>
      <c r="I421" s="232"/>
      <c r="J421" s="237" t="s">
        <v>351</v>
      </c>
      <c r="K421" s="237"/>
      <c r="L421" s="237"/>
      <c r="M421" s="237"/>
      <c r="N421" s="237"/>
      <c r="O421" s="237"/>
      <c r="P421" s="237"/>
      <c r="Q421" s="237"/>
      <c r="R421" s="237"/>
      <c r="S421" s="237"/>
      <c r="T421" s="232"/>
      <c r="U421" s="237"/>
      <c r="V421" s="59"/>
      <c r="W421" s="237"/>
      <c r="X421" s="237"/>
      <c r="Y421" s="237"/>
      <c r="Z421" s="237"/>
      <c r="AA421" s="237"/>
      <c r="AB421" s="237"/>
      <c r="AC421" s="237"/>
      <c r="AD421" s="232"/>
      <c r="AE421" s="237"/>
      <c r="AF421" s="237"/>
      <c r="AG421" s="237"/>
      <c r="AH421" s="237"/>
      <c r="AI421" s="237"/>
      <c r="AJ421" s="237"/>
      <c r="AK421" s="232"/>
      <c r="AL421" s="232"/>
      <c r="AM421" s="232"/>
      <c r="AN421" s="232"/>
      <c r="AO421" s="237"/>
      <c r="AP421" s="237"/>
      <c r="AQ421" s="237"/>
      <c r="AR421" s="237"/>
      <c r="AS421" s="237"/>
      <c r="AT421" s="237"/>
      <c r="AU421" s="237"/>
      <c r="AV421" s="237"/>
      <c r="AW421" s="237"/>
      <c r="AX421" s="237"/>
      <c r="AY421" s="237"/>
      <c r="AZ421" s="237"/>
      <c r="BA421" s="237"/>
      <c r="BB421" s="237"/>
      <c r="BC421" s="237"/>
      <c r="BD421" s="237"/>
      <c r="BE421" s="237"/>
      <c r="BF421" s="237"/>
      <c r="BG421" s="237"/>
      <c r="BH421" s="58"/>
      <c r="BI421" s="58"/>
      <c r="BJ421" s="58"/>
      <c r="BK421" s="58"/>
      <c r="BL421" s="58"/>
      <c r="BM421" s="58"/>
      <c r="BN421" s="58"/>
    </row>
    <row r="422" spans="2:67" s="135" customFormat="1" ht="18.75" customHeight="1">
      <c r="B422" s="232"/>
      <c r="C422" s="237"/>
      <c r="D422" s="237"/>
      <c r="E422" s="237"/>
      <c r="F422" s="237"/>
      <c r="G422" s="237"/>
      <c r="H422" s="237"/>
      <c r="I422" s="237"/>
      <c r="J422" s="232"/>
      <c r="K422" s="238" t="s">
        <v>316</v>
      </c>
      <c r="L422" s="238"/>
      <c r="M422" s="238"/>
      <c r="N422" s="238"/>
      <c r="O422" s="238"/>
      <c r="P422" s="238"/>
      <c r="Q422" s="238"/>
      <c r="R422" s="238"/>
      <c r="S422" s="238"/>
      <c r="T422" s="237"/>
      <c r="U422" s="237"/>
      <c r="V422" s="237"/>
      <c r="W422" s="237"/>
      <c r="X422" s="237"/>
      <c r="Y422" s="237"/>
      <c r="Z422" s="237"/>
      <c r="AA422" s="237"/>
      <c r="AB422" s="237"/>
      <c r="AC422" s="237"/>
      <c r="AD422" s="237"/>
      <c r="AE422" s="237"/>
      <c r="AF422" s="237"/>
      <c r="AG422" s="245"/>
      <c r="AH422" s="237"/>
      <c r="AI422" s="237"/>
      <c r="AJ422" s="237"/>
      <c r="AK422" s="237"/>
      <c r="AL422" s="232"/>
      <c r="AM422" s="232"/>
      <c r="AN422" s="232"/>
      <c r="AO422" s="232"/>
      <c r="AP422" s="237"/>
      <c r="AQ422" s="237"/>
      <c r="AR422" s="237"/>
      <c r="AS422" s="237"/>
      <c r="AT422" s="237"/>
      <c r="AU422" s="237"/>
      <c r="AV422" s="237"/>
      <c r="AW422" s="237"/>
      <c r="AX422" s="237"/>
      <c r="AY422" s="237"/>
      <c r="AZ422" s="237"/>
      <c r="BA422" s="237"/>
      <c r="BB422" s="237"/>
      <c r="BC422" s="237"/>
      <c r="BD422" s="237"/>
      <c r="BE422" s="237"/>
      <c r="BF422" s="237"/>
      <c r="BG422" s="237"/>
      <c r="BH422" s="237"/>
      <c r="BI422" s="58"/>
      <c r="BJ422" s="58"/>
      <c r="BK422" s="58"/>
      <c r="BL422" s="58"/>
      <c r="BM422" s="58"/>
      <c r="BN422" s="58"/>
      <c r="BO422" s="58"/>
    </row>
    <row r="423" spans="2:67" s="135" customFormat="1" ht="18.75" customHeight="1">
      <c r="B423" s="232"/>
      <c r="C423" s="237"/>
      <c r="D423" s="237"/>
      <c r="E423" s="237"/>
      <c r="F423" s="237"/>
      <c r="G423" s="237"/>
      <c r="H423" s="237"/>
      <c r="I423" s="237"/>
      <c r="J423" s="232"/>
      <c r="K423" s="232"/>
      <c r="L423" s="107"/>
      <c r="M423" s="107"/>
      <c r="N423" s="232"/>
      <c r="O423" s="232"/>
      <c r="P423" s="232"/>
      <c r="Q423" s="232"/>
      <c r="R423" s="232"/>
      <c r="S423" s="232"/>
      <c r="T423" s="237"/>
      <c r="U423" s="237"/>
      <c r="V423" s="237"/>
      <c r="W423" s="237"/>
      <c r="X423" s="237"/>
      <c r="Y423" s="237"/>
      <c r="Z423" s="232"/>
      <c r="AA423" s="237"/>
      <c r="AB423" s="245"/>
      <c r="AC423" s="245"/>
      <c r="AD423" s="245"/>
      <c r="AE423" s="245"/>
      <c r="AF423" s="245"/>
      <c r="AG423" s="232"/>
      <c r="AH423" s="245"/>
      <c r="AI423" s="245"/>
      <c r="AJ423" s="245"/>
      <c r="AK423" s="245"/>
      <c r="AL423" s="232"/>
      <c r="AM423" s="136"/>
      <c r="AN423" s="136"/>
      <c r="AO423" s="136"/>
      <c r="AP423" s="136"/>
      <c r="AQ423" s="237"/>
      <c r="AR423" s="237"/>
      <c r="AS423" s="237"/>
      <c r="AT423" s="237"/>
      <c r="AU423" s="237"/>
      <c r="AV423" s="237"/>
      <c r="AW423" s="237"/>
      <c r="AX423" s="237"/>
      <c r="AY423" s="237"/>
      <c r="AZ423" s="237"/>
      <c r="BA423" s="237"/>
      <c r="BB423" s="237"/>
      <c r="BC423" s="237"/>
      <c r="BD423" s="237"/>
      <c r="BE423" s="237"/>
      <c r="BF423" s="237"/>
      <c r="BG423" s="237"/>
      <c r="BH423" s="237"/>
      <c r="BI423" s="58"/>
      <c r="BJ423" s="58"/>
      <c r="BK423" s="58"/>
      <c r="BL423" s="58"/>
      <c r="BM423" s="58"/>
    </row>
    <row r="424" spans="2:67" s="135" customFormat="1" ht="18.75" customHeight="1">
      <c r="B424" s="232"/>
      <c r="C424" s="237" t="s">
        <v>352</v>
      </c>
      <c r="D424" s="237"/>
      <c r="E424" s="237"/>
      <c r="F424" s="237"/>
      <c r="G424" s="237"/>
      <c r="H424" s="237"/>
      <c r="I424" s="411" t="str">
        <f>V352</f>
        <v>삼각형</v>
      </c>
      <c r="J424" s="411"/>
      <c r="K424" s="411"/>
      <c r="L424" s="411"/>
      <c r="M424" s="411"/>
      <c r="N424" s="411"/>
      <c r="O424" s="411"/>
      <c r="P424" s="411"/>
      <c r="Q424" s="237"/>
      <c r="R424" s="237"/>
      <c r="S424" s="237"/>
      <c r="T424" s="237"/>
      <c r="U424" s="237"/>
      <c r="V424" s="237"/>
      <c r="W424" s="237"/>
      <c r="X424" s="237"/>
      <c r="Y424" s="237"/>
      <c r="Z424" s="237"/>
      <c r="AA424" s="232"/>
      <c r="AB424" s="232"/>
      <c r="AC424" s="232"/>
      <c r="AD424" s="232"/>
      <c r="AE424" s="232"/>
      <c r="AF424" s="108"/>
      <c r="AG424" s="232"/>
      <c r="AH424" s="232"/>
      <c r="AI424" s="237"/>
      <c r="AJ424" s="237"/>
      <c r="AK424" s="237"/>
      <c r="AL424" s="237"/>
      <c r="AM424" s="237"/>
      <c r="AN424" s="237"/>
      <c r="AO424" s="237"/>
      <c r="AP424" s="237"/>
      <c r="AQ424" s="237"/>
      <c r="AR424" s="237"/>
      <c r="AS424" s="237"/>
      <c r="AT424" s="237"/>
      <c r="AU424" s="237"/>
      <c r="AV424" s="237"/>
      <c r="AW424" s="237"/>
      <c r="AX424" s="237"/>
      <c r="AY424" s="237"/>
      <c r="AZ424" s="237"/>
      <c r="BA424" s="237"/>
      <c r="BB424" s="237"/>
      <c r="BC424" s="237"/>
      <c r="BD424" s="237"/>
      <c r="BE424" s="237"/>
      <c r="BF424" s="237"/>
      <c r="BG424" s="237"/>
      <c r="BH424" s="58"/>
      <c r="BI424" s="58"/>
      <c r="BJ424" s="58"/>
      <c r="BK424" s="58"/>
      <c r="BL424" s="58"/>
      <c r="BM424" s="58"/>
      <c r="BN424" s="58"/>
    </row>
    <row r="425" spans="2:67" s="135" customFormat="1" ht="18.75" customHeight="1">
      <c r="B425" s="232"/>
      <c r="C425" s="412" t="s">
        <v>353</v>
      </c>
      <c r="D425" s="412"/>
      <c r="E425" s="412"/>
      <c r="F425" s="412"/>
      <c r="G425" s="412"/>
      <c r="H425" s="412"/>
      <c r="I425" s="237"/>
      <c r="J425" s="232"/>
      <c r="K425" s="237"/>
      <c r="L425" s="237"/>
      <c r="M425" s="237"/>
      <c r="N425" s="237"/>
      <c r="O425" s="237"/>
      <c r="P425" s="237"/>
      <c r="S425" s="416" t="e">
        <f ca="1">Calcu!M327</f>
        <v>#N/A</v>
      </c>
      <c r="T425" s="416"/>
      <c r="U425" s="412" t="s">
        <v>322</v>
      </c>
      <c r="V425" s="412"/>
      <c r="W425" s="431">
        <f>Calcu!N327</f>
        <v>0</v>
      </c>
      <c r="X425" s="431"/>
      <c r="Y425" s="431"/>
      <c r="Z425" s="412" t="s">
        <v>323</v>
      </c>
      <c r="AA425" s="412"/>
      <c r="AB425" s="426" t="s">
        <v>290</v>
      </c>
      <c r="AC425" s="427" t="e">
        <f ca="1">S425*W425</f>
        <v>#N/A</v>
      </c>
      <c r="AD425" s="427"/>
      <c r="AE425" s="427"/>
      <c r="AF425" s="427"/>
      <c r="AG425" s="412" t="s">
        <v>354</v>
      </c>
      <c r="AH425" s="412"/>
      <c r="AI425" s="412"/>
      <c r="AJ425" s="412"/>
      <c r="AK425" s="412"/>
      <c r="AL425" s="412"/>
      <c r="AM425" s="412"/>
      <c r="AN425" s="232"/>
      <c r="AO425" s="232"/>
      <c r="AP425" s="232"/>
      <c r="AQ425" s="232"/>
      <c r="AR425" s="232"/>
      <c r="AS425" s="232"/>
      <c r="AT425" s="232"/>
      <c r="AU425" s="232"/>
      <c r="AV425" s="232"/>
      <c r="AW425" s="232"/>
      <c r="AX425" s="232"/>
      <c r="AY425" s="232"/>
      <c r="AZ425" s="232"/>
      <c r="BA425" s="237"/>
      <c r="BB425" s="237"/>
      <c r="BC425" s="237"/>
    </row>
    <row r="426" spans="2:67" s="135" customFormat="1" ht="18.75" customHeight="1">
      <c r="B426" s="232"/>
      <c r="C426" s="412"/>
      <c r="D426" s="412"/>
      <c r="E426" s="412"/>
      <c r="F426" s="412"/>
      <c r="G426" s="412"/>
      <c r="H426" s="412"/>
      <c r="I426" s="237"/>
      <c r="J426" s="237"/>
      <c r="K426" s="237"/>
      <c r="L426" s="237"/>
      <c r="M426" s="237"/>
      <c r="N426" s="237"/>
      <c r="O426" s="237"/>
      <c r="P426" s="232"/>
      <c r="S426" s="416"/>
      <c r="T426" s="416"/>
      <c r="U426" s="412"/>
      <c r="V426" s="412"/>
      <c r="W426" s="431"/>
      <c r="X426" s="431"/>
      <c r="Y426" s="431"/>
      <c r="Z426" s="412"/>
      <c r="AA426" s="412"/>
      <c r="AB426" s="426"/>
      <c r="AC426" s="427"/>
      <c r="AD426" s="427"/>
      <c r="AE426" s="427"/>
      <c r="AF426" s="427"/>
      <c r="AG426" s="412"/>
      <c r="AH426" s="412"/>
      <c r="AI426" s="412"/>
      <c r="AJ426" s="412"/>
      <c r="AK426" s="412"/>
      <c r="AL426" s="412"/>
      <c r="AM426" s="412"/>
      <c r="AN426" s="232"/>
      <c r="AO426" s="232"/>
      <c r="AP426" s="232"/>
      <c r="AQ426" s="232"/>
      <c r="AR426" s="232"/>
      <c r="AS426" s="232"/>
      <c r="AT426" s="232"/>
      <c r="AU426" s="232"/>
      <c r="AV426" s="232"/>
      <c r="AW426" s="232"/>
      <c r="AX426" s="232"/>
      <c r="AY426" s="232"/>
      <c r="AZ426" s="232"/>
      <c r="BA426" s="237"/>
      <c r="BB426" s="237"/>
      <c r="BC426" s="237"/>
    </row>
    <row r="427" spans="2:67" s="135" customFormat="1" ht="18.75" customHeight="1">
      <c r="B427" s="232"/>
      <c r="C427" s="237" t="s">
        <v>355</v>
      </c>
      <c r="D427" s="237"/>
      <c r="E427" s="237"/>
      <c r="F427" s="237"/>
      <c r="G427" s="237"/>
      <c r="H427" s="237"/>
      <c r="I427" s="237"/>
      <c r="J427" s="232"/>
      <c r="K427" s="240" t="s">
        <v>342</v>
      </c>
      <c r="L427" s="427" t="e">
        <f ca="1">AC425</f>
        <v>#N/A</v>
      </c>
      <c r="M427" s="427"/>
      <c r="N427" s="427"/>
      <c r="O427" s="427"/>
      <c r="P427" s="136" t="s">
        <v>356</v>
      </c>
      <c r="Q427" s="232"/>
      <c r="R427" s="232"/>
      <c r="S427" s="232"/>
      <c r="T427" s="232"/>
      <c r="U427" s="232"/>
      <c r="V427" s="232"/>
      <c r="W427" s="232"/>
      <c r="X427" s="232"/>
      <c r="Y427" s="240" t="s">
        <v>326</v>
      </c>
      <c r="Z427" s="232" t="s">
        <v>292</v>
      </c>
      <c r="AA427" s="414" t="e">
        <f ca="1">ABS(L427*O352)</f>
        <v>#N/A</v>
      </c>
      <c r="AB427" s="414"/>
      <c r="AC427" s="414"/>
      <c r="AD427" s="238" t="s">
        <v>288</v>
      </c>
      <c r="AE427" s="238"/>
      <c r="AF427" s="232"/>
      <c r="AG427" s="232"/>
      <c r="AH427" s="232"/>
      <c r="AI427" s="232"/>
      <c r="AJ427" s="232"/>
      <c r="AK427" s="232"/>
      <c r="AL427" s="232"/>
      <c r="AM427" s="232"/>
      <c r="AN427" s="232"/>
      <c r="AO427" s="232"/>
      <c r="AP427" s="232"/>
      <c r="AQ427" s="232"/>
      <c r="AR427" s="232"/>
      <c r="AS427" s="136"/>
      <c r="AT427" s="237"/>
      <c r="AU427" s="237"/>
      <c r="AV427" s="237"/>
      <c r="AW427" s="137"/>
      <c r="AX427" s="136"/>
      <c r="AY427" s="237"/>
      <c r="AZ427" s="237"/>
      <c r="BA427" s="237"/>
      <c r="BB427" s="237"/>
      <c r="BC427" s="237"/>
      <c r="BD427" s="237"/>
      <c r="BE427" s="232"/>
      <c r="BF427" s="237"/>
      <c r="BG427" s="237"/>
      <c r="BH427" s="58"/>
      <c r="BI427" s="58"/>
      <c r="BJ427" s="58"/>
    </row>
    <row r="428" spans="2:67" s="135" customFormat="1" ht="18.75" customHeight="1">
      <c r="B428" s="232"/>
      <c r="C428" s="412" t="s">
        <v>357</v>
      </c>
      <c r="D428" s="412"/>
      <c r="E428" s="412"/>
      <c r="F428" s="412"/>
      <c r="G428" s="412"/>
      <c r="H428" s="237"/>
      <c r="J428" s="237"/>
      <c r="K428" s="237"/>
      <c r="L428" s="237"/>
      <c r="M428" s="237"/>
      <c r="N428" s="237"/>
      <c r="O428" s="237"/>
      <c r="P428" s="237"/>
      <c r="Q428" s="237"/>
      <c r="R428" s="136"/>
      <c r="S428" s="237"/>
      <c r="T428" s="237"/>
      <c r="U428" s="237"/>
      <c r="W428" s="237"/>
      <c r="X428" s="237"/>
      <c r="Y428" s="237"/>
      <c r="Z428" s="237"/>
      <c r="AA428" s="240" t="s">
        <v>329</v>
      </c>
      <c r="AB428" s="237"/>
      <c r="AC428" s="237"/>
      <c r="AD428" s="237"/>
      <c r="AE428" s="232"/>
      <c r="AF428" s="232"/>
      <c r="AH428" s="232"/>
      <c r="AI428" s="232"/>
      <c r="AJ428" s="232"/>
      <c r="AK428" s="232"/>
      <c r="AL428" s="232"/>
      <c r="AM428" s="232"/>
      <c r="AN428" s="232"/>
      <c r="AO428" s="232"/>
      <c r="AP428" s="232"/>
      <c r="AQ428" s="232"/>
      <c r="AR428" s="232"/>
      <c r="AS428" s="232"/>
      <c r="AT428" s="232"/>
      <c r="AU428" s="232"/>
      <c r="AV428" s="232"/>
      <c r="AW428" s="232"/>
      <c r="AX428" s="232"/>
      <c r="AY428" s="232"/>
      <c r="AZ428" s="232"/>
      <c r="BA428" s="232"/>
      <c r="BB428" s="232"/>
      <c r="BC428" s="232"/>
      <c r="BD428" s="232"/>
      <c r="BE428" s="232"/>
      <c r="BF428" s="232"/>
      <c r="BG428" s="232"/>
      <c r="BH428" s="58"/>
      <c r="BI428" s="58"/>
      <c r="BJ428" s="58"/>
      <c r="BK428" s="58"/>
      <c r="BL428" s="58"/>
    </row>
    <row r="429" spans="2:67" s="135" customFormat="1" ht="18.75" customHeight="1">
      <c r="B429" s="232"/>
      <c r="C429" s="412"/>
      <c r="D429" s="412"/>
      <c r="E429" s="412"/>
      <c r="F429" s="412"/>
      <c r="G429" s="412"/>
      <c r="H429" s="237"/>
      <c r="I429" s="237"/>
      <c r="J429" s="237"/>
      <c r="K429" s="237"/>
      <c r="L429" s="237"/>
      <c r="M429" s="237"/>
      <c r="N429" s="237"/>
      <c r="O429" s="237"/>
      <c r="P429" s="237"/>
      <c r="Q429" s="237"/>
      <c r="R429" s="136"/>
      <c r="S429" s="237"/>
      <c r="T429" s="237"/>
      <c r="U429" s="237"/>
      <c r="V429" s="237"/>
      <c r="W429" s="237"/>
      <c r="X429" s="237"/>
      <c r="Y429" s="237"/>
      <c r="Z429" s="237"/>
      <c r="AA429" s="237"/>
      <c r="AB429" s="237"/>
      <c r="AC429" s="237"/>
      <c r="AD429" s="237"/>
      <c r="AE429" s="232"/>
      <c r="AF429" s="232"/>
      <c r="AG429" s="232"/>
      <c r="AH429" s="232"/>
      <c r="AI429" s="232"/>
      <c r="AJ429" s="232"/>
      <c r="AK429" s="232"/>
      <c r="AL429" s="232"/>
      <c r="AM429" s="232"/>
      <c r="AN429" s="232"/>
      <c r="AO429" s="232"/>
      <c r="AP429" s="232"/>
      <c r="AQ429" s="232"/>
      <c r="AR429" s="232"/>
      <c r="AS429" s="232"/>
      <c r="AT429" s="232"/>
      <c r="AU429" s="232"/>
      <c r="AV429" s="232"/>
      <c r="AW429" s="232"/>
      <c r="AX429" s="232"/>
      <c r="AY429" s="232"/>
      <c r="AZ429" s="232"/>
      <c r="BA429" s="232"/>
      <c r="BB429" s="232"/>
      <c r="BC429" s="232"/>
      <c r="BD429" s="232"/>
      <c r="BE429" s="232"/>
      <c r="BF429" s="232"/>
      <c r="BG429" s="232"/>
      <c r="BH429" s="58"/>
      <c r="BI429" s="58"/>
      <c r="BJ429" s="58"/>
      <c r="BK429" s="58"/>
      <c r="BL429" s="58"/>
    </row>
    <row r="430" spans="2:67" s="135" customFormat="1" ht="18.75" customHeight="1">
      <c r="B430" s="232"/>
      <c r="C430" s="237"/>
      <c r="D430" s="237"/>
      <c r="E430" s="237"/>
      <c r="F430" s="237"/>
      <c r="G430" s="237"/>
      <c r="H430" s="237"/>
      <c r="I430" s="237"/>
      <c r="J430" s="237"/>
      <c r="K430" s="237"/>
      <c r="L430" s="237"/>
      <c r="M430" s="237"/>
      <c r="N430" s="237"/>
      <c r="O430" s="237"/>
      <c r="P430" s="237"/>
      <c r="Q430" s="237"/>
      <c r="R430" s="136"/>
      <c r="S430" s="237"/>
      <c r="T430" s="237"/>
      <c r="U430" s="237"/>
      <c r="V430" s="237"/>
      <c r="W430" s="237"/>
      <c r="X430" s="237"/>
      <c r="Y430" s="237"/>
      <c r="Z430" s="411">
        <f>AP352</f>
        <v>100.00000000000004</v>
      </c>
      <c r="AA430" s="411"/>
      <c r="AD430" s="237"/>
      <c r="AE430" s="232"/>
      <c r="AF430" s="232"/>
      <c r="AG430" s="232"/>
      <c r="AH430" s="232"/>
      <c r="AI430" s="232"/>
      <c r="AJ430" s="232"/>
      <c r="AK430" s="232"/>
      <c r="AL430" s="232"/>
      <c r="AM430" s="232"/>
      <c r="AN430" s="232"/>
      <c r="AO430" s="232"/>
      <c r="AP430" s="232"/>
      <c r="AQ430" s="232"/>
      <c r="AR430" s="232"/>
      <c r="AS430" s="232"/>
      <c r="AT430" s="232"/>
      <c r="AU430" s="232"/>
      <c r="AV430" s="232"/>
      <c r="AW430" s="232"/>
      <c r="AX430" s="232"/>
      <c r="AY430" s="232"/>
      <c r="AZ430" s="232"/>
      <c r="BA430" s="232"/>
      <c r="BB430" s="232"/>
      <c r="BC430" s="232"/>
      <c r="BD430" s="232"/>
      <c r="BE430" s="232"/>
      <c r="BF430" s="232"/>
      <c r="BG430" s="232"/>
      <c r="BH430" s="58"/>
      <c r="BI430" s="58"/>
      <c r="BJ430" s="58"/>
      <c r="BK430" s="58"/>
      <c r="BL430" s="58"/>
    </row>
    <row r="431" spans="2:67" s="135" customFormat="1" ht="18.75" customHeight="1">
      <c r="B431" s="232"/>
      <c r="C431" s="237"/>
      <c r="D431" s="237"/>
      <c r="E431" s="237"/>
      <c r="F431" s="237"/>
      <c r="G431" s="237"/>
      <c r="H431" s="237"/>
      <c r="I431" s="237"/>
      <c r="J431" s="237"/>
      <c r="K431" s="237"/>
      <c r="L431" s="237"/>
      <c r="M431" s="237"/>
      <c r="N431" s="237"/>
      <c r="O431" s="237"/>
      <c r="P431" s="237"/>
      <c r="Q431" s="237"/>
      <c r="R431" s="136"/>
      <c r="S431" s="237"/>
      <c r="T431" s="237"/>
      <c r="U431" s="237"/>
      <c r="V431" s="237"/>
      <c r="W431" s="237"/>
      <c r="X431" s="237"/>
      <c r="Y431" s="237"/>
      <c r="Z431" s="411"/>
      <c r="AA431" s="411"/>
      <c r="AD431" s="237"/>
      <c r="AE431" s="232"/>
      <c r="AF431" s="232"/>
      <c r="AG431" s="232"/>
      <c r="AH431" s="232"/>
      <c r="AI431" s="232"/>
      <c r="AJ431" s="232"/>
      <c r="AK431" s="232"/>
      <c r="AL431" s="232"/>
      <c r="AM431" s="232"/>
      <c r="AN431" s="232"/>
      <c r="AO431" s="232"/>
      <c r="AP431" s="232"/>
      <c r="AQ431" s="232"/>
      <c r="AR431" s="232"/>
      <c r="AS431" s="232"/>
      <c r="AT431" s="232"/>
      <c r="AU431" s="232"/>
      <c r="AV431" s="232"/>
      <c r="AW431" s="232"/>
      <c r="AX431" s="232"/>
      <c r="AY431" s="232"/>
      <c r="AZ431" s="232"/>
      <c r="BA431" s="232"/>
      <c r="BB431" s="232"/>
      <c r="BC431" s="232"/>
      <c r="BD431" s="232"/>
      <c r="BE431" s="232"/>
      <c r="BF431" s="232"/>
      <c r="BG431" s="232"/>
      <c r="BH431" s="58"/>
      <c r="BI431" s="58"/>
      <c r="BJ431" s="58"/>
      <c r="BK431" s="58"/>
      <c r="BL431" s="58"/>
    </row>
    <row r="432" spans="2:67" s="135" customFormat="1" ht="18.75" customHeight="1">
      <c r="B432" s="232"/>
      <c r="C432" s="237"/>
      <c r="D432" s="237"/>
      <c r="E432" s="237"/>
      <c r="F432" s="237"/>
      <c r="G432" s="237"/>
      <c r="H432" s="237"/>
      <c r="I432" s="237"/>
      <c r="J432" s="237"/>
      <c r="K432" s="237"/>
      <c r="L432" s="237"/>
      <c r="M432" s="237"/>
      <c r="N432" s="237"/>
      <c r="O432" s="237"/>
      <c r="P432" s="237"/>
      <c r="Q432" s="237"/>
      <c r="R432" s="136"/>
      <c r="S432" s="237"/>
      <c r="T432" s="237"/>
      <c r="U432" s="237"/>
      <c r="V432" s="237"/>
      <c r="W432" s="237"/>
      <c r="X432" s="237"/>
      <c r="Y432" s="237"/>
      <c r="Z432" s="237"/>
      <c r="AA432" s="237"/>
      <c r="AB432" s="237"/>
      <c r="AC432" s="237"/>
      <c r="AD432" s="237"/>
      <c r="AE432" s="232"/>
      <c r="AF432" s="232"/>
      <c r="AG432" s="232"/>
      <c r="AH432" s="232"/>
      <c r="AI432" s="232"/>
      <c r="AJ432" s="232"/>
      <c r="AK432" s="232"/>
      <c r="AL432" s="232"/>
      <c r="AM432" s="232"/>
      <c r="AN432" s="232"/>
      <c r="AO432" s="232"/>
      <c r="AP432" s="232"/>
      <c r="AQ432" s="232"/>
      <c r="AR432" s="232"/>
      <c r="AS432" s="232"/>
      <c r="AT432" s="232"/>
      <c r="AU432" s="232"/>
      <c r="AV432" s="232"/>
      <c r="AW432" s="232"/>
      <c r="AX432" s="232"/>
      <c r="AY432" s="232"/>
      <c r="AZ432" s="232"/>
      <c r="BA432" s="232"/>
      <c r="BB432" s="232"/>
      <c r="BC432" s="232"/>
      <c r="BD432" s="232"/>
      <c r="BE432" s="232"/>
      <c r="BF432" s="232"/>
      <c r="BG432" s="232"/>
      <c r="BH432" s="58"/>
      <c r="BI432" s="58"/>
      <c r="BJ432" s="58"/>
      <c r="BK432" s="58"/>
      <c r="BL432" s="58"/>
    </row>
    <row r="433" spans="2:74" s="135" customFormat="1" ht="18.75" customHeight="1">
      <c r="B433" s="232"/>
      <c r="C433" s="237"/>
      <c r="D433" s="237"/>
      <c r="E433" s="237"/>
      <c r="F433" s="237"/>
      <c r="G433" s="237"/>
      <c r="H433" s="237"/>
      <c r="I433" s="237"/>
      <c r="J433" s="237"/>
      <c r="K433" s="237"/>
      <c r="L433" s="237"/>
      <c r="M433" s="237"/>
      <c r="N433" s="237"/>
      <c r="O433" s="237"/>
      <c r="P433" s="237"/>
      <c r="Q433" s="237"/>
      <c r="R433" s="136"/>
      <c r="S433" s="237"/>
      <c r="T433" s="237"/>
      <c r="U433" s="237"/>
      <c r="V433" s="237"/>
      <c r="W433" s="237"/>
      <c r="X433" s="237"/>
      <c r="Y433" s="237"/>
      <c r="Z433" s="237"/>
      <c r="AA433" s="237"/>
      <c r="AB433" s="237"/>
      <c r="AC433" s="237"/>
      <c r="AD433" s="237"/>
      <c r="AE433" s="232"/>
      <c r="AF433" s="232"/>
      <c r="AG433" s="232"/>
      <c r="AH433" s="232"/>
      <c r="AI433" s="232"/>
      <c r="AJ433" s="232"/>
      <c r="AK433" s="232"/>
      <c r="AL433" s="232"/>
      <c r="AM433" s="232"/>
      <c r="AN433" s="232"/>
      <c r="AO433" s="232"/>
      <c r="AP433" s="232"/>
      <c r="AQ433" s="232"/>
      <c r="AR433" s="232"/>
      <c r="AS433" s="232"/>
      <c r="AT433" s="232"/>
      <c r="AU433" s="232"/>
      <c r="AV433" s="232"/>
      <c r="AW433" s="232"/>
      <c r="AX433" s="232"/>
      <c r="AY433" s="232"/>
      <c r="AZ433" s="232"/>
      <c r="BA433" s="232"/>
      <c r="BB433" s="232"/>
      <c r="BC433" s="232"/>
      <c r="BD433" s="232"/>
      <c r="BE433" s="232"/>
      <c r="BF433" s="232"/>
      <c r="BG433" s="232"/>
      <c r="BH433" s="237"/>
      <c r="BI433" s="237"/>
      <c r="BJ433" s="237"/>
      <c r="BK433" s="237"/>
    </row>
    <row r="434" spans="2:74" s="135" customFormat="1" ht="18.75" customHeight="1">
      <c r="B434" s="57" t="str">
        <f>"6. "&amp;$N$5&amp;"과 "&amp;$T$5&amp;"의 평균온도와 기준 온도와의 차이에 의한 표준불확도,"</f>
        <v>6. 핀 게이지과 표준 측장기의 평균온도와 기준 온도와의 차이에 의한 표준불확도,</v>
      </c>
      <c r="D434" s="237"/>
      <c r="E434" s="237"/>
      <c r="F434" s="237"/>
      <c r="G434" s="237"/>
      <c r="H434" s="237"/>
      <c r="I434" s="237"/>
      <c r="J434" s="237"/>
      <c r="K434" s="237"/>
      <c r="L434" s="237"/>
      <c r="M434" s="237"/>
      <c r="N434" s="237"/>
      <c r="O434" s="237"/>
      <c r="P434" s="237"/>
      <c r="Q434" s="237"/>
      <c r="R434" s="237"/>
      <c r="S434" s="237"/>
      <c r="T434" s="237"/>
      <c r="U434" s="237"/>
      <c r="V434" s="237"/>
      <c r="W434" s="237"/>
      <c r="X434" s="237"/>
      <c r="Y434" s="237"/>
      <c r="Z434" s="237"/>
      <c r="AA434" s="237"/>
      <c r="AB434" s="237"/>
      <c r="AC434" s="237"/>
      <c r="AD434" s="237"/>
      <c r="AE434" s="237"/>
      <c r="AF434" s="237"/>
      <c r="AG434" s="237"/>
      <c r="AH434" s="172" t="s">
        <v>358</v>
      </c>
      <c r="AI434" s="237"/>
      <c r="AL434" s="237"/>
      <c r="AM434" s="237"/>
      <c r="AN434" s="237"/>
      <c r="AO434" s="237"/>
      <c r="AP434" s="237"/>
      <c r="AQ434" s="237"/>
      <c r="AR434" s="237"/>
      <c r="AS434" s="237"/>
      <c r="AT434" s="237"/>
      <c r="AU434" s="237"/>
      <c r="AV434" s="237"/>
      <c r="AW434" s="237"/>
      <c r="AX434" s="237"/>
      <c r="AY434" s="237"/>
      <c r="AZ434" s="237"/>
      <c r="BA434" s="237"/>
      <c r="BB434" s="237"/>
      <c r="BC434" s="237"/>
      <c r="BD434" s="237"/>
      <c r="BE434" s="237"/>
      <c r="BF434" s="237"/>
      <c r="BG434" s="237"/>
      <c r="BH434" s="58"/>
      <c r="BI434" s="58"/>
      <c r="BJ434" s="58"/>
      <c r="BK434" s="58"/>
      <c r="BL434" s="58"/>
      <c r="BM434" s="58"/>
      <c r="BN434" s="58"/>
    </row>
    <row r="435" spans="2:74" s="135" customFormat="1" ht="18.75" customHeight="1">
      <c r="B435" s="57"/>
      <c r="C435" s="237" t="str">
        <f>"※ 측정실 공기중의 온도를 측정하였고, 측정에 사용된 온도계의 불확도가 "&amp;N438&amp;" ℃를 넘지 않으므로,"</f>
        <v>※ 측정실 공기중의 온도를 측정하였고, 측정에 사용된 온도계의 불확도가 1 ℃를 넘지 않으므로,</v>
      </c>
      <c r="D435" s="237"/>
      <c r="E435" s="237"/>
      <c r="F435" s="237"/>
      <c r="G435" s="237"/>
      <c r="H435" s="237"/>
      <c r="I435" s="237"/>
      <c r="J435" s="237"/>
      <c r="K435" s="237"/>
      <c r="L435" s="237"/>
      <c r="M435" s="237"/>
      <c r="N435" s="237"/>
      <c r="O435" s="237"/>
      <c r="P435" s="237"/>
      <c r="Q435" s="237"/>
      <c r="R435" s="237"/>
      <c r="S435" s="237"/>
      <c r="T435" s="237"/>
      <c r="U435" s="237"/>
      <c r="V435" s="237"/>
      <c r="W435" s="237"/>
      <c r="X435" s="237"/>
      <c r="Y435" s="237"/>
      <c r="Z435" s="237"/>
      <c r="AA435" s="237"/>
      <c r="AB435" s="237"/>
      <c r="AC435" s="237"/>
      <c r="AD435" s="237"/>
      <c r="AE435" s="237"/>
      <c r="AF435" s="237"/>
      <c r="AG435" s="237"/>
      <c r="AH435" s="237"/>
      <c r="AI435" s="237"/>
      <c r="AJ435" s="237"/>
      <c r="AK435" s="237"/>
      <c r="AL435" s="237"/>
      <c r="AM435" s="237"/>
      <c r="AN435" s="237"/>
      <c r="AO435" s="237"/>
      <c r="AP435" s="237"/>
      <c r="AQ435" s="237"/>
      <c r="AR435" s="237"/>
      <c r="AS435" s="237"/>
      <c r="AT435" s="237"/>
      <c r="AU435" s="237"/>
      <c r="AV435" s="237"/>
      <c r="AW435" s="237"/>
      <c r="AX435" s="237"/>
      <c r="AY435" s="237"/>
      <c r="AZ435" s="237"/>
      <c r="BA435" s="237"/>
      <c r="BB435" s="237"/>
      <c r="BC435" s="237"/>
      <c r="BD435" s="237"/>
      <c r="BE435" s="237"/>
      <c r="BF435" s="237"/>
      <c r="BG435" s="237"/>
      <c r="BH435" s="58"/>
      <c r="BI435" s="58"/>
      <c r="BJ435" s="58"/>
      <c r="BK435" s="58"/>
      <c r="BL435" s="58"/>
      <c r="BM435" s="58"/>
      <c r="BN435" s="58"/>
    </row>
    <row r="436" spans="2:74" s="135" customFormat="1" ht="18.75" customHeight="1">
      <c r="B436" s="57"/>
      <c r="C436" s="237"/>
      <c r="D436" s="237" t="s">
        <v>359</v>
      </c>
      <c r="E436" s="237"/>
      <c r="F436" s="237"/>
      <c r="G436" s="237"/>
      <c r="H436" s="237"/>
      <c r="I436" s="237"/>
      <c r="J436" s="237"/>
      <c r="K436" s="237"/>
      <c r="L436" s="237"/>
      <c r="M436" s="237"/>
      <c r="N436" s="237"/>
      <c r="O436" s="237"/>
      <c r="P436" s="237"/>
      <c r="Q436" s="237"/>
      <c r="R436" s="237"/>
      <c r="S436" s="237"/>
      <c r="T436" s="237"/>
      <c r="U436" s="237"/>
      <c r="V436" s="237"/>
      <c r="W436" s="237"/>
      <c r="X436" s="237"/>
      <c r="Y436" s="237"/>
      <c r="Z436" s="237"/>
      <c r="AA436" s="237"/>
      <c r="AB436" s="237"/>
      <c r="AC436" s="237"/>
      <c r="AD436" s="237"/>
      <c r="AE436" s="237"/>
      <c r="AF436" s="237"/>
      <c r="AG436" s="237"/>
      <c r="AH436" s="237"/>
      <c r="AI436" s="237"/>
      <c r="AJ436" s="237"/>
      <c r="AK436" s="237"/>
      <c r="AL436" s="237"/>
      <c r="AM436" s="237"/>
      <c r="AN436" s="237"/>
      <c r="AO436" s="237"/>
      <c r="AP436" s="237"/>
      <c r="AQ436" s="237"/>
      <c r="AR436" s="237"/>
      <c r="AS436" s="237"/>
      <c r="AT436" s="237"/>
      <c r="AU436" s="237"/>
      <c r="AV436" s="237"/>
      <c r="AW436" s="237"/>
      <c r="AX436" s="237"/>
      <c r="AY436" s="237"/>
      <c r="AZ436" s="237"/>
      <c r="BA436" s="237"/>
      <c r="BB436" s="237"/>
      <c r="BC436" s="237"/>
      <c r="BD436" s="237"/>
      <c r="BE436" s="237"/>
      <c r="BF436" s="237"/>
      <c r="BG436" s="237"/>
      <c r="BH436" s="58"/>
      <c r="BI436" s="58"/>
      <c r="BJ436" s="58"/>
      <c r="BK436" s="58"/>
      <c r="BL436" s="58"/>
      <c r="BM436" s="58"/>
      <c r="BN436" s="58"/>
    </row>
    <row r="437" spans="2:74" s="135" customFormat="1" ht="18.75" customHeight="1">
      <c r="B437" s="232"/>
      <c r="C437" s="238" t="s">
        <v>360</v>
      </c>
      <c r="D437" s="232"/>
      <c r="E437" s="232"/>
      <c r="F437" s="232"/>
      <c r="G437" s="232"/>
      <c r="H437" s="428" t="e">
        <f ca="1">H353</f>
        <v>#N/A</v>
      </c>
      <c r="I437" s="428"/>
      <c r="J437" s="428"/>
      <c r="K437" s="428"/>
      <c r="L437" s="428"/>
      <c r="M437" s="428"/>
      <c r="N437" s="428"/>
      <c r="O437" s="428"/>
      <c r="P437" s="234"/>
      <c r="Q437" s="237"/>
      <c r="R437" s="237"/>
      <c r="S437" s="237"/>
      <c r="T437" s="237"/>
      <c r="U437" s="237"/>
      <c r="V437" s="237"/>
      <c r="W437" s="237"/>
      <c r="X437" s="237"/>
      <c r="Y437" s="237"/>
      <c r="Z437" s="237"/>
      <c r="AA437" s="237"/>
      <c r="AB437" s="237"/>
      <c r="AC437" s="237"/>
      <c r="AD437" s="237"/>
      <c r="AE437" s="237"/>
      <c r="AF437" s="237"/>
      <c r="AG437" s="237"/>
      <c r="AH437" s="237"/>
      <c r="AI437" s="237"/>
      <c r="AJ437" s="237"/>
      <c r="AK437" s="237"/>
      <c r="AL437" s="237"/>
      <c r="AM437" s="237"/>
      <c r="AN437" s="237"/>
      <c r="AO437" s="237"/>
      <c r="AP437" s="237"/>
      <c r="AQ437" s="237"/>
      <c r="AR437" s="237"/>
      <c r="AS437" s="237"/>
      <c r="AT437" s="237"/>
      <c r="AU437" s="237"/>
      <c r="AV437" s="237"/>
      <c r="AW437" s="237"/>
      <c r="AX437" s="237"/>
      <c r="AY437" s="237"/>
      <c r="AZ437" s="237"/>
      <c r="BA437" s="237"/>
      <c r="BB437" s="237"/>
      <c r="BC437" s="237"/>
      <c r="BD437" s="237"/>
      <c r="BE437" s="237"/>
      <c r="BF437" s="237"/>
      <c r="BG437" s="237"/>
      <c r="BH437" s="58"/>
      <c r="BI437" s="58"/>
      <c r="BJ437" s="58"/>
      <c r="BK437" s="58"/>
      <c r="BL437" s="58"/>
      <c r="BM437" s="58"/>
    </row>
    <row r="438" spans="2:74" s="135" customFormat="1" ht="18.75" customHeight="1">
      <c r="B438" s="232"/>
      <c r="C438" s="412" t="s">
        <v>361</v>
      </c>
      <c r="D438" s="412"/>
      <c r="E438" s="412"/>
      <c r="F438" s="412"/>
      <c r="G438" s="412"/>
      <c r="H438" s="412"/>
      <c r="I438" s="412"/>
      <c r="J438" s="429" t="s">
        <v>362</v>
      </c>
      <c r="K438" s="429"/>
      <c r="L438" s="429"/>
      <c r="M438" s="426" t="s">
        <v>292</v>
      </c>
      <c r="N438" s="420">
        <f>Calcu!G328</f>
        <v>1</v>
      </c>
      <c r="O438" s="420"/>
      <c r="P438" s="246" t="s">
        <v>336</v>
      </c>
      <c r="Q438" s="251"/>
      <c r="R438" s="426" t="s">
        <v>290</v>
      </c>
      <c r="S438" s="414">
        <f>N438/SQRT(3)</f>
        <v>0.57735026918962584</v>
      </c>
      <c r="T438" s="414"/>
      <c r="U438" s="414"/>
      <c r="V438" s="416" t="s">
        <v>336</v>
      </c>
      <c r="W438" s="416"/>
      <c r="X438" s="234"/>
      <c r="Y438" s="252"/>
      <c r="Z438" s="253"/>
      <c r="AA438" s="253"/>
      <c r="AZ438" s="237"/>
      <c r="BA438" s="237"/>
      <c r="BB438" s="237"/>
      <c r="BC438" s="237"/>
      <c r="BD438" s="237"/>
      <c r="BE438" s="237"/>
      <c r="BF438" s="237"/>
      <c r="BG438" s="237"/>
      <c r="BH438" s="237"/>
      <c r="BI438" s="237"/>
      <c r="BJ438" s="58"/>
      <c r="BK438" s="58"/>
      <c r="BL438" s="58"/>
      <c r="BM438" s="58"/>
      <c r="BN438" s="58"/>
      <c r="BO438" s="58"/>
      <c r="BP438" s="58"/>
      <c r="BQ438" s="58"/>
      <c r="BR438" s="58"/>
      <c r="BS438" s="58"/>
    </row>
    <row r="439" spans="2:74" s="135" customFormat="1" ht="18.75" customHeight="1">
      <c r="B439" s="232"/>
      <c r="C439" s="412"/>
      <c r="D439" s="412"/>
      <c r="E439" s="412"/>
      <c r="F439" s="412"/>
      <c r="G439" s="412"/>
      <c r="H439" s="412"/>
      <c r="I439" s="412"/>
      <c r="J439" s="429"/>
      <c r="K439" s="429"/>
      <c r="L439" s="429"/>
      <c r="M439" s="426"/>
      <c r="N439" s="232"/>
      <c r="O439" s="232"/>
      <c r="P439" s="232"/>
      <c r="Q439" s="232"/>
      <c r="R439" s="426"/>
      <c r="S439" s="414"/>
      <c r="T439" s="414"/>
      <c r="U439" s="414"/>
      <c r="V439" s="416"/>
      <c r="W439" s="416"/>
      <c r="X439" s="234"/>
      <c r="Y439" s="252"/>
      <c r="Z439" s="253"/>
      <c r="AA439" s="253"/>
      <c r="AZ439" s="237"/>
      <c r="BA439" s="237"/>
      <c r="BB439" s="237"/>
      <c r="BC439" s="237"/>
      <c r="BD439" s="237"/>
      <c r="BE439" s="237"/>
      <c r="BF439" s="237"/>
      <c r="BG439" s="237"/>
      <c r="BH439" s="237"/>
      <c r="BI439" s="237"/>
      <c r="BJ439" s="58"/>
      <c r="BK439" s="58"/>
      <c r="BL439" s="58"/>
      <c r="BM439" s="58"/>
      <c r="BN439" s="58"/>
      <c r="BO439" s="58"/>
      <c r="BP439" s="58"/>
      <c r="BQ439" s="58"/>
      <c r="BR439" s="58"/>
      <c r="BS439" s="58"/>
    </row>
    <row r="440" spans="2:74" s="135" customFormat="1" ht="18.75" customHeight="1">
      <c r="B440" s="232"/>
      <c r="C440" s="237" t="s">
        <v>363</v>
      </c>
      <c r="D440" s="237"/>
      <c r="E440" s="237"/>
      <c r="F440" s="237"/>
      <c r="G440" s="237"/>
      <c r="H440" s="237"/>
      <c r="I440" s="411" t="str">
        <f>V353</f>
        <v>직사각형</v>
      </c>
      <c r="J440" s="411"/>
      <c r="K440" s="411"/>
      <c r="L440" s="411"/>
      <c r="M440" s="411"/>
      <c r="N440" s="411"/>
      <c r="O440" s="411"/>
      <c r="P440" s="411"/>
      <c r="Q440" s="237"/>
      <c r="R440" s="237"/>
      <c r="S440" s="237"/>
      <c r="T440" s="237"/>
      <c r="U440" s="237"/>
      <c r="V440" s="237"/>
      <c r="W440" s="237"/>
      <c r="X440" s="237"/>
      <c r="Y440" s="237"/>
      <c r="Z440" s="232"/>
      <c r="AA440" s="232"/>
      <c r="AB440" s="232"/>
      <c r="AC440" s="232"/>
      <c r="AD440" s="232"/>
      <c r="AE440" s="232"/>
      <c r="AF440" s="232"/>
      <c r="AG440" s="232"/>
      <c r="AH440" s="237"/>
      <c r="AI440" s="237"/>
      <c r="AJ440" s="237"/>
      <c r="AK440" s="237"/>
      <c r="AL440" s="237"/>
      <c r="AM440" s="237"/>
      <c r="AN440" s="237"/>
      <c r="AO440" s="237"/>
      <c r="AP440" s="237"/>
      <c r="AQ440" s="237"/>
      <c r="AR440" s="237"/>
      <c r="AS440" s="237"/>
      <c r="AT440" s="237"/>
      <c r="AU440" s="237"/>
      <c r="AV440" s="237"/>
      <c r="AW440" s="237"/>
      <c r="AX440" s="237"/>
      <c r="AY440" s="237"/>
      <c r="AZ440" s="237"/>
      <c r="BA440" s="237"/>
      <c r="BB440" s="237"/>
      <c r="BC440" s="237"/>
      <c r="BD440" s="237"/>
      <c r="BE440" s="237"/>
      <c r="BF440" s="232"/>
      <c r="BG440" s="237"/>
      <c r="BH440" s="58"/>
      <c r="BI440" s="58"/>
      <c r="BJ440" s="58"/>
      <c r="BK440" s="58"/>
      <c r="BL440" s="58"/>
      <c r="BM440" s="58"/>
      <c r="BN440" s="58"/>
      <c r="BO440" s="58"/>
      <c r="BP440" s="58"/>
      <c r="BQ440" s="58"/>
      <c r="BR440" s="58"/>
      <c r="BS440" s="58"/>
      <c r="BT440" s="58"/>
      <c r="BU440" s="58"/>
      <c r="BV440" s="58"/>
    </row>
    <row r="441" spans="2:74" s="135" customFormat="1" ht="18.75" customHeight="1">
      <c r="B441" s="232"/>
      <c r="C441" s="412" t="s">
        <v>364</v>
      </c>
      <c r="D441" s="412"/>
      <c r="E441" s="412"/>
      <c r="F441" s="412"/>
      <c r="G441" s="412"/>
      <c r="H441" s="412"/>
      <c r="I441" s="237"/>
      <c r="J441" s="237"/>
      <c r="K441" s="237"/>
      <c r="L441" s="237"/>
      <c r="M441" s="237"/>
      <c r="N441" s="237"/>
      <c r="O441" s="232"/>
      <c r="S441" s="422" t="e">
        <f ca="1">-H352*10^6</f>
        <v>#N/A</v>
      </c>
      <c r="T441" s="422"/>
      <c r="U441" s="422"/>
      <c r="V441" s="412" t="s">
        <v>310</v>
      </c>
      <c r="W441" s="412"/>
      <c r="X441" s="412"/>
      <c r="Y441" s="412"/>
      <c r="Z441" s="426" t="s">
        <v>76</v>
      </c>
      <c r="AA441" s="431">
        <f>Calcu!N328</f>
        <v>0</v>
      </c>
      <c r="AB441" s="431"/>
      <c r="AC441" s="431"/>
      <c r="AD441" s="412" t="s">
        <v>288</v>
      </c>
      <c r="AE441" s="412"/>
      <c r="AF441" s="426" t="s">
        <v>290</v>
      </c>
      <c r="AG441" s="427" t="e">
        <f ca="1">S441*10^-6*AA441</f>
        <v>#N/A</v>
      </c>
      <c r="AH441" s="427"/>
      <c r="AI441" s="427"/>
      <c r="AJ441" s="412" t="s">
        <v>343</v>
      </c>
      <c r="AK441" s="412"/>
      <c r="AL441" s="412"/>
      <c r="AM441" s="412"/>
      <c r="AN441" s="412"/>
      <c r="AO441" s="412"/>
      <c r="AP441" s="412"/>
      <c r="AQ441" s="237"/>
      <c r="AR441" s="237"/>
      <c r="AS441" s="237"/>
      <c r="AT441" s="237"/>
      <c r="AU441" s="237"/>
      <c r="AV441" s="237"/>
      <c r="AW441" s="237"/>
      <c r="AX441" s="237"/>
      <c r="AY441" s="237"/>
      <c r="AZ441" s="237"/>
      <c r="BA441" s="237"/>
      <c r="BB441" s="237"/>
      <c r="BC441" s="237"/>
      <c r="BD441" s="237"/>
      <c r="BE441" s="237"/>
      <c r="BF441" s="237"/>
      <c r="BG441" s="237"/>
      <c r="BH441" s="58"/>
      <c r="BI441" s="58"/>
      <c r="BJ441" s="58"/>
      <c r="BK441" s="58"/>
      <c r="BL441" s="58"/>
      <c r="BM441" s="58"/>
    </row>
    <row r="442" spans="2:74" s="135" customFormat="1" ht="18.75" customHeight="1">
      <c r="B442" s="232"/>
      <c r="C442" s="412"/>
      <c r="D442" s="412"/>
      <c r="E442" s="412"/>
      <c r="F442" s="412"/>
      <c r="G442" s="412"/>
      <c r="H442" s="412"/>
      <c r="I442" s="237"/>
      <c r="J442" s="237"/>
      <c r="K442" s="237"/>
      <c r="L442" s="237"/>
      <c r="M442" s="237"/>
      <c r="N442" s="237"/>
      <c r="O442" s="237"/>
      <c r="S442" s="422"/>
      <c r="T442" s="422"/>
      <c r="U442" s="422"/>
      <c r="V442" s="412"/>
      <c r="W442" s="412"/>
      <c r="X442" s="412"/>
      <c r="Y442" s="412"/>
      <c r="Z442" s="426"/>
      <c r="AA442" s="431"/>
      <c r="AB442" s="431"/>
      <c r="AC442" s="431"/>
      <c r="AD442" s="412"/>
      <c r="AE442" s="412"/>
      <c r="AF442" s="426"/>
      <c r="AG442" s="427"/>
      <c r="AH442" s="427"/>
      <c r="AI442" s="427"/>
      <c r="AJ442" s="412"/>
      <c r="AK442" s="412"/>
      <c r="AL442" s="412"/>
      <c r="AM442" s="412"/>
      <c r="AN442" s="412"/>
      <c r="AO442" s="412"/>
      <c r="AP442" s="412"/>
      <c r="AQ442" s="237"/>
      <c r="AR442" s="237"/>
      <c r="AS442" s="237"/>
      <c r="AT442" s="237"/>
      <c r="AU442" s="237"/>
      <c r="AV442" s="237"/>
      <c r="AW442" s="237"/>
      <c r="AX442" s="237"/>
      <c r="AY442" s="237"/>
      <c r="AZ442" s="237"/>
      <c r="BA442" s="237"/>
      <c r="BB442" s="237"/>
      <c r="BC442" s="237"/>
      <c r="BD442" s="237"/>
      <c r="BE442" s="237"/>
      <c r="BF442" s="237"/>
      <c r="BG442" s="237"/>
      <c r="BH442" s="58"/>
      <c r="BI442" s="58"/>
      <c r="BJ442" s="58"/>
      <c r="BK442" s="58"/>
      <c r="BL442" s="58"/>
      <c r="BM442" s="58"/>
    </row>
    <row r="443" spans="2:74" s="135" customFormat="1" ht="18.75" customHeight="1">
      <c r="B443" s="232"/>
      <c r="C443" s="237" t="s">
        <v>365</v>
      </c>
      <c r="D443" s="237"/>
      <c r="E443" s="237"/>
      <c r="F443" s="237"/>
      <c r="G443" s="237"/>
      <c r="H443" s="237"/>
      <c r="I443" s="237"/>
      <c r="J443" s="232"/>
      <c r="K443" s="240" t="s">
        <v>326</v>
      </c>
      <c r="L443" s="427" t="e">
        <f ca="1">AG441</f>
        <v>#N/A</v>
      </c>
      <c r="M443" s="427"/>
      <c r="N443" s="427"/>
      <c r="O443" s="136" t="s">
        <v>340</v>
      </c>
      <c r="P443" s="232"/>
      <c r="Q443" s="232"/>
      <c r="R443" s="232" t="s">
        <v>76</v>
      </c>
      <c r="S443" s="433">
        <f>S438</f>
        <v>0.57735026918962584</v>
      </c>
      <c r="T443" s="433"/>
      <c r="U443" s="433"/>
      <c r="V443" s="433"/>
      <c r="W443" s="240" t="s">
        <v>326</v>
      </c>
      <c r="X443" s="232" t="s">
        <v>290</v>
      </c>
      <c r="Y443" s="414" t="e">
        <f ca="1">ABS(L443*S443)</f>
        <v>#N/A</v>
      </c>
      <c r="Z443" s="414"/>
      <c r="AA443" s="414"/>
      <c r="AB443" s="238" t="s">
        <v>288</v>
      </c>
      <c r="AC443" s="238"/>
      <c r="AD443" s="232"/>
      <c r="AE443" s="232"/>
      <c r="AF443" s="248"/>
      <c r="AG443" s="232"/>
      <c r="AH443" s="232"/>
      <c r="AI443" s="237"/>
      <c r="AJ443" s="232"/>
      <c r="AK443" s="237"/>
      <c r="AL443" s="232"/>
      <c r="AM443" s="232"/>
      <c r="AN443" s="232"/>
      <c r="AO443" s="237"/>
      <c r="AP443" s="237"/>
      <c r="AQ443" s="237"/>
      <c r="AR443" s="237"/>
      <c r="AS443" s="237"/>
      <c r="AT443" s="237"/>
      <c r="AU443" s="237"/>
      <c r="AV443" s="237"/>
      <c r="AW443" s="237"/>
      <c r="AX443" s="237"/>
      <c r="AY443" s="237"/>
      <c r="AZ443" s="237"/>
      <c r="BA443" s="237"/>
      <c r="BB443" s="237"/>
      <c r="BC443" s="237"/>
      <c r="BD443" s="237"/>
      <c r="BE443" s="237"/>
      <c r="BF443" s="237"/>
      <c r="BG443" s="237"/>
      <c r="BH443" s="58"/>
      <c r="BI443" s="58"/>
      <c r="BJ443" s="58"/>
      <c r="BK443" s="58"/>
    </row>
    <row r="444" spans="2:74" s="135" customFormat="1" ht="18.75" customHeight="1">
      <c r="B444" s="232"/>
      <c r="C444" s="412" t="s">
        <v>366</v>
      </c>
      <c r="D444" s="412"/>
      <c r="E444" s="412"/>
      <c r="F444" s="412"/>
      <c r="G444" s="412"/>
      <c r="H444" s="237"/>
      <c r="J444" s="237"/>
      <c r="K444" s="237"/>
      <c r="L444" s="237"/>
      <c r="M444" s="237"/>
      <c r="N444" s="237"/>
      <c r="O444" s="237"/>
      <c r="P444" s="237"/>
      <c r="Q444" s="237"/>
      <c r="R444" s="136"/>
      <c r="S444" s="237"/>
      <c r="T444" s="237"/>
      <c r="U444" s="237"/>
      <c r="W444" s="240" t="s">
        <v>345</v>
      </c>
      <c r="X444" s="237"/>
      <c r="Y444" s="237"/>
      <c r="Z444" s="237"/>
      <c r="AA444" s="237"/>
      <c r="AB444" s="237"/>
      <c r="AC444" s="237"/>
      <c r="AD444" s="237"/>
      <c r="AE444" s="232"/>
      <c r="AF444" s="232"/>
      <c r="AG444" s="232"/>
      <c r="AH444" s="232"/>
      <c r="AI444" s="232"/>
      <c r="AJ444" s="232"/>
      <c r="AK444" s="232"/>
      <c r="AL444" s="232"/>
      <c r="AM444" s="232"/>
      <c r="AN444" s="232"/>
      <c r="AO444" s="232"/>
      <c r="AP444" s="232"/>
      <c r="AQ444" s="232"/>
      <c r="AR444" s="232"/>
      <c r="AS444" s="232"/>
      <c r="AT444" s="232"/>
      <c r="AU444" s="232"/>
      <c r="AV444" s="232"/>
      <c r="AW444" s="232"/>
      <c r="AX444" s="232"/>
      <c r="AY444" s="232"/>
      <c r="AZ444" s="232"/>
      <c r="BA444" s="232"/>
      <c r="BB444" s="232"/>
      <c r="BC444" s="232"/>
      <c r="BD444" s="232"/>
      <c r="BE444" s="232"/>
      <c r="BF444" s="232"/>
      <c r="BG444" s="232"/>
      <c r="BH444" s="58"/>
      <c r="BI444" s="58"/>
      <c r="BJ444" s="58"/>
      <c r="BK444" s="58"/>
      <c r="BP444" s="58"/>
      <c r="BS444" s="58"/>
      <c r="BT444" s="58"/>
      <c r="BU444" s="58"/>
    </row>
    <row r="445" spans="2:74" s="135" customFormat="1" ht="18.75" customHeight="1">
      <c r="B445" s="232"/>
      <c r="C445" s="412"/>
      <c r="D445" s="412"/>
      <c r="E445" s="412"/>
      <c r="F445" s="412"/>
      <c r="G445" s="412"/>
      <c r="H445" s="237"/>
      <c r="I445" s="237"/>
      <c r="J445" s="237"/>
      <c r="K445" s="237"/>
      <c r="L445" s="237"/>
      <c r="M445" s="237"/>
      <c r="N445" s="237"/>
      <c r="O445" s="237"/>
      <c r="P445" s="237"/>
      <c r="Q445" s="237"/>
      <c r="R445" s="136"/>
      <c r="S445" s="237"/>
      <c r="T445" s="237"/>
      <c r="U445" s="237"/>
      <c r="V445" s="237"/>
      <c r="W445" s="237"/>
      <c r="X445" s="237"/>
      <c r="Y445" s="237"/>
      <c r="Z445" s="237"/>
      <c r="AA445" s="237"/>
      <c r="AB445" s="237"/>
      <c r="AC445" s="232"/>
      <c r="AD445" s="232"/>
      <c r="AE445" s="232"/>
      <c r="AF445" s="232"/>
      <c r="AG445" s="232"/>
      <c r="AH445" s="232"/>
      <c r="AI445" s="232"/>
      <c r="AJ445" s="232"/>
      <c r="AK445" s="232"/>
      <c r="AL445" s="232"/>
      <c r="AM445" s="232"/>
      <c r="AN445" s="232"/>
      <c r="AO445" s="232"/>
      <c r="AP445" s="232"/>
      <c r="AQ445" s="232"/>
      <c r="AR445" s="232"/>
      <c r="AS445" s="232"/>
      <c r="AT445" s="232"/>
      <c r="AU445" s="232"/>
      <c r="AV445" s="232"/>
      <c r="AW445" s="232"/>
      <c r="AX445" s="232"/>
      <c r="AY445" s="232"/>
      <c r="AZ445" s="232"/>
      <c r="BA445" s="232"/>
      <c r="BB445" s="232"/>
      <c r="BC445" s="232"/>
      <c r="BD445" s="232"/>
      <c r="BE445" s="232"/>
      <c r="BF445" s="232"/>
      <c r="BG445" s="232"/>
      <c r="BH445" s="58"/>
      <c r="BI445" s="58"/>
      <c r="BJ445" s="58"/>
      <c r="BK445" s="58"/>
      <c r="BP445" s="58"/>
      <c r="BS445" s="58"/>
      <c r="BT445" s="58"/>
      <c r="BU445" s="58"/>
    </row>
    <row r="446" spans="2:74" s="135" customFormat="1" ht="18.75" customHeight="1">
      <c r="B446" s="232"/>
      <c r="C446" s="237"/>
      <c r="D446" s="237"/>
      <c r="E446" s="237"/>
      <c r="F446" s="237"/>
      <c r="G446" s="232"/>
      <c r="H446" s="237"/>
      <c r="I446" s="237"/>
      <c r="J446" s="237"/>
      <c r="K446" s="237"/>
      <c r="L446" s="237"/>
      <c r="M446" s="237"/>
      <c r="N446" s="237"/>
      <c r="O446" s="237"/>
      <c r="P446" s="237"/>
      <c r="Q446" s="237"/>
      <c r="R446" s="237"/>
      <c r="S446" s="237"/>
      <c r="T446" s="237"/>
      <c r="U446" s="237"/>
      <c r="V446" s="237"/>
      <c r="W446" s="237"/>
      <c r="X446" s="232"/>
      <c r="Y446" s="232"/>
      <c r="Z446" s="232"/>
      <c r="AA446" s="232"/>
      <c r="AB446" s="232"/>
      <c r="AC446" s="232"/>
      <c r="AD446" s="232"/>
      <c r="AE446" s="232"/>
      <c r="AF446" s="232"/>
      <c r="AG446" s="232"/>
      <c r="AH446" s="232"/>
      <c r="AI446" s="232"/>
      <c r="AJ446" s="232"/>
      <c r="AK446" s="232"/>
      <c r="AL446" s="232"/>
      <c r="AM446" s="232"/>
      <c r="AN446" s="232"/>
      <c r="AO446" s="232"/>
      <c r="AP446" s="232"/>
      <c r="AQ446" s="232"/>
      <c r="AR446" s="232"/>
      <c r="AS446" s="232"/>
      <c r="AT446" s="232"/>
      <c r="AU446" s="232"/>
      <c r="AV446" s="232"/>
      <c r="AW446" s="232"/>
      <c r="AX446" s="232"/>
      <c r="AY446" s="232"/>
      <c r="AZ446" s="232"/>
      <c r="BA446" s="232"/>
      <c r="BB446" s="232"/>
      <c r="BC446" s="232"/>
      <c r="BD446" s="232"/>
      <c r="BE446" s="232"/>
      <c r="BF446" s="232"/>
      <c r="BG446" s="232"/>
    </row>
    <row r="447" spans="2:74" s="135" customFormat="1" ht="18.75" customHeight="1">
      <c r="B447" s="254" t="s">
        <v>367</v>
      </c>
      <c r="D447" s="237"/>
      <c r="E447" s="237"/>
      <c r="F447" s="237"/>
      <c r="G447" s="232"/>
      <c r="H447" s="237"/>
      <c r="I447" s="237"/>
      <c r="J447" s="237"/>
      <c r="K447" s="237"/>
      <c r="L447" s="237"/>
      <c r="M447" s="237"/>
      <c r="N447" s="237"/>
      <c r="O447" s="237"/>
      <c r="P447" s="237"/>
      <c r="R447" s="237"/>
      <c r="T447" s="237"/>
      <c r="U447" s="237"/>
      <c r="V447" s="237"/>
      <c r="X447" s="237"/>
      <c r="Y447" s="237"/>
      <c r="AA447" s="237"/>
      <c r="AB447" s="255" t="s">
        <v>368</v>
      </c>
      <c r="AC447" s="237"/>
      <c r="AD447" s="237"/>
      <c r="AE447" s="232"/>
      <c r="AF447" s="237"/>
      <c r="AG447" s="232"/>
      <c r="AH447" s="232"/>
      <c r="AI447" s="232"/>
      <c r="AJ447" s="232"/>
      <c r="AK447" s="232"/>
      <c r="AL447" s="232"/>
      <c r="AM447" s="232"/>
      <c r="AN447" s="232"/>
      <c r="AO447" s="232"/>
      <c r="AP447" s="232"/>
      <c r="AQ447" s="232"/>
      <c r="AR447" s="232"/>
      <c r="AS447" s="232"/>
      <c r="AT447" s="232"/>
      <c r="AU447" s="232"/>
      <c r="AV447" s="232"/>
      <c r="AW447" s="232"/>
      <c r="AX447" s="232"/>
      <c r="AY447" s="232"/>
      <c r="AZ447" s="232"/>
      <c r="BA447" s="232"/>
      <c r="BB447" s="232"/>
      <c r="BC447" s="232"/>
      <c r="BD447" s="232"/>
      <c r="BE447" s="232"/>
      <c r="BF447" s="232"/>
      <c r="BG447" s="232"/>
    </row>
    <row r="448" spans="2:74" s="135" customFormat="1" ht="18.75" customHeight="1">
      <c r="B448" s="57"/>
      <c r="C448" s="256" t="e">
        <f ca="1">"※ 측정력에 의한 탄성변형량이  "&amp;ROUND(H449,6)&amp;" mm 이고, 변형량의 절반을 반범위로 하여 직사각형 확률분포를 적용하여 계산하면"</f>
        <v>#N/A</v>
      </c>
      <c r="D448" s="237"/>
      <c r="E448" s="237"/>
      <c r="F448" s="237"/>
      <c r="G448" s="232"/>
      <c r="H448" s="237"/>
      <c r="I448" s="237"/>
      <c r="J448" s="237"/>
      <c r="K448" s="237"/>
      <c r="L448" s="237"/>
      <c r="M448" s="237"/>
      <c r="N448" s="237"/>
      <c r="O448" s="237"/>
      <c r="P448" s="237"/>
      <c r="R448" s="237"/>
      <c r="S448" s="172"/>
      <c r="T448" s="237"/>
      <c r="U448" s="237"/>
      <c r="V448" s="237"/>
      <c r="W448" s="237"/>
      <c r="X448" s="237"/>
      <c r="Y448" s="237"/>
      <c r="Z448" s="237"/>
      <c r="AA448" s="237"/>
      <c r="AB448" s="237"/>
      <c r="AC448" s="237"/>
      <c r="AD448" s="237"/>
      <c r="AE448" s="232"/>
      <c r="AF448" s="237"/>
      <c r="AG448" s="232"/>
      <c r="AH448" s="232"/>
      <c r="AI448" s="232"/>
      <c r="AJ448" s="232"/>
      <c r="AK448" s="232"/>
      <c r="AL448" s="232"/>
      <c r="AM448" s="232"/>
      <c r="AN448" s="232"/>
      <c r="AO448" s="232"/>
      <c r="AP448" s="232"/>
      <c r="AQ448" s="232"/>
      <c r="AR448" s="232"/>
      <c r="AS448" s="232"/>
      <c r="AT448" s="232"/>
      <c r="AU448" s="232"/>
      <c r="AV448" s="232"/>
      <c r="AW448" s="232"/>
      <c r="AX448" s="232"/>
      <c r="AY448" s="232"/>
      <c r="AZ448" s="232"/>
      <c r="BA448" s="232"/>
      <c r="BB448" s="232"/>
      <c r="BC448" s="232"/>
      <c r="BD448" s="232"/>
      <c r="BE448" s="232"/>
      <c r="BF448" s="232"/>
      <c r="BG448" s="232"/>
    </row>
    <row r="449" spans="2:60" s="135" customFormat="1" ht="18.75" customHeight="1">
      <c r="B449" s="232"/>
      <c r="C449" s="238" t="s">
        <v>309</v>
      </c>
      <c r="D449" s="232"/>
      <c r="E449" s="232"/>
      <c r="F449" s="232"/>
      <c r="G449" s="232"/>
      <c r="H449" s="434" t="e">
        <f ca="1">H354</f>
        <v>#N/A</v>
      </c>
      <c r="I449" s="434"/>
      <c r="J449" s="434"/>
      <c r="K449" s="434"/>
      <c r="L449" s="434"/>
      <c r="M449" s="416" t="str">
        <f>M354</f>
        <v>mm</v>
      </c>
      <c r="N449" s="416"/>
      <c r="O449" s="234"/>
      <c r="P449" s="240"/>
      <c r="Q449" s="240"/>
      <c r="R449" s="240"/>
      <c r="S449" s="240"/>
      <c r="T449" s="240"/>
      <c r="U449" s="240"/>
      <c r="V449" s="240"/>
      <c r="W449" s="237"/>
      <c r="AC449" s="237"/>
      <c r="AD449" s="237"/>
      <c r="AE449" s="237"/>
      <c r="AF449" s="237"/>
      <c r="AG449" s="237"/>
      <c r="AH449" s="237"/>
      <c r="AI449" s="232"/>
      <c r="AJ449" s="232"/>
      <c r="AK449" s="232"/>
      <c r="AL449" s="232"/>
      <c r="AM449" s="232"/>
      <c r="AN449" s="232"/>
      <c r="AO449" s="232"/>
      <c r="AP449" s="232"/>
      <c r="AQ449" s="232"/>
      <c r="AR449" s="232"/>
      <c r="AS449" s="237"/>
      <c r="AT449" s="237"/>
      <c r="AU449" s="237"/>
      <c r="AV449" s="237"/>
      <c r="AW449" s="237"/>
      <c r="AX449" s="237"/>
      <c r="AY449" s="232"/>
      <c r="AZ449" s="232"/>
      <c r="BA449" s="232"/>
      <c r="BB449" s="232"/>
      <c r="BC449" s="232"/>
      <c r="BD449" s="232"/>
      <c r="BE449" s="232"/>
      <c r="BF449" s="232"/>
      <c r="BG449" s="232"/>
    </row>
    <row r="450" spans="2:60" s="135" customFormat="1" ht="18.75" customHeight="1">
      <c r="B450" s="232"/>
      <c r="C450" s="237" t="s">
        <v>311</v>
      </c>
      <c r="D450" s="237"/>
      <c r="E450" s="237"/>
      <c r="F450" s="237"/>
      <c r="G450" s="237"/>
      <c r="H450" s="237"/>
      <c r="I450" s="237"/>
      <c r="K450" s="435" t="s">
        <v>369</v>
      </c>
      <c r="L450" s="435"/>
      <c r="M450" s="435"/>
      <c r="N450" s="426" t="s">
        <v>290</v>
      </c>
      <c r="O450" s="436" t="s">
        <v>277</v>
      </c>
      <c r="P450" s="437"/>
      <c r="Q450" s="437"/>
      <c r="R450" s="437"/>
      <c r="S450" s="426" t="s">
        <v>290</v>
      </c>
      <c r="T450" s="438" t="e">
        <f ca="1">Calcu!G329</f>
        <v>#N/A</v>
      </c>
      <c r="U450" s="438"/>
      <c r="V450" s="438"/>
      <c r="W450" s="246" t="s">
        <v>288</v>
      </c>
      <c r="X450" s="246"/>
      <c r="Y450" s="439" t="s">
        <v>290</v>
      </c>
      <c r="Z450" s="414" t="e">
        <f ca="1">T450/2/SQRT(3)</f>
        <v>#N/A</v>
      </c>
      <c r="AA450" s="414"/>
      <c r="AB450" s="414"/>
      <c r="AC450" s="416" t="str">
        <f>W450</f>
        <v>μm</v>
      </c>
      <c r="AD450" s="416"/>
      <c r="AE450" s="232"/>
      <c r="AF450" s="232"/>
      <c r="AG450" s="232"/>
      <c r="AH450" s="232"/>
      <c r="AI450" s="232"/>
      <c r="AJ450" s="232"/>
      <c r="AK450" s="232"/>
      <c r="AL450" s="232"/>
      <c r="AM450" s="232"/>
      <c r="AN450" s="232"/>
      <c r="AO450" s="232"/>
      <c r="AP450" s="232"/>
      <c r="AQ450" s="232"/>
      <c r="AR450" s="237"/>
      <c r="AS450" s="237"/>
      <c r="AT450" s="237"/>
      <c r="AU450" s="237"/>
      <c r="AV450" s="237"/>
      <c r="AW450" s="237"/>
      <c r="AX450" s="237"/>
      <c r="AY450" s="237"/>
      <c r="AZ450" s="232"/>
      <c r="BA450" s="232"/>
      <c r="BB450" s="232"/>
      <c r="BC450" s="232"/>
      <c r="BD450" s="232"/>
      <c r="BE450" s="232"/>
      <c r="BF450" s="232"/>
      <c r="BG450" s="232"/>
      <c r="BH450" s="232"/>
    </row>
    <row r="451" spans="2:60" s="135" customFormat="1" ht="18.75" customHeight="1">
      <c r="B451" s="232"/>
      <c r="C451" s="237"/>
      <c r="D451" s="237"/>
      <c r="E451" s="237"/>
      <c r="F451" s="237"/>
      <c r="G451" s="237"/>
      <c r="H451" s="237"/>
      <c r="I451" s="237"/>
      <c r="J451" s="195"/>
      <c r="K451" s="435"/>
      <c r="L451" s="435"/>
      <c r="M451" s="435"/>
      <c r="N451" s="426"/>
      <c r="O451" s="440"/>
      <c r="P451" s="440"/>
      <c r="Q451" s="440"/>
      <c r="R451" s="440"/>
      <c r="S451" s="426"/>
      <c r="T451" s="406"/>
      <c r="U451" s="406"/>
      <c r="V451" s="406"/>
      <c r="W451" s="406"/>
      <c r="X451" s="406"/>
      <c r="Y451" s="439"/>
      <c r="Z451" s="414"/>
      <c r="AA451" s="414"/>
      <c r="AB451" s="414"/>
      <c r="AC451" s="416"/>
      <c r="AD451" s="416"/>
      <c r="AE451" s="232"/>
      <c r="AF451" s="232"/>
      <c r="AG451" s="232"/>
      <c r="AH451" s="232"/>
      <c r="AI451" s="232"/>
      <c r="AJ451" s="232"/>
      <c r="AK451" s="232"/>
      <c r="AL451" s="232"/>
      <c r="AM451" s="232"/>
      <c r="AN451" s="232"/>
      <c r="AO451" s="232"/>
      <c r="AP451" s="232"/>
      <c r="AQ451" s="232"/>
      <c r="AR451" s="237"/>
      <c r="AS451" s="237"/>
      <c r="AT451" s="237"/>
      <c r="AU451" s="237"/>
      <c r="AV451" s="237"/>
      <c r="AW451" s="237"/>
      <c r="AX451" s="237"/>
      <c r="AY451" s="237"/>
      <c r="AZ451" s="232"/>
      <c r="BA451" s="232"/>
      <c r="BB451" s="232"/>
      <c r="BC451" s="232"/>
      <c r="BD451" s="232"/>
      <c r="BE451" s="232"/>
      <c r="BF451" s="232"/>
      <c r="BG451" s="232"/>
      <c r="BH451" s="232"/>
    </row>
    <row r="452" spans="2:60" s="135" customFormat="1" ht="18.75" customHeight="1">
      <c r="B452" s="232"/>
      <c r="C452" s="237" t="s">
        <v>318</v>
      </c>
      <c r="D452" s="237"/>
      <c r="E452" s="237"/>
      <c r="F452" s="237"/>
      <c r="G452" s="237"/>
      <c r="H452" s="237"/>
      <c r="I452" s="411" t="str">
        <f>V354</f>
        <v>직사각형</v>
      </c>
      <c r="J452" s="411"/>
      <c r="K452" s="411"/>
      <c r="L452" s="411"/>
      <c r="M452" s="411"/>
      <c r="N452" s="411"/>
      <c r="O452" s="411"/>
      <c r="P452" s="411"/>
      <c r="Q452" s="237"/>
      <c r="R452" s="237"/>
      <c r="S452" s="237"/>
      <c r="T452" s="237"/>
      <c r="U452" s="237"/>
      <c r="V452" s="237"/>
      <c r="W452" s="237"/>
      <c r="X452" s="237"/>
      <c r="Y452" s="237"/>
      <c r="Z452" s="232"/>
      <c r="AA452" s="232"/>
      <c r="AB452" s="232"/>
      <c r="AC452" s="232"/>
      <c r="AD452" s="232"/>
      <c r="AE452" s="232"/>
      <c r="AF452" s="232"/>
      <c r="AG452" s="232"/>
      <c r="AH452" s="237"/>
      <c r="AI452" s="237"/>
      <c r="AJ452" s="237"/>
      <c r="AK452" s="237"/>
      <c r="AL452" s="237"/>
      <c r="AM452" s="237"/>
      <c r="AN452" s="237"/>
      <c r="AO452" s="237"/>
      <c r="AP452" s="237"/>
      <c r="AQ452" s="237"/>
      <c r="AR452" s="237"/>
      <c r="AS452" s="237"/>
      <c r="AT452" s="237"/>
      <c r="AU452" s="237"/>
      <c r="AV452" s="237"/>
      <c r="AW452" s="237"/>
      <c r="AX452" s="237"/>
      <c r="AY452" s="232"/>
      <c r="AZ452" s="232"/>
      <c r="BA452" s="232"/>
      <c r="BB452" s="232"/>
      <c r="BC452" s="232"/>
      <c r="BD452" s="232"/>
      <c r="BE452" s="232"/>
      <c r="BF452" s="232"/>
      <c r="BG452" s="232"/>
    </row>
    <row r="453" spans="2:60" s="135" customFormat="1" ht="18.75" customHeight="1">
      <c r="B453" s="232"/>
      <c r="C453" s="412" t="s">
        <v>320</v>
      </c>
      <c r="D453" s="412"/>
      <c r="E453" s="412"/>
      <c r="F453" s="412"/>
      <c r="G453" s="412"/>
      <c r="H453" s="412"/>
      <c r="I453" s="237"/>
      <c r="J453" s="237"/>
      <c r="K453" s="237"/>
      <c r="L453" s="237"/>
      <c r="M453" s="237"/>
      <c r="N453" s="426">
        <f>AA354</f>
        <v>1</v>
      </c>
      <c r="O453" s="426"/>
      <c r="P453" s="138"/>
      <c r="Q453" s="138"/>
      <c r="R453" s="138"/>
      <c r="S453" s="237"/>
      <c r="T453" s="237"/>
      <c r="U453" s="237"/>
      <c r="V453" s="237"/>
      <c r="W453" s="237"/>
      <c r="X453" s="237"/>
      <c r="Y453" s="237"/>
      <c r="Z453" s="139"/>
      <c r="AA453" s="139"/>
      <c r="AB453" s="237"/>
      <c r="AC453" s="237"/>
      <c r="AD453" s="237"/>
      <c r="AE453" s="237"/>
      <c r="AF453" s="237"/>
      <c r="AG453" s="237"/>
      <c r="AH453" s="237"/>
      <c r="AI453" s="237"/>
      <c r="AJ453" s="237"/>
      <c r="AK453" s="237"/>
      <c r="AL453" s="232"/>
      <c r="AM453" s="232"/>
      <c r="AN453" s="232"/>
      <c r="AO453" s="237"/>
      <c r="AP453" s="237"/>
      <c r="AQ453" s="237"/>
      <c r="AR453" s="237"/>
      <c r="AS453" s="237"/>
      <c r="AT453" s="237"/>
      <c r="AU453" s="237"/>
      <c r="AV453" s="237"/>
      <c r="AW453" s="237"/>
      <c r="AX453" s="237"/>
      <c r="AY453" s="232"/>
      <c r="AZ453" s="232"/>
      <c r="BA453" s="232"/>
      <c r="BB453" s="232"/>
      <c r="BC453" s="232"/>
      <c r="BD453" s="232"/>
      <c r="BE453" s="232"/>
      <c r="BF453" s="232"/>
      <c r="BG453" s="232"/>
    </row>
    <row r="454" spans="2:60" s="135" customFormat="1" ht="18.75" customHeight="1">
      <c r="B454" s="232"/>
      <c r="C454" s="412"/>
      <c r="D454" s="412"/>
      <c r="E454" s="412"/>
      <c r="F454" s="412"/>
      <c r="G454" s="412"/>
      <c r="H454" s="412"/>
      <c r="I454" s="237"/>
      <c r="J454" s="237"/>
      <c r="K454" s="237"/>
      <c r="L454" s="237"/>
      <c r="M454" s="237"/>
      <c r="N454" s="426"/>
      <c r="O454" s="426"/>
      <c r="P454" s="138"/>
      <c r="Q454" s="138"/>
      <c r="R454" s="138"/>
      <c r="S454" s="237"/>
      <c r="T454" s="237"/>
      <c r="U454" s="237"/>
      <c r="V454" s="237"/>
      <c r="W454" s="237"/>
      <c r="X454" s="237"/>
      <c r="Y454" s="237"/>
      <c r="Z454" s="139"/>
      <c r="AA454" s="139"/>
      <c r="AB454" s="237"/>
      <c r="AC454" s="237"/>
      <c r="AD454" s="237"/>
      <c r="AE454" s="237"/>
      <c r="AF454" s="237"/>
      <c r="AG454" s="237"/>
      <c r="AH454" s="237"/>
      <c r="AI454" s="237"/>
      <c r="AJ454" s="237"/>
      <c r="AK454" s="237"/>
      <c r="AL454" s="232"/>
      <c r="AM454" s="232"/>
      <c r="AN454" s="232"/>
      <c r="AO454" s="237"/>
      <c r="AP454" s="237"/>
      <c r="AQ454" s="237"/>
      <c r="AR454" s="237"/>
      <c r="AS454" s="237"/>
      <c r="AT454" s="237"/>
      <c r="AU454" s="237"/>
      <c r="AV454" s="237"/>
      <c r="AW454" s="237"/>
      <c r="AX454" s="237"/>
      <c r="AY454" s="232"/>
      <c r="AZ454" s="232"/>
      <c r="BA454" s="232"/>
      <c r="BB454" s="232"/>
      <c r="BC454" s="232"/>
      <c r="BD454" s="232"/>
      <c r="BE454" s="232"/>
      <c r="BF454" s="232"/>
      <c r="BG454" s="232"/>
    </row>
    <row r="455" spans="2:60" s="135" customFormat="1" ht="18.75" customHeight="1">
      <c r="B455" s="232"/>
      <c r="C455" s="237" t="s">
        <v>325</v>
      </c>
      <c r="D455" s="237"/>
      <c r="E455" s="237"/>
      <c r="F455" s="237"/>
      <c r="G455" s="237"/>
      <c r="H455" s="237"/>
      <c r="I455" s="237"/>
      <c r="J455" s="232"/>
      <c r="K455" s="232" t="s">
        <v>326</v>
      </c>
      <c r="L455" s="426">
        <f>N453</f>
        <v>1</v>
      </c>
      <c r="M455" s="426"/>
      <c r="N455" s="232" t="s">
        <v>76</v>
      </c>
      <c r="O455" s="414" t="e">
        <f ca="1">Z450</f>
        <v>#N/A</v>
      </c>
      <c r="P455" s="414"/>
      <c r="Q455" s="414"/>
      <c r="R455" s="415" t="str">
        <f>AC450</f>
        <v>μm</v>
      </c>
      <c r="S455" s="416"/>
      <c r="T455" s="239" t="s">
        <v>75</v>
      </c>
      <c r="U455" s="72" t="s">
        <v>290</v>
      </c>
      <c r="V455" s="414" t="e">
        <f ca="1">O455</f>
        <v>#N/A</v>
      </c>
      <c r="W455" s="414"/>
      <c r="X455" s="414"/>
      <c r="Y455" s="415" t="str">
        <f>R455</f>
        <v>μm</v>
      </c>
      <c r="Z455" s="416"/>
      <c r="AA455" s="140"/>
      <c r="AB455" s="140"/>
      <c r="AC455" s="136"/>
      <c r="AD455" s="232"/>
      <c r="AE455" s="237"/>
      <c r="AF455" s="232"/>
      <c r="AG455" s="232"/>
      <c r="AH455" s="232"/>
      <c r="AI455" s="232"/>
      <c r="AJ455" s="232"/>
      <c r="AK455" s="237"/>
      <c r="AL455" s="232"/>
      <c r="AM455" s="232"/>
      <c r="AN455" s="232"/>
      <c r="AO455" s="237"/>
      <c r="AP455" s="237"/>
      <c r="AQ455" s="237"/>
      <c r="AR455" s="237"/>
      <c r="AS455" s="237"/>
      <c r="AT455" s="237"/>
      <c r="AU455" s="237"/>
      <c r="AV455" s="237"/>
      <c r="AW455" s="237"/>
      <c r="AX455" s="237"/>
      <c r="AY455" s="232"/>
      <c r="AZ455" s="232"/>
      <c r="BA455" s="232"/>
      <c r="BB455" s="232"/>
      <c r="BC455" s="232"/>
      <c r="BD455" s="232"/>
      <c r="BE455" s="232"/>
      <c r="BF455" s="232"/>
      <c r="BG455" s="232"/>
    </row>
    <row r="456" spans="2:60" s="135" customFormat="1" ht="18.75" customHeight="1">
      <c r="B456" s="232"/>
      <c r="C456" s="412" t="s">
        <v>328</v>
      </c>
      <c r="D456" s="412"/>
      <c r="E456" s="412"/>
      <c r="F456" s="412"/>
      <c r="G456" s="412"/>
      <c r="H456" s="237"/>
      <c r="J456" s="237"/>
      <c r="K456" s="237"/>
      <c r="L456" s="237"/>
      <c r="M456" s="237"/>
      <c r="N456" s="237"/>
      <c r="O456" s="237"/>
      <c r="P456" s="237"/>
      <c r="Q456" s="237"/>
      <c r="R456" s="136"/>
      <c r="S456" s="237"/>
      <c r="T456" s="237"/>
      <c r="U456" s="237"/>
      <c r="W456" s="237"/>
      <c r="X456" s="240" t="s">
        <v>370</v>
      </c>
      <c r="Y456" s="237"/>
      <c r="Z456" s="237"/>
      <c r="AA456" s="237"/>
      <c r="AB456" s="237"/>
      <c r="AC456" s="237"/>
      <c r="AD456" s="237"/>
      <c r="AE456" s="232"/>
      <c r="AF456" s="232"/>
      <c r="AG456" s="232"/>
      <c r="AH456" s="232"/>
      <c r="AI456" s="232"/>
      <c r="AJ456" s="232"/>
      <c r="AK456" s="232"/>
      <c r="AL456" s="232"/>
      <c r="AM456" s="232"/>
      <c r="AN456" s="232"/>
      <c r="AO456" s="232"/>
      <c r="AP456" s="232"/>
      <c r="AQ456" s="232"/>
      <c r="AR456" s="232"/>
      <c r="AS456" s="232"/>
      <c r="AT456" s="232"/>
      <c r="AU456" s="232"/>
      <c r="AV456" s="232"/>
      <c r="AW456" s="232"/>
      <c r="AX456" s="232"/>
      <c r="AY456" s="232"/>
      <c r="AZ456" s="232"/>
      <c r="BA456" s="232"/>
      <c r="BB456" s="232"/>
      <c r="BC456" s="232"/>
      <c r="BD456" s="232"/>
      <c r="BE456" s="232"/>
      <c r="BF456" s="232"/>
      <c r="BG456" s="232"/>
    </row>
    <row r="457" spans="2:60" s="135" customFormat="1" ht="18.75" customHeight="1">
      <c r="B457" s="232"/>
      <c r="C457" s="412"/>
      <c r="D457" s="412"/>
      <c r="E457" s="412"/>
      <c r="F457" s="412"/>
      <c r="G457" s="412"/>
      <c r="H457" s="237"/>
      <c r="I457" s="237"/>
      <c r="J457" s="237"/>
      <c r="K457" s="237"/>
      <c r="L457" s="237"/>
      <c r="M457" s="237"/>
      <c r="N457" s="237"/>
      <c r="O457" s="237"/>
      <c r="P457" s="237"/>
      <c r="Q457" s="237"/>
      <c r="R457" s="136"/>
      <c r="S457" s="237"/>
      <c r="T457" s="237"/>
      <c r="U457" s="237"/>
      <c r="V457" s="237"/>
      <c r="W457" s="237"/>
      <c r="X457" s="237"/>
      <c r="Y457" s="237"/>
      <c r="Z457" s="237"/>
      <c r="AA457" s="237"/>
      <c r="AB457" s="237"/>
      <c r="AC457" s="237"/>
      <c r="AD457" s="237"/>
      <c r="AE457" s="232"/>
      <c r="AF457" s="232"/>
      <c r="AG457" s="232"/>
      <c r="AH457" s="232"/>
      <c r="AI457" s="232"/>
      <c r="AJ457" s="232"/>
      <c r="AK457" s="232"/>
      <c r="AL457" s="232"/>
      <c r="AM457" s="232"/>
      <c r="AN457" s="232"/>
      <c r="AO457" s="232"/>
      <c r="AP457" s="232"/>
      <c r="AQ457" s="232"/>
      <c r="AR457" s="232"/>
      <c r="AS457" s="232"/>
      <c r="AT457" s="232"/>
      <c r="AU457" s="232"/>
      <c r="AV457" s="232"/>
      <c r="AW457" s="232"/>
      <c r="AX457" s="232"/>
      <c r="AY457" s="232"/>
      <c r="AZ457" s="232"/>
      <c r="BA457" s="232"/>
      <c r="BB457" s="232"/>
      <c r="BC457" s="232"/>
      <c r="BD457" s="232"/>
      <c r="BE457" s="232"/>
      <c r="BF457" s="232"/>
      <c r="BG457" s="232"/>
    </row>
    <row r="458" spans="2:60" s="135" customFormat="1" ht="18.75" customHeight="1">
      <c r="B458" s="232"/>
      <c r="C458" s="237"/>
      <c r="D458" s="237"/>
      <c r="E458" s="237"/>
      <c r="F458" s="237"/>
      <c r="G458" s="232"/>
      <c r="H458" s="237"/>
      <c r="I458" s="237"/>
      <c r="J458" s="237"/>
      <c r="K458" s="237"/>
      <c r="L458" s="237"/>
      <c r="M458" s="237"/>
      <c r="N458" s="237"/>
      <c r="O458" s="237"/>
      <c r="P458" s="237"/>
      <c r="Q458" s="237"/>
      <c r="R458" s="237"/>
      <c r="S458" s="237"/>
      <c r="T458" s="237"/>
      <c r="U458" s="237"/>
      <c r="V458" s="237"/>
      <c r="W458" s="237"/>
      <c r="X458" s="237"/>
      <c r="Y458" s="237"/>
      <c r="Z458" s="237"/>
      <c r="AA458" s="237"/>
      <c r="AB458" s="237"/>
      <c r="AC458" s="237"/>
      <c r="AD458" s="237"/>
      <c r="AE458" s="232"/>
      <c r="AF458" s="237"/>
      <c r="AG458" s="232"/>
      <c r="AH458" s="232"/>
      <c r="AI458" s="232"/>
      <c r="AJ458" s="232"/>
      <c r="AK458" s="232"/>
      <c r="AL458" s="232"/>
      <c r="AM458" s="232"/>
      <c r="AN458" s="232"/>
      <c r="AO458" s="232"/>
      <c r="AP458" s="232"/>
      <c r="AQ458" s="232"/>
      <c r="AR458" s="232"/>
      <c r="AS458" s="232"/>
      <c r="AT458" s="232"/>
      <c r="AU458" s="232"/>
      <c r="AV458" s="232"/>
      <c r="AW458" s="232"/>
      <c r="AX458" s="232"/>
      <c r="AY458" s="232"/>
      <c r="AZ458" s="232"/>
      <c r="BA458" s="232"/>
      <c r="BB458" s="232"/>
      <c r="BC458" s="232"/>
      <c r="BD458" s="232"/>
      <c r="BE458" s="232"/>
      <c r="BF458" s="232"/>
      <c r="BG458" s="232"/>
    </row>
    <row r="459" spans="2:60" s="135" customFormat="1" ht="18.75" customHeight="1">
      <c r="B459" s="57" t="s">
        <v>371</v>
      </c>
      <c r="C459" s="237"/>
      <c r="E459" s="237"/>
      <c r="F459" s="237"/>
      <c r="G459" s="232"/>
      <c r="H459" s="237"/>
      <c r="I459" s="237"/>
      <c r="J459" s="237"/>
      <c r="K459" s="237"/>
      <c r="L459" s="237"/>
      <c r="M459" s="237"/>
      <c r="N459" s="237"/>
      <c r="O459" s="237"/>
      <c r="P459" s="237"/>
      <c r="Q459" s="255" t="s">
        <v>372</v>
      </c>
      <c r="R459" s="237"/>
      <c r="T459" s="237"/>
      <c r="U459" s="237"/>
      <c r="V459" s="237"/>
      <c r="W459" s="237"/>
      <c r="X459" s="237"/>
      <c r="Y459" s="237"/>
      <c r="Z459" s="237"/>
      <c r="AA459" s="237"/>
      <c r="AB459" s="237"/>
      <c r="AC459" s="237"/>
      <c r="AD459" s="237"/>
      <c r="AE459" s="232"/>
      <c r="AF459" s="237"/>
      <c r="AG459" s="232"/>
      <c r="AH459" s="232"/>
      <c r="AI459" s="232"/>
      <c r="AJ459" s="232"/>
      <c r="AK459" s="232"/>
      <c r="AL459" s="232"/>
      <c r="AM459" s="232"/>
      <c r="AN459" s="232"/>
      <c r="AO459" s="232"/>
      <c r="AP459" s="232"/>
      <c r="AQ459" s="232"/>
      <c r="AR459" s="232"/>
      <c r="AS459" s="232"/>
      <c r="AT459" s="232"/>
      <c r="AU459" s="232"/>
      <c r="AV459" s="232"/>
      <c r="AW459" s="232"/>
      <c r="AX459" s="232"/>
      <c r="AY459" s="232"/>
      <c r="AZ459" s="232"/>
      <c r="BA459" s="232"/>
      <c r="BB459" s="232"/>
      <c r="BC459" s="232"/>
      <c r="BD459" s="232"/>
      <c r="BE459" s="232"/>
      <c r="BF459" s="232"/>
      <c r="BG459" s="232"/>
    </row>
    <row r="460" spans="2:60" s="135" customFormat="1" ht="18.75" customHeight="1">
      <c r="B460" s="57"/>
      <c r="C460" s="256" t="str">
        <f>"※ 표준 측장기의 평행도가 "&amp;Q462&amp;" μm 이고, 평행도값의 절반을 반너비로 하여 직사각형 확률분포를 적용하여 계산하면"</f>
        <v>※ 표준 측장기의 평행도가 0 μm 이고, 평행도값의 절반을 반너비로 하여 직사각형 확률분포를 적용하여 계산하면</v>
      </c>
      <c r="D460" s="232"/>
      <c r="E460" s="237"/>
      <c r="F460" s="237"/>
      <c r="G460" s="237"/>
      <c r="H460" s="237"/>
      <c r="I460" s="237"/>
      <c r="J460" s="237"/>
      <c r="K460" s="237"/>
      <c r="L460" s="237"/>
      <c r="M460" s="237"/>
      <c r="N460" s="237"/>
      <c r="O460" s="232"/>
      <c r="P460" s="257"/>
      <c r="Q460" s="257"/>
      <c r="R460" s="257"/>
      <c r="S460" s="257"/>
      <c r="T460" s="237"/>
      <c r="U460" s="237"/>
      <c r="V460" s="237"/>
      <c r="W460" s="237"/>
      <c r="X460" s="237"/>
      <c r="Y460" s="237"/>
      <c r="Z460" s="237"/>
      <c r="AA460" s="237"/>
      <c r="AB460" s="237"/>
      <c r="AC460" s="237"/>
      <c r="AD460" s="232"/>
      <c r="AE460" s="232"/>
      <c r="AF460" s="193"/>
      <c r="AG460" s="193"/>
      <c r="AH460" s="193"/>
      <c r="AI460" s="237"/>
      <c r="AJ460" s="232"/>
      <c r="AK460" s="232"/>
      <c r="AL460" s="232"/>
      <c r="AM460" s="232"/>
      <c r="AN460" s="232"/>
      <c r="AO460" s="232"/>
      <c r="AP460" s="232"/>
      <c r="AQ460" s="232"/>
      <c r="AR460" s="232"/>
      <c r="AS460" s="232"/>
      <c r="AT460" s="232"/>
      <c r="AU460" s="232"/>
      <c r="AV460" s="232"/>
      <c r="AW460" s="232"/>
      <c r="AX460" s="232"/>
      <c r="AY460" s="232"/>
      <c r="AZ460" s="232"/>
      <c r="BA460" s="232"/>
      <c r="BB460" s="232"/>
      <c r="BC460" s="232"/>
      <c r="BD460" s="232"/>
      <c r="BE460" s="232"/>
      <c r="BF460" s="232"/>
      <c r="BG460" s="232"/>
    </row>
    <row r="461" spans="2:60" s="135" customFormat="1" ht="18.75" customHeight="1">
      <c r="B461" s="232"/>
      <c r="C461" s="240" t="s">
        <v>373</v>
      </c>
      <c r="D461" s="237"/>
      <c r="E461" s="237"/>
      <c r="F461" s="237"/>
      <c r="G461" s="237"/>
      <c r="H461" s="237"/>
      <c r="I461" s="232"/>
      <c r="AS461" s="244"/>
      <c r="AT461" s="244"/>
      <c r="AU461" s="244"/>
      <c r="AV461" s="244"/>
      <c r="AW461" s="244"/>
      <c r="AX461" s="244"/>
      <c r="AY461" s="244"/>
      <c r="AZ461" s="244"/>
      <c r="BA461" s="244"/>
      <c r="BB461" s="232"/>
      <c r="BC461" s="232"/>
      <c r="BD461" s="232"/>
      <c r="BE461" s="232"/>
      <c r="BF461" s="232"/>
      <c r="BG461" s="232"/>
    </row>
    <row r="462" spans="2:60" s="135" customFormat="1" ht="18.75" customHeight="1">
      <c r="B462" s="232"/>
      <c r="C462" s="237" t="s">
        <v>374</v>
      </c>
      <c r="D462" s="237"/>
      <c r="E462" s="237"/>
      <c r="F462" s="237"/>
      <c r="G462" s="237"/>
      <c r="H462" s="237"/>
      <c r="I462" s="232"/>
      <c r="J462" s="256" t="s">
        <v>375</v>
      </c>
      <c r="K462" s="256"/>
      <c r="L462" s="256"/>
      <c r="M462" s="256"/>
      <c r="N462" s="256"/>
      <c r="O462" s="256"/>
      <c r="P462" s="256"/>
      <c r="Q462" s="442">
        <f>Calcu!G330</f>
        <v>0</v>
      </c>
      <c r="R462" s="442"/>
      <c r="S462" s="442"/>
      <c r="T462" s="443" t="s">
        <v>288</v>
      </c>
      <c r="U462" s="443"/>
      <c r="V462" s="443"/>
      <c r="W462" s="256"/>
      <c r="X462" s="256"/>
      <c r="Y462" s="256"/>
      <c r="Z462" s="256"/>
      <c r="AS462" s="244"/>
      <c r="AT462" s="244"/>
      <c r="AU462" s="244"/>
      <c r="AV462" s="244"/>
      <c r="AW462" s="244"/>
      <c r="AX462" s="244"/>
      <c r="AY462" s="244"/>
      <c r="AZ462" s="244"/>
      <c r="BA462" s="244"/>
      <c r="BB462" s="232"/>
      <c r="BC462" s="232"/>
      <c r="BD462" s="232"/>
      <c r="BE462" s="232"/>
      <c r="BF462" s="232"/>
      <c r="BG462" s="232"/>
    </row>
    <row r="463" spans="2:60" s="135" customFormat="1" ht="18.75" customHeight="1">
      <c r="B463" s="232"/>
      <c r="D463" s="237"/>
      <c r="E463" s="237"/>
      <c r="F463" s="237"/>
      <c r="G463" s="237"/>
      <c r="H463" s="237"/>
      <c r="I463" s="237"/>
      <c r="J463" s="377" t="s">
        <v>376</v>
      </c>
      <c r="K463" s="377"/>
      <c r="L463" s="377"/>
      <c r="M463" s="439" t="s">
        <v>290</v>
      </c>
      <c r="N463" s="420">
        <f>Q462</f>
        <v>0</v>
      </c>
      <c r="O463" s="420"/>
      <c r="P463" s="246" t="s">
        <v>377</v>
      </c>
      <c r="Q463" s="246"/>
      <c r="R463" s="439" t="s">
        <v>290</v>
      </c>
      <c r="S463" s="414">
        <f>N463/2/SQRT(3)</f>
        <v>0</v>
      </c>
      <c r="T463" s="414"/>
      <c r="U463" s="414"/>
      <c r="V463" s="416" t="s">
        <v>377</v>
      </c>
      <c r="W463" s="416"/>
      <c r="X463" s="237"/>
      <c r="Y463" s="59"/>
      <c r="Z463" s="232"/>
      <c r="AA463" s="232"/>
      <c r="AB463" s="232"/>
      <c r="AC463" s="232"/>
      <c r="AD463" s="232"/>
      <c r="AE463" s="237"/>
      <c r="AF463" s="237"/>
      <c r="AG463" s="237"/>
      <c r="AH463" s="237"/>
      <c r="AI463" s="237"/>
      <c r="AJ463" s="237"/>
      <c r="AK463" s="237"/>
      <c r="AL463" s="237"/>
      <c r="AM463" s="232"/>
      <c r="AN463" s="232"/>
      <c r="AO463" s="232"/>
      <c r="AP463" s="232"/>
      <c r="AQ463" s="237"/>
      <c r="AR463" s="237"/>
      <c r="AS463" s="237"/>
      <c r="AT463" s="237"/>
      <c r="AU463" s="237"/>
      <c r="AV463" s="237"/>
      <c r="AW463" s="237"/>
      <c r="AX463" s="237"/>
      <c r="AY463" s="232"/>
      <c r="AZ463" s="232"/>
      <c r="BA463" s="232"/>
      <c r="BB463" s="232"/>
      <c r="BC463" s="232"/>
      <c r="BD463" s="232"/>
      <c r="BE463" s="232"/>
      <c r="BF463" s="232"/>
      <c r="BG463" s="232"/>
    </row>
    <row r="464" spans="2:60" s="135" customFormat="1" ht="18.75" customHeight="1">
      <c r="B464" s="232"/>
      <c r="C464" s="237"/>
      <c r="D464" s="237"/>
      <c r="E464" s="237"/>
      <c r="F464" s="237"/>
      <c r="G464" s="237"/>
      <c r="H464" s="237"/>
      <c r="I464" s="237"/>
      <c r="J464" s="377"/>
      <c r="K464" s="377"/>
      <c r="L464" s="377"/>
      <c r="M464" s="439"/>
      <c r="N464" s="258"/>
      <c r="O464" s="258"/>
      <c r="P464" s="258"/>
      <c r="Q464" s="258"/>
      <c r="R464" s="439"/>
      <c r="S464" s="414"/>
      <c r="T464" s="414"/>
      <c r="U464" s="414"/>
      <c r="V464" s="416"/>
      <c r="W464" s="416"/>
      <c r="X464" s="259"/>
      <c r="Y464" s="59"/>
      <c r="Z464" s="237"/>
      <c r="AA464" s="232"/>
      <c r="AB464" s="232"/>
      <c r="AC464" s="232"/>
      <c r="AD464" s="232"/>
      <c r="AE464" s="237"/>
      <c r="AF464" s="237"/>
      <c r="AG464" s="237"/>
      <c r="AH464" s="237"/>
      <c r="AI464" s="237"/>
      <c r="AJ464" s="237"/>
      <c r="AK464" s="237"/>
      <c r="AL464" s="237"/>
      <c r="AM464" s="232"/>
      <c r="AN464" s="232"/>
      <c r="AO464" s="232"/>
      <c r="AP464" s="232"/>
      <c r="AQ464" s="237"/>
      <c r="AR464" s="237"/>
      <c r="AS464" s="237"/>
      <c r="AT464" s="237"/>
      <c r="AU464" s="237"/>
      <c r="AV464" s="237"/>
      <c r="AW464" s="237"/>
      <c r="AX464" s="237"/>
      <c r="AY464" s="232"/>
      <c r="AZ464" s="232"/>
      <c r="BA464" s="232"/>
      <c r="BB464" s="232"/>
      <c r="BC464" s="232"/>
      <c r="BD464" s="232"/>
      <c r="BE464" s="232"/>
      <c r="BF464" s="232"/>
      <c r="BG464" s="232"/>
    </row>
    <row r="465" spans="1:60" s="135" customFormat="1" ht="18.75" customHeight="1">
      <c r="B465" s="232"/>
      <c r="C465" s="237" t="s">
        <v>378</v>
      </c>
      <c r="D465" s="237"/>
      <c r="E465" s="237"/>
      <c r="F465" s="237"/>
      <c r="G465" s="237"/>
      <c r="H465" s="237"/>
      <c r="I465" s="411" t="str">
        <f>V355</f>
        <v>직사각형</v>
      </c>
      <c r="J465" s="411"/>
      <c r="K465" s="411"/>
      <c r="L465" s="411"/>
      <c r="M465" s="411"/>
      <c r="N465" s="411"/>
      <c r="O465" s="411"/>
      <c r="P465" s="411"/>
      <c r="Q465" s="237"/>
      <c r="R465" s="237"/>
      <c r="S465" s="237"/>
      <c r="T465" s="237"/>
      <c r="U465" s="237"/>
      <c r="V465" s="237"/>
      <c r="W465" s="237"/>
      <c r="X465" s="237"/>
      <c r="Y465" s="237"/>
      <c r="Z465" s="232"/>
      <c r="AA465" s="232"/>
      <c r="AB465" s="232"/>
      <c r="AC465" s="232"/>
      <c r="AD465" s="232"/>
      <c r="AE465" s="232"/>
      <c r="AF465" s="232"/>
      <c r="AG465" s="232"/>
      <c r="AH465" s="237"/>
      <c r="AI465" s="237"/>
      <c r="AJ465" s="237"/>
      <c r="AK465" s="237"/>
      <c r="AL465" s="232"/>
      <c r="AM465" s="232"/>
      <c r="AN465" s="232"/>
      <c r="AO465" s="232"/>
      <c r="AP465" s="232"/>
      <c r="AQ465" s="232"/>
      <c r="AR465" s="232"/>
      <c r="AS465" s="237"/>
      <c r="AT465" s="237"/>
      <c r="AU465" s="237"/>
      <c r="AV465" s="237"/>
      <c r="AW465" s="237"/>
      <c r="AX465" s="237"/>
      <c r="AY465" s="232"/>
      <c r="AZ465" s="232"/>
      <c r="BA465" s="232"/>
      <c r="BB465" s="232"/>
      <c r="BC465" s="232"/>
      <c r="BD465" s="232"/>
      <c r="BE465" s="232"/>
      <c r="BF465" s="232"/>
      <c r="BG465" s="232"/>
    </row>
    <row r="466" spans="1:60" ht="18.75" customHeight="1">
      <c r="A466" s="240"/>
      <c r="B466" s="240"/>
      <c r="C466" s="412" t="s">
        <v>379</v>
      </c>
      <c r="D466" s="412"/>
      <c r="E466" s="412"/>
      <c r="F466" s="412"/>
      <c r="G466" s="412"/>
      <c r="H466" s="412"/>
      <c r="I466" s="237"/>
      <c r="J466" s="237"/>
      <c r="K466" s="240"/>
      <c r="L466" s="240"/>
      <c r="O466" s="411">
        <f>AA355</f>
        <v>1</v>
      </c>
      <c r="P466" s="411"/>
      <c r="Q466" s="240"/>
      <c r="R466" s="240"/>
      <c r="S466" s="240"/>
      <c r="X466" s="240"/>
      <c r="Y466" s="240"/>
      <c r="Z466" s="240"/>
      <c r="AA466" s="240"/>
      <c r="AB466" s="240"/>
      <c r="AC466" s="240"/>
      <c r="AD466" s="240"/>
      <c r="AE466" s="240"/>
      <c r="AF466" s="240"/>
      <c r="AG466" s="240"/>
      <c r="AH466" s="240"/>
      <c r="AI466" s="240"/>
      <c r="AJ466" s="240"/>
      <c r="AK466" s="240"/>
      <c r="AL466" s="240"/>
    </row>
    <row r="467" spans="1:60" ht="18.75" customHeight="1">
      <c r="A467" s="240"/>
      <c r="B467" s="240"/>
      <c r="C467" s="412"/>
      <c r="D467" s="412"/>
      <c r="E467" s="412"/>
      <c r="F467" s="412"/>
      <c r="G467" s="412"/>
      <c r="H467" s="412"/>
      <c r="I467" s="238"/>
      <c r="J467" s="238"/>
      <c r="K467" s="240"/>
      <c r="L467" s="240"/>
      <c r="O467" s="411"/>
      <c r="P467" s="411"/>
      <c r="Q467" s="240"/>
      <c r="R467" s="240"/>
      <c r="S467" s="240"/>
      <c r="X467" s="240"/>
      <c r="Y467" s="240"/>
      <c r="Z467" s="240"/>
      <c r="AA467" s="240"/>
      <c r="AB467" s="240"/>
      <c r="AC467" s="240"/>
      <c r="AD467" s="240"/>
      <c r="AE467" s="240"/>
      <c r="AF467" s="240"/>
      <c r="AG467" s="240"/>
      <c r="AH467" s="240"/>
      <c r="AI467" s="240"/>
      <c r="AJ467" s="240"/>
      <c r="AK467" s="240"/>
      <c r="AL467" s="240"/>
    </row>
    <row r="468" spans="1:60" s="240" customFormat="1" ht="18.75" customHeight="1">
      <c r="C468" s="240" t="s">
        <v>380</v>
      </c>
      <c r="K468" s="239" t="s">
        <v>75</v>
      </c>
      <c r="L468" s="413">
        <f>O466</f>
        <v>1</v>
      </c>
      <c r="M468" s="413"/>
      <c r="N468" s="232" t="s">
        <v>76</v>
      </c>
      <c r="O468" s="414">
        <f>S463</f>
        <v>0</v>
      </c>
      <c r="P468" s="416"/>
      <c r="Q468" s="416"/>
      <c r="R468" s="415" t="str">
        <f>V463</f>
        <v>μm</v>
      </c>
      <c r="S468" s="416"/>
      <c r="T468" s="239" t="s">
        <v>75</v>
      </c>
      <c r="U468" s="72" t="s">
        <v>290</v>
      </c>
      <c r="V468" s="414">
        <f>L468*O468</f>
        <v>0</v>
      </c>
      <c r="W468" s="414"/>
      <c r="X468" s="414"/>
      <c r="Y468" s="236" t="str">
        <f>R468</f>
        <v>μm</v>
      </c>
      <c r="Z468" s="56"/>
      <c r="AA468" s="234"/>
      <c r="AB468" s="237"/>
      <c r="AC468" s="237"/>
      <c r="AD468" s="237"/>
      <c r="AE468" s="234"/>
    </row>
    <row r="469" spans="1:60" s="135" customFormat="1" ht="18.75" customHeight="1">
      <c r="B469" s="232"/>
      <c r="C469" s="412" t="s">
        <v>381</v>
      </c>
      <c r="D469" s="412"/>
      <c r="E469" s="412"/>
      <c r="F469" s="412"/>
      <c r="G469" s="412"/>
      <c r="H469" s="237"/>
      <c r="I469" s="107"/>
      <c r="J469" s="237"/>
      <c r="K469" s="237"/>
      <c r="L469" s="237"/>
      <c r="M469" s="237"/>
      <c r="N469" s="237"/>
      <c r="O469" s="237"/>
      <c r="P469" s="237"/>
      <c r="Q469" s="237"/>
      <c r="R469" s="136"/>
      <c r="S469" s="237"/>
      <c r="T469" s="237"/>
      <c r="U469" s="237"/>
      <c r="V469" s="240"/>
      <c r="X469" s="240" t="s">
        <v>345</v>
      </c>
      <c r="Y469" s="237"/>
      <c r="Z469" s="237"/>
      <c r="AA469" s="237"/>
      <c r="AB469" s="237"/>
      <c r="AC469" s="237"/>
      <c r="AD469" s="237"/>
      <c r="AE469" s="232"/>
      <c r="AF469" s="232"/>
      <c r="AG469" s="232"/>
      <c r="AH469" s="232"/>
      <c r="AI469" s="232"/>
      <c r="AJ469" s="232"/>
      <c r="AK469" s="232"/>
      <c r="AL469" s="232"/>
      <c r="AM469" s="232"/>
      <c r="AN469" s="232"/>
      <c r="AO469" s="232"/>
      <c r="AP469" s="232"/>
      <c r="AQ469" s="232"/>
      <c r="AR469" s="232"/>
      <c r="AS469" s="232"/>
      <c r="AT469" s="232"/>
      <c r="AU469" s="232"/>
      <c r="AV469" s="232"/>
      <c r="AW469" s="232"/>
      <c r="AX469" s="232"/>
      <c r="AY469" s="232"/>
      <c r="AZ469" s="232"/>
      <c r="BA469" s="232"/>
      <c r="BB469" s="232"/>
      <c r="BC469" s="232"/>
      <c r="BD469" s="232"/>
      <c r="BE469" s="232"/>
      <c r="BF469" s="232"/>
      <c r="BG469" s="232"/>
    </row>
    <row r="470" spans="1:60" s="135" customFormat="1" ht="18.75" customHeight="1">
      <c r="B470" s="232"/>
      <c r="C470" s="412"/>
      <c r="D470" s="412"/>
      <c r="E470" s="412"/>
      <c r="F470" s="412"/>
      <c r="G470" s="412"/>
      <c r="H470" s="237"/>
      <c r="I470" s="237"/>
      <c r="J470" s="237"/>
      <c r="K470" s="237"/>
      <c r="L470" s="237"/>
      <c r="M470" s="237"/>
      <c r="N470" s="237"/>
      <c r="O470" s="237"/>
      <c r="P470" s="237"/>
      <c r="Q470" s="237"/>
      <c r="R470" s="237"/>
      <c r="S470" s="237"/>
      <c r="T470" s="237"/>
      <c r="U470" s="237"/>
      <c r="V470" s="237"/>
      <c r="W470" s="237"/>
      <c r="X470" s="237"/>
      <c r="Y470" s="237"/>
      <c r="Z470" s="237"/>
      <c r="AA470" s="237"/>
      <c r="AB470" s="237"/>
      <c r="AC470" s="237"/>
      <c r="AD470" s="237"/>
      <c r="AE470" s="232"/>
      <c r="AF470" s="237"/>
      <c r="AG470" s="232"/>
      <c r="AH470" s="232"/>
      <c r="AI470" s="232"/>
      <c r="AJ470" s="232"/>
      <c r="AK470" s="232"/>
      <c r="AL470" s="232"/>
      <c r="AM470" s="232"/>
      <c r="AN470" s="232"/>
      <c r="AO470" s="232"/>
      <c r="AP470" s="232"/>
      <c r="AQ470" s="232"/>
      <c r="AR470" s="232"/>
      <c r="AS470" s="232"/>
      <c r="AT470" s="232"/>
      <c r="AU470" s="232"/>
      <c r="AV470" s="232"/>
      <c r="AW470" s="232"/>
      <c r="AX470" s="232"/>
      <c r="AY470" s="232"/>
      <c r="AZ470" s="232"/>
      <c r="BA470" s="232"/>
      <c r="BB470" s="232"/>
      <c r="BC470" s="232"/>
      <c r="BD470" s="232"/>
      <c r="BE470" s="232"/>
      <c r="BF470" s="232"/>
      <c r="BG470" s="232"/>
    </row>
    <row r="471" spans="1:60" s="135" customFormat="1" ht="18.75" customHeight="1">
      <c r="B471" s="232"/>
      <c r="C471" s="237"/>
      <c r="D471" s="237"/>
      <c r="E471" s="237"/>
      <c r="F471" s="237"/>
      <c r="G471" s="232"/>
      <c r="H471" s="237"/>
      <c r="I471" s="237"/>
      <c r="J471" s="237"/>
      <c r="K471" s="237"/>
      <c r="L471" s="237"/>
      <c r="M471" s="237"/>
      <c r="N471" s="237"/>
      <c r="O471" s="237"/>
      <c r="P471" s="237"/>
      <c r="Q471" s="237"/>
      <c r="R471" s="237"/>
      <c r="S471" s="237"/>
      <c r="T471" s="237"/>
      <c r="U471" s="237"/>
      <c r="V471" s="237"/>
      <c r="W471" s="237"/>
      <c r="X471" s="237"/>
      <c r="Y471" s="237"/>
      <c r="Z471" s="237"/>
      <c r="AA471" s="237"/>
      <c r="AB471" s="237"/>
      <c r="AC471" s="237"/>
      <c r="AD471" s="237"/>
      <c r="AE471" s="232"/>
      <c r="AF471" s="237"/>
      <c r="AG471" s="232"/>
      <c r="AH471" s="232"/>
      <c r="AI471" s="232"/>
      <c r="AJ471" s="232"/>
      <c r="AK471" s="232"/>
      <c r="AL471" s="232"/>
      <c r="AM471" s="232"/>
      <c r="AN471" s="232"/>
      <c r="AO471" s="232"/>
      <c r="AP471" s="232"/>
      <c r="AQ471" s="232"/>
      <c r="AR471" s="232"/>
      <c r="AS471" s="232"/>
      <c r="AT471" s="232"/>
      <c r="AU471" s="232"/>
      <c r="AV471" s="232"/>
      <c r="AW471" s="232"/>
      <c r="AX471" s="232"/>
      <c r="AY471" s="232"/>
      <c r="AZ471" s="232"/>
      <c r="BA471" s="232"/>
      <c r="BB471" s="232"/>
      <c r="BC471" s="232"/>
      <c r="BD471" s="232"/>
      <c r="BE471" s="232"/>
      <c r="BF471" s="232"/>
      <c r="BG471" s="232"/>
    </row>
    <row r="472" spans="1:60" s="135" customFormat="1" ht="18.75" customHeight="1">
      <c r="A472" s="57" t="s">
        <v>382</v>
      </c>
      <c r="B472" s="232"/>
      <c r="C472" s="232"/>
      <c r="D472" s="232"/>
      <c r="E472" s="232"/>
      <c r="F472" s="232"/>
      <c r="G472" s="232"/>
      <c r="H472" s="232"/>
      <c r="I472" s="232"/>
      <c r="J472" s="232"/>
      <c r="K472" s="232"/>
      <c r="L472" s="232"/>
      <c r="M472" s="232"/>
      <c r="N472" s="232"/>
      <c r="O472" s="232"/>
      <c r="P472" s="232"/>
      <c r="Q472" s="232"/>
      <c r="R472" s="232"/>
      <c r="S472" s="232"/>
      <c r="T472" s="232"/>
      <c r="U472" s="232"/>
      <c r="V472" s="232"/>
      <c r="W472" s="232"/>
      <c r="X472" s="232"/>
      <c r="Y472" s="232"/>
      <c r="Z472" s="232"/>
      <c r="AA472" s="232"/>
      <c r="AB472" s="232"/>
      <c r="AC472" s="232"/>
      <c r="AD472" s="232"/>
      <c r="AE472" s="232"/>
      <c r="AF472" s="232"/>
      <c r="AG472" s="232"/>
      <c r="AH472" s="232"/>
      <c r="AI472" s="232"/>
      <c r="AJ472" s="232"/>
      <c r="AK472" s="232"/>
      <c r="AL472" s="232"/>
      <c r="AM472" s="232"/>
      <c r="AN472" s="232"/>
      <c r="AO472" s="232"/>
      <c r="AP472" s="232"/>
      <c r="AQ472" s="232"/>
      <c r="AR472" s="232"/>
      <c r="AS472" s="232"/>
      <c r="AT472" s="232"/>
      <c r="AU472" s="232"/>
      <c r="AV472" s="232"/>
      <c r="AW472" s="232"/>
      <c r="AX472" s="232"/>
      <c r="AY472" s="232"/>
      <c r="AZ472" s="232"/>
      <c r="BA472" s="232"/>
      <c r="BB472" s="232"/>
      <c r="BC472" s="232"/>
      <c r="BD472" s="232"/>
      <c r="BE472" s="232"/>
      <c r="BF472" s="232"/>
    </row>
    <row r="473" spans="1:60" s="135" customFormat="1" ht="18.75" customHeight="1">
      <c r="A473" s="232"/>
      <c r="B473" s="232"/>
      <c r="C473" s="232"/>
      <c r="D473" s="232"/>
      <c r="E473" s="232"/>
      <c r="F473" s="232"/>
      <c r="G473" s="232"/>
      <c r="H473" s="232"/>
      <c r="I473" s="232"/>
      <c r="J473" s="232"/>
      <c r="K473" s="232"/>
      <c r="L473" s="232"/>
      <c r="M473" s="232"/>
      <c r="N473" s="232"/>
      <c r="O473" s="232"/>
      <c r="P473" s="232"/>
      <c r="Q473" s="232"/>
      <c r="R473" s="232"/>
      <c r="S473" s="232"/>
      <c r="T473" s="232"/>
      <c r="U473" s="232"/>
      <c r="V473" s="232"/>
      <c r="W473" s="232"/>
      <c r="X473" s="232"/>
      <c r="Y473" s="232"/>
      <c r="Z473" s="232"/>
      <c r="AA473" s="232"/>
      <c r="AB473" s="232"/>
      <c r="AC473" s="232"/>
      <c r="AD473" s="232"/>
      <c r="AE473" s="237"/>
      <c r="AF473" s="232"/>
      <c r="AG473" s="232"/>
      <c r="AH473" s="232"/>
      <c r="AI473" s="232"/>
      <c r="AJ473" s="232"/>
      <c r="AK473" s="232"/>
      <c r="AL473" s="232"/>
      <c r="AM473" s="232"/>
      <c r="AN473" s="232"/>
      <c r="AO473" s="232"/>
      <c r="AP473" s="232"/>
      <c r="AQ473" s="232"/>
      <c r="AR473" s="232"/>
      <c r="AS473" s="232"/>
      <c r="AT473" s="232"/>
      <c r="AU473" s="232"/>
      <c r="AV473" s="232"/>
      <c r="AW473" s="232"/>
      <c r="AX473" s="232"/>
      <c r="AY473" s="232"/>
      <c r="AZ473" s="232"/>
      <c r="BA473" s="232"/>
      <c r="BB473" s="232"/>
      <c r="BC473" s="232"/>
      <c r="BD473" s="232"/>
      <c r="BE473" s="232"/>
      <c r="BF473" s="232"/>
    </row>
    <row r="474" spans="1:60" s="58" customFormat="1" ht="18.75" customHeight="1">
      <c r="C474" s="237"/>
      <c r="D474" s="237"/>
      <c r="E474" s="232" t="s">
        <v>290</v>
      </c>
      <c r="F474" s="441">
        <f>AH348</f>
        <v>0</v>
      </c>
      <c r="G474" s="441"/>
      <c r="H474" s="441"/>
      <c r="I474" s="237" t="s">
        <v>323</v>
      </c>
      <c r="J474" s="237"/>
      <c r="K474" s="426" t="s">
        <v>383</v>
      </c>
      <c r="L474" s="426"/>
      <c r="M474" s="441" t="e">
        <f>AH349</f>
        <v>#DIV/0!</v>
      </c>
      <c r="N474" s="441"/>
      <c r="O474" s="441"/>
      <c r="P474" s="237" t="s">
        <v>323</v>
      </c>
      <c r="Q474" s="237"/>
      <c r="R474" s="426" t="s">
        <v>383</v>
      </c>
      <c r="S474" s="426"/>
      <c r="T474" s="441" t="e">
        <f ca="1">AH350</f>
        <v>#N/A</v>
      </c>
      <c r="U474" s="441"/>
      <c r="V474" s="441"/>
      <c r="W474" s="237" t="s">
        <v>288</v>
      </c>
      <c r="X474" s="237"/>
      <c r="Y474" s="426" t="s">
        <v>384</v>
      </c>
      <c r="Z474" s="426"/>
      <c r="AA474" s="441" t="e">
        <f ca="1">AH351</f>
        <v>#N/A</v>
      </c>
      <c r="AB474" s="441"/>
      <c r="AC474" s="441"/>
      <c r="AD474" s="237" t="s">
        <v>323</v>
      </c>
      <c r="AE474" s="237"/>
      <c r="AF474" s="426" t="s">
        <v>383</v>
      </c>
      <c r="AG474" s="426"/>
      <c r="AH474" s="441" t="e">
        <f ca="1">AH352</f>
        <v>#N/A</v>
      </c>
      <c r="AI474" s="441"/>
      <c r="AJ474" s="441"/>
      <c r="AK474" s="237" t="s">
        <v>288</v>
      </c>
      <c r="AL474" s="237"/>
      <c r="AM474" s="426" t="s">
        <v>383</v>
      </c>
      <c r="AN474" s="426"/>
      <c r="AO474" s="441" t="e">
        <f ca="1">AH353</f>
        <v>#N/A</v>
      </c>
      <c r="AP474" s="441"/>
      <c r="AQ474" s="441"/>
      <c r="AR474" s="237" t="s">
        <v>323</v>
      </c>
      <c r="AS474" s="237"/>
      <c r="AT474" s="237"/>
      <c r="AU474" s="237"/>
      <c r="AV474" s="193"/>
      <c r="AW474" s="193"/>
      <c r="AX474" s="193"/>
      <c r="AY474" s="237"/>
      <c r="AZ474" s="237"/>
      <c r="BA474" s="237"/>
      <c r="BB474" s="237"/>
      <c r="BC474" s="237"/>
      <c r="BD474" s="237"/>
      <c r="BE474" s="237"/>
      <c r="BF474" s="237"/>
      <c r="BG474" s="237"/>
      <c r="BH474" s="237"/>
    </row>
    <row r="475" spans="1:60" s="58" customFormat="1" ht="18.75" customHeight="1">
      <c r="C475" s="237"/>
      <c r="D475" s="237"/>
      <c r="E475" s="232"/>
      <c r="F475" s="426" t="s">
        <v>383</v>
      </c>
      <c r="G475" s="426"/>
      <c r="H475" s="441" t="e">
        <f ca="1">AH354</f>
        <v>#N/A</v>
      </c>
      <c r="I475" s="441"/>
      <c r="J475" s="441"/>
      <c r="K475" s="237" t="s">
        <v>323</v>
      </c>
      <c r="L475" s="237"/>
      <c r="M475" s="426" t="s">
        <v>384</v>
      </c>
      <c r="N475" s="426"/>
      <c r="O475" s="441">
        <f>AH355</f>
        <v>0</v>
      </c>
      <c r="P475" s="441"/>
      <c r="Q475" s="441"/>
      <c r="R475" s="237" t="s">
        <v>323</v>
      </c>
      <c r="S475" s="237"/>
      <c r="T475" s="233"/>
      <c r="U475" s="233"/>
      <c r="V475" s="233"/>
      <c r="W475" s="237"/>
      <c r="X475" s="237"/>
      <c r="Y475" s="232"/>
      <c r="Z475" s="232"/>
      <c r="AA475" s="233"/>
      <c r="AB475" s="233"/>
      <c r="AC475" s="233"/>
      <c r="AD475" s="237"/>
      <c r="AE475" s="237"/>
      <c r="AF475" s="232"/>
      <c r="AG475" s="232"/>
      <c r="AH475" s="233"/>
      <c r="AI475" s="233"/>
      <c r="AJ475" s="233"/>
      <c r="AK475" s="237"/>
      <c r="AL475" s="237"/>
      <c r="AM475" s="232"/>
      <c r="AN475" s="232"/>
      <c r="AO475" s="233"/>
      <c r="AP475" s="233"/>
      <c r="AQ475" s="233"/>
      <c r="AR475" s="237"/>
      <c r="AS475" s="237"/>
      <c r="AT475" s="237"/>
      <c r="AU475" s="237"/>
      <c r="AV475" s="193"/>
      <c r="AW475" s="193"/>
      <c r="AX475" s="193"/>
      <c r="AY475" s="237"/>
      <c r="AZ475" s="237"/>
      <c r="BA475" s="237"/>
      <c r="BB475" s="237"/>
      <c r="BC475" s="237"/>
      <c r="BD475" s="237"/>
      <c r="BE475" s="237"/>
      <c r="BF475" s="237"/>
      <c r="BG475" s="237"/>
      <c r="BH475" s="237"/>
    </row>
    <row r="476" spans="1:60" s="58" customFormat="1" ht="18.75" customHeight="1">
      <c r="C476" s="237"/>
      <c r="D476" s="237"/>
      <c r="E476" s="232" t="s">
        <v>292</v>
      </c>
      <c r="F476" s="441" t="e">
        <f>AH356</f>
        <v>#DIV/0!</v>
      </c>
      <c r="G476" s="441"/>
      <c r="H476" s="441"/>
      <c r="I476" s="237" t="s">
        <v>323</v>
      </c>
      <c r="J476" s="237"/>
      <c r="K476" s="237"/>
      <c r="L476" s="237"/>
      <c r="M476" s="141"/>
      <c r="N476" s="141"/>
      <c r="O476" s="141"/>
      <c r="P476" s="141"/>
      <c r="Q476" s="237"/>
      <c r="R476" s="237"/>
      <c r="S476" s="237"/>
      <c r="T476" s="237"/>
      <c r="U476" s="237"/>
      <c r="V476" s="237"/>
      <c r="W476" s="237"/>
      <c r="X476" s="237"/>
      <c r="Y476" s="237"/>
      <c r="Z476" s="237"/>
      <c r="AA476" s="237"/>
      <c r="AB476" s="237"/>
      <c r="AC476" s="237"/>
      <c r="AD476" s="237"/>
      <c r="AE476" s="237"/>
      <c r="AF476" s="237"/>
      <c r="AG476" s="232"/>
      <c r="AH476" s="237"/>
      <c r="AI476" s="237"/>
      <c r="AJ476" s="237"/>
      <c r="AK476" s="237"/>
      <c r="AL476" s="237"/>
      <c r="AM476" s="237"/>
      <c r="AN476" s="237"/>
      <c r="AO476" s="237"/>
      <c r="AP476" s="237"/>
      <c r="AQ476" s="237"/>
      <c r="AR476" s="237"/>
      <c r="AS476" s="237"/>
      <c r="AT476" s="237"/>
      <c r="AU476" s="237"/>
      <c r="AV476" s="237"/>
      <c r="AW476" s="237"/>
      <c r="AX476" s="237"/>
      <c r="AY476" s="237"/>
      <c r="AZ476" s="237"/>
      <c r="BA476" s="237"/>
      <c r="BB476" s="237"/>
      <c r="BC476" s="237"/>
      <c r="BD476" s="237"/>
      <c r="BE476" s="237"/>
      <c r="BF476" s="237"/>
      <c r="BG476" s="237"/>
      <c r="BH476" s="237"/>
    </row>
    <row r="477" spans="1:60" s="58" customFormat="1" ht="18.75" customHeight="1">
      <c r="C477" s="237"/>
      <c r="D477" s="237"/>
      <c r="E477" s="237"/>
      <c r="F477" s="134"/>
      <c r="G477" s="134"/>
      <c r="H477" s="134"/>
      <c r="I477" s="237"/>
      <c r="J477" s="237"/>
      <c r="K477" s="232"/>
      <c r="L477" s="232"/>
      <c r="M477" s="142"/>
      <c r="N477" s="142"/>
      <c r="O477" s="142"/>
      <c r="P477" s="142"/>
      <c r="Q477" s="237"/>
      <c r="R477" s="237"/>
      <c r="S477" s="237"/>
      <c r="T477" s="237"/>
      <c r="U477" s="237"/>
      <c r="V477" s="237"/>
      <c r="W477" s="237"/>
      <c r="X477" s="237"/>
      <c r="Y477" s="237"/>
      <c r="Z477" s="237"/>
      <c r="AA477" s="237"/>
      <c r="AB477" s="237"/>
      <c r="AC477" s="237"/>
      <c r="AD477" s="237"/>
      <c r="AE477" s="237"/>
      <c r="AF477" s="237"/>
      <c r="AG477" s="237"/>
      <c r="AH477" s="237"/>
      <c r="AI477" s="237"/>
      <c r="AJ477" s="237"/>
      <c r="AK477" s="237"/>
      <c r="AL477" s="237"/>
      <c r="AM477" s="237"/>
      <c r="AN477" s="237"/>
      <c r="AO477" s="237"/>
      <c r="AP477" s="237"/>
      <c r="AQ477" s="237"/>
      <c r="AR477" s="237"/>
      <c r="AS477" s="237"/>
      <c r="AT477" s="237"/>
      <c r="AU477" s="237"/>
      <c r="AV477" s="237"/>
      <c r="AW477" s="237"/>
      <c r="AX477" s="237"/>
      <c r="AY477" s="237"/>
      <c r="AZ477" s="237"/>
      <c r="BA477" s="237"/>
      <c r="BB477" s="237"/>
      <c r="BC477" s="237"/>
      <c r="BD477" s="237"/>
      <c r="BE477" s="237"/>
      <c r="BF477" s="237"/>
      <c r="BG477" s="237"/>
      <c r="BH477" s="237"/>
    </row>
    <row r="478" spans="1:60" s="135" customFormat="1" ht="18.75" customHeight="1">
      <c r="A478" s="232"/>
      <c r="B478" s="232"/>
      <c r="C478" s="232"/>
      <c r="D478" s="137" t="s">
        <v>385</v>
      </c>
      <c r="E478" s="232" t="s">
        <v>292</v>
      </c>
      <c r="F478" s="441" t="e">
        <f>F476</f>
        <v>#DIV/0!</v>
      </c>
      <c r="G478" s="441"/>
      <c r="H478" s="441"/>
      <c r="I478" s="237" t="s">
        <v>323</v>
      </c>
      <c r="J478" s="141"/>
      <c r="K478" s="141"/>
      <c r="L478" s="141"/>
      <c r="M478" s="141"/>
      <c r="N478" s="232"/>
      <c r="O478" s="232"/>
      <c r="P478" s="237"/>
      <c r="Q478" s="232"/>
      <c r="R478" s="232"/>
      <c r="S478" s="232"/>
      <c r="T478" s="232"/>
      <c r="U478" s="232"/>
      <c r="V478" s="232"/>
      <c r="W478" s="232"/>
      <c r="X478" s="232"/>
      <c r="Y478" s="232"/>
      <c r="Z478" s="232"/>
      <c r="AA478" s="232"/>
      <c r="AB478" s="232"/>
      <c r="AC478" s="232"/>
      <c r="AD478" s="232"/>
      <c r="AE478" s="237"/>
      <c r="AF478" s="232"/>
      <c r="AG478" s="232"/>
      <c r="AH478" s="232"/>
      <c r="AI478" s="232"/>
      <c r="AJ478" s="232"/>
      <c r="AK478" s="232"/>
      <c r="AL478" s="232"/>
      <c r="AM478" s="232"/>
      <c r="AN478" s="232"/>
      <c r="AO478" s="232"/>
      <c r="AP478" s="232"/>
      <c r="AQ478" s="232"/>
      <c r="AR478" s="232"/>
      <c r="AS478" s="232"/>
      <c r="AT478" s="232"/>
      <c r="AU478" s="232"/>
      <c r="AV478" s="232"/>
      <c r="AW478" s="232"/>
      <c r="AX478" s="232"/>
      <c r="AY478" s="232"/>
      <c r="AZ478" s="232"/>
      <c r="BA478" s="232"/>
      <c r="BB478" s="232"/>
      <c r="BC478" s="232"/>
      <c r="BD478" s="232"/>
      <c r="BE478" s="232"/>
      <c r="BF478" s="232"/>
    </row>
    <row r="479" spans="1:60" s="237" customFormat="1" ht="18.75" customHeight="1"/>
    <row r="480" spans="1:60" ht="18.75" customHeight="1">
      <c r="A480" s="57" t="s">
        <v>386</v>
      </c>
      <c r="B480" s="240"/>
      <c r="C480" s="240"/>
      <c r="D480" s="240"/>
      <c r="E480" s="240"/>
      <c r="F480" s="240"/>
      <c r="G480" s="240"/>
      <c r="H480" s="240"/>
      <c r="I480" s="240"/>
      <c r="J480" s="240"/>
      <c r="K480" s="240"/>
      <c r="L480" s="240"/>
      <c r="M480" s="240"/>
      <c r="N480" s="240"/>
      <c r="O480" s="240"/>
      <c r="P480" s="240"/>
      <c r="Q480" s="240"/>
      <c r="R480" s="240"/>
      <c r="S480" s="240"/>
      <c r="T480" s="240"/>
      <c r="U480" s="240"/>
      <c r="V480" s="240"/>
      <c r="W480" s="240"/>
      <c r="X480" s="240"/>
      <c r="Y480" s="240"/>
      <c r="Z480" s="240"/>
      <c r="AA480" s="240"/>
      <c r="AB480" s="240"/>
      <c r="AC480" s="240"/>
      <c r="AD480" s="240"/>
      <c r="AE480" s="240"/>
      <c r="AF480" s="240"/>
      <c r="AG480" s="240"/>
      <c r="AH480" s="240"/>
      <c r="AI480" s="240"/>
      <c r="AJ480" s="240"/>
      <c r="AK480" s="240"/>
      <c r="AL480" s="240"/>
      <c r="AM480" s="240"/>
      <c r="AN480" s="240"/>
      <c r="AO480" s="240"/>
      <c r="AP480" s="240"/>
      <c r="AQ480" s="240"/>
      <c r="AR480" s="240"/>
      <c r="AS480" s="240"/>
      <c r="AT480" s="240"/>
      <c r="AU480" s="240"/>
      <c r="AV480" s="240"/>
      <c r="AW480" s="240"/>
      <c r="AX480" s="240"/>
      <c r="AY480" s="240"/>
      <c r="AZ480" s="240"/>
      <c r="BA480" s="240"/>
      <c r="BB480" s="240"/>
      <c r="BC480" s="240"/>
      <c r="BD480" s="240"/>
      <c r="BE480" s="240"/>
      <c r="BF480" s="240"/>
    </row>
    <row r="481" spans="1:56" ht="18.75" customHeight="1">
      <c r="A481" s="240"/>
      <c r="B481" s="240"/>
      <c r="C481" s="240"/>
      <c r="D481" s="240"/>
      <c r="E481" s="240"/>
      <c r="F481" s="240"/>
      <c r="G481" s="240"/>
      <c r="H481" s="240"/>
      <c r="I481" s="240"/>
      <c r="J481" s="240"/>
      <c r="K481" s="240"/>
      <c r="L481" s="447" t="e">
        <f>AH356</f>
        <v>#DIV/0!</v>
      </c>
      <c r="M481" s="447"/>
      <c r="N481" s="447"/>
      <c r="O481" s="447"/>
      <c r="P481" s="447"/>
      <c r="Q481" s="447"/>
      <c r="R481" s="447"/>
      <c r="S481" s="447"/>
      <c r="T481" s="447"/>
      <c r="U481" s="447"/>
      <c r="V481" s="447"/>
      <c r="W481" s="447"/>
      <c r="X481" s="447"/>
      <c r="Y481" s="447"/>
      <c r="Z481" s="447"/>
      <c r="AA481" s="447"/>
      <c r="AB481" s="447"/>
      <c r="AC481" s="447"/>
      <c r="AD481" s="447"/>
      <c r="AE481" s="447"/>
      <c r="AF481" s="447"/>
      <c r="AG481" s="447"/>
      <c r="AH481" s="447"/>
      <c r="AI481" s="447"/>
      <c r="AJ481" s="447"/>
      <c r="AK481" s="447"/>
      <c r="AL481" s="426" t="s">
        <v>387</v>
      </c>
      <c r="AM481" s="411" t="e">
        <f ca="1">AP356</f>
        <v>#N/A</v>
      </c>
      <c r="AN481" s="411"/>
      <c r="AO481" s="411"/>
      <c r="AP481" s="411"/>
      <c r="AQ481" s="411"/>
      <c r="AR481" s="411"/>
    </row>
    <row r="482" spans="1:56" ht="18.75" customHeight="1">
      <c r="A482" s="240"/>
      <c r="B482" s="240"/>
      <c r="C482" s="240"/>
      <c r="D482" s="240"/>
      <c r="E482" s="240"/>
      <c r="F482" s="240"/>
      <c r="G482" s="240"/>
      <c r="H482" s="240"/>
      <c r="I482" s="240"/>
      <c r="J482" s="240"/>
      <c r="K482" s="240"/>
      <c r="L482" s="240"/>
      <c r="M482" s="438">
        <f>AH348</f>
        <v>0</v>
      </c>
      <c r="N482" s="438"/>
      <c r="O482" s="438"/>
      <c r="P482" s="242"/>
      <c r="Q482" s="444" t="s">
        <v>388</v>
      </c>
      <c r="R482" s="438" t="e">
        <f>AH349</f>
        <v>#DIV/0!</v>
      </c>
      <c r="S482" s="438"/>
      <c r="T482" s="438"/>
      <c r="U482" s="242"/>
      <c r="V482" s="444" t="s">
        <v>388</v>
      </c>
      <c r="W482" s="438" t="e">
        <f ca="1">AH350</f>
        <v>#N/A</v>
      </c>
      <c r="X482" s="438"/>
      <c r="Y482" s="438"/>
      <c r="Z482" s="242"/>
      <c r="AA482" s="444" t="s">
        <v>388</v>
      </c>
      <c r="AB482" s="438" t="e">
        <f ca="1">AH351</f>
        <v>#N/A</v>
      </c>
      <c r="AC482" s="438"/>
      <c r="AD482" s="438"/>
      <c r="AE482" s="242"/>
      <c r="AF482" s="444" t="s">
        <v>388</v>
      </c>
      <c r="AG482" s="438" t="e">
        <f ca="1">AH352</f>
        <v>#N/A</v>
      </c>
      <c r="AH482" s="438"/>
      <c r="AI482" s="438"/>
      <c r="AJ482" s="242"/>
      <c r="AK482" s="141"/>
      <c r="AL482" s="426"/>
      <c r="AM482" s="411"/>
      <c r="AN482" s="411"/>
      <c r="AO482" s="411"/>
      <c r="AP482" s="411"/>
      <c r="AQ482" s="411"/>
      <c r="AR482" s="411"/>
    </row>
    <row r="483" spans="1:56" ht="18.75" customHeight="1">
      <c r="A483" s="240"/>
      <c r="B483" s="240"/>
      <c r="C483" s="240"/>
      <c r="D483" s="240"/>
      <c r="E483" s="240"/>
      <c r="F483" s="240"/>
      <c r="G483" s="240"/>
      <c r="H483" s="240"/>
      <c r="I483" s="240"/>
      <c r="J483" s="240"/>
      <c r="K483" s="240"/>
      <c r="L483" s="240"/>
      <c r="M483" s="406">
        <f>AP348</f>
        <v>5</v>
      </c>
      <c r="N483" s="406"/>
      <c r="O483" s="406"/>
      <c r="P483" s="406"/>
      <c r="Q483" s="444"/>
      <c r="R483" s="406" t="str">
        <f>AP349</f>
        <v>∞</v>
      </c>
      <c r="S483" s="406"/>
      <c r="T483" s="406"/>
      <c r="U483" s="406"/>
      <c r="V483" s="444"/>
      <c r="W483" s="406">
        <f>AP350</f>
        <v>100.00000000000004</v>
      </c>
      <c r="X483" s="406"/>
      <c r="Y483" s="406"/>
      <c r="Z483" s="406"/>
      <c r="AA483" s="444"/>
      <c r="AB483" s="406">
        <f>AP351</f>
        <v>12</v>
      </c>
      <c r="AC483" s="406"/>
      <c r="AD483" s="406"/>
      <c r="AE483" s="406"/>
      <c r="AF483" s="444"/>
      <c r="AG483" s="406">
        <f>AP352</f>
        <v>100.00000000000004</v>
      </c>
      <c r="AH483" s="406"/>
      <c r="AI483" s="406"/>
      <c r="AJ483" s="406"/>
      <c r="AK483" s="141"/>
    </row>
    <row r="484" spans="1:56" ht="18.75" customHeight="1">
      <c r="A484" s="240"/>
      <c r="B484" s="240"/>
      <c r="C484" s="240"/>
      <c r="D484" s="240"/>
      <c r="E484" s="240"/>
      <c r="F484" s="240"/>
      <c r="G484" s="240"/>
      <c r="H484" s="240"/>
      <c r="I484" s="240"/>
      <c r="J484" s="240"/>
      <c r="K484" s="240"/>
      <c r="L484" s="240"/>
      <c r="M484" s="444" t="s">
        <v>388</v>
      </c>
      <c r="N484" s="438" t="e">
        <f ca="1">AH353</f>
        <v>#N/A</v>
      </c>
      <c r="O484" s="438"/>
      <c r="P484" s="438"/>
      <c r="Q484" s="242"/>
      <c r="R484" s="444" t="s">
        <v>388</v>
      </c>
      <c r="S484" s="438" t="e">
        <f ca="1">AH354</f>
        <v>#N/A</v>
      </c>
      <c r="T484" s="438"/>
      <c r="U484" s="438"/>
      <c r="V484" s="242"/>
      <c r="W484" s="444" t="s">
        <v>388</v>
      </c>
      <c r="X484" s="438">
        <f>AH355</f>
        <v>0</v>
      </c>
      <c r="Y484" s="438"/>
      <c r="Z484" s="438"/>
      <c r="AA484" s="242"/>
    </row>
    <row r="485" spans="1:56" ht="18.75" customHeight="1">
      <c r="A485" s="240"/>
      <c r="B485" s="240"/>
      <c r="C485" s="240"/>
      <c r="D485" s="240"/>
      <c r="E485" s="240"/>
      <c r="F485" s="240"/>
      <c r="G485" s="240"/>
      <c r="H485" s="240"/>
      <c r="I485" s="240"/>
      <c r="J485" s="240"/>
      <c r="K485" s="240"/>
      <c r="L485" s="240"/>
      <c r="M485" s="444"/>
      <c r="N485" s="406">
        <f>AP353</f>
        <v>12</v>
      </c>
      <c r="O485" s="406"/>
      <c r="P485" s="406"/>
      <c r="Q485" s="406"/>
      <c r="R485" s="444"/>
      <c r="S485" s="406" t="str">
        <f>AP354</f>
        <v>∞</v>
      </c>
      <c r="T485" s="406"/>
      <c r="U485" s="406"/>
      <c r="V485" s="406"/>
      <c r="W485" s="444"/>
      <c r="X485" s="406">
        <f>AP355</f>
        <v>12</v>
      </c>
      <c r="Y485" s="406"/>
      <c r="Z485" s="406"/>
      <c r="AA485" s="406"/>
    </row>
    <row r="486" spans="1:56" ht="18.75" customHeight="1">
      <c r="A486" s="240"/>
      <c r="B486" s="240"/>
      <c r="C486" s="240"/>
      <c r="D486" s="240"/>
      <c r="E486" s="240"/>
      <c r="F486" s="240"/>
      <c r="G486" s="240"/>
      <c r="H486" s="240"/>
      <c r="I486" s="240"/>
      <c r="J486" s="240"/>
      <c r="K486" s="240"/>
      <c r="L486" s="240"/>
      <c r="M486" s="240"/>
      <c r="N486" s="240"/>
    </row>
    <row r="487" spans="1:56" ht="18.75" customHeight="1">
      <c r="A487" s="57" t="s">
        <v>389</v>
      </c>
      <c r="B487" s="240"/>
      <c r="C487" s="240"/>
      <c r="D487" s="240"/>
      <c r="E487" s="240"/>
      <c r="F487" s="240"/>
      <c r="G487" s="240"/>
      <c r="H487" s="240"/>
      <c r="I487" s="240"/>
      <c r="J487" s="240"/>
      <c r="K487" s="240"/>
      <c r="L487" s="240"/>
      <c r="M487" s="240"/>
      <c r="N487" s="240"/>
      <c r="O487" s="240"/>
      <c r="P487" s="240"/>
      <c r="Q487" s="240"/>
      <c r="R487" s="240"/>
      <c r="S487" s="240"/>
      <c r="T487" s="240"/>
      <c r="U487" s="240"/>
      <c r="V487" s="240"/>
      <c r="W487" s="240"/>
      <c r="X487" s="240"/>
      <c r="Y487" s="240"/>
      <c r="Z487" s="240"/>
      <c r="AA487" s="240"/>
      <c r="AB487" s="240"/>
      <c r="AC487" s="240"/>
      <c r="AD487" s="240"/>
      <c r="AE487" s="240"/>
      <c r="AF487" s="240"/>
      <c r="AG487" s="240"/>
      <c r="AH487" s="240"/>
      <c r="AI487" s="240"/>
      <c r="AJ487" s="240"/>
      <c r="AK487" s="240"/>
      <c r="AL487" s="240"/>
      <c r="AM487" s="240"/>
      <c r="AN487" s="240"/>
      <c r="AO487" s="240"/>
      <c r="AP487" s="240"/>
      <c r="AQ487" s="240"/>
      <c r="AR487" s="240"/>
      <c r="AS487" s="240"/>
      <c r="AT487" s="240"/>
      <c r="AU487" s="240"/>
      <c r="AV487" s="240"/>
      <c r="AW487" s="240"/>
      <c r="AX487" s="240"/>
      <c r="AY487" s="240"/>
      <c r="AZ487" s="240"/>
      <c r="BA487" s="240"/>
      <c r="BB487" s="240"/>
      <c r="BC487" s="240"/>
      <c r="BD487" s="240"/>
    </row>
    <row r="488" spans="1:56" ht="18.75" customHeight="1">
      <c r="A488" s="57"/>
      <c r="B488" s="240" t="s">
        <v>390</v>
      </c>
      <c r="C488" s="240"/>
      <c r="D488" s="240"/>
      <c r="E488" s="240"/>
      <c r="F488" s="240"/>
      <c r="G488" s="240"/>
      <c r="H488" s="240"/>
      <c r="I488" s="240"/>
      <c r="J488" s="240"/>
      <c r="K488" s="240"/>
      <c r="L488" s="240"/>
      <c r="M488" s="240"/>
      <c r="N488" s="240"/>
      <c r="O488" s="240"/>
      <c r="P488" s="240"/>
      <c r="Q488" s="240"/>
      <c r="R488" s="240"/>
      <c r="S488" s="240"/>
      <c r="T488" s="240"/>
      <c r="U488" s="240"/>
      <c r="V488" s="240"/>
      <c r="W488" s="240"/>
      <c r="X488" s="240"/>
      <c r="Y488" s="240"/>
      <c r="Z488" s="240"/>
      <c r="AA488" s="240"/>
      <c r="AB488" s="240"/>
      <c r="AC488" s="240"/>
      <c r="AD488" s="240"/>
      <c r="AE488" s="240"/>
      <c r="AF488" s="240"/>
      <c r="AG488" s="240"/>
      <c r="AH488" s="240"/>
      <c r="AI488" s="240"/>
      <c r="AJ488" s="240"/>
      <c r="AK488" s="240"/>
      <c r="AL488" s="240"/>
      <c r="AM488" s="240"/>
      <c r="AN488" s="240"/>
      <c r="AO488" s="240"/>
      <c r="AP488" s="240"/>
      <c r="AQ488" s="240"/>
      <c r="AR488" s="240"/>
      <c r="AS488" s="240"/>
      <c r="AT488" s="240"/>
      <c r="AU488" s="240"/>
      <c r="AV488" s="240"/>
      <c r="AW488" s="240"/>
      <c r="AX488" s="240"/>
      <c r="AY488" s="240"/>
      <c r="AZ488" s="240"/>
      <c r="BA488" s="240"/>
      <c r="BB488" s="240"/>
      <c r="BC488" s="240"/>
      <c r="BD488" s="240"/>
    </row>
    <row r="489" spans="1:56" ht="18.75" customHeight="1">
      <c r="A489" s="57"/>
      <c r="B489" s="240"/>
      <c r="C489" s="240" t="s">
        <v>391</v>
      </c>
      <c r="D489" s="240"/>
      <c r="E489" s="240"/>
      <c r="F489" s="240"/>
      <c r="G489" s="240"/>
      <c r="H489" s="240"/>
      <c r="I489" s="240"/>
      <c r="J489" s="240"/>
      <c r="K489" s="240"/>
      <c r="L489" s="240"/>
      <c r="M489" s="240"/>
      <c r="N489" s="240"/>
      <c r="O489" s="240"/>
      <c r="P489" s="240"/>
      <c r="Q489" s="240"/>
      <c r="R489" s="240"/>
      <c r="S489" s="240"/>
      <c r="T489" s="240"/>
      <c r="U489" s="240"/>
      <c r="V489" s="240"/>
      <c r="W489" s="240"/>
      <c r="X489" s="240"/>
      <c r="Y489" s="240"/>
      <c r="Z489" s="240"/>
      <c r="AA489" s="240"/>
      <c r="AB489" s="240"/>
      <c r="AC489" s="240"/>
      <c r="AD489" s="240"/>
      <c r="AE489" s="240"/>
      <c r="AF489" s="240"/>
      <c r="AG489" s="240"/>
      <c r="AH489" s="240"/>
      <c r="AI489" s="240"/>
      <c r="AJ489" s="240"/>
      <c r="AK489" s="240"/>
      <c r="AL489" s="240"/>
      <c r="AM489" s="240"/>
      <c r="AN489" s="240"/>
      <c r="AO489" s="240"/>
      <c r="AP489" s="240"/>
      <c r="AQ489" s="240"/>
      <c r="AR489" s="240"/>
      <c r="AS489" s="240"/>
      <c r="AT489" s="240"/>
      <c r="AU489" s="240"/>
      <c r="AV489" s="240"/>
      <c r="AW489" s="240"/>
      <c r="AX489" s="240"/>
      <c r="AY489" s="240"/>
      <c r="AZ489" s="240"/>
      <c r="BA489" s="240"/>
      <c r="BB489" s="240"/>
      <c r="BC489" s="240"/>
      <c r="BD489" s="240"/>
    </row>
    <row r="490" spans="1:56" ht="18.75" customHeight="1">
      <c r="A490" s="57"/>
      <c r="B490" s="240"/>
      <c r="C490" s="56" t="s">
        <v>392</v>
      </c>
      <c r="D490" s="240"/>
      <c r="E490" s="240"/>
      <c r="F490" s="240"/>
      <c r="G490" s="240"/>
      <c r="H490" s="240"/>
      <c r="I490" s="240"/>
      <c r="J490" s="240"/>
      <c r="K490" s="240"/>
      <c r="L490" s="240"/>
      <c r="M490" s="240"/>
      <c r="N490" s="240"/>
      <c r="O490" s="240"/>
      <c r="P490" s="240"/>
      <c r="Q490" s="240"/>
      <c r="R490" s="240"/>
      <c r="S490" s="240"/>
      <c r="T490" s="240"/>
      <c r="U490" s="240"/>
      <c r="V490" s="240"/>
      <c r="W490" s="240"/>
      <c r="X490" s="240"/>
      <c r="Y490" s="240"/>
      <c r="Z490" s="240"/>
      <c r="AA490" s="240"/>
      <c r="AB490" s="240"/>
      <c r="AC490" s="240"/>
      <c r="AD490" s="240"/>
      <c r="AE490" s="240"/>
      <c r="AF490" s="240"/>
      <c r="AG490" s="240"/>
      <c r="AH490" s="240"/>
      <c r="AI490" s="240"/>
      <c r="AJ490" s="240"/>
      <c r="AK490" s="240"/>
      <c r="AL490" s="240"/>
      <c r="AM490" s="240"/>
      <c r="AN490" s="240"/>
      <c r="AO490" s="240"/>
      <c r="AP490" s="240"/>
      <c r="AQ490" s="240"/>
      <c r="AR490" s="240"/>
      <c r="AS490" s="240"/>
      <c r="AT490" s="240"/>
      <c r="AU490" s="240"/>
      <c r="AV490" s="240"/>
      <c r="AW490" s="240"/>
      <c r="AX490" s="240"/>
      <c r="AY490" s="240"/>
      <c r="AZ490" s="240"/>
      <c r="BA490" s="240"/>
      <c r="BB490" s="240"/>
      <c r="BC490" s="240"/>
      <c r="BD490" s="240"/>
    </row>
    <row r="491" spans="1:56" ht="18.75" customHeight="1">
      <c r="A491" s="57"/>
      <c r="B491" s="240"/>
      <c r="C491" s="237" t="s">
        <v>393</v>
      </c>
      <c r="D491" s="240"/>
      <c r="E491" s="240"/>
      <c r="F491" s="240"/>
      <c r="G491" s="240"/>
      <c r="H491" s="240"/>
      <c r="I491" s="240"/>
      <c r="J491" s="240"/>
      <c r="K491" s="240"/>
      <c r="L491" s="240"/>
      <c r="M491" s="240"/>
      <c r="N491" s="240"/>
      <c r="O491" s="240"/>
      <c r="P491" s="240"/>
      <c r="Q491" s="240"/>
      <c r="R491" s="240"/>
      <c r="S491" s="240"/>
      <c r="T491" s="240"/>
      <c r="U491" s="240"/>
      <c r="V491" s="240"/>
      <c r="W491" s="240"/>
      <c r="X491" s="240"/>
      <c r="Y491" s="240"/>
      <c r="Z491" s="240"/>
      <c r="AA491" s="240"/>
      <c r="AB491" s="240"/>
      <c r="AC491" s="240"/>
      <c r="AD491" s="240"/>
      <c r="AE491" s="240"/>
      <c r="AF491" s="240"/>
      <c r="AG491" s="240"/>
      <c r="AH491" s="240"/>
      <c r="AI491" s="240"/>
      <c r="AJ491" s="240"/>
      <c r="AK491" s="240"/>
      <c r="AL491" s="240"/>
      <c r="AM491" s="240"/>
      <c r="AN491" s="240"/>
      <c r="AO491" s="240"/>
      <c r="AP491" s="240"/>
      <c r="AQ491" s="240"/>
      <c r="AR491" s="240"/>
      <c r="AS491" s="240"/>
      <c r="AT491" s="240"/>
      <c r="AU491" s="240"/>
      <c r="AV491" s="240"/>
      <c r="AW491" s="240"/>
      <c r="AX491" s="240"/>
      <c r="AY491" s="240"/>
      <c r="AZ491" s="240"/>
      <c r="BA491" s="240"/>
      <c r="BB491" s="240"/>
      <c r="BC491" s="240"/>
      <c r="BD491" s="240"/>
    </row>
    <row r="492" spans="1:56" ht="18.75" customHeight="1">
      <c r="A492" s="240"/>
      <c r="B492" s="240"/>
      <c r="AL492" s="240"/>
      <c r="AM492" s="240"/>
      <c r="AN492" s="240"/>
      <c r="AO492" s="240"/>
      <c r="AP492" s="240"/>
      <c r="AQ492" s="240"/>
      <c r="AR492" s="240"/>
      <c r="AS492" s="240"/>
      <c r="AT492" s="240"/>
      <c r="AU492" s="240"/>
      <c r="AV492" s="240"/>
      <c r="AW492" s="240"/>
      <c r="AX492" s="240"/>
      <c r="AY492" s="240"/>
      <c r="AZ492" s="240"/>
      <c r="BA492" s="240"/>
      <c r="BB492" s="240"/>
    </row>
    <row r="493" spans="1:56" ht="18.75" customHeight="1">
      <c r="A493" s="240"/>
      <c r="B493" s="240"/>
      <c r="C493" s="240"/>
      <c r="D493" s="240"/>
      <c r="E493" s="59"/>
      <c r="F493" s="240"/>
      <c r="G493" s="240"/>
      <c r="H493" s="194" t="s">
        <v>394</v>
      </c>
      <c r="I493" s="426" t="e">
        <f ca="1">Calcu!E346</f>
        <v>#DIV/0!</v>
      </c>
      <c r="J493" s="426"/>
      <c r="K493" s="426"/>
      <c r="L493" s="239" t="s">
        <v>101</v>
      </c>
      <c r="M493" s="445" t="e">
        <f>F478</f>
        <v>#DIV/0!</v>
      </c>
      <c r="N493" s="445"/>
      <c r="O493" s="445"/>
      <c r="P493" s="445"/>
      <c r="Q493" s="232" t="s">
        <v>290</v>
      </c>
      <c r="R493" s="445" t="e">
        <f ca="1">I493*M493</f>
        <v>#DIV/0!</v>
      </c>
      <c r="S493" s="445"/>
      <c r="T493" s="445"/>
      <c r="U493" s="445"/>
      <c r="V493" s="240" t="s">
        <v>395</v>
      </c>
      <c r="W493" s="446" t="e">
        <f ca="1">R493</f>
        <v>#DIV/0!</v>
      </c>
      <c r="X493" s="446"/>
      <c r="Y493" s="446"/>
      <c r="Z493" s="446"/>
      <c r="AL493" s="240"/>
      <c r="AM493" s="240"/>
      <c r="AN493" s="240"/>
      <c r="AO493" s="240"/>
      <c r="AP493" s="240"/>
      <c r="AQ493" s="240"/>
      <c r="AR493" s="240"/>
      <c r="AS493" s="240"/>
      <c r="AT493" s="240"/>
    </row>
  </sheetData>
  <mergeCells count="4415">
    <mergeCell ref="I493:K493"/>
    <mergeCell ref="M493:P493"/>
    <mergeCell ref="R493:U493"/>
    <mergeCell ref="W493:Z493"/>
    <mergeCell ref="M484:M485"/>
    <mergeCell ref="N484:P484"/>
    <mergeCell ref="R484:R485"/>
    <mergeCell ref="S484:U484"/>
    <mergeCell ref="W484:W485"/>
    <mergeCell ref="X484:Z484"/>
    <mergeCell ref="N485:Q485"/>
    <mergeCell ref="S485:V485"/>
    <mergeCell ref="X485:AA485"/>
    <mergeCell ref="F476:H476"/>
    <mergeCell ref="F478:H478"/>
    <mergeCell ref="L481:AK481"/>
    <mergeCell ref="AL481:AL482"/>
    <mergeCell ref="AM481:AR482"/>
    <mergeCell ref="M482:O482"/>
    <mergeCell ref="Q482:Q483"/>
    <mergeCell ref="R482:T482"/>
    <mergeCell ref="V482:V483"/>
    <mergeCell ref="W482:Y482"/>
    <mergeCell ref="AA482:AA483"/>
    <mergeCell ref="AB482:AD482"/>
    <mergeCell ref="AF482:AF483"/>
    <mergeCell ref="AG482:AI482"/>
    <mergeCell ref="M483:P483"/>
    <mergeCell ref="R483:U483"/>
    <mergeCell ref="W483:Z483"/>
    <mergeCell ref="AB483:AE483"/>
    <mergeCell ref="AG483:AJ483"/>
    <mergeCell ref="Y474:Z474"/>
    <mergeCell ref="AA474:AC474"/>
    <mergeCell ref="AF474:AG474"/>
    <mergeCell ref="AH474:AJ474"/>
    <mergeCell ref="AM474:AN474"/>
    <mergeCell ref="AO474:AQ474"/>
    <mergeCell ref="F475:G475"/>
    <mergeCell ref="H475:J475"/>
    <mergeCell ref="M475:N475"/>
    <mergeCell ref="O475:Q475"/>
    <mergeCell ref="C466:H467"/>
    <mergeCell ref="O466:P467"/>
    <mergeCell ref="L468:M468"/>
    <mergeCell ref="O468:Q468"/>
    <mergeCell ref="R468:S468"/>
    <mergeCell ref="V468:X468"/>
    <mergeCell ref="C469:G470"/>
    <mergeCell ref="F474:H474"/>
    <mergeCell ref="K474:L474"/>
    <mergeCell ref="M474:O474"/>
    <mergeCell ref="R474:S474"/>
    <mergeCell ref="T474:V474"/>
    <mergeCell ref="Q462:S462"/>
    <mergeCell ref="T462:V462"/>
    <mergeCell ref="J463:L464"/>
    <mergeCell ref="M463:M464"/>
    <mergeCell ref="N463:O463"/>
    <mergeCell ref="R463:R464"/>
    <mergeCell ref="S463:U464"/>
    <mergeCell ref="V463:W464"/>
    <mergeCell ref="I465:P465"/>
    <mergeCell ref="I452:P452"/>
    <mergeCell ref="C453:H454"/>
    <mergeCell ref="N453:O454"/>
    <mergeCell ref="L455:M455"/>
    <mergeCell ref="O455:Q455"/>
    <mergeCell ref="R455:S455"/>
    <mergeCell ref="V455:X455"/>
    <mergeCell ref="Y455:Z455"/>
    <mergeCell ref="C456:G457"/>
    <mergeCell ref="AJ441:AP442"/>
    <mergeCell ref="L443:N443"/>
    <mergeCell ref="S443:V443"/>
    <mergeCell ref="Y443:AA443"/>
    <mergeCell ref="C444:G445"/>
    <mergeCell ref="H449:L449"/>
    <mergeCell ref="M449:N449"/>
    <mergeCell ref="K450:M451"/>
    <mergeCell ref="N450:N451"/>
    <mergeCell ref="O450:R450"/>
    <mergeCell ref="S450:S451"/>
    <mergeCell ref="T450:V450"/>
    <mergeCell ref="Y450:Y451"/>
    <mergeCell ref="Z450:AB451"/>
    <mergeCell ref="AC450:AD451"/>
    <mergeCell ref="O451:R451"/>
    <mergeCell ref="T451:X451"/>
    <mergeCell ref="I440:P440"/>
    <mergeCell ref="C441:H442"/>
    <mergeCell ref="S441:U442"/>
    <mergeCell ref="V441:Y442"/>
    <mergeCell ref="Z441:Z442"/>
    <mergeCell ref="AA441:AC442"/>
    <mergeCell ref="AD441:AE442"/>
    <mergeCell ref="AF441:AF442"/>
    <mergeCell ref="AG441:AI442"/>
    <mergeCell ref="L427:O427"/>
    <mergeCell ref="AA427:AC427"/>
    <mergeCell ref="C428:G429"/>
    <mergeCell ref="Z430:AA431"/>
    <mergeCell ref="H437:O437"/>
    <mergeCell ref="C438:I439"/>
    <mergeCell ref="J438:L439"/>
    <mergeCell ref="M438:M439"/>
    <mergeCell ref="N438:O438"/>
    <mergeCell ref="R438:R439"/>
    <mergeCell ref="S438:U439"/>
    <mergeCell ref="V438:W439"/>
    <mergeCell ref="AI411:AO412"/>
    <mergeCell ref="L413:N413"/>
    <mergeCell ref="S413:V413"/>
    <mergeCell ref="Y413:AA413"/>
    <mergeCell ref="C414:G415"/>
    <mergeCell ref="H419:J419"/>
    <mergeCell ref="I424:P424"/>
    <mergeCell ref="C425:H426"/>
    <mergeCell ref="S425:T426"/>
    <mergeCell ref="U425:V426"/>
    <mergeCell ref="W425:Y426"/>
    <mergeCell ref="Z425:AA426"/>
    <mergeCell ref="AB425:AB426"/>
    <mergeCell ref="AC425:AF426"/>
    <mergeCell ref="AG425:AM426"/>
    <mergeCell ref="I410:P410"/>
    <mergeCell ref="C411:H412"/>
    <mergeCell ref="R411:T412"/>
    <mergeCell ref="U411:X412"/>
    <mergeCell ref="Y411:Y412"/>
    <mergeCell ref="Z411:AB412"/>
    <mergeCell ref="AC411:AD412"/>
    <mergeCell ref="AE411:AE412"/>
    <mergeCell ref="AF411:AH412"/>
    <mergeCell ref="L397:O397"/>
    <mergeCell ref="AA397:AC397"/>
    <mergeCell ref="C398:G399"/>
    <mergeCell ref="AB400:AC401"/>
    <mergeCell ref="H407:O407"/>
    <mergeCell ref="C408:I409"/>
    <mergeCell ref="J408:L409"/>
    <mergeCell ref="M408:M409"/>
    <mergeCell ref="N408:O408"/>
    <mergeCell ref="R408:R409"/>
    <mergeCell ref="S408:U409"/>
    <mergeCell ref="V408:W409"/>
    <mergeCell ref="J389:Z390"/>
    <mergeCell ref="AA389:AE389"/>
    <mergeCell ref="AF389:AF390"/>
    <mergeCell ref="AG389:AL390"/>
    <mergeCell ref="AG392:AK393"/>
    <mergeCell ref="I394:P394"/>
    <mergeCell ref="C395:H396"/>
    <mergeCell ref="R395:S396"/>
    <mergeCell ref="T395:U396"/>
    <mergeCell ref="V395:X396"/>
    <mergeCell ref="Y395:Z396"/>
    <mergeCell ref="AA395:AA396"/>
    <mergeCell ref="AB395:AE396"/>
    <mergeCell ref="AF395:AL396"/>
    <mergeCell ref="C379:H380"/>
    <mergeCell ref="N379:O380"/>
    <mergeCell ref="L381:M381"/>
    <mergeCell ref="O381:Q381"/>
    <mergeCell ref="R381:S381"/>
    <mergeCell ref="V381:X381"/>
    <mergeCell ref="Y381:Z381"/>
    <mergeCell ref="H386:J386"/>
    <mergeCell ref="C387:I388"/>
    <mergeCell ref="J387:W388"/>
    <mergeCell ref="AD375:AF375"/>
    <mergeCell ref="AH375:AK375"/>
    <mergeCell ref="AL375:AN375"/>
    <mergeCell ref="AS375:AT375"/>
    <mergeCell ref="N376:O376"/>
    <mergeCell ref="Q376:AB376"/>
    <mergeCell ref="AD376:AT376"/>
    <mergeCell ref="N377:P377"/>
    <mergeCell ref="I378:P378"/>
    <mergeCell ref="C375:I376"/>
    <mergeCell ref="J375:L376"/>
    <mergeCell ref="M375:M376"/>
    <mergeCell ref="N375:O375"/>
    <mergeCell ref="P375:P376"/>
    <mergeCell ref="Q375:S375"/>
    <mergeCell ref="U375:X375"/>
    <mergeCell ref="AA375:AB375"/>
    <mergeCell ref="AC375:AC376"/>
    <mergeCell ref="I366:P366"/>
    <mergeCell ref="C367:H368"/>
    <mergeCell ref="N367:O368"/>
    <mergeCell ref="L369:M369"/>
    <mergeCell ref="O369:Q369"/>
    <mergeCell ref="R369:S369"/>
    <mergeCell ref="V369:X369"/>
    <mergeCell ref="Y369:Z369"/>
    <mergeCell ref="I374:M374"/>
    <mergeCell ref="N374:O374"/>
    <mergeCell ref="W364:W365"/>
    <mergeCell ref="X364:Z365"/>
    <mergeCell ref="AA364:AB365"/>
    <mergeCell ref="O365:P365"/>
    <mergeCell ref="R365:V365"/>
    <mergeCell ref="I362:M362"/>
    <mergeCell ref="N362:O362"/>
    <mergeCell ref="Q363:S363"/>
    <mergeCell ref="T363:U363"/>
    <mergeCell ref="K364:M365"/>
    <mergeCell ref="N364:N365"/>
    <mergeCell ref="O364:P364"/>
    <mergeCell ref="Q364:Q365"/>
    <mergeCell ref="R364:T364"/>
    <mergeCell ref="U364:V364"/>
    <mergeCell ref="AM355:AO355"/>
    <mergeCell ref="AP355:AS355"/>
    <mergeCell ref="B356:C356"/>
    <mergeCell ref="D356:G356"/>
    <mergeCell ref="H356:L356"/>
    <mergeCell ref="M356:N356"/>
    <mergeCell ref="O356:U356"/>
    <mergeCell ref="V356:Z356"/>
    <mergeCell ref="AA356:AG356"/>
    <mergeCell ref="AH356:AL356"/>
    <mergeCell ref="AM356:AO356"/>
    <mergeCell ref="AP356:AS356"/>
    <mergeCell ref="B355:C355"/>
    <mergeCell ref="D355:G355"/>
    <mergeCell ref="H355:L355"/>
    <mergeCell ref="M355:N355"/>
    <mergeCell ref="O355:R355"/>
    <mergeCell ref="S355:U355"/>
    <mergeCell ref="V355:Z355"/>
    <mergeCell ref="AA355:AG355"/>
    <mergeCell ref="AH355:AL355"/>
    <mergeCell ref="AH353:AL353"/>
    <mergeCell ref="AM353:AO353"/>
    <mergeCell ref="AP353:AS353"/>
    <mergeCell ref="B354:C354"/>
    <mergeCell ref="D354:G354"/>
    <mergeCell ref="H354:L354"/>
    <mergeCell ref="M354:N354"/>
    <mergeCell ref="O354:R354"/>
    <mergeCell ref="S354:U354"/>
    <mergeCell ref="V354:Z354"/>
    <mergeCell ref="AA354:AG354"/>
    <mergeCell ref="AH354:AL354"/>
    <mergeCell ref="AM354:AO354"/>
    <mergeCell ref="AP354:AS354"/>
    <mergeCell ref="B353:C353"/>
    <mergeCell ref="D353:G353"/>
    <mergeCell ref="H353:L353"/>
    <mergeCell ref="M353:N353"/>
    <mergeCell ref="O353:R353"/>
    <mergeCell ref="S353:U353"/>
    <mergeCell ref="V353:Z353"/>
    <mergeCell ref="AA353:AD353"/>
    <mergeCell ref="AE353:AG353"/>
    <mergeCell ref="AH351:AL351"/>
    <mergeCell ref="AM351:AO351"/>
    <mergeCell ref="AP351:AS351"/>
    <mergeCell ref="B352:C352"/>
    <mergeCell ref="D352:G352"/>
    <mergeCell ref="H352:L352"/>
    <mergeCell ref="M352:N352"/>
    <mergeCell ref="O352:R352"/>
    <mergeCell ref="S352:U352"/>
    <mergeCell ref="V352:Z352"/>
    <mergeCell ref="AA352:AD352"/>
    <mergeCell ref="AE352:AG352"/>
    <mergeCell ref="AH352:AL352"/>
    <mergeCell ref="AM352:AO352"/>
    <mergeCell ref="AP352:AS352"/>
    <mergeCell ref="B351:C351"/>
    <mergeCell ref="D351:G351"/>
    <mergeCell ref="H351:L351"/>
    <mergeCell ref="M351:N351"/>
    <mergeCell ref="O351:R351"/>
    <mergeCell ref="S351:U351"/>
    <mergeCell ref="V351:Z351"/>
    <mergeCell ref="AA351:AD351"/>
    <mergeCell ref="AE351:AG351"/>
    <mergeCell ref="AM349:AO349"/>
    <mergeCell ref="AP349:AS349"/>
    <mergeCell ref="B350:C350"/>
    <mergeCell ref="D350:G350"/>
    <mergeCell ref="H350:L350"/>
    <mergeCell ref="M350:N350"/>
    <mergeCell ref="O350:R350"/>
    <mergeCell ref="S350:U350"/>
    <mergeCell ref="V350:Z350"/>
    <mergeCell ref="AA350:AD350"/>
    <mergeCell ref="AE350:AG350"/>
    <mergeCell ref="AH350:AL350"/>
    <mergeCell ref="AM350:AO350"/>
    <mergeCell ref="AP350:AS350"/>
    <mergeCell ref="B349:C349"/>
    <mergeCell ref="D349:G349"/>
    <mergeCell ref="H349:L349"/>
    <mergeCell ref="M349:N349"/>
    <mergeCell ref="O349:R349"/>
    <mergeCell ref="S349:U349"/>
    <mergeCell ref="V349:Z349"/>
    <mergeCell ref="AA349:AG349"/>
    <mergeCell ref="AH349:AL349"/>
    <mergeCell ref="AH347:AO347"/>
    <mergeCell ref="AP347:AS347"/>
    <mergeCell ref="B348:C348"/>
    <mergeCell ref="D348:G348"/>
    <mergeCell ref="H348:L348"/>
    <mergeCell ref="M348:N348"/>
    <mergeCell ref="O348:R348"/>
    <mergeCell ref="S348:U348"/>
    <mergeCell ref="V348:Z348"/>
    <mergeCell ref="AA348:AG348"/>
    <mergeCell ref="AH348:AL348"/>
    <mergeCell ref="AM348:AO348"/>
    <mergeCell ref="AP348:AS348"/>
    <mergeCell ref="O345:U345"/>
    <mergeCell ref="V345:Z345"/>
    <mergeCell ref="AA345:AG345"/>
    <mergeCell ref="AH345:AO345"/>
    <mergeCell ref="AP345:AS345"/>
    <mergeCell ref="D346:G346"/>
    <mergeCell ref="H346:N346"/>
    <mergeCell ref="O346:U346"/>
    <mergeCell ref="V346:Z346"/>
    <mergeCell ref="AA346:AG346"/>
    <mergeCell ref="AH346:AO346"/>
    <mergeCell ref="AP346:AS346"/>
    <mergeCell ref="C331:E331"/>
    <mergeCell ref="C332:E332"/>
    <mergeCell ref="C333:E333"/>
    <mergeCell ref="C334:E334"/>
    <mergeCell ref="C335:E335"/>
    <mergeCell ref="C336:E336"/>
    <mergeCell ref="B345:C347"/>
    <mergeCell ref="D345:G345"/>
    <mergeCell ref="H345:N345"/>
    <mergeCell ref="D347:G347"/>
    <mergeCell ref="H347:N347"/>
    <mergeCell ref="AU321:AY321"/>
    <mergeCell ref="AZ321:BD321"/>
    <mergeCell ref="BE321:BI321"/>
    <mergeCell ref="BJ321:BN321"/>
    <mergeCell ref="C326:E326"/>
    <mergeCell ref="C327:E327"/>
    <mergeCell ref="C328:E328"/>
    <mergeCell ref="C329:E329"/>
    <mergeCell ref="C330:E330"/>
    <mergeCell ref="B321:F321"/>
    <mergeCell ref="G321:K321"/>
    <mergeCell ref="L321:P321"/>
    <mergeCell ref="Q321:U321"/>
    <mergeCell ref="V321:Z321"/>
    <mergeCell ref="AA321:AE321"/>
    <mergeCell ref="AF321:AJ321"/>
    <mergeCell ref="AK321:AO321"/>
    <mergeCell ref="AP321:AT321"/>
    <mergeCell ref="O347:U347"/>
    <mergeCell ref="V347:Z347"/>
    <mergeCell ref="AA347:AG347"/>
    <mergeCell ref="AU319:AY319"/>
    <mergeCell ref="AZ319:BD319"/>
    <mergeCell ref="BE319:BI319"/>
    <mergeCell ref="BJ319:BN319"/>
    <mergeCell ref="B320:F320"/>
    <mergeCell ref="G320:K320"/>
    <mergeCell ref="L320:P320"/>
    <mergeCell ref="Q320:U320"/>
    <mergeCell ref="V320:Z320"/>
    <mergeCell ref="AA320:AE320"/>
    <mergeCell ref="AF320:AJ320"/>
    <mergeCell ref="AK320:AO320"/>
    <mergeCell ref="AP320:AT320"/>
    <mergeCell ref="AU320:AY320"/>
    <mergeCell ref="AZ320:BD320"/>
    <mergeCell ref="BE320:BI320"/>
    <mergeCell ref="BJ320:BN320"/>
    <mergeCell ref="B319:F319"/>
    <mergeCell ref="G319:K319"/>
    <mergeCell ref="L319:P319"/>
    <mergeCell ref="Q319:U319"/>
    <mergeCell ref="V319:Z319"/>
    <mergeCell ref="AA319:AE319"/>
    <mergeCell ref="AF319:AJ319"/>
    <mergeCell ref="AK319:AO319"/>
    <mergeCell ref="AP319:AT319"/>
    <mergeCell ref="AU317:AY317"/>
    <mergeCell ref="AZ317:BD317"/>
    <mergeCell ref="BE317:BI317"/>
    <mergeCell ref="BJ317:BN317"/>
    <mergeCell ref="B318:F318"/>
    <mergeCell ref="G318:K318"/>
    <mergeCell ref="L318:P318"/>
    <mergeCell ref="Q318:U318"/>
    <mergeCell ref="V318:Z318"/>
    <mergeCell ref="AA318:AE318"/>
    <mergeCell ref="AF318:AJ318"/>
    <mergeCell ref="AK318:AO318"/>
    <mergeCell ref="AP318:AT318"/>
    <mergeCell ref="AU318:AY318"/>
    <mergeCell ref="AZ318:BD318"/>
    <mergeCell ref="BE318:BI318"/>
    <mergeCell ref="BJ318:BN318"/>
    <mergeCell ref="B317:F317"/>
    <mergeCell ref="G317:K317"/>
    <mergeCell ref="L317:P317"/>
    <mergeCell ref="Q317:U317"/>
    <mergeCell ref="V317:Z317"/>
    <mergeCell ref="AA317:AE317"/>
    <mergeCell ref="AF317:AJ317"/>
    <mergeCell ref="AK317:AO317"/>
    <mergeCell ref="AP317:AT317"/>
    <mergeCell ref="AU315:AY315"/>
    <mergeCell ref="AZ315:BD315"/>
    <mergeCell ref="BE315:BI315"/>
    <mergeCell ref="BJ315:BN315"/>
    <mergeCell ref="B316:F316"/>
    <mergeCell ref="G316:K316"/>
    <mergeCell ref="L316:P316"/>
    <mergeCell ref="Q316:U316"/>
    <mergeCell ref="V316:Z316"/>
    <mergeCell ref="AA316:AE316"/>
    <mergeCell ref="AF316:AJ316"/>
    <mergeCell ref="AK316:AO316"/>
    <mergeCell ref="AP316:AT316"/>
    <mergeCell ref="AU316:AY316"/>
    <mergeCell ref="AZ316:BD316"/>
    <mergeCell ref="BE316:BI316"/>
    <mergeCell ref="BJ316:BN316"/>
    <mergeCell ref="B315:F315"/>
    <mergeCell ref="G315:K315"/>
    <mergeCell ref="L315:P315"/>
    <mergeCell ref="Q315:U315"/>
    <mergeCell ref="V315:Z315"/>
    <mergeCell ref="AA315:AE315"/>
    <mergeCell ref="AF315:AJ315"/>
    <mergeCell ref="AK315:AO315"/>
    <mergeCell ref="AP315:AT315"/>
    <mergeCell ref="AU313:AY313"/>
    <mergeCell ref="AZ313:BD313"/>
    <mergeCell ref="BE313:BI313"/>
    <mergeCell ref="BJ313:BN313"/>
    <mergeCell ref="B314:F314"/>
    <mergeCell ref="G314:K314"/>
    <mergeCell ref="L314:P314"/>
    <mergeCell ref="Q314:U314"/>
    <mergeCell ref="V314:Z314"/>
    <mergeCell ref="AA314:AE314"/>
    <mergeCell ref="AF314:AJ314"/>
    <mergeCell ref="AK314:AO314"/>
    <mergeCell ref="AP314:AT314"/>
    <mergeCell ref="AU314:AY314"/>
    <mergeCell ref="AZ314:BD314"/>
    <mergeCell ref="BE314:BI314"/>
    <mergeCell ref="BJ314:BN314"/>
    <mergeCell ref="B313:F313"/>
    <mergeCell ref="G313:K313"/>
    <mergeCell ref="L313:P313"/>
    <mergeCell ref="Q313:U313"/>
    <mergeCell ref="V313:Z313"/>
    <mergeCell ref="AA313:AE313"/>
    <mergeCell ref="AF313:AJ313"/>
    <mergeCell ref="AK313:AO313"/>
    <mergeCell ref="AP313:AT313"/>
    <mergeCell ref="AU311:AY311"/>
    <mergeCell ref="AZ311:BD311"/>
    <mergeCell ref="BE311:BI311"/>
    <mergeCell ref="BJ311:BN311"/>
    <mergeCell ref="B312:F312"/>
    <mergeCell ref="G312:K312"/>
    <mergeCell ref="L312:P312"/>
    <mergeCell ref="Q312:U312"/>
    <mergeCell ref="V312:Z312"/>
    <mergeCell ref="AA312:AE312"/>
    <mergeCell ref="AF312:AJ312"/>
    <mergeCell ref="AK312:AO312"/>
    <mergeCell ref="AP312:AT312"/>
    <mergeCell ref="AU312:AY312"/>
    <mergeCell ref="AZ312:BD312"/>
    <mergeCell ref="BE312:BI312"/>
    <mergeCell ref="BJ312:BN312"/>
    <mergeCell ref="B311:F311"/>
    <mergeCell ref="G311:K311"/>
    <mergeCell ref="L311:P311"/>
    <mergeCell ref="Q311:U311"/>
    <mergeCell ref="V311:Z311"/>
    <mergeCell ref="AA311:AE311"/>
    <mergeCell ref="AF311:AJ311"/>
    <mergeCell ref="AK311:AO311"/>
    <mergeCell ref="AP311:AT311"/>
    <mergeCell ref="AU309:AY309"/>
    <mergeCell ref="AZ309:BD309"/>
    <mergeCell ref="BE309:BI309"/>
    <mergeCell ref="BJ309:BN309"/>
    <mergeCell ref="B310:F310"/>
    <mergeCell ref="G310:K310"/>
    <mergeCell ref="L310:P310"/>
    <mergeCell ref="Q310:U310"/>
    <mergeCell ref="V310:Z310"/>
    <mergeCell ref="AA310:AE310"/>
    <mergeCell ref="AF310:AJ310"/>
    <mergeCell ref="AK310:AO310"/>
    <mergeCell ref="AP310:AT310"/>
    <mergeCell ref="AU310:AY310"/>
    <mergeCell ref="AZ310:BD310"/>
    <mergeCell ref="BE310:BI310"/>
    <mergeCell ref="BJ310:BN310"/>
    <mergeCell ref="B309:F309"/>
    <mergeCell ref="G309:K309"/>
    <mergeCell ref="L309:P309"/>
    <mergeCell ref="Q309:U309"/>
    <mergeCell ref="V309:Z309"/>
    <mergeCell ref="AA309:AE309"/>
    <mergeCell ref="AF309:AJ309"/>
    <mergeCell ref="AK309:AO309"/>
    <mergeCell ref="AP309:AT309"/>
    <mergeCell ref="AU307:AY307"/>
    <mergeCell ref="AZ307:BD307"/>
    <mergeCell ref="BE307:BI307"/>
    <mergeCell ref="BJ307:BN307"/>
    <mergeCell ref="B308:F308"/>
    <mergeCell ref="G308:K308"/>
    <mergeCell ref="L308:P308"/>
    <mergeCell ref="Q308:U308"/>
    <mergeCell ref="V308:Z308"/>
    <mergeCell ref="AA308:AE308"/>
    <mergeCell ref="AF308:AJ308"/>
    <mergeCell ref="AK308:AO308"/>
    <mergeCell ref="AP308:AT308"/>
    <mergeCell ref="AU308:AY308"/>
    <mergeCell ref="AZ308:BD308"/>
    <mergeCell ref="BE308:BI308"/>
    <mergeCell ref="BJ308:BN308"/>
    <mergeCell ref="B307:F307"/>
    <mergeCell ref="G307:K307"/>
    <mergeCell ref="L307:P307"/>
    <mergeCell ref="Q307:U307"/>
    <mergeCell ref="V307:Z307"/>
    <mergeCell ref="AA307:AE307"/>
    <mergeCell ref="AF307:AJ307"/>
    <mergeCell ref="AK307:AO307"/>
    <mergeCell ref="AP307:AT307"/>
    <mergeCell ref="AU305:AY305"/>
    <mergeCell ref="AZ305:BD305"/>
    <mergeCell ref="BE305:BI305"/>
    <mergeCell ref="BJ305:BN305"/>
    <mergeCell ref="B306:F306"/>
    <mergeCell ref="G306:K306"/>
    <mergeCell ref="L306:P306"/>
    <mergeCell ref="Q306:U306"/>
    <mergeCell ref="V306:Z306"/>
    <mergeCell ref="AA306:AE306"/>
    <mergeCell ref="AF306:AJ306"/>
    <mergeCell ref="AK306:AO306"/>
    <mergeCell ref="AP306:AT306"/>
    <mergeCell ref="AU306:AY306"/>
    <mergeCell ref="AZ306:BD306"/>
    <mergeCell ref="BE306:BI306"/>
    <mergeCell ref="BJ306:BN306"/>
    <mergeCell ref="B305:F305"/>
    <mergeCell ref="G305:K305"/>
    <mergeCell ref="L305:P305"/>
    <mergeCell ref="Q305:U305"/>
    <mergeCell ref="V305:Z305"/>
    <mergeCell ref="AA305:AE305"/>
    <mergeCell ref="AF305:AJ305"/>
    <mergeCell ref="AK305:AO305"/>
    <mergeCell ref="AP305:AT305"/>
    <mergeCell ref="AU303:AY303"/>
    <mergeCell ref="AZ303:BD303"/>
    <mergeCell ref="BE303:BI303"/>
    <mergeCell ref="BJ303:BN303"/>
    <mergeCell ref="B304:F304"/>
    <mergeCell ref="G304:K304"/>
    <mergeCell ref="L304:P304"/>
    <mergeCell ref="Q304:U304"/>
    <mergeCell ref="V304:Z304"/>
    <mergeCell ref="AA304:AE304"/>
    <mergeCell ref="AF304:AJ304"/>
    <mergeCell ref="AK304:AO304"/>
    <mergeCell ref="AP304:AT304"/>
    <mergeCell ref="AU304:AY304"/>
    <mergeCell ref="AZ304:BD304"/>
    <mergeCell ref="BE304:BI304"/>
    <mergeCell ref="BJ304:BN304"/>
    <mergeCell ref="B303:F303"/>
    <mergeCell ref="G303:K303"/>
    <mergeCell ref="L303:P303"/>
    <mergeCell ref="Q303:U303"/>
    <mergeCell ref="V303:Z303"/>
    <mergeCell ref="AA303:AE303"/>
    <mergeCell ref="AF303:AJ303"/>
    <mergeCell ref="AK303:AO303"/>
    <mergeCell ref="AP303:AT303"/>
    <mergeCell ref="AU301:AY301"/>
    <mergeCell ref="AZ301:BD301"/>
    <mergeCell ref="BE301:BI301"/>
    <mergeCell ref="BJ301:BN301"/>
    <mergeCell ref="B302:F302"/>
    <mergeCell ref="G302:K302"/>
    <mergeCell ref="L302:P302"/>
    <mergeCell ref="Q302:U302"/>
    <mergeCell ref="V302:Z302"/>
    <mergeCell ref="AA302:AE302"/>
    <mergeCell ref="AF302:AJ302"/>
    <mergeCell ref="AK302:AO302"/>
    <mergeCell ref="AP302:AT302"/>
    <mergeCell ref="AU302:AY302"/>
    <mergeCell ref="AZ302:BD302"/>
    <mergeCell ref="BE302:BI302"/>
    <mergeCell ref="BJ302:BN302"/>
    <mergeCell ref="B301:F301"/>
    <mergeCell ref="G301:K301"/>
    <mergeCell ref="L301:P301"/>
    <mergeCell ref="Q301:U301"/>
    <mergeCell ref="V301:Z301"/>
    <mergeCell ref="AA301:AE301"/>
    <mergeCell ref="AF301:AJ301"/>
    <mergeCell ref="AK301:AO301"/>
    <mergeCell ref="AP301:AT301"/>
    <mergeCell ref="AU299:AY299"/>
    <mergeCell ref="AZ299:BD299"/>
    <mergeCell ref="BE299:BI299"/>
    <mergeCell ref="BJ299:BN299"/>
    <mergeCell ref="B300:F300"/>
    <mergeCell ref="G300:K300"/>
    <mergeCell ref="L300:P300"/>
    <mergeCell ref="Q300:U300"/>
    <mergeCell ref="V300:Z300"/>
    <mergeCell ref="AA300:AE300"/>
    <mergeCell ref="AF300:AJ300"/>
    <mergeCell ref="AK300:AO300"/>
    <mergeCell ref="AP300:AT300"/>
    <mergeCell ref="AU300:AY300"/>
    <mergeCell ref="AZ300:BD300"/>
    <mergeCell ref="BE300:BI300"/>
    <mergeCell ref="BJ300:BN300"/>
    <mergeCell ref="B299:F299"/>
    <mergeCell ref="G299:K299"/>
    <mergeCell ref="L299:P299"/>
    <mergeCell ref="Q299:U299"/>
    <mergeCell ref="V299:Z299"/>
    <mergeCell ref="AA299:AE299"/>
    <mergeCell ref="AF299:AJ299"/>
    <mergeCell ref="AK299:AO299"/>
    <mergeCell ref="AP299:AT299"/>
    <mergeCell ref="AU297:AY297"/>
    <mergeCell ref="AZ297:BD297"/>
    <mergeCell ref="BE297:BI297"/>
    <mergeCell ref="BJ297:BN297"/>
    <mergeCell ref="B298:F298"/>
    <mergeCell ref="G298:K298"/>
    <mergeCell ref="L298:P298"/>
    <mergeCell ref="Q298:U298"/>
    <mergeCell ref="V298:Z298"/>
    <mergeCell ref="AA298:AE298"/>
    <mergeCell ref="AF298:AJ298"/>
    <mergeCell ref="AK298:AO298"/>
    <mergeCell ref="AP298:AT298"/>
    <mergeCell ref="AU298:AY298"/>
    <mergeCell ref="AZ298:BD298"/>
    <mergeCell ref="BE298:BI298"/>
    <mergeCell ref="BJ298:BN298"/>
    <mergeCell ref="B297:F297"/>
    <mergeCell ref="G297:K297"/>
    <mergeCell ref="L297:P297"/>
    <mergeCell ref="Q297:U297"/>
    <mergeCell ref="V297:Z297"/>
    <mergeCell ref="AA297:AE297"/>
    <mergeCell ref="AF297:AJ297"/>
    <mergeCell ref="AK297:AO297"/>
    <mergeCell ref="AP297:AT297"/>
    <mergeCell ref="AU295:AY295"/>
    <mergeCell ref="AZ295:BD295"/>
    <mergeCell ref="BE295:BI295"/>
    <mergeCell ref="BJ295:BN295"/>
    <mergeCell ref="B296:F296"/>
    <mergeCell ref="G296:K296"/>
    <mergeCell ref="L296:P296"/>
    <mergeCell ref="Q296:U296"/>
    <mergeCell ref="V296:Z296"/>
    <mergeCell ref="AA296:AE296"/>
    <mergeCell ref="AF296:AJ296"/>
    <mergeCell ref="AK296:AO296"/>
    <mergeCell ref="AP296:AT296"/>
    <mergeCell ref="AU296:AY296"/>
    <mergeCell ref="AZ296:BD296"/>
    <mergeCell ref="BE296:BI296"/>
    <mergeCell ref="BJ296:BN296"/>
    <mergeCell ref="B295:F295"/>
    <mergeCell ref="G295:K295"/>
    <mergeCell ref="L295:P295"/>
    <mergeCell ref="Q295:U295"/>
    <mergeCell ref="V295:Z295"/>
    <mergeCell ref="AA295:AE295"/>
    <mergeCell ref="AF295:AJ295"/>
    <mergeCell ref="AK295:AO295"/>
    <mergeCell ref="AP295:AT295"/>
    <mergeCell ref="AU293:AY293"/>
    <mergeCell ref="AZ293:BD293"/>
    <mergeCell ref="BE293:BI293"/>
    <mergeCell ref="BJ293:BN293"/>
    <mergeCell ref="B294:F294"/>
    <mergeCell ref="G294:K294"/>
    <mergeCell ref="L294:P294"/>
    <mergeCell ref="Q294:U294"/>
    <mergeCell ref="V294:Z294"/>
    <mergeCell ref="AA294:AE294"/>
    <mergeCell ref="AF294:AJ294"/>
    <mergeCell ref="AK294:AO294"/>
    <mergeCell ref="AP294:AT294"/>
    <mergeCell ref="AU294:AY294"/>
    <mergeCell ref="AZ294:BD294"/>
    <mergeCell ref="BE294:BI294"/>
    <mergeCell ref="BJ294:BN294"/>
    <mergeCell ref="B293:F293"/>
    <mergeCell ref="G293:K293"/>
    <mergeCell ref="L293:P293"/>
    <mergeCell ref="Q293:U293"/>
    <mergeCell ref="V293:Z293"/>
    <mergeCell ref="AA293:AE293"/>
    <mergeCell ref="AF293:AJ293"/>
    <mergeCell ref="AK293:AO293"/>
    <mergeCell ref="AP293:AT293"/>
    <mergeCell ref="AU291:AY291"/>
    <mergeCell ref="AZ291:BD291"/>
    <mergeCell ref="BE291:BI291"/>
    <mergeCell ref="BJ291:BN291"/>
    <mergeCell ref="B292:F292"/>
    <mergeCell ref="G292:K292"/>
    <mergeCell ref="L292:P292"/>
    <mergeCell ref="Q292:U292"/>
    <mergeCell ref="V292:Z292"/>
    <mergeCell ref="AA292:AE292"/>
    <mergeCell ref="AF292:AJ292"/>
    <mergeCell ref="AK292:AO292"/>
    <mergeCell ref="AP292:AT292"/>
    <mergeCell ref="AU292:AY292"/>
    <mergeCell ref="AZ292:BD292"/>
    <mergeCell ref="BE292:BI292"/>
    <mergeCell ref="BJ292:BN292"/>
    <mergeCell ref="B291:F291"/>
    <mergeCell ref="G291:K291"/>
    <mergeCell ref="L291:P291"/>
    <mergeCell ref="Q291:U291"/>
    <mergeCell ref="V291:Z291"/>
    <mergeCell ref="AA291:AE291"/>
    <mergeCell ref="AF291:AJ291"/>
    <mergeCell ref="AK291:AO291"/>
    <mergeCell ref="AP291:AT291"/>
    <mergeCell ref="AU289:AY289"/>
    <mergeCell ref="AZ289:BD289"/>
    <mergeCell ref="BE289:BI289"/>
    <mergeCell ref="BJ289:BN289"/>
    <mergeCell ref="B290:F290"/>
    <mergeCell ref="G290:K290"/>
    <mergeCell ref="L290:P290"/>
    <mergeCell ref="Q290:U290"/>
    <mergeCell ref="V290:Z290"/>
    <mergeCell ref="AA290:AE290"/>
    <mergeCell ref="AF290:AJ290"/>
    <mergeCell ref="AK290:AO290"/>
    <mergeCell ref="AP290:AT290"/>
    <mergeCell ref="AU290:AY290"/>
    <mergeCell ref="AZ290:BD290"/>
    <mergeCell ref="BE290:BI290"/>
    <mergeCell ref="BJ290:BN290"/>
    <mergeCell ref="B289:F289"/>
    <mergeCell ref="G289:K289"/>
    <mergeCell ref="L289:P289"/>
    <mergeCell ref="Q289:U289"/>
    <mergeCell ref="V289:Z289"/>
    <mergeCell ref="AA289:AE289"/>
    <mergeCell ref="AF289:AJ289"/>
    <mergeCell ref="AK289:AO289"/>
    <mergeCell ref="AP289:AT289"/>
    <mergeCell ref="AU287:AY287"/>
    <mergeCell ref="AZ287:BD287"/>
    <mergeCell ref="BE287:BI287"/>
    <mergeCell ref="BJ287:BN287"/>
    <mergeCell ref="B288:F288"/>
    <mergeCell ref="G288:K288"/>
    <mergeCell ref="L288:P288"/>
    <mergeCell ref="Q288:U288"/>
    <mergeCell ref="V288:Z288"/>
    <mergeCell ref="AA288:AE288"/>
    <mergeCell ref="AF288:AJ288"/>
    <mergeCell ref="AK288:AO288"/>
    <mergeCell ref="AP288:AT288"/>
    <mergeCell ref="AU288:AY288"/>
    <mergeCell ref="AZ288:BD288"/>
    <mergeCell ref="BE288:BI288"/>
    <mergeCell ref="BJ288:BN288"/>
    <mergeCell ref="B287:F287"/>
    <mergeCell ref="G287:K287"/>
    <mergeCell ref="L287:P287"/>
    <mergeCell ref="Q287:U287"/>
    <mergeCell ref="V287:Z287"/>
    <mergeCell ref="AA287:AE287"/>
    <mergeCell ref="AF287:AJ287"/>
    <mergeCell ref="AK287:AO287"/>
    <mergeCell ref="AP287:AT287"/>
    <mergeCell ref="AU285:AY285"/>
    <mergeCell ref="AZ285:BD285"/>
    <mergeCell ref="BE285:BI285"/>
    <mergeCell ref="BJ285:BN285"/>
    <mergeCell ref="B286:F286"/>
    <mergeCell ref="G286:K286"/>
    <mergeCell ref="L286:P286"/>
    <mergeCell ref="Q286:U286"/>
    <mergeCell ref="V286:Z286"/>
    <mergeCell ref="AA286:AE286"/>
    <mergeCell ref="AF286:AJ286"/>
    <mergeCell ref="AK286:AO286"/>
    <mergeCell ref="AP286:AT286"/>
    <mergeCell ref="AU286:AY286"/>
    <mergeCell ref="AZ286:BD286"/>
    <mergeCell ref="BE286:BI286"/>
    <mergeCell ref="BJ286:BN286"/>
    <mergeCell ref="B285:F285"/>
    <mergeCell ref="G285:K285"/>
    <mergeCell ref="L285:P285"/>
    <mergeCell ref="Q285:U285"/>
    <mergeCell ref="V285:Z285"/>
    <mergeCell ref="AA285:AE285"/>
    <mergeCell ref="AF285:AJ285"/>
    <mergeCell ref="AK285:AO285"/>
    <mergeCell ref="AP285:AT285"/>
    <mergeCell ref="AU283:AY283"/>
    <mergeCell ref="AZ283:BD283"/>
    <mergeCell ref="BE283:BI283"/>
    <mergeCell ref="BJ283:BN283"/>
    <mergeCell ref="B284:F284"/>
    <mergeCell ref="G284:K284"/>
    <mergeCell ref="L284:P284"/>
    <mergeCell ref="Q284:U284"/>
    <mergeCell ref="V284:Z284"/>
    <mergeCell ref="AA284:AE284"/>
    <mergeCell ref="AF284:AJ284"/>
    <mergeCell ref="AK284:AO284"/>
    <mergeCell ref="AP284:AT284"/>
    <mergeCell ref="AU284:AY284"/>
    <mergeCell ref="AZ284:BD284"/>
    <mergeCell ref="BE284:BI284"/>
    <mergeCell ref="BJ284:BN284"/>
    <mergeCell ref="B283:F283"/>
    <mergeCell ref="G283:K283"/>
    <mergeCell ref="L283:P283"/>
    <mergeCell ref="Q283:U283"/>
    <mergeCell ref="V283:Z283"/>
    <mergeCell ref="AA283:AE283"/>
    <mergeCell ref="AF283:AJ283"/>
    <mergeCell ref="AK283:AO283"/>
    <mergeCell ref="AP283:AT283"/>
    <mergeCell ref="AU281:AY281"/>
    <mergeCell ref="AZ281:BD281"/>
    <mergeCell ref="BE281:BI281"/>
    <mergeCell ref="BJ281:BN281"/>
    <mergeCell ref="B282:F282"/>
    <mergeCell ref="G282:K282"/>
    <mergeCell ref="L282:P282"/>
    <mergeCell ref="Q282:U282"/>
    <mergeCell ref="V282:Z282"/>
    <mergeCell ref="AA282:AE282"/>
    <mergeCell ref="AF282:AJ282"/>
    <mergeCell ref="AK282:AO282"/>
    <mergeCell ref="AP282:AT282"/>
    <mergeCell ref="AU282:AY282"/>
    <mergeCell ref="AZ282:BD282"/>
    <mergeCell ref="BE282:BI282"/>
    <mergeCell ref="BJ282:BN282"/>
    <mergeCell ref="B281:F281"/>
    <mergeCell ref="G281:K281"/>
    <mergeCell ref="L281:P281"/>
    <mergeCell ref="Q281:U281"/>
    <mergeCell ref="V281:Z281"/>
    <mergeCell ref="AA281:AE281"/>
    <mergeCell ref="AF281:AJ281"/>
    <mergeCell ref="AK281:AO281"/>
    <mergeCell ref="AP281:AT281"/>
    <mergeCell ref="AU279:AY279"/>
    <mergeCell ref="AZ279:BD279"/>
    <mergeCell ref="BE279:BI279"/>
    <mergeCell ref="BJ279:BN279"/>
    <mergeCell ref="B280:F280"/>
    <mergeCell ref="G280:K280"/>
    <mergeCell ref="L280:P280"/>
    <mergeCell ref="Q280:U280"/>
    <mergeCell ref="V280:Z280"/>
    <mergeCell ref="AA280:AE280"/>
    <mergeCell ref="AF280:AJ280"/>
    <mergeCell ref="AK280:AO280"/>
    <mergeCell ref="AP280:AT280"/>
    <mergeCell ref="AU280:AY280"/>
    <mergeCell ref="AZ280:BD280"/>
    <mergeCell ref="BE280:BI280"/>
    <mergeCell ref="BJ280:BN280"/>
    <mergeCell ref="B279:F279"/>
    <mergeCell ref="G279:K279"/>
    <mergeCell ref="L279:P279"/>
    <mergeCell ref="Q279:U279"/>
    <mergeCell ref="V279:Z279"/>
    <mergeCell ref="AA279:AE279"/>
    <mergeCell ref="AF279:AJ279"/>
    <mergeCell ref="AK279:AO279"/>
    <mergeCell ref="AP279:AT279"/>
    <mergeCell ref="AU277:AY277"/>
    <mergeCell ref="AZ277:BD277"/>
    <mergeCell ref="BE277:BI277"/>
    <mergeCell ref="BJ277:BN277"/>
    <mergeCell ref="B278:F278"/>
    <mergeCell ref="G278:K278"/>
    <mergeCell ref="L278:P278"/>
    <mergeCell ref="Q278:U278"/>
    <mergeCell ref="V278:Z278"/>
    <mergeCell ref="AA278:AE278"/>
    <mergeCell ref="AF278:AJ278"/>
    <mergeCell ref="AK278:AO278"/>
    <mergeCell ref="AP278:AT278"/>
    <mergeCell ref="AU278:AY278"/>
    <mergeCell ref="AZ278:BD278"/>
    <mergeCell ref="BE278:BI278"/>
    <mergeCell ref="BJ278:BN278"/>
    <mergeCell ref="B277:F277"/>
    <mergeCell ref="G277:K277"/>
    <mergeCell ref="L277:P277"/>
    <mergeCell ref="Q277:U277"/>
    <mergeCell ref="V277:Z277"/>
    <mergeCell ref="AA277:AE277"/>
    <mergeCell ref="AF277:AJ277"/>
    <mergeCell ref="AK277:AO277"/>
    <mergeCell ref="AP277:AT277"/>
    <mergeCell ref="AU275:AY275"/>
    <mergeCell ref="AZ275:BD275"/>
    <mergeCell ref="BE275:BI275"/>
    <mergeCell ref="BJ275:BN275"/>
    <mergeCell ref="B276:F276"/>
    <mergeCell ref="G276:K276"/>
    <mergeCell ref="L276:P276"/>
    <mergeCell ref="Q276:U276"/>
    <mergeCell ref="V276:Z276"/>
    <mergeCell ref="AA276:AE276"/>
    <mergeCell ref="AF276:AJ276"/>
    <mergeCell ref="AK276:AO276"/>
    <mergeCell ref="AP276:AT276"/>
    <mergeCell ref="AU276:AY276"/>
    <mergeCell ref="AZ276:BD276"/>
    <mergeCell ref="BE276:BI276"/>
    <mergeCell ref="BJ276:BN276"/>
    <mergeCell ref="B275:F275"/>
    <mergeCell ref="G275:K275"/>
    <mergeCell ref="L275:P275"/>
    <mergeCell ref="Q275:U275"/>
    <mergeCell ref="V275:Z275"/>
    <mergeCell ref="AA275:AE275"/>
    <mergeCell ref="AF275:AJ275"/>
    <mergeCell ref="AK275:AO275"/>
    <mergeCell ref="AP275:AT275"/>
    <mergeCell ref="AU273:AY273"/>
    <mergeCell ref="AZ273:BD273"/>
    <mergeCell ref="BE273:BI273"/>
    <mergeCell ref="BJ273:BN273"/>
    <mergeCell ref="B274:F274"/>
    <mergeCell ref="G274:K274"/>
    <mergeCell ref="L274:P274"/>
    <mergeCell ref="Q274:U274"/>
    <mergeCell ref="V274:Z274"/>
    <mergeCell ref="AA274:AE274"/>
    <mergeCell ref="AF274:AJ274"/>
    <mergeCell ref="AK274:AO274"/>
    <mergeCell ref="AP274:AT274"/>
    <mergeCell ref="AU274:AY274"/>
    <mergeCell ref="AZ274:BD274"/>
    <mergeCell ref="BE274:BI274"/>
    <mergeCell ref="BJ274:BN274"/>
    <mergeCell ref="B273:F273"/>
    <mergeCell ref="G273:K273"/>
    <mergeCell ref="L273:P273"/>
    <mergeCell ref="Q273:U273"/>
    <mergeCell ref="V273:Z273"/>
    <mergeCell ref="AA273:AE273"/>
    <mergeCell ref="AF273:AJ273"/>
    <mergeCell ref="AK273:AO273"/>
    <mergeCell ref="AP273:AT273"/>
    <mergeCell ref="AU271:AY271"/>
    <mergeCell ref="AZ271:BD271"/>
    <mergeCell ref="BE271:BI271"/>
    <mergeCell ref="BJ271:BN271"/>
    <mergeCell ref="B272:F272"/>
    <mergeCell ref="G272:K272"/>
    <mergeCell ref="L272:P272"/>
    <mergeCell ref="Q272:U272"/>
    <mergeCell ref="V272:Z272"/>
    <mergeCell ref="AA272:AE272"/>
    <mergeCell ref="AF272:AJ272"/>
    <mergeCell ref="AK272:AO272"/>
    <mergeCell ref="AP272:AT272"/>
    <mergeCell ref="AU272:AY272"/>
    <mergeCell ref="AZ272:BD272"/>
    <mergeCell ref="BE272:BI272"/>
    <mergeCell ref="BJ272:BN272"/>
    <mergeCell ref="B271:F271"/>
    <mergeCell ref="G271:K271"/>
    <mergeCell ref="L271:P271"/>
    <mergeCell ref="Q271:U271"/>
    <mergeCell ref="V271:Z271"/>
    <mergeCell ref="AA271:AE271"/>
    <mergeCell ref="AF271:AJ271"/>
    <mergeCell ref="AK271:AO271"/>
    <mergeCell ref="AP271:AT271"/>
    <mergeCell ref="AU269:AY269"/>
    <mergeCell ref="AZ269:BD269"/>
    <mergeCell ref="BE269:BI269"/>
    <mergeCell ref="BJ269:BN269"/>
    <mergeCell ref="B270:F270"/>
    <mergeCell ref="G270:K270"/>
    <mergeCell ref="L270:P270"/>
    <mergeCell ref="Q270:U270"/>
    <mergeCell ref="V270:Z270"/>
    <mergeCell ref="AA270:AE270"/>
    <mergeCell ref="AF270:AJ270"/>
    <mergeCell ref="AK270:AO270"/>
    <mergeCell ref="AP270:AT270"/>
    <mergeCell ref="AU270:AY270"/>
    <mergeCell ref="AZ270:BD270"/>
    <mergeCell ref="BE270:BI270"/>
    <mergeCell ref="BJ270:BN270"/>
    <mergeCell ref="B269:F269"/>
    <mergeCell ref="G269:K269"/>
    <mergeCell ref="L269:P269"/>
    <mergeCell ref="Q269:U269"/>
    <mergeCell ref="V269:Z269"/>
    <mergeCell ref="AA269:AE269"/>
    <mergeCell ref="AF269:AJ269"/>
    <mergeCell ref="AK269:AO269"/>
    <mergeCell ref="AP269:AT269"/>
    <mergeCell ref="AU267:AY267"/>
    <mergeCell ref="AZ267:BD267"/>
    <mergeCell ref="BE267:BI267"/>
    <mergeCell ref="BJ267:BN267"/>
    <mergeCell ref="B268:F268"/>
    <mergeCell ref="G268:K268"/>
    <mergeCell ref="L268:P268"/>
    <mergeCell ref="Q268:U268"/>
    <mergeCell ref="V268:Z268"/>
    <mergeCell ref="AA268:AE268"/>
    <mergeCell ref="AF268:AJ268"/>
    <mergeCell ref="AK268:AO268"/>
    <mergeCell ref="AP268:AT268"/>
    <mergeCell ref="AU268:AY268"/>
    <mergeCell ref="AZ268:BD268"/>
    <mergeCell ref="BE268:BI268"/>
    <mergeCell ref="BJ268:BN268"/>
    <mergeCell ref="B267:F267"/>
    <mergeCell ref="G267:K267"/>
    <mergeCell ref="L267:P267"/>
    <mergeCell ref="Q267:U267"/>
    <mergeCell ref="V267:Z267"/>
    <mergeCell ref="AA267:AE267"/>
    <mergeCell ref="AF267:AJ267"/>
    <mergeCell ref="AK267:AO267"/>
    <mergeCell ref="AP267:AT267"/>
    <mergeCell ref="AU265:AY265"/>
    <mergeCell ref="AZ265:BD265"/>
    <mergeCell ref="BE265:BI265"/>
    <mergeCell ref="BJ265:BN265"/>
    <mergeCell ref="B266:F266"/>
    <mergeCell ref="G266:K266"/>
    <mergeCell ref="L266:P266"/>
    <mergeCell ref="Q266:U266"/>
    <mergeCell ref="V266:Z266"/>
    <mergeCell ref="AA266:AE266"/>
    <mergeCell ref="AF266:AJ266"/>
    <mergeCell ref="AK266:AO266"/>
    <mergeCell ref="AP266:AT266"/>
    <mergeCell ref="AU266:AY266"/>
    <mergeCell ref="AZ266:BD266"/>
    <mergeCell ref="BE266:BI266"/>
    <mergeCell ref="BJ266:BN266"/>
    <mergeCell ref="B265:F265"/>
    <mergeCell ref="G265:K265"/>
    <mergeCell ref="L265:P265"/>
    <mergeCell ref="Q265:U265"/>
    <mergeCell ref="V265:Z265"/>
    <mergeCell ref="AA265:AE265"/>
    <mergeCell ref="AF265:AJ265"/>
    <mergeCell ref="AK265:AO265"/>
    <mergeCell ref="AP265:AT265"/>
    <mergeCell ref="AU263:AY263"/>
    <mergeCell ref="AZ263:BD263"/>
    <mergeCell ref="BE263:BI263"/>
    <mergeCell ref="BJ263:BN263"/>
    <mergeCell ref="B264:F264"/>
    <mergeCell ref="G264:K264"/>
    <mergeCell ref="L264:P264"/>
    <mergeCell ref="Q264:U264"/>
    <mergeCell ref="V264:Z264"/>
    <mergeCell ref="AA264:AE264"/>
    <mergeCell ref="AF264:AJ264"/>
    <mergeCell ref="AK264:AO264"/>
    <mergeCell ref="AP264:AT264"/>
    <mergeCell ref="AU264:AY264"/>
    <mergeCell ref="AZ264:BD264"/>
    <mergeCell ref="BE264:BI264"/>
    <mergeCell ref="BJ264:BN264"/>
    <mergeCell ref="B263:F263"/>
    <mergeCell ref="G263:K263"/>
    <mergeCell ref="L263:P263"/>
    <mergeCell ref="Q263:U263"/>
    <mergeCell ref="V263:Z263"/>
    <mergeCell ref="AA263:AE263"/>
    <mergeCell ref="AF263:AJ263"/>
    <mergeCell ref="AK263:AO263"/>
    <mergeCell ref="AP263:AT263"/>
    <mergeCell ref="AU261:AY261"/>
    <mergeCell ref="AZ261:BD261"/>
    <mergeCell ref="BE261:BI261"/>
    <mergeCell ref="BJ261:BN261"/>
    <mergeCell ref="B262:F262"/>
    <mergeCell ref="G262:K262"/>
    <mergeCell ref="L262:P262"/>
    <mergeCell ref="Q262:U262"/>
    <mergeCell ref="V262:Z262"/>
    <mergeCell ref="AA262:AE262"/>
    <mergeCell ref="AF262:AJ262"/>
    <mergeCell ref="AK262:AO262"/>
    <mergeCell ref="AP262:AT262"/>
    <mergeCell ref="AU262:AY262"/>
    <mergeCell ref="AZ262:BD262"/>
    <mergeCell ref="BE262:BI262"/>
    <mergeCell ref="BJ262:BN262"/>
    <mergeCell ref="B261:F261"/>
    <mergeCell ref="G261:K261"/>
    <mergeCell ref="L261:P261"/>
    <mergeCell ref="Q261:U261"/>
    <mergeCell ref="V261:Z261"/>
    <mergeCell ref="AA261:AE261"/>
    <mergeCell ref="AF261:AJ261"/>
    <mergeCell ref="AK261:AO261"/>
    <mergeCell ref="AP261:AT261"/>
    <mergeCell ref="AU259:AY259"/>
    <mergeCell ref="AZ259:BD259"/>
    <mergeCell ref="BE259:BI259"/>
    <mergeCell ref="BJ259:BN259"/>
    <mergeCell ref="B260:F260"/>
    <mergeCell ref="G260:K260"/>
    <mergeCell ref="L260:P260"/>
    <mergeCell ref="Q260:U260"/>
    <mergeCell ref="V260:Z260"/>
    <mergeCell ref="AA260:AE260"/>
    <mergeCell ref="AF260:AJ260"/>
    <mergeCell ref="AK260:AO260"/>
    <mergeCell ref="AP260:AT260"/>
    <mergeCell ref="AU260:AY260"/>
    <mergeCell ref="AZ260:BD260"/>
    <mergeCell ref="BE260:BI260"/>
    <mergeCell ref="BJ260:BN260"/>
    <mergeCell ref="B259:F259"/>
    <mergeCell ref="G259:K259"/>
    <mergeCell ref="L259:P259"/>
    <mergeCell ref="Q259:U259"/>
    <mergeCell ref="V259:Z259"/>
    <mergeCell ref="AA259:AE259"/>
    <mergeCell ref="AF259:AJ259"/>
    <mergeCell ref="AK259:AO259"/>
    <mergeCell ref="AP259:AT259"/>
    <mergeCell ref="AU257:AY257"/>
    <mergeCell ref="AZ257:BD257"/>
    <mergeCell ref="BE257:BI257"/>
    <mergeCell ref="BJ257:BN257"/>
    <mergeCell ref="B258:F258"/>
    <mergeCell ref="G258:K258"/>
    <mergeCell ref="L258:P258"/>
    <mergeCell ref="Q258:U258"/>
    <mergeCell ref="V258:Z258"/>
    <mergeCell ref="AA258:AE258"/>
    <mergeCell ref="AF258:AJ258"/>
    <mergeCell ref="AK258:AO258"/>
    <mergeCell ref="AP258:AT258"/>
    <mergeCell ref="AU258:AY258"/>
    <mergeCell ref="AZ258:BD258"/>
    <mergeCell ref="BE258:BI258"/>
    <mergeCell ref="BJ258:BN258"/>
    <mergeCell ref="B257:F257"/>
    <mergeCell ref="G257:K257"/>
    <mergeCell ref="L257:P257"/>
    <mergeCell ref="Q257:U257"/>
    <mergeCell ref="V257:Z257"/>
    <mergeCell ref="AA257:AE257"/>
    <mergeCell ref="AF257:AJ257"/>
    <mergeCell ref="AK257:AO257"/>
    <mergeCell ref="AP257:AT257"/>
    <mergeCell ref="AU255:AY255"/>
    <mergeCell ref="AZ255:BD255"/>
    <mergeCell ref="BE255:BI255"/>
    <mergeCell ref="BJ255:BN255"/>
    <mergeCell ref="B256:F256"/>
    <mergeCell ref="G256:K256"/>
    <mergeCell ref="L256:P256"/>
    <mergeCell ref="Q256:U256"/>
    <mergeCell ref="V256:Z256"/>
    <mergeCell ref="AA256:AE256"/>
    <mergeCell ref="AF256:AJ256"/>
    <mergeCell ref="AK256:AO256"/>
    <mergeCell ref="AP256:AT256"/>
    <mergeCell ref="AU256:AY256"/>
    <mergeCell ref="AZ256:BD256"/>
    <mergeCell ref="BE256:BI256"/>
    <mergeCell ref="BJ256:BN256"/>
    <mergeCell ref="B255:F255"/>
    <mergeCell ref="G255:K255"/>
    <mergeCell ref="L255:P255"/>
    <mergeCell ref="Q255:U255"/>
    <mergeCell ref="V255:Z255"/>
    <mergeCell ref="AA255:AE255"/>
    <mergeCell ref="AF255:AJ255"/>
    <mergeCell ref="AK255:AO255"/>
    <mergeCell ref="AP255:AT255"/>
    <mergeCell ref="AU253:AY253"/>
    <mergeCell ref="AZ253:BD253"/>
    <mergeCell ref="BE253:BI253"/>
    <mergeCell ref="BJ253:BN253"/>
    <mergeCell ref="B254:F254"/>
    <mergeCell ref="G254:K254"/>
    <mergeCell ref="L254:P254"/>
    <mergeCell ref="Q254:U254"/>
    <mergeCell ref="V254:Z254"/>
    <mergeCell ref="AA254:AE254"/>
    <mergeCell ref="AF254:AJ254"/>
    <mergeCell ref="AK254:AO254"/>
    <mergeCell ref="AP254:AT254"/>
    <mergeCell ref="AU254:AY254"/>
    <mergeCell ref="AZ254:BD254"/>
    <mergeCell ref="BE254:BI254"/>
    <mergeCell ref="BJ254:BN254"/>
    <mergeCell ref="B253:F253"/>
    <mergeCell ref="G253:K253"/>
    <mergeCell ref="L253:P253"/>
    <mergeCell ref="Q253:U253"/>
    <mergeCell ref="V253:Z253"/>
    <mergeCell ref="AA253:AE253"/>
    <mergeCell ref="AF253:AJ253"/>
    <mergeCell ref="AK253:AO253"/>
    <mergeCell ref="AP253:AT253"/>
    <mergeCell ref="AU251:AY251"/>
    <mergeCell ref="AZ251:BD251"/>
    <mergeCell ref="BE251:BI251"/>
    <mergeCell ref="BJ251:BN251"/>
    <mergeCell ref="B252:F252"/>
    <mergeCell ref="G252:K252"/>
    <mergeCell ref="L252:P252"/>
    <mergeCell ref="Q252:U252"/>
    <mergeCell ref="V252:Z252"/>
    <mergeCell ref="AA252:AE252"/>
    <mergeCell ref="AF252:AJ252"/>
    <mergeCell ref="AK252:AO252"/>
    <mergeCell ref="AP252:AT252"/>
    <mergeCell ref="AU252:AY252"/>
    <mergeCell ref="AZ252:BD252"/>
    <mergeCell ref="BE252:BI252"/>
    <mergeCell ref="BJ252:BN252"/>
    <mergeCell ref="B251:F251"/>
    <mergeCell ref="G251:K251"/>
    <mergeCell ref="L251:P251"/>
    <mergeCell ref="Q251:U251"/>
    <mergeCell ref="V251:Z251"/>
    <mergeCell ref="AA251:AE251"/>
    <mergeCell ref="AF251:AJ251"/>
    <mergeCell ref="AK251:AO251"/>
    <mergeCell ref="AP251:AT251"/>
    <mergeCell ref="AU249:AY249"/>
    <mergeCell ref="AZ249:BD249"/>
    <mergeCell ref="BE249:BI249"/>
    <mergeCell ref="BJ249:BN249"/>
    <mergeCell ref="B250:F250"/>
    <mergeCell ref="G250:K250"/>
    <mergeCell ref="L250:P250"/>
    <mergeCell ref="Q250:U250"/>
    <mergeCell ref="V250:Z250"/>
    <mergeCell ref="AA250:AE250"/>
    <mergeCell ref="AF250:AJ250"/>
    <mergeCell ref="AK250:AO250"/>
    <mergeCell ref="AP250:AT250"/>
    <mergeCell ref="AU250:AY250"/>
    <mergeCell ref="AZ250:BD250"/>
    <mergeCell ref="BE250:BI250"/>
    <mergeCell ref="BJ250:BN250"/>
    <mergeCell ref="B249:F249"/>
    <mergeCell ref="G249:K249"/>
    <mergeCell ref="L249:P249"/>
    <mergeCell ref="Q249:U249"/>
    <mergeCell ref="V249:Z249"/>
    <mergeCell ref="AA249:AE249"/>
    <mergeCell ref="AF249:AJ249"/>
    <mergeCell ref="AK249:AO249"/>
    <mergeCell ref="AP249:AT249"/>
    <mergeCell ref="AU247:AY247"/>
    <mergeCell ref="AZ247:BD247"/>
    <mergeCell ref="BE247:BI247"/>
    <mergeCell ref="BJ247:BN247"/>
    <mergeCell ref="B248:F248"/>
    <mergeCell ref="G248:K248"/>
    <mergeCell ref="L248:P248"/>
    <mergeCell ref="Q248:U248"/>
    <mergeCell ref="V248:Z248"/>
    <mergeCell ref="AA248:AE248"/>
    <mergeCell ref="AF248:AJ248"/>
    <mergeCell ref="AK248:AO248"/>
    <mergeCell ref="AP248:AT248"/>
    <mergeCell ref="AU248:AY248"/>
    <mergeCell ref="AZ248:BD248"/>
    <mergeCell ref="BE248:BI248"/>
    <mergeCell ref="BJ248:BN248"/>
    <mergeCell ref="B247:F247"/>
    <mergeCell ref="G247:K247"/>
    <mergeCell ref="L247:P247"/>
    <mergeCell ref="Q247:U247"/>
    <mergeCell ref="V247:Z247"/>
    <mergeCell ref="AA247:AE247"/>
    <mergeCell ref="AF247:AJ247"/>
    <mergeCell ref="AK247:AO247"/>
    <mergeCell ref="AP247:AT247"/>
    <mergeCell ref="AU245:AY245"/>
    <mergeCell ref="AZ245:BD245"/>
    <mergeCell ref="BE245:BI245"/>
    <mergeCell ref="BJ245:BN245"/>
    <mergeCell ref="B246:F246"/>
    <mergeCell ref="G246:K246"/>
    <mergeCell ref="L246:P246"/>
    <mergeCell ref="Q246:U246"/>
    <mergeCell ref="V246:Z246"/>
    <mergeCell ref="AA246:AE246"/>
    <mergeCell ref="AF246:AJ246"/>
    <mergeCell ref="AK246:AO246"/>
    <mergeCell ref="AP246:AT246"/>
    <mergeCell ref="AU246:AY246"/>
    <mergeCell ref="AZ246:BD246"/>
    <mergeCell ref="BE246:BI246"/>
    <mergeCell ref="BJ246:BN246"/>
    <mergeCell ref="B245:F245"/>
    <mergeCell ref="G245:K245"/>
    <mergeCell ref="L245:P245"/>
    <mergeCell ref="Q245:U245"/>
    <mergeCell ref="V245:Z245"/>
    <mergeCell ref="AA245:AE245"/>
    <mergeCell ref="AF245:AJ245"/>
    <mergeCell ref="AK245:AO245"/>
    <mergeCell ref="AP245:AT245"/>
    <mergeCell ref="AU243:AY243"/>
    <mergeCell ref="AZ243:BD243"/>
    <mergeCell ref="BE243:BI243"/>
    <mergeCell ref="BJ243:BN243"/>
    <mergeCell ref="B244:F244"/>
    <mergeCell ref="G244:K244"/>
    <mergeCell ref="L244:P244"/>
    <mergeCell ref="Q244:U244"/>
    <mergeCell ref="V244:Z244"/>
    <mergeCell ref="AA244:AE244"/>
    <mergeCell ref="AF244:AJ244"/>
    <mergeCell ref="AK244:AO244"/>
    <mergeCell ref="AP244:AT244"/>
    <mergeCell ref="AU244:AY244"/>
    <mergeCell ref="AZ244:BD244"/>
    <mergeCell ref="BE244:BI244"/>
    <mergeCell ref="BJ244:BN244"/>
    <mergeCell ref="B243:F243"/>
    <mergeCell ref="G243:K243"/>
    <mergeCell ref="L243:P243"/>
    <mergeCell ref="Q243:U243"/>
    <mergeCell ref="V243:Z243"/>
    <mergeCell ref="AA243:AE243"/>
    <mergeCell ref="AF243:AJ243"/>
    <mergeCell ref="AK243:AO243"/>
    <mergeCell ref="AP243:AT243"/>
    <mergeCell ref="AU241:AY241"/>
    <mergeCell ref="AZ241:BD241"/>
    <mergeCell ref="BE241:BI241"/>
    <mergeCell ref="BJ241:BN241"/>
    <mergeCell ref="B242:F242"/>
    <mergeCell ref="G242:K242"/>
    <mergeCell ref="L242:P242"/>
    <mergeCell ref="Q242:U242"/>
    <mergeCell ref="V242:Z242"/>
    <mergeCell ref="AA242:AE242"/>
    <mergeCell ref="AF242:AJ242"/>
    <mergeCell ref="AK242:AO242"/>
    <mergeCell ref="AP242:AT242"/>
    <mergeCell ref="AU242:AY242"/>
    <mergeCell ref="AZ242:BD242"/>
    <mergeCell ref="BE242:BI242"/>
    <mergeCell ref="BJ242:BN242"/>
    <mergeCell ref="B241:F241"/>
    <mergeCell ref="G241:K241"/>
    <mergeCell ref="L241:P241"/>
    <mergeCell ref="Q241:U241"/>
    <mergeCell ref="V241:Z241"/>
    <mergeCell ref="AA241:AE241"/>
    <mergeCell ref="AF241:AJ241"/>
    <mergeCell ref="AK241:AO241"/>
    <mergeCell ref="AP241:AT241"/>
    <mergeCell ref="AU239:AY239"/>
    <mergeCell ref="AZ239:BD239"/>
    <mergeCell ref="BE239:BI239"/>
    <mergeCell ref="BJ239:BN239"/>
    <mergeCell ref="B240:F240"/>
    <mergeCell ref="G240:K240"/>
    <mergeCell ref="L240:P240"/>
    <mergeCell ref="Q240:U240"/>
    <mergeCell ref="V240:Z240"/>
    <mergeCell ref="AA240:AE240"/>
    <mergeCell ref="AF240:AJ240"/>
    <mergeCell ref="AK240:AO240"/>
    <mergeCell ref="AP240:AT240"/>
    <mergeCell ref="AU240:AY240"/>
    <mergeCell ref="AZ240:BD240"/>
    <mergeCell ref="BE240:BI240"/>
    <mergeCell ref="BJ240:BN240"/>
    <mergeCell ref="B239:F239"/>
    <mergeCell ref="G239:K239"/>
    <mergeCell ref="L239:P239"/>
    <mergeCell ref="Q239:U239"/>
    <mergeCell ref="V239:Z239"/>
    <mergeCell ref="AA239:AE239"/>
    <mergeCell ref="AF239:AJ239"/>
    <mergeCell ref="AK239:AO239"/>
    <mergeCell ref="AP239:AT239"/>
    <mergeCell ref="AU237:AY237"/>
    <mergeCell ref="AZ237:BD237"/>
    <mergeCell ref="BE237:BI237"/>
    <mergeCell ref="BJ237:BN237"/>
    <mergeCell ref="B238:F238"/>
    <mergeCell ref="G238:K238"/>
    <mergeCell ref="L238:P238"/>
    <mergeCell ref="Q238:U238"/>
    <mergeCell ref="V238:Z238"/>
    <mergeCell ref="AA238:AE238"/>
    <mergeCell ref="AF238:AJ238"/>
    <mergeCell ref="AK238:AO238"/>
    <mergeCell ref="AP238:AT238"/>
    <mergeCell ref="AU238:AY238"/>
    <mergeCell ref="AZ238:BD238"/>
    <mergeCell ref="BE238:BI238"/>
    <mergeCell ref="BJ238:BN238"/>
    <mergeCell ref="B237:F237"/>
    <mergeCell ref="G237:K237"/>
    <mergeCell ref="L237:P237"/>
    <mergeCell ref="Q237:U237"/>
    <mergeCell ref="V237:Z237"/>
    <mergeCell ref="AA237:AE237"/>
    <mergeCell ref="AF237:AJ237"/>
    <mergeCell ref="AK237:AO237"/>
    <mergeCell ref="AP237:AT237"/>
    <mergeCell ref="AU235:AY235"/>
    <mergeCell ref="AZ235:BD235"/>
    <mergeCell ref="BE235:BI235"/>
    <mergeCell ref="BJ235:BN235"/>
    <mergeCell ref="B236:F236"/>
    <mergeCell ref="G236:K236"/>
    <mergeCell ref="L236:P236"/>
    <mergeCell ref="Q236:U236"/>
    <mergeCell ref="V236:Z236"/>
    <mergeCell ref="AA236:AE236"/>
    <mergeCell ref="AF236:AJ236"/>
    <mergeCell ref="AK236:AO236"/>
    <mergeCell ref="AP236:AT236"/>
    <mergeCell ref="AU236:AY236"/>
    <mergeCell ref="AZ236:BD236"/>
    <mergeCell ref="BE236:BI236"/>
    <mergeCell ref="BJ236:BN236"/>
    <mergeCell ref="B235:F235"/>
    <mergeCell ref="G235:K235"/>
    <mergeCell ref="L235:P235"/>
    <mergeCell ref="Q235:U235"/>
    <mergeCell ref="V235:Z235"/>
    <mergeCell ref="AA235:AE235"/>
    <mergeCell ref="AF235:AJ235"/>
    <mergeCell ref="AK235:AO235"/>
    <mergeCell ref="AP235:AT235"/>
    <mergeCell ref="AU233:AY233"/>
    <mergeCell ref="AZ233:BD233"/>
    <mergeCell ref="BE233:BI233"/>
    <mergeCell ref="BJ233:BN233"/>
    <mergeCell ref="B234:F234"/>
    <mergeCell ref="G234:K234"/>
    <mergeCell ref="L234:P234"/>
    <mergeCell ref="Q234:U234"/>
    <mergeCell ref="V234:Z234"/>
    <mergeCell ref="AA234:AE234"/>
    <mergeCell ref="AF234:AJ234"/>
    <mergeCell ref="AK234:AO234"/>
    <mergeCell ref="AP234:AT234"/>
    <mergeCell ref="AU234:AY234"/>
    <mergeCell ref="AZ234:BD234"/>
    <mergeCell ref="BE234:BI234"/>
    <mergeCell ref="BJ234:BN234"/>
    <mergeCell ref="B233:F233"/>
    <mergeCell ref="G233:K233"/>
    <mergeCell ref="L233:P233"/>
    <mergeCell ref="Q233:U233"/>
    <mergeCell ref="V233:Z233"/>
    <mergeCell ref="AA233:AE233"/>
    <mergeCell ref="AF233:AJ233"/>
    <mergeCell ref="AK233:AO233"/>
    <mergeCell ref="AP233:AT233"/>
    <mergeCell ref="AU231:AY231"/>
    <mergeCell ref="AZ231:BD231"/>
    <mergeCell ref="BE231:BI231"/>
    <mergeCell ref="BJ231:BN231"/>
    <mergeCell ref="B232:F232"/>
    <mergeCell ref="G232:K232"/>
    <mergeCell ref="L232:P232"/>
    <mergeCell ref="Q232:U232"/>
    <mergeCell ref="V232:Z232"/>
    <mergeCell ref="AA232:AE232"/>
    <mergeCell ref="AF232:AJ232"/>
    <mergeCell ref="AK232:AO232"/>
    <mergeCell ref="AP232:AT232"/>
    <mergeCell ref="AU232:AY232"/>
    <mergeCell ref="AZ232:BD232"/>
    <mergeCell ref="BE232:BI232"/>
    <mergeCell ref="BJ232:BN232"/>
    <mergeCell ref="B231:F231"/>
    <mergeCell ref="G231:K231"/>
    <mergeCell ref="L231:P231"/>
    <mergeCell ref="Q231:U231"/>
    <mergeCell ref="V231:Z231"/>
    <mergeCell ref="AA231:AE231"/>
    <mergeCell ref="AF231:AJ231"/>
    <mergeCell ref="AK231:AO231"/>
    <mergeCell ref="AP231:AT231"/>
    <mergeCell ref="AU229:AY229"/>
    <mergeCell ref="AZ229:BD229"/>
    <mergeCell ref="BE229:BI229"/>
    <mergeCell ref="BJ229:BN229"/>
    <mergeCell ref="B230:F230"/>
    <mergeCell ref="G230:K230"/>
    <mergeCell ref="L230:P230"/>
    <mergeCell ref="Q230:U230"/>
    <mergeCell ref="V230:Z230"/>
    <mergeCell ref="AA230:AE230"/>
    <mergeCell ref="AF230:AJ230"/>
    <mergeCell ref="AK230:AO230"/>
    <mergeCell ref="AP230:AT230"/>
    <mergeCell ref="AU230:AY230"/>
    <mergeCell ref="AZ230:BD230"/>
    <mergeCell ref="BE230:BI230"/>
    <mergeCell ref="BJ230:BN230"/>
    <mergeCell ref="B229:F229"/>
    <mergeCell ref="G229:K229"/>
    <mergeCell ref="L229:P229"/>
    <mergeCell ref="Q229:U229"/>
    <mergeCell ref="V229:Z229"/>
    <mergeCell ref="AA229:AE229"/>
    <mergeCell ref="AF229:AJ229"/>
    <mergeCell ref="AK229:AO229"/>
    <mergeCell ref="AP229:AT229"/>
    <mergeCell ref="AU227:AY227"/>
    <mergeCell ref="AZ227:BD227"/>
    <mergeCell ref="BE227:BI227"/>
    <mergeCell ref="BJ227:BN227"/>
    <mergeCell ref="B228:F228"/>
    <mergeCell ref="G228:K228"/>
    <mergeCell ref="L228:P228"/>
    <mergeCell ref="Q228:U228"/>
    <mergeCell ref="V228:Z228"/>
    <mergeCell ref="AA228:AE228"/>
    <mergeCell ref="AF228:AJ228"/>
    <mergeCell ref="AK228:AO228"/>
    <mergeCell ref="AP228:AT228"/>
    <mergeCell ref="AU228:AY228"/>
    <mergeCell ref="AZ228:BD228"/>
    <mergeCell ref="BE228:BI228"/>
    <mergeCell ref="BJ228:BN228"/>
    <mergeCell ref="B227:F227"/>
    <mergeCell ref="G227:K227"/>
    <mergeCell ref="L227:P227"/>
    <mergeCell ref="Q227:U227"/>
    <mergeCell ref="V227:Z227"/>
    <mergeCell ref="AA227:AE227"/>
    <mergeCell ref="AF227:AJ227"/>
    <mergeCell ref="AK227:AO227"/>
    <mergeCell ref="AP227:AT227"/>
    <mergeCell ref="AU225:AY225"/>
    <mergeCell ref="AZ225:BD225"/>
    <mergeCell ref="BE225:BI225"/>
    <mergeCell ref="BJ225:BN225"/>
    <mergeCell ref="B226:F226"/>
    <mergeCell ref="G226:K226"/>
    <mergeCell ref="L226:P226"/>
    <mergeCell ref="Q226:U226"/>
    <mergeCell ref="V226:Z226"/>
    <mergeCell ref="AA226:AE226"/>
    <mergeCell ref="AF226:AJ226"/>
    <mergeCell ref="AK226:AO226"/>
    <mergeCell ref="AP226:AT226"/>
    <mergeCell ref="AU226:AY226"/>
    <mergeCell ref="AZ226:BD226"/>
    <mergeCell ref="BE226:BI226"/>
    <mergeCell ref="BJ226:BN226"/>
    <mergeCell ref="B225:F225"/>
    <mergeCell ref="G225:K225"/>
    <mergeCell ref="L225:P225"/>
    <mergeCell ref="Q225:U225"/>
    <mergeCell ref="V225:Z225"/>
    <mergeCell ref="AA225:AE225"/>
    <mergeCell ref="AF225:AJ225"/>
    <mergeCell ref="AK225:AO225"/>
    <mergeCell ref="AP225:AT225"/>
    <mergeCell ref="AU223:AY223"/>
    <mergeCell ref="AZ223:BD223"/>
    <mergeCell ref="BE223:BI223"/>
    <mergeCell ref="BJ223:BN223"/>
    <mergeCell ref="B224:F224"/>
    <mergeCell ref="G224:K224"/>
    <mergeCell ref="L224:P224"/>
    <mergeCell ref="Q224:U224"/>
    <mergeCell ref="V224:Z224"/>
    <mergeCell ref="AA224:AE224"/>
    <mergeCell ref="AF224:AJ224"/>
    <mergeCell ref="AK224:AO224"/>
    <mergeCell ref="AP224:AT224"/>
    <mergeCell ref="AU224:AY224"/>
    <mergeCell ref="AZ224:BD224"/>
    <mergeCell ref="BE224:BI224"/>
    <mergeCell ref="BJ224:BN224"/>
    <mergeCell ref="B223:F223"/>
    <mergeCell ref="G223:K223"/>
    <mergeCell ref="L223:P223"/>
    <mergeCell ref="Q223:U223"/>
    <mergeCell ref="V223:Z223"/>
    <mergeCell ref="AA223:AE223"/>
    <mergeCell ref="AF223:AJ223"/>
    <mergeCell ref="AK223:AO223"/>
    <mergeCell ref="AP223:AT223"/>
    <mergeCell ref="AU221:AY221"/>
    <mergeCell ref="AZ221:BD221"/>
    <mergeCell ref="BE221:BI221"/>
    <mergeCell ref="BJ221:BN221"/>
    <mergeCell ref="B222:F222"/>
    <mergeCell ref="G222:K222"/>
    <mergeCell ref="L222:P222"/>
    <mergeCell ref="Q222:U222"/>
    <mergeCell ref="V222:Z222"/>
    <mergeCell ref="AA222:AE222"/>
    <mergeCell ref="AF222:AJ222"/>
    <mergeCell ref="AK222:AO222"/>
    <mergeCell ref="AP222:AT222"/>
    <mergeCell ref="AU222:AY222"/>
    <mergeCell ref="AZ222:BD222"/>
    <mergeCell ref="BE222:BI222"/>
    <mergeCell ref="BJ222:BN222"/>
    <mergeCell ref="B221:F221"/>
    <mergeCell ref="G221:K221"/>
    <mergeCell ref="L221:P221"/>
    <mergeCell ref="Q221:U221"/>
    <mergeCell ref="V221:Z221"/>
    <mergeCell ref="AA221:AE221"/>
    <mergeCell ref="AF221:AJ221"/>
    <mergeCell ref="AK221:AO221"/>
    <mergeCell ref="AP221:AT221"/>
    <mergeCell ref="AU219:AY219"/>
    <mergeCell ref="AZ219:BD219"/>
    <mergeCell ref="BE219:BI219"/>
    <mergeCell ref="BJ219:BN219"/>
    <mergeCell ref="B220:F220"/>
    <mergeCell ref="G220:K220"/>
    <mergeCell ref="L220:P220"/>
    <mergeCell ref="Q220:U220"/>
    <mergeCell ref="V220:Z220"/>
    <mergeCell ref="AA220:AE220"/>
    <mergeCell ref="AF220:AJ220"/>
    <mergeCell ref="AK220:AO220"/>
    <mergeCell ref="AP220:AT220"/>
    <mergeCell ref="AU220:AY220"/>
    <mergeCell ref="AZ220:BD220"/>
    <mergeCell ref="BE220:BI220"/>
    <mergeCell ref="BJ220:BN220"/>
    <mergeCell ref="B219:F219"/>
    <mergeCell ref="G219:K219"/>
    <mergeCell ref="L219:P219"/>
    <mergeCell ref="Q219:U219"/>
    <mergeCell ref="V219:Z219"/>
    <mergeCell ref="AA219:AE219"/>
    <mergeCell ref="AF219:AJ219"/>
    <mergeCell ref="AK219:AO219"/>
    <mergeCell ref="AP219:AT219"/>
    <mergeCell ref="AU217:AY217"/>
    <mergeCell ref="AZ217:BD217"/>
    <mergeCell ref="BE217:BI217"/>
    <mergeCell ref="BJ217:BN217"/>
    <mergeCell ref="B218:F218"/>
    <mergeCell ref="G218:K218"/>
    <mergeCell ref="L218:P218"/>
    <mergeCell ref="Q218:U218"/>
    <mergeCell ref="V218:Z218"/>
    <mergeCell ref="AA218:AE218"/>
    <mergeCell ref="AF218:AJ218"/>
    <mergeCell ref="AK218:AO218"/>
    <mergeCell ref="AP218:AT218"/>
    <mergeCell ref="AU218:AY218"/>
    <mergeCell ref="AZ218:BD218"/>
    <mergeCell ref="BE218:BI218"/>
    <mergeCell ref="BJ218:BN218"/>
    <mergeCell ref="B217:F217"/>
    <mergeCell ref="G217:K217"/>
    <mergeCell ref="L217:P217"/>
    <mergeCell ref="Q217:U217"/>
    <mergeCell ref="V217:Z217"/>
    <mergeCell ref="AA217:AE217"/>
    <mergeCell ref="AF217:AJ217"/>
    <mergeCell ref="AK217:AO217"/>
    <mergeCell ref="AP217:AT217"/>
    <mergeCell ref="AU215:AY215"/>
    <mergeCell ref="AZ215:BD215"/>
    <mergeCell ref="BE215:BI215"/>
    <mergeCell ref="BJ215:BN215"/>
    <mergeCell ref="B216:F216"/>
    <mergeCell ref="G216:K216"/>
    <mergeCell ref="L216:P216"/>
    <mergeCell ref="Q216:U216"/>
    <mergeCell ref="V216:Z216"/>
    <mergeCell ref="AA216:AE216"/>
    <mergeCell ref="AF216:AJ216"/>
    <mergeCell ref="AK216:AO216"/>
    <mergeCell ref="AP216:AT216"/>
    <mergeCell ref="AU216:AY216"/>
    <mergeCell ref="AZ216:BD216"/>
    <mergeCell ref="BE216:BI216"/>
    <mergeCell ref="BJ216:BN216"/>
    <mergeCell ref="B215:F215"/>
    <mergeCell ref="G215:K215"/>
    <mergeCell ref="L215:P215"/>
    <mergeCell ref="Q215:U215"/>
    <mergeCell ref="V215:Z215"/>
    <mergeCell ref="AA215:AE215"/>
    <mergeCell ref="AF215:AJ215"/>
    <mergeCell ref="AK215:AO215"/>
    <mergeCell ref="AP215:AT215"/>
    <mergeCell ref="AU213:AY213"/>
    <mergeCell ref="AZ213:BD213"/>
    <mergeCell ref="BE213:BI213"/>
    <mergeCell ref="BJ213:BN213"/>
    <mergeCell ref="B214:F214"/>
    <mergeCell ref="G214:K214"/>
    <mergeCell ref="L214:P214"/>
    <mergeCell ref="Q214:U214"/>
    <mergeCell ref="V214:Z214"/>
    <mergeCell ref="AA214:AE214"/>
    <mergeCell ref="AF214:AJ214"/>
    <mergeCell ref="AK214:AO214"/>
    <mergeCell ref="AP214:AT214"/>
    <mergeCell ref="AU214:AY214"/>
    <mergeCell ref="AZ214:BD214"/>
    <mergeCell ref="BE214:BI214"/>
    <mergeCell ref="BJ214:BN214"/>
    <mergeCell ref="B213:F213"/>
    <mergeCell ref="G213:K213"/>
    <mergeCell ref="L213:P213"/>
    <mergeCell ref="Q213:U213"/>
    <mergeCell ref="V213:Z213"/>
    <mergeCell ref="AA213:AE213"/>
    <mergeCell ref="AF213:AJ213"/>
    <mergeCell ref="AK213:AO213"/>
    <mergeCell ref="AP213:AT213"/>
    <mergeCell ref="AU211:AY211"/>
    <mergeCell ref="AZ211:BD211"/>
    <mergeCell ref="BE211:BI211"/>
    <mergeCell ref="BJ211:BN211"/>
    <mergeCell ref="B212:F212"/>
    <mergeCell ref="G212:K212"/>
    <mergeCell ref="L212:P212"/>
    <mergeCell ref="Q212:U212"/>
    <mergeCell ref="V212:Z212"/>
    <mergeCell ref="AA212:AE212"/>
    <mergeCell ref="AF212:AJ212"/>
    <mergeCell ref="AK212:AO212"/>
    <mergeCell ref="AP212:AT212"/>
    <mergeCell ref="AU212:AY212"/>
    <mergeCell ref="AZ212:BD212"/>
    <mergeCell ref="BE212:BI212"/>
    <mergeCell ref="BJ212:BN212"/>
    <mergeCell ref="B211:F211"/>
    <mergeCell ref="G211:K211"/>
    <mergeCell ref="L211:P211"/>
    <mergeCell ref="Q211:U211"/>
    <mergeCell ref="V211:Z211"/>
    <mergeCell ref="AA211:AE211"/>
    <mergeCell ref="AF211:AJ211"/>
    <mergeCell ref="AK211:AO211"/>
    <mergeCell ref="AP211:AT211"/>
    <mergeCell ref="AU209:AY209"/>
    <mergeCell ref="AZ209:BD209"/>
    <mergeCell ref="BE209:BI209"/>
    <mergeCell ref="BJ209:BN209"/>
    <mergeCell ref="B210:F210"/>
    <mergeCell ref="G210:K210"/>
    <mergeCell ref="L210:P210"/>
    <mergeCell ref="Q210:U210"/>
    <mergeCell ref="V210:Z210"/>
    <mergeCell ref="AA210:AE210"/>
    <mergeCell ref="AF210:AJ210"/>
    <mergeCell ref="AK210:AO210"/>
    <mergeCell ref="AP210:AT210"/>
    <mergeCell ref="AU210:AY210"/>
    <mergeCell ref="AZ210:BD210"/>
    <mergeCell ref="BE210:BI210"/>
    <mergeCell ref="BJ210:BN210"/>
    <mergeCell ref="B209:F209"/>
    <mergeCell ref="G209:K209"/>
    <mergeCell ref="L209:P209"/>
    <mergeCell ref="Q209:U209"/>
    <mergeCell ref="V209:Z209"/>
    <mergeCell ref="AA209:AE209"/>
    <mergeCell ref="AF209:AJ209"/>
    <mergeCell ref="AK209:AO209"/>
    <mergeCell ref="AP209:AT209"/>
    <mergeCell ref="AU207:AY207"/>
    <mergeCell ref="AZ207:BD207"/>
    <mergeCell ref="BE207:BI207"/>
    <mergeCell ref="BJ207:BN207"/>
    <mergeCell ref="B208:F208"/>
    <mergeCell ref="G208:K208"/>
    <mergeCell ref="L208:P208"/>
    <mergeCell ref="Q208:U208"/>
    <mergeCell ref="V208:Z208"/>
    <mergeCell ref="AA208:AE208"/>
    <mergeCell ref="AF208:AJ208"/>
    <mergeCell ref="AK208:AO208"/>
    <mergeCell ref="AP208:AT208"/>
    <mergeCell ref="AU208:AY208"/>
    <mergeCell ref="AZ208:BD208"/>
    <mergeCell ref="BE208:BI208"/>
    <mergeCell ref="BJ208:BN208"/>
    <mergeCell ref="B207:F207"/>
    <mergeCell ref="G207:K207"/>
    <mergeCell ref="L207:P207"/>
    <mergeCell ref="Q207:U207"/>
    <mergeCell ref="V207:Z207"/>
    <mergeCell ref="AA207:AE207"/>
    <mergeCell ref="AF207:AJ207"/>
    <mergeCell ref="AK207:AO207"/>
    <mergeCell ref="AP207:AT207"/>
    <mergeCell ref="AU205:AY205"/>
    <mergeCell ref="AZ205:BD205"/>
    <mergeCell ref="BE205:BI205"/>
    <mergeCell ref="BJ205:BN205"/>
    <mergeCell ref="B206:F206"/>
    <mergeCell ref="G206:K206"/>
    <mergeCell ref="L206:P206"/>
    <mergeCell ref="Q206:U206"/>
    <mergeCell ref="V206:Z206"/>
    <mergeCell ref="AA206:AE206"/>
    <mergeCell ref="AF206:AJ206"/>
    <mergeCell ref="AK206:AO206"/>
    <mergeCell ref="AP206:AT206"/>
    <mergeCell ref="AU206:AY206"/>
    <mergeCell ref="AZ206:BD206"/>
    <mergeCell ref="BE206:BI206"/>
    <mergeCell ref="BJ206:BN206"/>
    <mergeCell ref="B205:F205"/>
    <mergeCell ref="G205:K205"/>
    <mergeCell ref="L205:P205"/>
    <mergeCell ref="Q205:U205"/>
    <mergeCell ref="V205:Z205"/>
    <mergeCell ref="AA205:AE205"/>
    <mergeCell ref="AF205:AJ205"/>
    <mergeCell ref="AK205:AO205"/>
    <mergeCell ref="AP205:AT205"/>
    <mergeCell ref="AU203:AY203"/>
    <mergeCell ref="AZ203:BD203"/>
    <mergeCell ref="BE203:BI203"/>
    <mergeCell ref="BJ203:BN203"/>
    <mergeCell ref="B204:F204"/>
    <mergeCell ref="G204:K204"/>
    <mergeCell ref="L204:P204"/>
    <mergeCell ref="Q204:U204"/>
    <mergeCell ref="V204:Z204"/>
    <mergeCell ref="AA204:AE204"/>
    <mergeCell ref="AF204:AJ204"/>
    <mergeCell ref="AK204:AO204"/>
    <mergeCell ref="AP204:AT204"/>
    <mergeCell ref="AU204:AY204"/>
    <mergeCell ref="AZ204:BD204"/>
    <mergeCell ref="BE204:BI204"/>
    <mergeCell ref="BJ204:BN204"/>
    <mergeCell ref="B203:F203"/>
    <mergeCell ref="G203:K203"/>
    <mergeCell ref="L203:P203"/>
    <mergeCell ref="Q203:U203"/>
    <mergeCell ref="V203:Z203"/>
    <mergeCell ref="AA203:AE203"/>
    <mergeCell ref="AF203:AJ203"/>
    <mergeCell ref="AK203:AO203"/>
    <mergeCell ref="AP203:AT203"/>
    <mergeCell ref="AU201:AY201"/>
    <mergeCell ref="AZ201:BD201"/>
    <mergeCell ref="BE201:BI201"/>
    <mergeCell ref="BJ201:BN201"/>
    <mergeCell ref="B202:F202"/>
    <mergeCell ref="G202:K202"/>
    <mergeCell ref="L202:P202"/>
    <mergeCell ref="Q202:U202"/>
    <mergeCell ref="V202:Z202"/>
    <mergeCell ref="AA202:AE202"/>
    <mergeCell ref="AF202:AJ202"/>
    <mergeCell ref="AK202:AO202"/>
    <mergeCell ref="AP202:AT202"/>
    <mergeCell ref="AU202:AY202"/>
    <mergeCell ref="AZ202:BD202"/>
    <mergeCell ref="BE202:BI202"/>
    <mergeCell ref="BJ202:BN202"/>
    <mergeCell ref="B201:F201"/>
    <mergeCell ref="G201:K201"/>
    <mergeCell ref="L201:P201"/>
    <mergeCell ref="Q201:U201"/>
    <mergeCell ref="V201:Z201"/>
    <mergeCell ref="AA201:AE201"/>
    <mergeCell ref="AF201:AJ201"/>
    <mergeCell ref="AK201:AO201"/>
    <mergeCell ref="AP201:AT201"/>
    <mergeCell ref="AU199:AY199"/>
    <mergeCell ref="AZ199:BD199"/>
    <mergeCell ref="BE199:BI199"/>
    <mergeCell ref="BJ199:BN199"/>
    <mergeCell ref="B200:F200"/>
    <mergeCell ref="G200:K200"/>
    <mergeCell ref="L200:P200"/>
    <mergeCell ref="Q200:U200"/>
    <mergeCell ref="V200:Z200"/>
    <mergeCell ref="AA200:AE200"/>
    <mergeCell ref="AF200:AJ200"/>
    <mergeCell ref="AK200:AO200"/>
    <mergeCell ref="AP200:AT200"/>
    <mergeCell ref="AU200:AY200"/>
    <mergeCell ref="AZ200:BD200"/>
    <mergeCell ref="BE200:BI200"/>
    <mergeCell ref="BJ200:BN200"/>
    <mergeCell ref="B199:F199"/>
    <mergeCell ref="G199:K199"/>
    <mergeCell ref="L199:P199"/>
    <mergeCell ref="Q199:U199"/>
    <mergeCell ref="V199:Z199"/>
    <mergeCell ref="AA199:AE199"/>
    <mergeCell ref="AF199:AJ199"/>
    <mergeCell ref="AK199:AO199"/>
    <mergeCell ref="AP199:AT199"/>
    <mergeCell ref="AU197:AY197"/>
    <mergeCell ref="AZ197:BD197"/>
    <mergeCell ref="BE197:BI197"/>
    <mergeCell ref="BJ197:BN197"/>
    <mergeCell ref="B198:F198"/>
    <mergeCell ref="G198:K198"/>
    <mergeCell ref="L198:P198"/>
    <mergeCell ref="Q198:U198"/>
    <mergeCell ref="V198:Z198"/>
    <mergeCell ref="AA198:AE198"/>
    <mergeCell ref="AF198:AJ198"/>
    <mergeCell ref="AK198:AO198"/>
    <mergeCell ref="AP198:AT198"/>
    <mergeCell ref="AU198:AY198"/>
    <mergeCell ref="AZ198:BD198"/>
    <mergeCell ref="BE198:BI198"/>
    <mergeCell ref="BJ198:BN198"/>
    <mergeCell ref="B197:F197"/>
    <mergeCell ref="G197:K197"/>
    <mergeCell ref="L197:P197"/>
    <mergeCell ref="Q197:U197"/>
    <mergeCell ref="V197:Z197"/>
    <mergeCell ref="AA197:AE197"/>
    <mergeCell ref="AF197:AJ197"/>
    <mergeCell ref="AK197:AO197"/>
    <mergeCell ref="AP197:AT197"/>
    <mergeCell ref="AU195:AY195"/>
    <mergeCell ref="AZ195:BD195"/>
    <mergeCell ref="BE195:BI195"/>
    <mergeCell ref="BJ195:BN195"/>
    <mergeCell ref="B196:F196"/>
    <mergeCell ref="G196:K196"/>
    <mergeCell ref="L196:P196"/>
    <mergeCell ref="Q196:U196"/>
    <mergeCell ref="V196:Z196"/>
    <mergeCell ref="AA196:AE196"/>
    <mergeCell ref="AF196:AJ196"/>
    <mergeCell ref="AK196:AO196"/>
    <mergeCell ref="AP196:AT196"/>
    <mergeCell ref="AU196:AY196"/>
    <mergeCell ref="AZ196:BD196"/>
    <mergeCell ref="BE196:BI196"/>
    <mergeCell ref="BJ196:BN196"/>
    <mergeCell ref="B195:F195"/>
    <mergeCell ref="G195:K195"/>
    <mergeCell ref="L195:P195"/>
    <mergeCell ref="Q195:U195"/>
    <mergeCell ref="V195:Z195"/>
    <mergeCell ref="AA195:AE195"/>
    <mergeCell ref="AF195:AJ195"/>
    <mergeCell ref="AK195:AO195"/>
    <mergeCell ref="AP195:AT195"/>
    <mergeCell ref="AU193:AY193"/>
    <mergeCell ref="AZ193:BD193"/>
    <mergeCell ref="BE193:BI193"/>
    <mergeCell ref="BJ193:BN193"/>
    <mergeCell ref="B194:F194"/>
    <mergeCell ref="G194:K194"/>
    <mergeCell ref="L194:P194"/>
    <mergeCell ref="Q194:U194"/>
    <mergeCell ref="V194:Z194"/>
    <mergeCell ref="AA194:AE194"/>
    <mergeCell ref="AF194:AJ194"/>
    <mergeCell ref="AK194:AO194"/>
    <mergeCell ref="AP194:AT194"/>
    <mergeCell ref="AU194:AY194"/>
    <mergeCell ref="AZ194:BD194"/>
    <mergeCell ref="BE194:BI194"/>
    <mergeCell ref="BJ194:BN194"/>
    <mergeCell ref="B193:F193"/>
    <mergeCell ref="G193:K193"/>
    <mergeCell ref="L193:P193"/>
    <mergeCell ref="Q193:U193"/>
    <mergeCell ref="V193:Z193"/>
    <mergeCell ref="AA193:AE193"/>
    <mergeCell ref="AF193:AJ193"/>
    <mergeCell ref="AK193:AO193"/>
    <mergeCell ref="AP193:AT193"/>
    <mergeCell ref="AU191:AY191"/>
    <mergeCell ref="AZ191:BD191"/>
    <mergeCell ref="BE191:BI191"/>
    <mergeCell ref="BJ191:BN191"/>
    <mergeCell ref="B192:F192"/>
    <mergeCell ref="G192:K192"/>
    <mergeCell ref="L192:P192"/>
    <mergeCell ref="Q192:U192"/>
    <mergeCell ref="V192:Z192"/>
    <mergeCell ref="AA192:AE192"/>
    <mergeCell ref="AF192:AJ192"/>
    <mergeCell ref="AK192:AO192"/>
    <mergeCell ref="AP192:AT192"/>
    <mergeCell ref="AU192:AY192"/>
    <mergeCell ref="AZ192:BD192"/>
    <mergeCell ref="BE192:BI192"/>
    <mergeCell ref="BJ192:BN192"/>
    <mergeCell ref="B191:F191"/>
    <mergeCell ref="G191:K191"/>
    <mergeCell ref="L191:P191"/>
    <mergeCell ref="Q191:U191"/>
    <mergeCell ref="V191:Z191"/>
    <mergeCell ref="AA191:AE191"/>
    <mergeCell ref="AF191:AJ191"/>
    <mergeCell ref="AK191:AO191"/>
    <mergeCell ref="AP191:AT191"/>
    <mergeCell ref="AU189:AY189"/>
    <mergeCell ref="AZ189:BD189"/>
    <mergeCell ref="BE189:BI189"/>
    <mergeCell ref="BJ189:BN189"/>
    <mergeCell ref="B190:F190"/>
    <mergeCell ref="G190:K190"/>
    <mergeCell ref="L190:P190"/>
    <mergeCell ref="Q190:U190"/>
    <mergeCell ref="V190:Z190"/>
    <mergeCell ref="AA190:AE190"/>
    <mergeCell ref="AF190:AJ190"/>
    <mergeCell ref="AK190:AO190"/>
    <mergeCell ref="AP190:AT190"/>
    <mergeCell ref="AU190:AY190"/>
    <mergeCell ref="AZ190:BD190"/>
    <mergeCell ref="BE190:BI190"/>
    <mergeCell ref="BJ190:BN190"/>
    <mergeCell ref="B189:F189"/>
    <mergeCell ref="G189:K189"/>
    <mergeCell ref="L189:P189"/>
    <mergeCell ref="Q189:U189"/>
    <mergeCell ref="V189:Z189"/>
    <mergeCell ref="AA189:AE189"/>
    <mergeCell ref="AF189:AJ189"/>
    <mergeCell ref="AK189:AO189"/>
    <mergeCell ref="AP189:AT189"/>
    <mergeCell ref="AU187:AY187"/>
    <mergeCell ref="AZ187:BD187"/>
    <mergeCell ref="BE187:BI187"/>
    <mergeCell ref="BJ187:BN187"/>
    <mergeCell ref="B188:F188"/>
    <mergeCell ref="G188:K188"/>
    <mergeCell ref="L188:P188"/>
    <mergeCell ref="Q188:U188"/>
    <mergeCell ref="V188:Z188"/>
    <mergeCell ref="AA188:AE188"/>
    <mergeCell ref="AF188:AJ188"/>
    <mergeCell ref="AK188:AO188"/>
    <mergeCell ref="AP188:AT188"/>
    <mergeCell ref="AU188:AY188"/>
    <mergeCell ref="AZ188:BD188"/>
    <mergeCell ref="BE188:BI188"/>
    <mergeCell ref="BJ188:BN188"/>
    <mergeCell ref="B187:F187"/>
    <mergeCell ref="G187:K187"/>
    <mergeCell ref="L187:P187"/>
    <mergeCell ref="Q187:U187"/>
    <mergeCell ref="V187:Z187"/>
    <mergeCell ref="AA187:AE187"/>
    <mergeCell ref="AF187:AJ187"/>
    <mergeCell ref="AK187:AO187"/>
    <mergeCell ref="AP187:AT187"/>
    <mergeCell ref="AU185:AY185"/>
    <mergeCell ref="AZ185:BD185"/>
    <mergeCell ref="BE185:BI185"/>
    <mergeCell ref="BJ185:BN185"/>
    <mergeCell ref="B186:F186"/>
    <mergeCell ref="G186:K186"/>
    <mergeCell ref="L186:P186"/>
    <mergeCell ref="Q186:U186"/>
    <mergeCell ref="V186:Z186"/>
    <mergeCell ref="AA186:AE186"/>
    <mergeCell ref="AF186:AJ186"/>
    <mergeCell ref="AK186:AO186"/>
    <mergeCell ref="AP186:AT186"/>
    <mergeCell ref="AU186:AY186"/>
    <mergeCell ref="AZ186:BD186"/>
    <mergeCell ref="BE186:BI186"/>
    <mergeCell ref="BJ186:BN186"/>
    <mergeCell ref="B185:F185"/>
    <mergeCell ref="G185:K185"/>
    <mergeCell ref="L185:P185"/>
    <mergeCell ref="Q185:U185"/>
    <mergeCell ref="V185:Z185"/>
    <mergeCell ref="AA185:AE185"/>
    <mergeCell ref="AF185:AJ185"/>
    <mergeCell ref="AK185:AO185"/>
    <mergeCell ref="AP185:AT185"/>
    <mergeCell ref="AU183:AY183"/>
    <mergeCell ref="AZ183:BD183"/>
    <mergeCell ref="BE183:BI183"/>
    <mergeCell ref="BJ183:BN183"/>
    <mergeCell ref="B184:F184"/>
    <mergeCell ref="G184:K184"/>
    <mergeCell ref="L184:P184"/>
    <mergeCell ref="Q184:U184"/>
    <mergeCell ref="V184:Z184"/>
    <mergeCell ref="AA184:AE184"/>
    <mergeCell ref="AF184:AJ184"/>
    <mergeCell ref="AK184:AO184"/>
    <mergeCell ref="AP184:AT184"/>
    <mergeCell ref="AU184:AY184"/>
    <mergeCell ref="AZ184:BD184"/>
    <mergeCell ref="BE184:BI184"/>
    <mergeCell ref="BJ184:BN184"/>
    <mergeCell ref="B183:F183"/>
    <mergeCell ref="G183:K183"/>
    <mergeCell ref="L183:P183"/>
    <mergeCell ref="Q183:U183"/>
    <mergeCell ref="V183:Z183"/>
    <mergeCell ref="AA183:AE183"/>
    <mergeCell ref="AF183:AJ183"/>
    <mergeCell ref="AK183:AO183"/>
    <mergeCell ref="AP183:AT183"/>
    <mergeCell ref="AU181:AY181"/>
    <mergeCell ref="AZ181:BD181"/>
    <mergeCell ref="BE181:BI181"/>
    <mergeCell ref="BJ181:BN181"/>
    <mergeCell ref="B182:F182"/>
    <mergeCell ref="G182:K182"/>
    <mergeCell ref="L182:P182"/>
    <mergeCell ref="Q182:U182"/>
    <mergeCell ref="V182:Z182"/>
    <mergeCell ref="AA182:AE182"/>
    <mergeCell ref="AF182:AJ182"/>
    <mergeCell ref="AK182:AO182"/>
    <mergeCell ref="AP182:AT182"/>
    <mergeCell ref="AU182:AY182"/>
    <mergeCell ref="AZ182:BD182"/>
    <mergeCell ref="BE182:BI182"/>
    <mergeCell ref="BJ182:BN182"/>
    <mergeCell ref="B181:F181"/>
    <mergeCell ref="G181:K181"/>
    <mergeCell ref="L181:P181"/>
    <mergeCell ref="Q181:U181"/>
    <mergeCell ref="V181:Z181"/>
    <mergeCell ref="AA181:AE181"/>
    <mergeCell ref="AF181:AJ181"/>
    <mergeCell ref="AK181:AO181"/>
    <mergeCell ref="AP181:AT181"/>
    <mergeCell ref="AU179:AY179"/>
    <mergeCell ref="AZ179:BD179"/>
    <mergeCell ref="BE179:BI179"/>
    <mergeCell ref="BJ179:BN179"/>
    <mergeCell ref="B180:F180"/>
    <mergeCell ref="G180:K180"/>
    <mergeCell ref="L180:P180"/>
    <mergeCell ref="Q180:U180"/>
    <mergeCell ref="V180:Z180"/>
    <mergeCell ref="AA180:AE180"/>
    <mergeCell ref="AF180:AJ180"/>
    <mergeCell ref="AK180:AO180"/>
    <mergeCell ref="AP180:AT180"/>
    <mergeCell ref="AU180:AY180"/>
    <mergeCell ref="AZ180:BD180"/>
    <mergeCell ref="BE180:BI180"/>
    <mergeCell ref="BJ180:BN180"/>
    <mergeCell ref="B179:F179"/>
    <mergeCell ref="G179:K179"/>
    <mergeCell ref="L179:P179"/>
    <mergeCell ref="Q179:U179"/>
    <mergeCell ref="V179:Z179"/>
    <mergeCell ref="AA179:AE179"/>
    <mergeCell ref="AF179:AJ179"/>
    <mergeCell ref="AK179:AO179"/>
    <mergeCell ref="AP179:AT179"/>
    <mergeCell ref="AU177:AY177"/>
    <mergeCell ref="AZ177:BD177"/>
    <mergeCell ref="BE177:BI177"/>
    <mergeCell ref="BJ177:BN177"/>
    <mergeCell ref="B178:F178"/>
    <mergeCell ref="G178:K178"/>
    <mergeCell ref="L178:P178"/>
    <mergeCell ref="Q178:U178"/>
    <mergeCell ref="V178:Z178"/>
    <mergeCell ref="AA178:AE178"/>
    <mergeCell ref="AF178:AJ178"/>
    <mergeCell ref="AK178:AO178"/>
    <mergeCell ref="AP178:AT178"/>
    <mergeCell ref="AU178:AY178"/>
    <mergeCell ref="AZ178:BD178"/>
    <mergeCell ref="BE178:BI178"/>
    <mergeCell ref="BJ178:BN178"/>
    <mergeCell ref="B177:F177"/>
    <mergeCell ref="G177:K177"/>
    <mergeCell ref="L177:P177"/>
    <mergeCell ref="Q177:U177"/>
    <mergeCell ref="V177:Z177"/>
    <mergeCell ref="AA177:AE177"/>
    <mergeCell ref="AF177:AJ177"/>
    <mergeCell ref="AK177:AO177"/>
    <mergeCell ref="AP177:AT177"/>
    <mergeCell ref="AU175:AY175"/>
    <mergeCell ref="AZ175:BD175"/>
    <mergeCell ref="BE175:BI175"/>
    <mergeCell ref="BJ175:BN175"/>
    <mergeCell ref="B176:F176"/>
    <mergeCell ref="G176:K176"/>
    <mergeCell ref="L176:P176"/>
    <mergeCell ref="Q176:U176"/>
    <mergeCell ref="V176:Z176"/>
    <mergeCell ref="AA176:AE176"/>
    <mergeCell ref="AF176:AJ176"/>
    <mergeCell ref="AK176:AO176"/>
    <mergeCell ref="AP176:AT176"/>
    <mergeCell ref="AU176:AY176"/>
    <mergeCell ref="AZ176:BD176"/>
    <mergeCell ref="BE176:BI176"/>
    <mergeCell ref="BJ176:BN176"/>
    <mergeCell ref="B175:F175"/>
    <mergeCell ref="G175:K175"/>
    <mergeCell ref="L175:P175"/>
    <mergeCell ref="Q175:U175"/>
    <mergeCell ref="V175:Z175"/>
    <mergeCell ref="AA175:AE175"/>
    <mergeCell ref="AF175:AJ175"/>
    <mergeCell ref="AK175:AO175"/>
    <mergeCell ref="AP175:AT175"/>
    <mergeCell ref="AU173:AY173"/>
    <mergeCell ref="AZ173:BD173"/>
    <mergeCell ref="BE173:BI173"/>
    <mergeCell ref="BJ173:BN173"/>
    <mergeCell ref="B174:F174"/>
    <mergeCell ref="G174:K174"/>
    <mergeCell ref="L174:P174"/>
    <mergeCell ref="Q174:U174"/>
    <mergeCell ref="V174:Z174"/>
    <mergeCell ref="AA174:AE174"/>
    <mergeCell ref="AF174:AJ174"/>
    <mergeCell ref="AK174:AO174"/>
    <mergeCell ref="AP174:AT174"/>
    <mergeCell ref="AU174:AY174"/>
    <mergeCell ref="AZ174:BD174"/>
    <mergeCell ref="BE174:BI174"/>
    <mergeCell ref="BJ174:BN174"/>
    <mergeCell ref="B173:F173"/>
    <mergeCell ref="G173:K173"/>
    <mergeCell ref="L173:P173"/>
    <mergeCell ref="Q173:U173"/>
    <mergeCell ref="V173:Z173"/>
    <mergeCell ref="AA173:AE173"/>
    <mergeCell ref="AF173:AJ173"/>
    <mergeCell ref="AK173:AO173"/>
    <mergeCell ref="AP173:AT173"/>
    <mergeCell ref="AU171:AY171"/>
    <mergeCell ref="AZ171:BD171"/>
    <mergeCell ref="BE171:BI171"/>
    <mergeCell ref="BJ171:BN171"/>
    <mergeCell ref="B172:F172"/>
    <mergeCell ref="G172:K172"/>
    <mergeCell ref="L172:P172"/>
    <mergeCell ref="Q172:U172"/>
    <mergeCell ref="V172:Z172"/>
    <mergeCell ref="AA172:AE172"/>
    <mergeCell ref="AF172:AJ172"/>
    <mergeCell ref="AK172:AO172"/>
    <mergeCell ref="AP172:AT172"/>
    <mergeCell ref="AU172:AY172"/>
    <mergeCell ref="AZ172:BD172"/>
    <mergeCell ref="BE172:BI172"/>
    <mergeCell ref="BJ172:BN172"/>
    <mergeCell ref="B171:F171"/>
    <mergeCell ref="G171:K171"/>
    <mergeCell ref="L171:P171"/>
    <mergeCell ref="Q171:U171"/>
    <mergeCell ref="V171:Z171"/>
    <mergeCell ref="AA171:AE171"/>
    <mergeCell ref="AF171:AJ171"/>
    <mergeCell ref="AK171:AO171"/>
    <mergeCell ref="AP171:AT171"/>
    <mergeCell ref="AU169:AY169"/>
    <mergeCell ref="AZ169:BD169"/>
    <mergeCell ref="BE169:BI169"/>
    <mergeCell ref="BJ169:BN169"/>
    <mergeCell ref="B170:F170"/>
    <mergeCell ref="G170:K170"/>
    <mergeCell ref="L170:P170"/>
    <mergeCell ref="Q170:U170"/>
    <mergeCell ref="V170:Z170"/>
    <mergeCell ref="AA170:AE170"/>
    <mergeCell ref="AF170:AJ170"/>
    <mergeCell ref="AK170:AO170"/>
    <mergeCell ref="AP170:AT170"/>
    <mergeCell ref="AU170:AY170"/>
    <mergeCell ref="AZ170:BD170"/>
    <mergeCell ref="BE170:BI170"/>
    <mergeCell ref="BJ170:BN170"/>
    <mergeCell ref="B169:F169"/>
    <mergeCell ref="G169:K169"/>
    <mergeCell ref="L169:P169"/>
    <mergeCell ref="Q169:U169"/>
    <mergeCell ref="V169:Z169"/>
    <mergeCell ref="AA169:AE169"/>
    <mergeCell ref="AF169:AJ169"/>
    <mergeCell ref="AK169:AO169"/>
    <mergeCell ref="AP169:AT169"/>
    <mergeCell ref="AU167:AY167"/>
    <mergeCell ref="AZ167:BD167"/>
    <mergeCell ref="BE167:BI167"/>
    <mergeCell ref="BJ167:BN167"/>
    <mergeCell ref="B168:F168"/>
    <mergeCell ref="G168:K168"/>
    <mergeCell ref="L168:P168"/>
    <mergeCell ref="Q168:U168"/>
    <mergeCell ref="V168:Z168"/>
    <mergeCell ref="AA168:AE168"/>
    <mergeCell ref="AF168:AJ168"/>
    <mergeCell ref="AK168:AO168"/>
    <mergeCell ref="AP168:AT168"/>
    <mergeCell ref="AU168:AY168"/>
    <mergeCell ref="AZ168:BD168"/>
    <mergeCell ref="BE168:BI168"/>
    <mergeCell ref="BJ168:BN168"/>
    <mergeCell ref="B167:F167"/>
    <mergeCell ref="G167:K167"/>
    <mergeCell ref="L167:P167"/>
    <mergeCell ref="Q167:U167"/>
    <mergeCell ref="V167:Z167"/>
    <mergeCell ref="AA167:AE167"/>
    <mergeCell ref="AF167:AJ167"/>
    <mergeCell ref="AK167:AO167"/>
    <mergeCell ref="AP167:AT167"/>
    <mergeCell ref="AU165:AY165"/>
    <mergeCell ref="AZ165:BD165"/>
    <mergeCell ref="BE165:BI165"/>
    <mergeCell ref="BJ165:BN165"/>
    <mergeCell ref="B166:F166"/>
    <mergeCell ref="G166:K166"/>
    <mergeCell ref="L166:P166"/>
    <mergeCell ref="Q166:U166"/>
    <mergeCell ref="V166:Z166"/>
    <mergeCell ref="AA166:AE166"/>
    <mergeCell ref="AF166:AJ166"/>
    <mergeCell ref="AK166:AO166"/>
    <mergeCell ref="AP166:AT166"/>
    <mergeCell ref="AU166:AY166"/>
    <mergeCell ref="AZ166:BD166"/>
    <mergeCell ref="BE166:BI166"/>
    <mergeCell ref="BJ166:BN166"/>
    <mergeCell ref="B165:F165"/>
    <mergeCell ref="G165:K165"/>
    <mergeCell ref="L165:P165"/>
    <mergeCell ref="Q165:U165"/>
    <mergeCell ref="V165:Z165"/>
    <mergeCell ref="AA165:AE165"/>
    <mergeCell ref="AF165:AJ165"/>
    <mergeCell ref="AK165:AO165"/>
    <mergeCell ref="AP165:AT165"/>
    <mergeCell ref="AU163:AY163"/>
    <mergeCell ref="AZ163:BD163"/>
    <mergeCell ref="BE163:BI163"/>
    <mergeCell ref="BJ163:BN163"/>
    <mergeCell ref="B164:F164"/>
    <mergeCell ref="G164:K164"/>
    <mergeCell ref="L164:P164"/>
    <mergeCell ref="Q164:U164"/>
    <mergeCell ref="V164:Z164"/>
    <mergeCell ref="AA164:AE164"/>
    <mergeCell ref="AF164:AJ164"/>
    <mergeCell ref="AK164:AO164"/>
    <mergeCell ref="AP164:AT164"/>
    <mergeCell ref="AU164:AY164"/>
    <mergeCell ref="AZ164:BD164"/>
    <mergeCell ref="BE164:BI164"/>
    <mergeCell ref="BJ164:BN164"/>
    <mergeCell ref="B163:F163"/>
    <mergeCell ref="G163:K163"/>
    <mergeCell ref="L163:P163"/>
    <mergeCell ref="Q163:U163"/>
    <mergeCell ref="V163:Z163"/>
    <mergeCell ref="AA163:AE163"/>
    <mergeCell ref="AF163:AJ163"/>
    <mergeCell ref="AK163:AO163"/>
    <mergeCell ref="AP163:AT163"/>
    <mergeCell ref="AU161:AY161"/>
    <mergeCell ref="AZ161:BD161"/>
    <mergeCell ref="BE161:BI161"/>
    <mergeCell ref="BJ161:BN161"/>
    <mergeCell ref="B162:F162"/>
    <mergeCell ref="G162:K162"/>
    <mergeCell ref="L162:P162"/>
    <mergeCell ref="Q162:U162"/>
    <mergeCell ref="V162:Z162"/>
    <mergeCell ref="AA162:AE162"/>
    <mergeCell ref="AF162:AJ162"/>
    <mergeCell ref="AK162:AO162"/>
    <mergeCell ref="AP162:AT162"/>
    <mergeCell ref="AU162:AY162"/>
    <mergeCell ref="AZ162:BD162"/>
    <mergeCell ref="BE162:BI162"/>
    <mergeCell ref="BJ162:BN162"/>
    <mergeCell ref="B161:F161"/>
    <mergeCell ref="G161:K161"/>
    <mergeCell ref="L161:P161"/>
    <mergeCell ref="Q161:U161"/>
    <mergeCell ref="V161:Z161"/>
    <mergeCell ref="AA161:AE161"/>
    <mergeCell ref="AF161:AJ161"/>
    <mergeCell ref="AK161:AO161"/>
    <mergeCell ref="AP161:AT161"/>
    <mergeCell ref="AU159:AY159"/>
    <mergeCell ref="AZ159:BD159"/>
    <mergeCell ref="BE159:BI159"/>
    <mergeCell ref="BJ159:BN159"/>
    <mergeCell ref="B160:F160"/>
    <mergeCell ref="G160:K160"/>
    <mergeCell ref="L160:P160"/>
    <mergeCell ref="Q160:U160"/>
    <mergeCell ref="V160:Z160"/>
    <mergeCell ref="AA160:AE160"/>
    <mergeCell ref="AF160:AJ160"/>
    <mergeCell ref="AK160:AO160"/>
    <mergeCell ref="AP160:AT160"/>
    <mergeCell ref="AU160:AY160"/>
    <mergeCell ref="AZ160:BD160"/>
    <mergeCell ref="BE160:BI160"/>
    <mergeCell ref="BJ160:BN160"/>
    <mergeCell ref="B159:F159"/>
    <mergeCell ref="G159:K159"/>
    <mergeCell ref="L159:P159"/>
    <mergeCell ref="Q159:U159"/>
    <mergeCell ref="V159:Z159"/>
    <mergeCell ref="AA159:AE159"/>
    <mergeCell ref="AF159:AJ159"/>
    <mergeCell ref="AK159:AO159"/>
    <mergeCell ref="AP159:AT159"/>
    <mergeCell ref="AU157:AY157"/>
    <mergeCell ref="AZ157:BD157"/>
    <mergeCell ref="BE157:BI157"/>
    <mergeCell ref="BJ157:BN157"/>
    <mergeCell ref="B158:F158"/>
    <mergeCell ref="G158:K158"/>
    <mergeCell ref="L158:P158"/>
    <mergeCell ref="Q158:U158"/>
    <mergeCell ref="V158:Z158"/>
    <mergeCell ref="AA158:AE158"/>
    <mergeCell ref="AF158:AJ158"/>
    <mergeCell ref="AK158:AO158"/>
    <mergeCell ref="AP158:AT158"/>
    <mergeCell ref="AU158:AY158"/>
    <mergeCell ref="AZ158:BD158"/>
    <mergeCell ref="BE158:BI158"/>
    <mergeCell ref="BJ158:BN158"/>
    <mergeCell ref="B157:F157"/>
    <mergeCell ref="G157:K157"/>
    <mergeCell ref="L157:P157"/>
    <mergeCell ref="Q157:U157"/>
    <mergeCell ref="V157:Z157"/>
    <mergeCell ref="AA157:AE157"/>
    <mergeCell ref="AF157:AJ157"/>
    <mergeCell ref="AK157:AO157"/>
    <mergeCell ref="AP157:AT157"/>
    <mergeCell ref="AU155:AY155"/>
    <mergeCell ref="AZ155:BD155"/>
    <mergeCell ref="BE155:BI155"/>
    <mergeCell ref="BJ155:BN155"/>
    <mergeCell ref="B156:F156"/>
    <mergeCell ref="G156:K156"/>
    <mergeCell ref="L156:P156"/>
    <mergeCell ref="Q156:U156"/>
    <mergeCell ref="V156:Z156"/>
    <mergeCell ref="AA156:AE156"/>
    <mergeCell ref="AF156:AJ156"/>
    <mergeCell ref="AK156:AO156"/>
    <mergeCell ref="AP156:AT156"/>
    <mergeCell ref="AU156:AY156"/>
    <mergeCell ref="AZ156:BD156"/>
    <mergeCell ref="BE156:BI156"/>
    <mergeCell ref="BJ156:BN156"/>
    <mergeCell ref="B155:F155"/>
    <mergeCell ref="G155:K155"/>
    <mergeCell ref="L155:P155"/>
    <mergeCell ref="Q155:U155"/>
    <mergeCell ref="V155:Z155"/>
    <mergeCell ref="AA155:AE155"/>
    <mergeCell ref="AF155:AJ155"/>
    <mergeCell ref="AK155:AO155"/>
    <mergeCell ref="AP155:AT155"/>
    <mergeCell ref="AU153:AY153"/>
    <mergeCell ref="AZ153:BD153"/>
    <mergeCell ref="BE153:BI153"/>
    <mergeCell ref="BJ153:BN153"/>
    <mergeCell ref="B154:F154"/>
    <mergeCell ref="G154:K154"/>
    <mergeCell ref="L154:P154"/>
    <mergeCell ref="Q154:U154"/>
    <mergeCell ref="V154:Z154"/>
    <mergeCell ref="AA154:AE154"/>
    <mergeCell ref="AF154:AJ154"/>
    <mergeCell ref="AK154:AO154"/>
    <mergeCell ref="AP154:AT154"/>
    <mergeCell ref="AU154:AY154"/>
    <mergeCell ref="AZ154:BD154"/>
    <mergeCell ref="BE154:BI154"/>
    <mergeCell ref="BJ154:BN154"/>
    <mergeCell ref="B153:F153"/>
    <mergeCell ref="G153:K153"/>
    <mergeCell ref="L153:P153"/>
    <mergeCell ref="Q153:U153"/>
    <mergeCell ref="V153:Z153"/>
    <mergeCell ref="AA153:AE153"/>
    <mergeCell ref="AF153:AJ153"/>
    <mergeCell ref="AK153:AO153"/>
    <mergeCell ref="AP153:AT153"/>
    <mergeCell ref="AU151:AY151"/>
    <mergeCell ref="AZ151:BD151"/>
    <mergeCell ref="BE151:BI151"/>
    <mergeCell ref="BJ151:BN151"/>
    <mergeCell ref="B152:F152"/>
    <mergeCell ref="G152:K152"/>
    <mergeCell ref="L152:P152"/>
    <mergeCell ref="Q152:U152"/>
    <mergeCell ref="V152:Z152"/>
    <mergeCell ref="AA152:AE152"/>
    <mergeCell ref="AF152:AJ152"/>
    <mergeCell ref="AK152:AO152"/>
    <mergeCell ref="AP152:AT152"/>
    <mergeCell ref="AU152:AY152"/>
    <mergeCell ref="AZ152:BD152"/>
    <mergeCell ref="BE152:BI152"/>
    <mergeCell ref="BJ152:BN152"/>
    <mergeCell ref="B151:F151"/>
    <mergeCell ref="G151:K151"/>
    <mergeCell ref="L151:P151"/>
    <mergeCell ref="Q151:U151"/>
    <mergeCell ref="V151:Z151"/>
    <mergeCell ref="AA151:AE151"/>
    <mergeCell ref="AF151:AJ151"/>
    <mergeCell ref="AK151:AO151"/>
    <mergeCell ref="AP151:AT151"/>
    <mergeCell ref="AU149:AY149"/>
    <mergeCell ref="AZ149:BD149"/>
    <mergeCell ref="BE149:BI149"/>
    <mergeCell ref="BJ149:BN149"/>
    <mergeCell ref="B150:F150"/>
    <mergeCell ref="G150:K150"/>
    <mergeCell ref="L150:P150"/>
    <mergeCell ref="Q150:U150"/>
    <mergeCell ref="V150:Z150"/>
    <mergeCell ref="AA150:AE150"/>
    <mergeCell ref="AF150:AJ150"/>
    <mergeCell ref="AK150:AO150"/>
    <mergeCell ref="AP150:AT150"/>
    <mergeCell ref="AU150:AY150"/>
    <mergeCell ref="AZ150:BD150"/>
    <mergeCell ref="BE150:BI150"/>
    <mergeCell ref="BJ150:BN150"/>
    <mergeCell ref="B149:F149"/>
    <mergeCell ref="G149:K149"/>
    <mergeCell ref="L149:P149"/>
    <mergeCell ref="Q149:U149"/>
    <mergeCell ref="V149:Z149"/>
    <mergeCell ref="AA149:AE149"/>
    <mergeCell ref="AF149:AJ149"/>
    <mergeCell ref="AK149:AO149"/>
    <mergeCell ref="AP149:AT149"/>
    <mergeCell ref="AU147:AY147"/>
    <mergeCell ref="AZ147:BD147"/>
    <mergeCell ref="BE147:BI147"/>
    <mergeCell ref="BJ147:BN147"/>
    <mergeCell ref="B148:F148"/>
    <mergeCell ref="G148:K148"/>
    <mergeCell ref="L148:P148"/>
    <mergeCell ref="Q148:U148"/>
    <mergeCell ref="V148:Z148"/>
    <mergeCell ref="AA148:AE148"/>
    <mergeCell ref="AF148:AJ148"/>
    <mergeCell ref="AK148:AO148"/>
    <mergeCell ref="AP148:AT148"/>
    <mergeCell ref="AU148:AY148"/>
    <mergeCell ref="AZ148:BD148"/>
    <mergeCell ref="BE148:BI148"/>
    <mergeCell ref="BJ148:BN148"/>
    <mergeCell ref="B147:F147"/>
    <mergeCell ref="G147:K147"/>
    <mergeCell ref="L147:P147"/>
    <mergeCell ref="Q147:U147"/>
    <mergeCell ref="V147:Z147"/>
    <mergeCell ref="AA147:AE147"/>
    <mergeCell ref="AF147:AJ147"/>
    <mergeCell ref="AK147:AO147"/>
    <mergeCell ref="AP147:AT147"/>
    <mergeCell ref="AU145:AY145"/>
    <mergeCell ref="AZ145:BD145"/>
    <mergeCell ref="BE145:BI145"/>
    <mergeCell ref="BJ145:BN145"/>
    <mergeCell ref="B146:F146"/>
    <mergeCell ref="G146:K146"/>
    <mergeCell ref="L146:P146"/>
    <mergeCell ref="Q146:U146"/>
    <mergeCell ref="V146:Z146"/>
    <mergeCell ref="AA146:AE146"/>
    <mergeCell ref="AF146:AJ146"/>
    <mergeCell ref="AK146:AO146"/>
    <mergeCell ref="AP146:AT146"/>
    <mergeCell ref="AU146:AY146"/>
    <mergeCell ref="AZ146:BD146"/>
    <mergeCell ref="BE146:BI146"/>
    <mergeCell ref="BJ146:BN146"/>
    <mergeCell ref="B145:F145"/>
    <mergeCell ref="G145:K145"/>
    <mergeCell ref="L145:P145"/>
    <mergeCell ref="Q145:U145"/>
    <mergeCell ref="V145:Z145"/>
    <mergeCell ref="AA145:AE145"/>
    <mergeCell ref="AF145:AJ145"/>
    <mergeCell ref="AK145:AO145"/>
    <mergeCell ref="AP145:AT145"/>
    <mergeCell ref="AU143:AY143"/>
    <mergeCell ref="AZ143:BD143"/>
    <mergeCell ref="BE143:BI143"/>
    <mergeCell ref="BJ143:BN143"/>
    <mergeCell ref="B144:F144"/>
    <mergeCell ref="G144:K144"/>
    <mergeCell ref="L144:P144"/>
    <mergeCell ref="Q144:U144"/>
    <mergeCell ref="V144:Z144"/>
    <mergeCell ref="AA144:AE144"/>
    <mergeCell ref="AF144:AJ144"/>
    <mergeCell ref="AK144:AO144"/>
    <mergeCell ref="AP144:AT144"/>
    <mergeCell ref="AU144:AY144"/>
    <mergeCell ref="AZ144:BD144"/>
    <mergeCell ref="BE144:BI144"/>
    <mergeCell ref="BJ144:BN144"/>
    <mergeCell ref="B143:F143"/>
    <mergeCell ref="G143:K143"/>
    <mergeCell ref="L143:P143"/>
    <mergeCell ref="Q143:U143"/>
    <mergeCell ref="V143:Z143"/>
    <mergeCell ref="AA143:AE143"/>
    <mergeCell ref="AF143:AJ143"/>
    <mergeCell ref="AK143:AO143"/>
    <mergeCell ref="AP143:AT143"/>
    <mergeCell ref="AU141:AY141"/>
    <mergeCell ref="AZ141:BD141"/>
    <mergeCell ref="BE141:BI141"/>
    <mergeCell ref="BJ141:BN141"/>
    <mergeCell ref="B142:F142"/>
    <mergeCell ref="G142:K142"/>
    <mergeCell ref="L142:P142"/>
    <mergeCell ref="Q142:U142"/>
    <mergeCell ref="V142:Z142"/>
    <mergeCell ref="AA142:AE142"/>
    <mergeCell ref="AF142:AJ142"/>
    <mergeCell ref="AK142:AO142"/>
    <mergeCell ref="AP142:AT142"/>
    <mergeCell ref="AU142:AY142"/>
    <mergeCell ref="AZ142:BD142"/>
    <mergeCell ref="BE142:BI142"/>
    <mergeCell ref="BJ142:BN142"/>
    <mergeCell ref="B141:F141"/>
    <mergeCell ref="G141:K141"/>
    <mergeCell ref="L141:P141"/>
    <mergeCell ref="Q141:U141"/>
    <mergeCell ref="V141:Z141"/>
    <mergeCell ref="AA141:AE141"/>
    <mergeCell ref="AF141:AJ141"/>
    <mergeCell ref="AK141:AO141"/>
    <mergeCell ref="AP141:AT141"/>
    <mergeCell ref="AU139:AY139"/>
    <mergeCell ref="AZ139:BD139"/>
    <mergeCell ref="BE139:BI139"/>
    <mergeCell ref="BJ139:BN139"/>
    <mergeCell ref="B140:F140"/>
    <mergeCell ref="G140:K140"/>
    <mergeCell ref="L140:P140"/>
    <mergeCell ref="Q140:U140"/>
    <mergeCell ref="V140:Z140"/>
    <mergeCell ref="AA140:AE140"/>
    <mergeCell ref="AF140:AJ140"/>
    <mergeCell ref="AK140:AO140"/>
    <mergeCell ref="AP140:AT140"/>
    <mergeCell ref="AU140:AY140"/>
    <mergeCell ref="AZ140:BD140"/>
    <mergeCell ref="BE140:BI140"/>
    <mergeCell ref="BJ140:BN140"/>
    <mergeCell ref="B139:F139"/>
    <mergeCell ref="G139:K139"/>
    <mergeCell ref="L139:P139"/>
    <mergeCell ref="Q139:U139"/>
    <mergeCell ref="V139:Z139"/>
    <mergeCell ref="AA139:AE139"/>
    <mergeCell ref="AF139:AJ139"/>
    <mergeCell ref="AK139:AO139"/>
    <mergeCell ref="AP139:AT139"/>
    <mergeCell ref="AU137:AY137"/>
    <mergeCell ref="AZ137:BD137"/>
    <mergeCell ref="BE137:BI137"/>
    <mergeCell ref="BJ137:BN137"/>
    <mergeCell ref="B138:F138"/>
    <mergeCell ref="G138:K138"/>
    <mergeCell ref="L138:P138"/>
    <mergeCell ref="Q138:U138"/>
    <mergeCell ref="V138:Z138"/>
    <mergeCell ref="AA138:AE138"/>
    <mergeCell ref="AF138:AJ138"/>
    <mergeCell ref="AK138:AO138"/>
    <mergeCell ref="AP138:AT138"/>
    <mergeCell ref="AU138:AY138"/>
    <mergeCell ref="AZ138:BD138"/>
    <mergeCell ref="BE138:BI138"/>
    <mergeCell ref="BJ138:BN138"/>
    <mergeCell ref="B137:F137"/>
    <mergeCell ref="G137:K137"/>
    <mergeCell ref="L137:P137"/>
    <mergeCell ref="Q137:U137"/>
    <mergeCell ref="V137:Z137"/>
    <mergeCell ref="AA137:AE137"/>
    <mergeCell ref="AF137:AJ137"/>
    <mergeCell ref="AK137:AO137"/>
    <mergeCell ref="AP137:AT137"/>
    <mergeCell ref="AU135:AY135"/>
    <mergeCell ref="AZ135:BD135"/>
    <mergeCell ref="BE135:BI135"/>
    <mergeCell ref="BJ135:BN135"/>
    <mergeCell ref="B136:F136"/>
    <mergeCell ref="G136:K136"/>
    <mergeCell ref="L136:P136"/>
    <mergeCell ref="Q136:U136"/>
    <mergeCell ref="V136:Z136"/>
    <mergeCell ref="AA136:AE136"/>
    <mergeCell ref="AF136:AJ136"/>
    <mergeCell ref="AK136:AO136"/>
    <mergeCell ref="AP136:AT136"/>
    <mergeCell ref="AU136:AY136"/>
    <mergeCell ref="AZ136:BD136"/>
    <mergeCell ref="BE136:BI136"/>
    <mergeCell ref="BJ136:BN136"/>
    <mergeCell ref="B135:F135"/>
    <mergeCell ref="G135:K135"/>
    <mergeCell ref="L135:P135"/>
    <mergeCell ref="Q135:U135"/>
    <mergeCell ref="V135:Z135"/>
    <mergeCell ref="AA135:AE135"/>
    <mergeCell ref="AF135:AJ135"/>
    <mergeCell ref="AK135:AO135"/>
    <mergeCell ref="AP135:AT135"/>
    <mergeCell ref="AU133:AY133"/>
    <mergeCell ref="AZ133:BD133"/>
    <mergeCell ref="BE133:BI133"/>
    <mergeCell ref="BJ133:BN133"/>
    <mergeCell ref="B134:F134"/>
    <mergeCell ref="G134:K134"/>
    <mergeCell ref="L134:P134"/>
    <mergeCell ref="Q134:U134"/>
    <mergeCell ref="V134:Z134"/>
    <mergeCell ref="AA134:AE134"/>
    <mergeCell ref="AF134:AJ134"/>
    <mergeCell ref="AK134:AO134"/>
    <mergeCell ref="AP134:AT134"/>
    <mergeCell ref="AU134:AY134"/>
    <mergeCell ref="AZ134:BD134"/>
    <mergeCell ref="BE134:BI134"/>
    <mergeCell ref="BJ134:BN134"/>
    <mergeCell ref="B133:F133"/>
    <mergeCell ref="G133:K133"/>
    <mergeCell ref="L133:P133"/>
    <mergeCell ref="Q133:U133"/>
    <mergeCell ref="V133:Z133"/>
    <mergeCell ref="AA133:AE133"/>
    <mergeCell ref="AF133:AJ133"/>
    <mergeCell ref="AK133:AO133"/>
    <mergeCell ref="AP133:AT133"/>
    <mergeCell ref="AU131:AY131"/>
    <mergeCell ref="AZ131:BD131"/>
    <mergeCell ref="BE131:BI131"/>
    <mergeCell ref="BJ131:BN131"/>
    <mergeCell ref="B132:F132"/>
    <mergeCell ref="G132:K132"/>
    <mergeCell ref="L132:P132"/>
    <mergeCell ref="Q132:U132"/>
    <mergeCell ref="V132:Z132"/>
    <mergeCell ref="AA132:AE132"/>
    <mergeCell ref="AF132:AJ132"/>
    <mergeCell ref="AK132:AO132"/>
    <mergeCell ref="AP132:AT132"/>
    <mergeCell ref="AU132:AY132"/>
    <mergeCell ref="AZ132:BD132"/>
    <mergeCell ref="BE132:BI132"/>
    <mergeCell ref="BJ132:BN132"/>
    <mergeCell ref="B131:F131"/>
    <mergeCell ref="G131:K131"/>
    <mergeCell ref="L131:P131"/>
    <mergeCell ref="Q131:U131"/>
    <mergeCell ref="V131:Z131"/>
    <mergeCell ref="AA131:AE131"/>
    <mergeCell ref="AF131:AJ131"/>
    <mergeCell ref="AK131:AO131"/>
    <mergeCell ref="AP131:AT131"/>
    <mergeCell ref="AU129:AY129"/>
    <mergeCell ref="AZ129:BD129"/>
    <mergeCell ref="BE129:BI129"/>
    <mergeCell ref="BJ129:BN129"/>
    <mergeCell ref="B130:F130"/>
    <mergeCell ref="G130:K130"/>
    <mergeCell ref="L130:P130"/>
    <mergeCell ref="Q130:U130"/>
    <mergeCell ref="V130:Z130"/>
    <mergeCell ref="AA130:AE130"/>
    <mergeCell ref="AF130:AJ130"/>
    <mergeCell ref="AK130:AO130"/>
    <mergeCell ref="AP130:AT130"/>
    <mergeCell ref="AU130:AY130"/>
    <mergeCell ref="AZ130:BD130"/>
    <mergeCell ref="BE130:BI130"/>
    <mergeCell ref="BJ130:BN130"/>
    <mergeCell ref="B129:F129"/>
    <mergeCell ref="G129:K129"/>
    <mergeCell ref="L129:P129"/>
    <mergeCell ref="Q129:U129"/>
    <mergeCell ref="V129:Z129"/>
    <mergeCell ref="AA129:AE129"/>
    <mergeCell ref="AF129:AJ129"/>
    <mergeCell ref="AK129:AO129"/>
    <mergeCell ref="AP129:AT129"/>
    <mergeCell ref="AU127:AY127"/>
    <mergeCell ref="AZ127:BD127"/>
    <mergeCell ref="BE127:BI127"/>
    <mergeCell ref="BJ127:BN127"/>
    <mergeCell ref="B128:F128"/>
    <mergeCell ref="G128:K128"/>
    <mergeCell ref="L128:P128"/>
    <mergeCell ref="Q128:U128"/>
    <mergeCell ref="V128:Z128"/>
    <mergeCell ref="AA128:AE128"/>
    <mergeCell ref="AF128:AJ128"/>
    <mergeCell ref="AK128:AO128"/>
    <mergeCell ref="AP128:AT128"/>
    <mergeCell ref="AU128:AY128"/>
    <mergeCell ref="AZ128:BD128"/>
    <mergeCell ref="BE128:BI128"/>
    <mergeCell ref="BJ128:BN128"/>
    <mergeCell ref="B127:F127"/>
    <mergeCell ref="G127:K127"/>
    <mergeCell ref="L127:P127"/>
    <mergeCell ref="Q127:U127"/>
    <mergeCell ref="V127:Z127"/>
    <mergeCell ref="AA127:AE127"/>
    <mergeCell ref="AF127:AJ127"/>
    <mergeCell ref="AK127:AO127"/>
    <mergeCell ref="AP127:AT127"/>
    <mergeCell ref="BJ125:BN125"/>
    <mergeCell ref="B126:F126"/>
    <mergeCell ref="G126:K126"/>
    <mergeCell ref="L126:P126"/>
    <mergeCell ref="Q126:U126"/>
    <mergeCell ref="V126:Z126"/>
    <mergeCell ref="AA126:AE126"/>
    <mergeCell ref="AF126:AJ126"/>
    <mergeCell ref="AK126:AO126"/>
    <mergeCell ref="AP126:AT126"/>
    <mergeCell ref="AU126:AY126"/>
    <mergeCell ref="AZ126:BD126"/>
    <mergeCell ref="BE126:BI126"/>
    <mergeCell ref="BJ126:BN126"/>
    <mergeCell ref="Q125:U125"/>
    <mergeCell ref="V125:Z125"/>
    <mergeCell ref="AA125:AE125"/>
    <mergeCell ref="AF125:AJ125"/>
    <mergeCell ref="AK125:AO125"/>
    <mergeCell ref="AP125:AT125"/>
    <mergeCell ref="AU125:AY125"/>
    <mergeCell ref="AZ125:BD125"/>
    <mergeCell ref="BE125:BI125"/>
    <mergeCell ref="B125:F125"/>
    <mergeCell ref="G125:K125"/>
    <mergeCell ref="L125:P125"/>
    <mergeCell ref="AF123:AJ123"/>
    <mergeCell ref="AK123:AO123"/>
    <mergeCell ref="AP123:AT123"/>
    <mergeCell ref="AU123:AY123"/>
    <mergeCell ref="AZ123:BD123"/>
    <mergeCell ref="BE123:BI123"/>
    <mergeCell ref="BJ123:BN123"/>
    <mergeCell ref="B124:F124"/>
    <mergeCell ref="G124:K124"/>
    <mergeCell ref="L124:P124"/>
    <mergeCell ref="Q124:U124"/>
    <mergeCell ref="V124:Z124"/>
    <mergeCell ref="AA124:AE124"/>
    <mergeCell ref="AF124:AJ124"/>
    <mergeCell ref="AK124:AO124"/>
    <mergeCell ref="AP124:AT124"/>
    <mergeCell ref="AU124:AY124"/>
    <mergeCell ref="AZ124:BD124"/>
    <mergeCell ref="BE124:BI124"/>
    <mergeCell ref="BJ124:BN124"/>
    <mergeCell ref="AF121:AJ121"/>
    <mergeCell ref="AK121:AO121"/>
    <mergeCell ref="AP121:AT121"/>
    <mergeCell ref="AU121:AY121"/>
    <mergeCell ref="AZ121:BD121"/>
    <mergeCell ref="BE121:BI121"/>
    <mergeCell ref="BJ121:BN121"/>
    <mergeCell ref="B122:F122"/>
    <mergeCell ref="G122:K122"/>
    <mergeCell ref="L122:P122"/>
    <mergeCell ref="Q122:U122"/>
    <mergeCell ref="V122:Z122"/>
    <mergeCell ref="AA122:AE122"/>
    <mergeCell ref="AF122:AJ122"/>
    <mergeCell ref="AK122:AO122"/>
    <mergeCell ref="AP122:AT122"/>
    <mergeCell ref="AU122:AY122"/>
    <mergeCell ref="AZ122:BD122"/>
    <mergeCell ref="BE122:BI122"/>
    <mergeCell ref="BJ122:BN122"/>
    <mergeCell ref="AU119:AY119"/>
    <mergeCell ref="AZ119:BD119"/>
    <mergeCell ref="BE119:BI119"/>
    <mergeCell ref="BJ119:BN119"/>
    <mergeCell ref="B120:F120"/>
    <mergeCell ref="G120:K120"/>
    <mergeCell ref="L120:P120"/>
    <mergeCell ref="Q120:U120"/>
    <mergeCell ref="V120:Z120"/>
    <mergeCell ref="AA120:AE120"/>
    <mergeCell ref="AF120:AJ120"/>
    <mergeCell ref="AK120:AO120"/>
    <mergeCell ref="AP120:AT120"/>
    <mergeCell ref="AU120:AY120"/>
    <mergeCell ref="AZ120:BD120"/>
    <mergeCell ref="BE120:BI120"/>
    <mergeCell ref="BJ120:BN120"/>
    <mergeCell ref="B119:F119"/>
    <mergeCell ref="G119:K119"/>
    <mergeCell ref="L119:P119"/>
    <mergeCell ref="Q119:U119"/>
    <mergeCell ref="V119:Z119"/>
    <mergeCell ref="AA119:AE119"/>
    <mergeCell ref="AF119:AJ119"/>
    <mergeCell ref="AK119:AO119"/>
    <mergeCell ref="AP119:AT119"/>
    <mergeCell ref="AU117:AY117"/>
    <mergeCell ref="AZ117:BD117"/>
    <mergeCell ref="BE117:BI117"/>
    <mergeCell ref="BJ117:BN117"/>
    <mergeCell ref="B118:F118"/>
    <mergeCell ref="G118:K118"/>
    <mergeCell ref="L118:P118"/>
    <mergeCell ref="Q118:U118"/>
    <mergeCell ref="V118:Z118"/>
    <mergeCell ref="AA118:AE118"/>
    <mergeCell ref="AF118:AJ118"/>
    <mergeCell ref="AK118:AO118"/>
    <mergeCell ref="AP118:AT118"/>
    <mergeCell ref="AU118:AY118"/>
    <mergeCell ref="AZ118:BD118"/>
    <mergeCell ref="BE118:BI118"/>
    <mergeCell ref="BJ118:BN118"/>
    <mergeCell ref="B117:F117"/>
    <mergeCell ref="G117:K117"/>
    <mergeCell ref="L117:P117"/>
    <mergeCell ref="Q117:U117"/>
    <mergeCell ref="V117:Z117"/>
    <mergeCell ref="AA117:AE117"/>
    <mergeCell ref="AF117:AJ117"/>
    <mergeCell ref="AK117:AO117"/>
    <mergeCell ref="AP117:AT117"/>
    <mergeCell ref="AU115:AY115"/>
    <mergeCell ref="AZ115:BD115"/>
    <mergeCell ref="BE115:BI115"/>
    <mergeCell ref="BJ115:BN115"/>
    <mergeCell ref="B116:F116"/>
    <mergeCell ref="G116:K116"/>
    <mergeCell ref="L116:P116"/>
    <mergeCell ref="Q116:U116"/>
    <mergeCell ref="V116:Z116"/>
    <mergeCell ref="AA116:AE116"/>
    <mergeCell ref="AF116:AJ116"/>
    <mergeCell ref="AK116:AO116"/>
    <mergeCell ref="AP116:AT116"/>
    <mergeCell ref="AU116:AY116"/>
    <mergeCell ref="AZ116:BD116"/>
    <mergeCell ref="BE116:BI116"/>
    <mergeCell ref="BJ116:BN116"/>
    <mergeCell ref="B115:F115"/>
    <mergeCell ref="G115:K115"/>
    <mergeCell ref="L115:P115"/>
    <mergeCell ref="Q115:U115"/>
    <mergeCell ref="V115:Z115"/>
    <mergeCell ref="AA115:AE115"/>
    <mergeCell ref="AF115:AJ115"/>
    <mergeCell ref="AK115:AO115"/>
    <mergeCell ref="AP115:AT115"/>
    <mergeCell ref="AU113:AY113"/>
    <mergeCell ref="AZ113:BD113"/>
    <mergeCell ref="BE113:BI113"/>
    <mergeCell ref="BJ113:BN113"/>
    <mergeCell ref="B114:F114"/>
    <mergeCell ref="G114:K114"/>
    <mergeCell ref="L114:P114"/>
    <mergeCell ref="Q114:U114"/>
    <mergeCell ref="V114:Z114"/>
    <mergeCell ref="AA114:AE114"/>
    <mergeCell ref="AF114:AJ114"/>
    <mergeCell ref="AK114:AO114"/>
    <mergeCell ref="AP114:AT114"/>
    <mergeCell ref="AU114:AY114"/>
    <mergeCell ref="AZ114:BD114"/>
    <mergeCell ref="BE114:BI114"/>
    <mergeCell ref="BJ114:BN114"/>
    <mergeCell ref="B113:F113"/>
    <mergeCell ref="G113:K113"/>
    <mergeCell ref="L113:P113"/>
    <mergeCell ref="Q113:U113"/>
    <mergeCell ref="V113:Z113"/>
    <mergeCell ref="AA113:AE113"/>
    <mergeCell ref="AF113:AJ113"/>
    <mergeCell ref="AK113:AO113"/>
    <mergeCell ref="AP113:AT113"/>
    <mergeCell ref="AU111:AY111"/>
    <mergeCell ref="AZ111:BD111"/>
    <mergeCell ref="BE111:BI111"/>
    <mergeCell ref="BJ111:BN111"/>
    <mergeCell ref="B112:F112"/>
    <mergeCell ref="G112:K112"/>
    <mergeCell ref="L112:P112"/>
    <mergeCell ref="Q112:U112"/>
    <mergeCell ref="V112:Z112"/>
    <mergeCell ref="AA112:AE112"/>
    <mergeCell ref="AF112:AJ112"/>
    <mergeCell ref="AK112:AO112"/>
    <mergeCell ref="AP112:AT112"/>
    <mergeCell ref="AU112:AY112"/>
    <mergeCell ref="AZ112:BD112"/>
    <mergeCell ref="BE112:BI112"/>
    <mergeCell ref="BJ112:BN112"/>
    <mergeCell ref="B111:F111"/>
    <mergeCell ref="G111:K111"/>
    <mergeCell ref="L111:P111"/>
    <mergeCell ref="Q111:U111"/>
    <mergeCell ref="V111:Z111"/>
    <mergeCell ref="AA111:AE111"/>
    <mergeCell ref="AF111:AJ111"/>
    <mergeCell ref="AK111:AO111"/>
    <mergeCell ref="AP111:AT111"/>
    <mergeCell ref="AU109:AY109"/>
    <mergeCell ref="AZ109:BD109"/>
    <mergeCell ref="BE109:BI109"/>
    <mergeCell ref="BJ109:BN109"/>
    <mergeCell ref="B110:F110"/>
    <mergeCell ref="G110:K110"/>
    <mergeCell ref="L110:P110"/>
    <mergeCell ref="Q110:U110"/>
    <mergeCell ref="V110:Z110"/>
    <mergeCell ref="AA110:AE110"/>
    <mergeCell ref="AF110:AJ110"/>
    <mergeCell ref="AK110:AO110"/>
    <mergeCell ref="AP110:AT110"/>
    <mergeCell ref="AU110:AY110"/>
    <mergeCell ref="AZ110:BD110"/>
    <mergeCell ref="BE110:BI110"/>
    <mergeCell ref="BJ110:BN110"/>
    <mergeCell ref="B109:F109"/>
    <mergeCell ref="G109:K109"/>
    <mergeCell ref="L109:P109"/>
    <mergeCell ref="Q109:U109"/>
    <mergeCell ref="V109:Z109"/>
    <mergeCell ref="AA109:AE109"/>
    <mergeCell ref="AF109:AJ109"/>
    <mergeCell ref="AK109:AO109"/>
    <mergeCell ref="AP109:AT109"/>
    <mergeCell ref="BJ107:BN107"/>
    <mergeCell ref="B108:F108"/>
    <mergeCell ref="G108:K108"/>
    <mergeCell ref="L108:P108"/>
    <mergeCell ref="Q108:U108"/>
    <mergeCell ref="V108:Z108"/>
    <mergeCell ref="AA108:AE108"/>
    <mergeCell ref="AF108:AJ108"/>
    <mergeCell ref="AK108:AO108"/>
    <mergeCell ref="AP108:AT108"/>
    <mergeCell ref="AU108:AY108"/>
    <mergeCell ref="AZ108:BD108"/>
    <mergeCell ref="BE108:BI108"/>
    <mergeCell ref="BJ108:BN108"/>
    <mergeCell ref="Q107:U107"/>
    <mergeCell ref="V107:Z107"/>
    <mergeCell ref="AA107:AE107"/>
    <mergeCell ref="AF107:AJ107"/>
    <mergeCell ref="AK107:AO107"/>
    <mergeCell ref="AP107:AT107"/>
    <mergeCell ref="AU107:AY107"/>
    <mergeCell ref="AZ107:BD107"/>
    <mergeCell ref="BE107:BI107"/>
    <mergeCell ref="B107:F107"/>
    <mergeCell ref="G107:K107"/>
    <mergeCell ref="L107:P107"/>
    <mergeCell ref="AA105:AE105"/>
    <mergeCell ref="AF105:AJ105"/>
    <mergeCell ref="AK105:AO105"/>
    <mergeCell ref="AP105:AT105"/>
    <mergeCell ref="AU105:AY105"/>
    <mergeCell ref="AZ105:BD105"/>
    <mergeCell ref="BE105:BI105"/>
    <mergeCell ref="BJ105:BN105"/>
    <mergeCell ref="B106:F106"/>
    <mergeCell ref="G106:K106"/>
    <mergeCell ref="L106:P106"/>
    <mergeCell ref="Q106:U106"/>
    <mergeCell ref="V106:Z106"/>
    <mergeCell ref="AA106:AE106"/>
    <mergeCell ref="AF106:AJ106"/>
    <mergeCell ref="AK106:AO106"/>
    <mergeCell ref="AP106:AT106"/>
    <mergeCell ref="AU106:AY106"/>
    <mergeCell ref="AZ106:BD106"/>
    <mergeCell ref="BE106:BI106"/>
    <mergeCell ref="BJ106:BN106"/>
    <mergeCell ref="B105:F105"/>
    <mergeCell ref="G105:K105"/>
    <mergeCell ref="L105:P105"/>
    <mergeCell ref="Q105:U105"/>
    <mergeCell ref="V105:Z105"/>
    <mergeCell ref="AA103:AE103"/>
    <mergeCell ref="AF103:AJ103"/>
    <mergeCell ref="AK103:AO103"/>
    <mergeCell ref="AP103:AT103"/>
    <mergeCell ref="AU103:AY103"/>
    <mergeCell ref="AZ103:BD103"/>
    <mergeCell ref="BE103:BI103"/>
    <mergeCell ref="BJ103:BN103"/>
    <mergeCell ref="B104:F104"/>
    <mergeCell ref="G104:K104"/>
    <mergeCell ref="L104:P104"/>
    <mergeCell ref="Q104:U104"/>
    <mergeCell ref="V104:Z104"/>
    <mergeCell ref="AA104:AE104"/>
    <mergeCell ref="AF104:AJ104"/>
    <mergeCell ref="AK104:AO104"/>
    <mergeCell ref="AP104:AT104"/>
    <mergeCell ref="AU104:AY104"/>
    <mergeCell ref="AZ104:BD104"/>
    <mergeCell ref="BE104:BI104"/>
    <mergeCell ref="BJ104:BN104"/>
    <mergeCell ref="B103:F103"/>
    <mergeCell ref="G103:K103"/>
    <mergeCell ref="L103:P103"/>
    <mergeCell ref="Q103:U103"/>
    <mergeCell ref="V103:Z103"/>
    <mergeCell ref="AP101:AT101"/>
    <mergeCell ref="AU101:AY101"/>
    <mergeCell ref="AZ101:BD101"/>
    <mergeCell ref="BE101:BI101"/>
    <mergeCell ref="BJ101:BN101"/>
    <mergeCell ref="B102:F102"/>
    <mergeCell ref="G102:K102"/>
    <mergeCell ref="L102:P102"/>
    <mergeCell ref="Q102:U102"/>
    <mergeCell ref="V102:Z102"/>
    <mergeCell ref="AA102:AE102"/>
    <mergeCell ref="AF102:AJ102"/>
    <mergeCell ref="AK102:AO102"/>
    <mergeCell ref="AP102:AT102"/>
    <mergeCell ref="AU102:AY102"/>
    <mergeCell ref="AZ102:BD102"/>
    <mergeCell ref="BE102:BI102"/>
    <mergeCell ref="BJ102:BN102"/>
    <mergeCell ref="B101:F101"/>
    <mergeCell ref="AU99:AY99"/>
    <mergeCell ref="AZ99:BD99"/>
    <mergeCell ref="BE99:BI99"/>
    <mergeCell ref="BJ99:BN99"/>
    <mergeCell ref="B100:F100"/>
    <mergeCell ref="G100:K100"/>
    <mergeCell ref="L100:P100"/>
    <mergeCell ref="Q100:U100"/>
    <mergeCell ref="V100:Z100"/>
    <mergeCell ref="AA100:AE100"/>
    <mergeCell ref="AF100:AJ100"/>
    <mergeCell ref="AK100:AO100"/>
    <mergeCell ref="AP100:AT100"/>
    <mergeCell ref="AU100:AY100"/>
    <mergeCell ref="AZ100:BD100"/>
    <mergeCell ref="BE100:BI100"/>
    <mergeCell ref="BJ100:BN100"/>
    <mergeCell ref="B99:F99"/>
    <mergeCell ref="G99:K99"/>
    <mergeCell ref="L99:P99"/>
    <mergeCell ref="Q99:U99"/>
    <mergeCell ref="V99:Z99"/>
    <mergeCell ref="AA99:AE99"/>
    <mergeCell ref="AF99:AJ99"/>
    <mergeCell ref="AK99:AO99"/>
    <mergeCell ref="AP99:AT99"/>
    <mergeCell ref="AU97:AY97"/>
    <mergeCell ref="AZ97:BD97"/>
    <mergeCell ref="BE97:BI97"/>
    <mergeCell ref="BJ97:BN97"/>
    <mergeCell ref="B98:F98"/>
    <mergeCell ref="G98:K98"/>
    <mergeCell ref="L98:P98"/>
    <mergeCell ref="Q98:U98"/>
    <mergeCell ref="V98:Z98"/>
    <mergeCell ref="AA98:AE98"/>
    <mergeCell ref="AF98:AJ98"/>
    <mergeCell ref="AK98:AO98"/>
    <mergeCell ref="AP98:AT98"/>
    <mergeCell ref="AU98:AY98"/>
    <mergeCell ref="AZ98:BD98"/>
    <mergeCell ref="BE98:BI98"/>
    <mergeCell ref="BJ98:BN98"/>
    <mergeCell ref="B97:F97"/>
    <mergeCell ref="G97:K97"/>
    <mergeCell ref="L97:P97"/>
    <mergeCell ref="Q97:U97"/>
    <mergeCell ref="V97:Z97"/>
    <mergeCell ref="AA97:AE97"/>
    <mergeCell ref="AF97:AJ97"/>
    <mergeCell ref="AK97:AO97"/>
    <mergeCell ref="AP97:AT97"/>
    <mergeCell ref="AU95:AY95"/>
    <mergeCell ref="AZ95:BD95"/>
    <mergeCell ref="BE95:BI95"/>
    <mergeCell ref="BJ95:BN95"/>
    <mergeCell ref="B96:F96"/>
    <mergeCell ref="G96:K96"/>
    <mergeCell ref="L96:P96"/>
    <mergeCell ref="Q96:U96"/>
    <mergeCell ref="V96:Z96"/>
    <mergeCell ref="AA96:AE96"/>
    <mergeCell ref="AF96:AJ96"/>
    <mergeCell ref="AK96:AO96"/>
    <mergeCell ref="AP96:AT96"/>
    <mergeCell ref="AU96:AY96"/>
    <mergeCell ref="AZ96:BD96"/>
    <mergeCell ref="BE96:BI96"/>
    <mergeCell ref="BJ96:BN96"/>
    <mergeCell ref="B95:F95"/>
    <mergeCell ref="G95:K95"/>
    <mergeCell ref="L95:P95"/>
    <mergeCell ref="Q95:U95"/>
    <mergeCell ref="V95:Z95"/>
    <mergeCell ref="AA95:AE95"/>
    <mergeCell ref="AF95:AJ95"/>
    <mergeCell ref="AK95:AO95"/>
    <mergeCell ref="AP95:AT95"/>
    <mergeCell ref="AU93:AY93"/>
    <mergeCell ref="AZ93:BD93"/>
    <mergeCell ref="BE93:BI93"/>
    <mergeCell ref="BJ93:BN93"/>
    <mergeCell ref="B94:F94"/>
    <mergeCell ref="G94:K94"/>
    <mergeCell ref="L94:P94"/>
    <mergeCell ref="Q94:U94"/>
    <mergeCell ref="V94:Z94"/>
    <mergeCell ref="AA94:AE94"/>
    <mergeCell ref="AF94:AJ94"/>
    <mergeCell ref="AK94:AO94"/>
    <mergeCell ref="AP94:AT94"/>
    <mergeCell ref="AU94:AY94"/>
    <mergeCell ref="AZ94:BD94"/>
    <mergeCell ref="BE94:BI94"/>
    <mergeCell ref="BJ94:BN94"/>
    <mergeCell ref="B93:F93"/>
    <mergeCell ref="G93:K93"/>
    <mergeCell ref="L93:P93"/>
    <mergeCell ref="Q93:U93"/>
    <mergeCell ref="V93:Z93"/>
    <mergeCell ref="AA93:AE93"/>
    <mergeCell ref="AF93:AJ93"/>
    <mergeCell ref="AK93:AO93"/>
    <mergeCell ref="AP93:AT93"/>
    <mergeCell ref="AU91:AY91"/>
    <mergeCell ref="AZ91:BD91"/>
    <mergeCell ref="BE91:BI91"/>
    <mergeCell ref="BJ91:BN91"/>
    <mergeCell ref="B92:F92"/>
    <mergeCell ref="G92:K92"/>
    <mergeCell ref="L92:P92"/>
    <mergeCell ref="Q92:U92"/>
    <mergeCell ref="V92:Z92"/>
    <mergeCell ref="AA92:AE92"/>
    <mergeCell ref="AF92:AJ92"/>
    <mergeCell ref="AK92:AO92"/>
    <mergeCell ref="AP92:AT92"/>
    <mergeCell ref="AU92:AY92"/>
    <mergeCell ref="AZ92:BD92"/>
    <mergeCell ref="BE92:BI92"/>
    <mergeCell ref="BJ92:BN92"/>
    <mergeCell ref="B91:F91"/>
    <mergeCell ref="G91:K91"/>
    <mergeCell ref="L91:P91"/>
    <mergeCell ref="Q91:U91"/>
    <mergeCell ref="V91:Z91"/>
    <mergeCell ref="AA91:AE91"/>
    <mergeCell ref="AF91:AJ91"/>
    <mergeCell ref="AK91:AO91"/>
    <mergeCell ref="AP91:AT91"/>
    <mergeCell ref="AU89:AY89"/>
    <mergeCell ref="AZ89:BD89"/>
    <mergeCell ref="BE89:BI89"/>
    <mergeCell ref="BJ89:BN89"/>
    <mergeCell ref="B90:F90"/>
    <mergeCell ref="G90:K90"/>
    <mergeCell ref="L90:P90"/>
    <mergeCell ref="Q90:U90"/>
    <mergeCell ref="V90:Z90"/>
    <mergeCell ref="AA90:AE90"/>
    <mergeCell ref="AF90:AJ90"/>
    <mergeCell ref="AK90:AO90"/>
    <mergeCell ref="AP90:AT90"/>
    <mergeCell ref="AU90:AY90"/>
    <mergeCell ref="AZ90:BD90"/>
    <mergeCell ref="BE90:BI90"/>
    <mergeCell ref="BJ90:BN90"/>
    <mergeCell ref="B89:F89"/>
    <mergeCell ref="G89:K89"/>
    <mergeCell ref="L89:P89"/>
    <mergeCell ref="Q89:U89"/>
    <mergeCell ref="V89:Z89"/>
    <mergeCell ref="AA89:AE89"/>
    <mergeCell ref="AF89:AJ89"/>
    <mergeCell ref="AK89:AO89"/>
    <mergeCell ref="AP89:AT89"/>
    <mergeCell ref="AU87:AY87"/>
    <mergeCell ref="AZ87:BD87"/>
    <mergeCell ref="BE87:BI87"/>
    <mergeCell ref="BJ87:BN87"/>
    <mergeCell ref="B88:F88"/>
    <mergeCell ref="G88:K88"/>
    <mergeCell ref="L88:P88"/>
    <mergeCell ref="Q88:U88"/>
    <mergeCell ref="V88:Z88"/>
    <mergeCell ref="AA88:AE88"/>
    <mergeCell ref="AF88:AJ88"/>
    <mergeCell ref="AK88:AO88"/>
    <mergeCell ref="AP88:AT88"/>
    <mergeCell ref="AU88:AY88"/>
    <mergeCell ref="AZ88:BD88"/>
    <mergeCell ref="BE88:BI88"/>
    <mergeCell ref="BJ88:BN88"/>
    <mergeCell ref="B87:F87"/>
    <mergeCell ref="G87:K87"/>
    <mergeCell ref="L87:P87"/>
    <mergeCell ref="Q87:U87"/>
    <mergeCell ref="V87:Z87"/>
    <mergeCell ref="AA87:AE87"/>
    <mergeCell ref="AF87:AJ87"/>
    <mergeCell ref="AK87:AO87"/>
    <mergeCell ref="AP87:AT87"/>
    <mergeCell ref="AF85:AJ85"/>
    <mergeCell ref="AK85:AO85"/>
    <mergeCell ref="AP85:AT85"/>
    <mergeCell ref="AU85:AY85"/>
    <mergeCell ref="AZ85:BD85"/>
    <mergeCell ref="BE85:BI85"/>
    <mergeCell ref="BJ85:BN85"/>
    <mergeCell ref="B86:F86"/>
    <mergeCell ref="G86:K86"/>
    <mergeCell ref="L86:P86"/>
    <mergeCell ref="Q86:U86"/>
    <mergeCell ref="V86:Z86"/>
    <mergeCell ref="AA86:AE86"/>
    <mergeCell ref="AF86:AJ86"/>
    <mergeCell ref="AK86:AO86"/>
    <mergeCell ref="AP86:AT86"/>
    <mergeCell ref="AU86:AY86"/>
    <mergeCell ref="AZ86:BD86"/>
    <mergeCell ref="BE86:BI86"/>
    <mergeCell ref="BJ86:BN86"/>
    <mergeCell ref="B85:F85"/>
    <mergeCell ref="G85:K85"/>
    <mergeCell ref="L85:P85"/>
    <mergeCell ref="Q85:U85"/>
    <mergeCell ref="V85:Z85"/>
    <mergeCell ref="AA85:AE85"/>
    <mergeCell ref="AF83:AJ83"/>
    <mergeCell ref="AK83:AO83"/>
    <mergeCell ref="AP83:AT83"/>
    <mergeCell ref="AU83:AY83"/>
    <mergeCell ref="AZ83:BD83"/>
    <mergeCell ref="BE83:BI83"/>
    <mergeCell ref="BJ83:BN83"/>
    <mergeCell ref="B84:F84"/>
    <mergeCell ref="G84:K84"/>
    <mergeCell ref="L84:P84"/>
    <mergeCell ref="Q84:U84"/>
    <mergeCell ref="V84:Z84"/>
    <mergeCell ref="AA84:AE84"/>
    <mergeCell ref="AF84:AJ84"/>
    <mergeCell ref="AK84:AO84"/>
    <mergeCell ref="AP84:AT84"/>
    <mergeCell ref="AU84:AY84"/>
    <mergeCell ref="AZ84:BD84"/>
    <mergeCell ref="BE84:BI84"/>
    <mergeCell ref="BJ84:BN84"/>
    <mergeCell ref="V83:Z83"/>
    <mergeCell ref="AA83:AE83"/>
    <mergeCell ref="AU81:AY81"/>
    <mergeCell ref="AZ81:BD81"/>
    <mergeCell ref="BE81:BI81"/>
    <mergeCell ref="BJ81:BN81"/>
    <mergeCell ref="B82:F82"/>
    <mergeCell ref="G82:K82"/>
    <mergeCell ref="L82:P82"/>
    <mergeCell ref="Q82:U82"/>
    <mergeCell ref="V82:Z82"/>
    <mergeCell ref="AA82:AE82"/>
    <mergeCell ref="AF82:AJ82"/>
    <mergeCell ref="AK82:AO82"/>
    <mergeCell ref="AP82:AT82"/>
    <mergeCell ref="AU82:AY82"/>
    <mergeCell ref="AZ82:BD82"/>
    <mergeCell ref="BE82:BI82"/>
    <mergeCell ref="BJ82:BN82"/>
    <mergeCell ref="B81:F81"/>
    <mergeCell ref="G81:K81"/>
    <mergeCell ref="L81:P81"/>
    <mergeCell ref="Q81:U81"/>
    <mergeCell ref="V81:Z81"/>
    <mergeCell ref="AA81:AE81"/>
    <mergeCell ref="AF81:AJ81"/>
    <mergeCell ref="AK81:AO81"/>
    <mergeCell ref="AP81:AT81"/>
    <mergeCell ref="AU79:AY79"/>
    <mergeCell ref="AZ79:BD79"/>
    <mergeCell ref="BE79:BI79"/>
    <mergeCell ref="BJ79:BN79"/>
    <mergeCell ref="B80:F80"/>
    <mergeCell ref="G80:K80"/>
    <mergeCell ref="L80:P80"/>
    <mergeCell ref="Q80:U80"/>
    <mergeCell ref="V80:Z80"/>
    <mergeCell ref="AA80:AE80"/>
    <mergeCell ref="AF80:AJ80"/>
    <mergeCell ref="AK80:AO80"/>
    <mergeCell ref="AP80:AT80"/>
    <mergeCell ref="AU80:AY80"/>
    <mergeCell ref="AZ80:BD80"/>
    <mergeCell ref="BE80:BI80"/>
    <mergeCell ref="BJ80:BN80"/>
    <mergeCell ref="B79:F79"/>
    <mergeCell ref="G79:K79"/>
    <mergeCell ref="L79:P79"/>
    <mergeCell ref="Q79:U79"/>
    <mergeCell ref="V79:Z79"/>
    <mergeCell ref="AA79:AE79"/>
    <mergeCell ref="AF79:AJ79"/>
    <mergeCell ref="AK79:AO79"/>
    <mergeCell ref="AP79:AT79"/>
    <mergeCell ref="AU77:AY77"/>
    <mergeCell ref="AZ77:BD77"/>
    <mergeCell ref="BE77:BI77"/>
    <mergeCell ref="BJ77:BN77"/>
    <mergeCell ref="B78:F78"/>
    <mergeCell ref="G78:K78"/>
    <mergeCell ref="L78:P78"/>
    <mergeCell ref="Q78:U78"/>
    <mergeCell ref="V78:Z78"/>
    <mergeCell ref="AA78:AE78"/>
    <mergeCell ref="AF78:AJ78"/>
    <mergeCell ref="AK78:AO78"/>
    <mergeCell ref="AP78:AT78"/>
    <mergeCell ref="AU78:AY78"/>
    <mergeCell ref="AZ78:BD78"/>
    <mergeCell ref="BE78:BI78"/>
    <mergeCell ref="BJ78:BN78"/>
    <mergeCell ref="B77:F77"/>
    <mergeCell ref="G77:K77"/>
    <mergeCell ref="L77:P77"/>
    <mergeCell ref="Q77:U77"/>
    <mergeCell ref="V77:Z77"/>
    <mergeCell ref="AA77:AE77"/>
    <mergeCell ref="AF77:AJ77"/>
    <mergeCell ref="AK77:AO77"/>
    <mergeCell ref="AP77:AT77"/>
    <mergeCell ref="AU75:AY75"/>
    <mergeCell ref="AZ75:BD75"/>
    <mergeCell ref="BE75:BI75"/>
    <mergeCell ref="BJ75:BN75"/>
    <mergeCell ref="B76:F76"/>
    <mergeCell ref="G76:K76"/>
    <mergeCell ref="L76:P76"/>
    <mergeCell ref="Q76:U76"/>
    <mergeCell ref="V76:Z76"/>
    <mergeCell ref="AA76:AE76"/>
    <mergeCell ref="AF76:AJ76"/>
    <mergeCell ref="AK76:AO76"/>
    <mergeCell ref="AP76:AT76"/>
    <mergeCell ref="AU76:AY76"/>
    <mergeCell ref="AZ76:BD76"/>
    <mergeCell ref="BE76:BI76"/>
    <mergeCell ref="BJ76:BN76"/>
    <mergeCell ref="B75:F75"/>
    <mergeCell ref="G75:K75"/>
    <mergeCell ref="L75:P75"/>
    <mergeCell ref="Q75:U75"/>
    <mergeCell ref="V75:Z75"/>
    <mergeCell ref="AA75:AE75"/>
    <mergeCell ref="AF75:AJ75"/>
    <mergeCell ref="AK75:AO75"/>
    <mergeCell ref="AP75:AT75"/>
    <mergeCell ref="BJ73:BN73"/>
    <mergeCell ref="B74:F74"/>
    <mergeCell ref="G74:K74"/>
    <mergeCell ref="L74:P74"/>
    <mergeCell ref="Q74:U74"/>
    <mergeCell ref="AA74:AE74"/>
    <mergeCell ref="AF74:AJ74"/>
    <mergeCell ref="AK74:AO74"/>
    <mergeCell ref="AP74:AT74"/>
    <mergeCell ref="AU74:AY74"/>
    <mergeCell ref="AZ74:BD74"/>
    <mergeCell ref="BE74:BI74"/>
    <mergeCell ref="BJ74:BN74"/>
    <mergeCell ref="L73:P73"/>
    <mergeCell ref="Q73:U73"/>
    <mergeCell ref="AA73:AE73"/>
    <mergeCell ref="AF73:AJ73"/>
    <mergeCell ref="AK73:AO73"/>
    <mergeCell ref="AP73:AT73"/>
    <mergeCell ref="AU73:AY73"/>
    <mergeCell ref="AZ73:BD73"/>
    <mergeCell ref="BE73:BI73"/>
    <mergeCell ref="V74:Z74"/>
    <mergeCell ref="V73:Z73"/>
    <mergeCell ref="AU71:AY71"/>
    <mergeCell ref="AZ71:BD71"/>
    <mergeCell ref="BE71:BI71"/>
    <mergeCell ref="BJ71:BN71"/>
    <mergeCell ref="B72:F72"/>
    <mergeCell ref="G72:K72"/>
    <mergeCell ref="L72:P72"/>
    <mergeCell ref="Q72:U72"/>
    <mergeCell ref="AA72:AE72"/>
    <mergeCell ref="AF72:AJ72"/>
    <mergeCell ref="AK72:AO72"/>
    <mergeCell ref="AP72:AT72"/>
    <mergeCell ref="AU72:AY72"/>
    <mergeCell ref="AZ72:BD72"/>
    <mergeCell ref="BE72:BI72"/>
    <mergeCell ref="BJ72:BN72"/>
    <mergeCell ref="AU69:AY69"/>
    <mergeCell ref="AZ69:BD69"/>
    <mergeCell ref="BE69:BI69"/>
    <mergeCell ref="BJ69:BN69"/>
    <mergeCell ref="B70:F70"/>
    <mergeCell ref="G70:K70"/>
    <mergeCell ref="L70:P70"/>
    <mergeCell ref="Q70:U70"/>
    <mergeCell ref="AA70:AE70"/>
    <mergeCell ref="AF70:AJ70"/>
    <mergeCell ref="AK70:AO70"/>
    <mergeCell ref="AP70:AT70"/>
    <mergeCell ref="AU70:AY70"/>
    <mergeCell ref="AZ70:BD70"/>
    <mergeCell ref="BE70:BI70"/>
    <mergeCell ref="BJ70:BN70"/>
    <mergeCell ref="AU67:AY67"/>
    <mergeCell ref="AZ67:BD67"/>
    <mergeCell ref="BE67:BI67"/>
    <mergeCell ref="BJ67:BN67"/>
    <mergeCell ref="B68:F68"/>
    <mergeCell ref="G68:K68"/>
    <mergeCell ref="L68:P68"/>
    <mergeCell ref="Q68:U68"/>
    <mergeCell ref="AA68:AE68"/>
    <mergeCell ref="AF68:AJ68"/>
    <mergeCell ref="AK68:AO68"/>
    <mergeCell ref="AP68:AT68"/>
    <mergeCell ref="AU68:AY68"/>
    <mergeCell ref="AZ68:BD68"/>
    <mergeCell ref="BE68:BI68"/>
    <mergeCell ref="BJ68:BN68"/>
    <mergeCell ref="B67:F67"/>
    <mergeCell ref="G67:K67"/>
    <mergeCell ref="L67:P67"/>
    <mergeCell ref="Q67:U67"/>
    <mergeCell ref="V67:Z67"/>
    <mergeCell ref="AA67:AE67"/>
    <mergeCell ref="AF67:AJ67"/>
    <mergeCell ref="AK67:AO67"/>
    <mergeCell ref="AP67:AT67"/>
    <mergeCell ref="V68:Z68"/>
    <mergeCell ref="AU65:AY65"/>
    <mergeCell ref="AZ65:BD65"/>
    <mergeCell ref="BE65:BI65"/>
    <mergeCell ref="BJ65:BN65"/>
    <mergeCell ref="B66:F66"/>
    <mergeCell ref="G66:K66"/>
    <mergeCell ref="L66:P66"/>
    <mergeCell ref="Q66:U66"/>
    <mergeCell ref="V66:Z66"/>
    <mergeCell ref="AA66:AE66"/>
    <mergeCell ref="AF66:AJ66"/>
    <mergeCell ref="AK66:AO66"/>
    <mergeCell ref="AP66:AT66"/>
    <mergeCell ref="AU66:AY66"/>
    <mergeCell ref="AZ66:BD66"/>
    <mergeCell ref="BE66:BI66"/>
    <mergeCell ref="BJ66:BN66"/>
    <mergeCell ref="B65:F65"/>
    <mergeCell ref="G65:K65"/>
    <mergeCell ref="L65:P65"/>
    <mergeCell ref="Q65:U65"/>
    <mergeCell ref="V65:Z65"/>
    <mergeCell ref="AA65:AE65"/>
    <mergeCell ref="AF65:AJ65"/>
    <mergeCell ref="AK65:AO65"/>
    <mergeCell ref="AP65:AT65"/>
    <mergeCell ref="AU63:AY63"/>
    <mergeCell ref="AZ63:BD63"/>
    <mergeCell ref="BE63:BI63"/>
    <mergeCell ref="BJ63:BN63"/>
    <mergeCell ref="B64:F64"/>
    <mergeCell ref="G64:K64"/>
    <mergeCell ref="L64:P64"/>
    <mergeCell ref="Q64:U64"/>
    <mergeCell ref="V64:Z64"/>
    <mergeCell ref="AA64:AE64"/>
    <mergeCell ref="AF64:AJ64"/>
    <mergeCell ref="AK64:AO64"/>
    <mergeCell ref="AP64:AT64"/>
    <mergeCell ref="AU64:AY64"/>
    <mergeCell ref="AZ64:BD64"/>
    <mergeCell ref="BE64:BI64"/>
    <mergeCell ref="BJ64:BN64"/>
    <mergeCell ref="B63:F63"/>
    <mergeCell ref="G63:K63"/>
    <mergeCell ref="L63:P63"/>
    <mergeCell ref="Q63:U63"/>
    <mergeCell ref="V63:Z63"/>
    <mergeCell ref="AA63:AE63"/>
    <mergeCell ref="AF63:AJ63"/>
    <mergeCell ref="AK63:AO63"/>
    <mergeCell ref="AP63:AT63"/>
    <mergeCell ref="AU61:AY61"/>
    <mergeCell ref="AZ61:BD61"/>
    <mergeCell ref="BE61:BI61"/>
    <mergeCell ref="BJ61:BN61"/>
    <mergeCell ref="B62:F62"/>
    <mergeCell ref="G62:K62"/>
    <mergeCell ref="L62:P62"/>
    <mergeCell ref="Q62:U62"/>
    <mergeCell ref="V62:Z62"/>
    <mergeCell ref="AA62:AE62"/>
    <mergeCell ref="AF62:AJ62"/>
    <mergeCell ref="AK62:AO62"/>
    <mergeCell ref="AP62:AT62"/>
    <mergeCell ref="AU62:AY62"/>
    <mergeCell ref="AZ62:BD62"/>
    <mergeCell ref="BE62:BI62"/>
    <mergeCell ref="BJ62:BN62"/>
    <mergeCell ref="B61:F61"/>
    <mergeCell ref="G61:K61"/>
    <mergeCell ref="L61:P61"/>
    <mergeCell ref="Q61:U61"/>
    <mergeCell ref="V61:Z61"/>
    <mergeCell ref="AA61:AE61"/>
    <mergeCell ref="AF61:AJ61"/>
    <mergeCell ref="AK61:AO61"/>
    <mergeCell ref="AP61:AT61"/>
    <mergeCell ref="AU59:AY59"/>
    <mergeCell ref="AZ59:BD59"/>
    <mergeCell ref="BE59:BI59"/>
    <mergeCell ref="BJ59:BN59"/>
    <mergeCell ref="B60:F60"/>
    <mergeCell ref="G60:K60"/>
    <mergeCell ref="L60:P60"/>
    <mergeCell ref="Q60:U60"/>
    <mergeCell ref="V60:Z60"/>
    <mergeCell ref="AA60:AE60"/>
    <mergeCell ref="AF60:AJ60"/>
    <mergeCell ref="AK60:AO60"/>
    <mergeCell ref="AP60:AT60"/>
    <mergeCell ref="AU60:AY60"/>
    <mergeCell ref="AZ60:BD60"/>
    <mergeCell ref="BE60:BI60"/>
    <mergeCell ref="BJ60:BN60"/>
    <mergeCell ref="B59:F59"/>
    <mergeCell ref="G59:K59"/>
    <mergeCell ref="L59:P59"/>
    <mergeCell ref="Q59:U59"/>
    <mergeCell ref="V59:Z59"/>
    <mergeCell ref="AA59:AE59"/>
    <mergeCell ref="AF59:AJ59"/>
    <mergeCell ref="AK59:AO59"/>
    <mergeCell ref="AP59:AT59"/>
    <mergeCell ref="AU57:AY57"/>
    <mergeCell ref="AZ57:BD57"/>
    <mergeCell ref="BE57:BI57"/>
    <mergeCell ref="BJ57:BN57"/>
    <mergeCell ref="B58:F58"/>
    <mergeCell ref="G58:K58"/>
    <mergeCell ref="L58:P58"/>
    <mergeCell ref="Q58:U58"/>
    <mergeCell ref="V58:Z58"/>
    <mergeCell ref="AA58:AE58"/>
    <mergeCell ref="AF58:AJ58"/>
    <mergeCell ref="AK58:AO58"/>
    <mergeCell ref="AP58:AT58"/>
    <mergeCell ref="AU58:AY58"/>
    <mergeCell ref="AZ58:BD58"/>
    <mergeCell ref="BE58:BI58"/>
    <mergeCell ref="BJ58:BN58"/>
    <mergeCell ref="B57:F57"/>
    <mergeCell ref="G57:K57"/>
    <mergeCell ref="L57:P57"/>
    <mergeCell ref="Q57:U57"/>
    <mergeCell ref="V57:Z57"/>
    <mergeCell ref="AA57:AE57"/>
    <mergeCell ref="AF57:AJ57"/>
    <mergeCell ref="AK57:AO57"/>
    <mergeCell ref="AP57:AT57"/>
    <mergeCell ref="AU55:AY55"/>
    <mergeCell ref="AZ55:BD55"/>
    <mergeCell ref="BE55:BI55"/>
    <mergeCell ref="BJ55:BN55"/>
    <mergeCell ref="B56:F56"/>
    <mergeCell ref="G56:K56"/>
    <mergeCell ref="L56:P56"/>
    <mergeCell ref="Q56:U56"/>
    <mergeCell ref="V56:Z56"/>
    <mergeCell ref="AA56:AE56"/>
    <mergeCell ref="AF56:AJ56"/>
    <mergeCell ref="AK56:AO56"/>
    <mergeCell ref="AP56:AT56"/>
    <mergeCell ref="AU56:AY56"/>
    <mergeCell ref="AZ56:BD56"/>
    <mergeCell ref="BE56:BI56"/>
    <mergeCell ref="BJ56:BN56"/>
    <mergeCell ref="B55:F55"/>
    <mergeCell ref="G55:K55"/>
    <mergeCell ref="L55:P55"/>
    <mergeCell ref="Q55:U55"/>
    <mergeCell ref="V55:Z55"/>
    <mergeCell ref="AA55:AE55"/>
    <mergeCell ref="AF55:AJ55"/>
    <mergeCell ref="AK55:AO55"/>
    <mergeCell ref="AP55:AT55"/>
    <mergeCell ref="AU53:AY53"/>
    <mergeCell ref="AZ53:BD53"/>
    <mergeCell ref="BE53:BI53"/>
    <mergeCell ref="BJ53:BN53"/>
    <mergeCell ref="B54:F54"/>
    <mergeCell ref="G54:K54"/>
    <mergeCell ref="L54:P54"/>
    <mergeCell ref="Q54:U54"/>
    <mergeCell ref="V54:Z54"/>
    <mergeCell ref="AA54:AE54"/>
    <mergeCell ref="AF54:AJ54"/>
    <mergeCell ref="AK54:AO54"/>
    <mergeCell ref="AP54:AT54"/>
    <mergeCell ref="AU54:AY54"/>
    <mergeCell ref="AZ54:BD54"/>
    <mergeCell ref="BE54:BI54"/>
    <mergeCell ref="BJ54:BN54"/>
    <mergeCell ref="B53:F53"/>
    <mergeCell ref="G53:K53"/>
    <mergeCell ref="L53:P53"/>
    <mergeCell ref="Q53:U53"/>
    <mergeCell ref="V53:Z53"/>
    <mergeCell ref="AA53:AE53"/>
    <mergeCell ref="AF53:AJ53"/>
    <mergeCell ref="AK53:AO53"/>
    <mergeCell ref="AP53:AT53"/>
    <mergeCell ref="AP51:AT51"/>
    <mergeCell ref="AU51:AY51"/>
    <mergeCell ref="AZ51:BD51"/>
    <mergeCell ref="BE51:BI51"/>
    <mergeCell ref="BJ51:BN51"/>
    <mergeCell ref="B52:F52"/>
    <mergeCell ref="G52:K52"/>
    <mergeCell ref="L52:P52"/>
    <mergeCell ref="Q52:U52"/>
    <mergeCell ref="V52:Z52"/>
    <mergeCell ref="AA52:AE52"/>
    <mergeCell ref="AF52:AJ52"/>
    <mergeCell ref="AK52:AO52"/>
    <mergeCell ref="AP52:AT52"/>
    <mergeCell ref="AU52:AY52"/>
    <mergeCell ref="AZ52:BD52"/>
    <mergeCell ref="BE52:BI52"/>
    <mergeCell ref="BJ52:BN52"/>
    <mergeCell ref="AP49:AT49"/>
    <mergeCell ref="AU49:AY49"/>
    <mergeCell ref="AZ49:BD49"/>
    <mergeCell ref="BE49:BI49"/>
    <mergeCell ref="BJ49:BN49"/>
    <mergeCell ref="AP50:AT50"/>
    <mergeCell ref="AU50:AY50"/>
    <mergeCell ref="AZ50:BD50"/>
    <mergeCell ref="BE50:BI50"/>
    <mergeCell ref="BJ50:BN50"/>
    <mergeCell ref="AP47:AT47"/>
    <mergeCell ref="AU47:AY47"/>
    <mergeCell ref="AZ47:BD47"/>
    <mergeCell ref="BE47:BI47"/>
    <mergeCell ref="BJ47:BN47"/>
    <mergeCell ref="AP48:AT48"/>
    <mergeCell ref="AU48:AY48"/>
    <mergeCell ref="AZ48:BD48"/>
    <mergeCell ref="BE48:BI48"/>
    <mergeCell ref="BJ48:BN48"/>
    <mergeCell ref="AP45:AT45"/>
    <mergeCell ref="AU45:AY45"/>
    <mergeCell ref="AZ45:BD45"/>
    <mergeCell ref="BE45:BI45"/>
    <mergeCell ref="BJ45:BN45"/>
    <mergeCell ref="AP46:AT46"/>
    <mergeCell ref="AU46:AY46"/>
    <mergeCell ref="AZ46:BD46"/>
    <mergeCell ref="BE46:BI46"/>
    <mergeCell ref="BJ46:BN46"/>
    <mergeCell ref="AP43:AT43"/>
    <mergeCell ref="AU43:AY43"/>
    <mergeCell ref="AZ43:BD43"/>
    <mergeCell ref="BE43:BI43"/>
    <mergeCell ref="BJ43:BN43"/>
    <mergeCell ref="AP44:AT44"/>
    <mergeCell ref="AU44:AY44"/>
    <mergeCell ref="AZ44:BD44"/>
    <mergeCell ref="BE44:BI44"/>
    <mergeCell ref="BJ44:BN44"/>
    <mergeCell ref="AP41:AT41"/>
    <mergeCell ref="AU41:AY41"/>
    <mergeCell ref="AZ41:BD41"/>
    <mergeCell ref="BE41:BI41"/>
    <mergeCell ref="BJ41:BN41"/>
    <mergeCell ref="AP42:AT42"/>
    <mergeCell ref="AU42:AY42"/>
    <mergeCell ref="AZ42:BD42"/>
    <mergeCell ref="BE42:BI42"/>
    <mergeCell ref="BJ42:BN42"/>
    <mergeCell ref="AP39:AT39"/>
    <mergeCell ref="AU39:AY39"/>
    <mergeCell ref="AZ39:BD39"/>
    <mergeCell ref="BE39:BI39"/>
    <mergeCell ref="BJ39:BN39"/>
    <mergeCell ref="AP40:AT40"/>
    <mergeCell ref="AU40:AY40"/>
    <mergeCell ref="AZ40:BD40"/>
    <mergeCell ref="BE40:BI40"/>
    <mergeCell ref="BJ40:BN40"/>
    <mergeCell ref="AP37:AT37"/>
    <mergeCell ref="AU37:AY37"/>
    <mergeCell ref="AZ37:BD37"/>
    <mergeCell ref="BE37:BI37"/>
    <mergeCell ref="BJ37:BN37"/>
    <mergeCell ref="AP38:AT38"/>
    <mergeCell ref="AU38:AY38"/>
    <mergeCell ref="AZ38:BD38"/>
    <mergeCell ref="BE38:BI38"/>
    <mergeCell ref="BJ38:BN38"/>
    <mergeCell ref="AP35:AT35"/>
    <mergeCell ref="AU35:AY35"/>
    <mergeCell ref="AZ35:BD35"/>
    <mergeCell ref="BE35:BI35"/>
    <mergeCell ref="BJ35:BN35"/>
    <mergeCell ref="AP36:AT36"/>
    <mergeCell ref="AU36:AY36"/>
    <mergeCell ref="AZ36:BD36"/>
    <mergeCell ref="BE36:BI36"/>
    <mergeCell ref="BJ36:BN36"/>
    <mergeCell ref="AP33:AT33"/>
    <mergeCell ref="AU33:AY33"/>
    <mergeCell ref="AZ33:BD33"/>
    <mergeCell ref="BE33:BI33"/>
    <mergeCell ref="BJ33:BN33"/>
    <mergeCell ref="AP34:AT34"/>
    <mergeCell ref="AU34:AY34"/>
    <mergeCell ref="AZ34:BD34"/>
    <mergeCell ref="BE34:BI34"/>
    <mergeCell ref="BJ34:BN34"/>
    <mergeCell ref="AP31:AT31"/>
    <mergeCell ref="AU31:AY31"/>
    <mergeCell ref="AZ31:BD31"/>
    <mergeCell ref="BE31:BI31"/>
    <mergeCell ref="BJ31:BN31"/>
    <mergeCell ref="AP32:AT32"/>
    <mergeCell ref="AU32:AY32"/>
    <mergeCell ref="AZ32:BD32"/>
    <mergeCell ref="BE32:BI32"/>
    <mergeCell ref="BJ32:BN32"/>
    <mergeCell ref="AP29:AT29"/>
    <mergeCell ref="AU29:AY29"/>
    <mergeCell ref="AZ29:BD29"/>
    <mergeCell ref="BE29:BI29"/>
    <mergeCell ref="BJ29:BN29"/>
    <mergeCell ref="AP30:AT30"/>
    <mergeCell ref="AU30:AY30"/>
    <mergeCell ref="AZ30:BD30"/>
    <mergeCell ref="BE30:BI30"/>
    <mergeCell ref="BJ30:BN30"/>
    <mergeCell ref="AP27:AT27"/>
    <mergeCell ref="AU27:AY27"/>
    <mergeCell ref="AZ27:BD27"/>
    <mergeCell ref="BE27:BI27"/>
    <mergeCell ref="BJ27:BN27"/>
    <mergeCell ref="AP28:AT28"/>
    <mergeCell ref="AU28:AY28"/>
    <mergeCell ref="AZ28:BD28"/>
    <mergeCell ref="BE28:BI28"/>
    <mergeCell ref="BJ28:BN28"/>
    <mergeCell ref="AP25:AT25"/>
    <mergeCell ref="AU25:AY25"/>
    <mergeCell ref="AZ25:BD25"/>
    <mergeCell ref="BE25:BI25"/>
    <mergeCell ref="BJ25:BN25"/>
    <mergeCell ref="AP26:AT26"/>
    <mergeCell ref="AU26:AY26"/>
    <mergeCell ref="AZ26:BD26"/>
    <mergeCell ref="BE26:BI26"/>
    <mergeCell ref="BJ26:BN26"/>
    <mergeCell ref="AP23:AT23"/>
    <mergeCell ref="AU23:AY23"/>
    <mergeCell ref="AZ23:BD23"/>
    <mergeCell ref="BE23:BI23"/>
    <mergeCell ref="BJ23:BN23"/>
    <mergeCell ref="AP24:AT24"/>
    <mergeCell ref="AU24:AY24"/>
    <mergeCell ref="AZ24:BD24"/>
    <mergeCell ref="BE24:BI24"/>
    <mergeCell ref="BJ24:BN24"/>
    <mergeCell ref="AP21:AT21"/>
    <mergeCell ref="AU21:AY21"/>
    <mergeCell ref="AZ21:BD21"/>
    <mergeCell ref="BE21:BI21"/>
    <mergeCell ref="BJ21:BN21"/>
    <mergeCell ref="AP22:AT22"/>
    <mergeCell ref="AU22:AY22"/>
    <mergeCell ref="AZ22:BD22"/>
    <mergeCell ref="BE22:BI22"/>
    <mergeCell ref="BJ22:BN22"/>
    <mergeCell ref="AP19:AT19"/>
    <mergeCell ref="AU19:AY19"/>
    <mergeCell ref="AZ19:BD19"/>
    <mergeCell ref="BE19:BI19"/>
    <mergeCell ref="BJ19:BN19"/>
    <mergeCell ref="AP20:AT20"/>
    <mergeCell ref="AU20:AY20"/>
    <mergeCell ref="AZ20:BD20"/>
    <mergeCell ref="BE20:BI20"/>
    <mergeCell ref="BJ20:BN20"/>
    <mergeCell ref="AP17:AT17"/>
    <mergeCell ref="AU17:AY17"/>
    <mergeCell ref="AZ17:BD17"/>
    <mergeCell ref="BE17:BI17"/>
    <mergeCell ref="BJ17:BN17"/>
    <mergeCell ref="AP18:AT18"/>
    <mergeCell ref="AU18:AY18"/>
    <mergeCell ref="AZ18:BD18"/>
    <mergeCell ref="BE18:BI18"/>
    <mergeCell ref="BJ18:BN18"/>
    <mergeCell ref="AP15:AT15"/>
    <mergeCell ref="AU15:AY15"/>
    <mergeCell ref="AZ15:BD15"/>
    <mergeCell ref="BE15:BI15"/>
    <mergeCell ref="BJ15:BN15"/>
    <mergeCell ref="AP16:AT16"/>
    <mergeCell ref="AU16:AY16"/>
    <mergeCell ref="AZ16:BD16"/>
    <mergeCell ref="BE16:BI16"/>
    <mergeCell ref="BJ16:BN16"/>
    <mergeCell ref="AU13:AY13"/>
    <mergeCell ref="AZ13:BD13"/>
    <mergeCell ref="BE13:BI13"/>
    <mergeCell ref="BJ13:BN13"/>
    <mergeCell ref="AP14:AT14"/>
    <mergeCell ref="AU14:AY14"/>
    <mergeCell ref="AZ14:BD14"/>
    <mergeCell ref="BE14:BI14"/>
    <mergeCell ref="BJ14:BN14"/>
    <mergeCell ref="AP11:AT11"/>
    <mergeCell ref="AU11:AY11"/>
    <mergeCell ref="AZ11:BD11"/>
    <mergeCell ref="BE11:BI11"/>
    <mergeCell ref="BJ11:BN11"/>
    <mergeCell ref="AP12:AT12"/>
    <mergeCell ref="AU12:AY12"/>
    <mergeCell ref="AZ12:BD12"/>
    <mergeCell ref="BE12:BI12"/>
    <mergeCell ref="BJ12:BN12"/>
    <mergeCell ref="AK8:AO10"/>
    <mergeCell ref="AP8:AT10"/>
    <mergeCell ref="AU8:AY10"/>
    <mergeCell ref="AZ8:BD10"/>
    <mergeCell ref="BE8:BI10"/>
    <mergeCell ref="BJ8:BN10"/>
    <mergeCell ref="G9:U9"/>
    <mergeCell ref="V9:AJ9"/>
    <mergeCell ref="B121:F121"/>
    <mergeCell ref="G121:K121"/>
    <mergeCell ref="L121:P121"/>
    <mergeCell ref="Q121:U121"/>
    <mergeCell ref="V121:Z121"/>
    <mergeCell ref="AA121:AE121"/>
    <mergeCell ref="B123:F123"/>
    <mergeCell ref="G123:K123"/>
    <mergeCell ref="L123:P123"/>
    <mergeCell ref="Q123:U123"/>
    <mergeCell ref="V123:Z123"/>
    <mergeCell ref="AA123:AE123"/>
    <mergeCell ref="G101:K101"/>
    <mergeCell ref="L101:P101"/>
    <mergeCell ref="Q101:U101"/>
    <mergeCell ref="V101:Z101"/>
    <mergeCell ref="AA101:AE101"/>
    <mergeCell ref="AF101:AJ101"/>
    <mergeCell ref="AK101:AO101"/>
    <mergeCell ref="B83:F83"/>
    <mergeCell ref="G83:K83"/>
    <mergeCell ref="L83:P83"/>
    <mergeCell ref="Q83:U83"/>
    <mergeCell ref="AP13:AT13"/>
    <mergeCell ref="V72:Z72"/>
    <mergeCell ref="B73:F73"/>
    <mergeCell ref="G73:K73"/>
    <mergeCell ref="V71:Z71"/>
    <mergeCell ref="B71:F71"/>
    <mergeCell ref="G71:K71"/>
    <mergeCell ref="L71:P71"/>
    <mergeCell ref="Q71:U71"/>
    <mergeCell ref="AA71:AE71"/>
    <mergeCell ref="AF71:AJ71"/>
    <mergeCell ref="AK71:AO71"/>
    <mergeCell ref="AP71:AT71"/>
    <mergeCell ref="V69:Z69"/>
    <mergeCell ref="B69:F69"/>
    <mergeCell ref="G69:K69"/>
    <mergeCell ref="L69:P69"/>
    <mergeCell ref="Q69:U69"/>
    <mergeCell ref="AA69:AE69"/>
    <mergeCell ref="AF69:AJ69"/>
    <mergeCell ref="AK69:AO69"/>
    <mergeCell ref="AP69:AT69"/>
    <mergeCell ref="V70:Z70"/>
    <mergeCell ref="N4:S4"/>
    <mergeCell ref="T4:Y4"/>
    <mergeCell ref="N5:S5"/>
    <mergeCell ref="T5:Y5"/>
    <mergeCell ref="B25:F25"/>
    <mergeCell ref="G25:K25"/>
    <mergeCell ref="L25:P25"/>
    <mergeCell ref="G29:K29"/>
    <mergeCell ref="L29:P29"/>
    <mergeCell ref="Q29:U29"/>
    <mergeCell ref="V29:Z29"/>
    <mergeCell ref="B51:F51"/>
    <mergeCell ref="G51:K51"/>
    <mergeCell ref="L51:P51"/>
    <mergeCell ref="Q51:U51"/>
    <mergeCell ref="V51:Z51"/>
    <mergeCell ref="B4:G4"/>
    <mergeCell ref="H4:M4"/>
    <mergeCell ref="B5:G5"/>
    <mergeCell ref="H5:M5"/>
    <mergeCell ref="B14:F14"/>
    <mergeCell ref="G14:K14"/>
    <mergeCell ref="L14:P14"/>
    <mergeCell ref="Q14:U14"/>
    <mergeCell ref="V14:Z14"/>
    <mergeCell ref="G10:K10"/>
    <mergeCell ref="L10:P10"/>
    <mergeCell ref="Q10:U10"/>
    <mergeCell ref="G8:AJ8"/>
    <mergeCell ref="V10:Z10"/>
    <mergeCell ref="B13:F13"/>
    <mergeCell ref="G13:K13"/>
    <mergeCell ref="L13:P13"/>
    <mergeCell ref="Q13:U13"/>
    <mergeCell ref="V13:Z13"/>
    <mergeCell ref="AA10:AE10"/>
    <mergeCell ref="L11:P11"/>
    <mergeCell ref="Q11:U11"/>
    <mergeCell ref="V11:Z11"/>
    <mergeCell ref="AA11:AE11"/>
    <mergeCell ref="B8:F10"/>
    <mergeCell ref="B28:F28"/>
    <mergeCell ref="G28:K28"/>
    <mergeCell ref="L28:P28"/>
    <mergeCell ref="Q28:U28"/>
    <mergeCell ref="V28:Z28"/>
    <mergeCell ref="AA28:AE28"/>
    <mergeCell ref="V15:Z15"/>
    <mergeCell ref="AA15:AE15"/>
    <mergeCell ref="AA19:AE19"/>
    <mergeCell ref="B23:F23"/>
    <mergeCell ref="G23:K23"/>
    <mergeCell ref="L23:P23"/>
    <mergeCell ref="Q23:U23"/>
    <mergeCell ref="V23:Z23"/>
    <mergeCell ref="AA23:AE23"/>
    <mergeCell ref="AA27:AE27"/>
    <mergeCell ref="Q25:U25"/>
    <mergeCell ref="V25:Z25"/>
    <mergeCell ref="AA14:AE14"/>
    <mergeCell ref="B29:F29"/>
    <mergeCell ref="B30:F30"/>
    <mergeCell ref="G30:K30"/>
    <mergeCell ref="L30:P30"/>
    <mergeCell ref="AF10:AJ10"/>
    <mergeCell ref="AF51:AJ51"/>
    <mergeCell ref="AA25:AE25"/>
    <mergeCell ref="AF25:AJ25"/>
    <mergeCell ref="AK25:AO25"/>
    <mergeCell ref="AK51:AO51"/>
    <mergeCell ref="B12:F12"/>
    <mergeCell ref="G12:K12"/>
    <mergeCell ref="L12:P12"/>
    <mergeCell ref="Q12:U12"/>
    <mergeCell ref="V12:Z12"/>
    <mergeCell ref="AA12:AE12"/>
    <mergeCell ref="AF12:AJ12"/>
    <mergeCell ref="AK12:AO12"/>
    <mergeCell ref="B11:F11"/>
    <mergeCell ref="G11:K11"/>
    <mergeCell ref="AF11:AJ11"/>
    <mergeCell ref="AK11:AO11"/>
    <mergeCell ref="AA13:AE13"/>
    <mergeCell ref="AF13:AJ13"/>
    <mergeCell ref="AK13:AO13"/>
    <mergeCell ref="AK16:AO16"/>
    <mergeCell ref="B15:F15"/>
    <mergeCell ref="G15:K15"/>
    <mergeCell ref="L15:P15"/>
    <mergeCell ref="AF14:AJ14"/>
    <mergeCell ref="AK14:AO14"/>
    <mergeCell ref="Q15:U15"/>
    <mergeCell ref="AF15:AJ15"/>
    <mergeCell ref="AK15:AO15"/>
    <mergeCell ref="B16:F16"/>
    <mergeCell ref="G16:K16"/>
    <mergeCell ref="L16:P16"/>
    <mergeCell ref="Q16:U16"/>
    <mergeCell ref="AA17:AE17"/>
    <mergeCell ref="AF17:AJ17"/>
    <mergeCell ref="AK17:AO17"/>
    <mergeCell ref="V16:Z16"/>
    <mergeCell ref="AA16:AE16"/>
    <mergeCell ref="AF16:AJ16"/>
    <mergeCell ref="B18:F18"/>
    <mergeCell ref="G18:K18"/>
    <mergeCell ref="L18:P18"/>
    <mergeCell ref="Q18:U18"/>
    <mergeCell ref="V18:Z18"/>
    <mergeCell ref="AA18:AE18"/>
    <mergeCell ref="AF18:AJ18"/>
    <mergeCell ref="AK18:AO18"/>
    <mergeCell ref="B17:F17"/>
    <mergeCell ref="G17:K17"/>
    <mergeCell ref="L17:P17"/>
    <mergeCell ref="Q17:U17"/>
    <mergeCell ref="V17:Z17"/>
    <mergeCell ref="AF19:AJ19"/>
    <mergeCell ref="AK19:AO19"/>
    <mergeCell ref="B20:F20"/>
    <mergeCell ref="G20:K20"/>
    <mergeCell ref="L20:P20"/>
    <mergeCell ref="Q20:U20"/>
    <mergeCell ref="V20:Z20"/>
    <mergeCell ref="AA20:AE20"/>
    <mergeCell ref="AF20:AJ20"/>
    <mergeCell ref="AK20:AO20"/>
    <mergeCell ref="B19:F19"/>
    <mergeCell ref="G19:K19"/>
    <mergeCell ref="L19:P19"/>
    <mergeCell ref="Q19:U19"/>
    <mergeCell ref="V19:Z19"/>
    <mergeCell ref="B22:F22"/>
    <mergeCell ref="G22:K22"/>
    <mergeCell ref="L22:P22"/>
    <mergeCell ref="Q22:U22"/>
    <mergeCell ref="V22:Z22"/>
    <mergeCell ref="AA22:AE22"/>
    <mergeCell ref="AF22:AJ22"/>
    <mergeCell ref="AK22:AO22"/>
    <mergeCell ref="B21:F21"/>
    <mergeCell ref="G21:K21"/>
    <mergeCell ref="L21:P21"/>
    <mergeCell ref="Q21:U21"/>
    <mergeCell ref="V21:Z21"/>
    <mergeCell ref="AA21:AE21"/>
    <mergeCell ref="AF21:AJ21"/>
    <mergeCell ref="AK21:AO21"/>
    <mergeCell ref="AF23:AJ23"/>
    <mergeCell ref="AK23:AO23"/>
    <mergeCell ref="B24:F24"/>
    <mergeCell ref="G24:K24"/>
    <mergeCell ref="L24:P24"/>
    <mergeCell ref="Q24:U24"/>
    <mergeCell ref="V24:Z24"/>
    <mergeCell ref="AA24:AE24"/>
    <mergeCell ref="AF24:AJ24"/>
    <mergeCell ref="AK24:AO24"/>
    <mergeCell ref="B26:F26"/>
    <mergeCell ref="G26:K26"/>
    <mergeCell ref="L26:P26"/>
    <mergeCell ref="Q26:U26"/>
    <mergeCell ref="V30:Z30"/>
    <mergeCell ref="AA30:AE30"/>
    <mergeCell ref="AF30:AJ30"/>
    <mergeCell ref="AK30:AO30"/>
    <mergeCell ref="AA29:AE29"/>
    <mergeCell ref="AF29:AJ29"/>
    <mergeCell ref="AK29:AO29"/>
    <mergeCell ref="AF28:AJ28"/>
    <mergeCell ref="AK28:AO28"/>
    <mergeCell ref="V26:Z26"/>
    <mergeCell ref="AA26:AE26"/>
    <mergeCell ref="AF26:AJ26"/>
    <mergeCell ref="AK26:AO26"/>
    <mergeCell ref="B27:F27"/>
    <mergeCell ref="G27:K27"/>
    <mergeCell ref="L27:P27"/>
    <mergeCell ref="Q27:U27"/>
    <mergeCell ref="V27:Z27"/>
    <mergeCell ref="AF27:AJ27"/>
    <mergeCell ref="AK27:AO27"/>
    <mergeCell ref="Q30:U30"/>
    <mergeCell ref="AA51:AE51"/>
    <mergeCell ref="B31:F31"/>
    <mergeCell ref="G31:K31"/>
    <mergeCell ref="L31:P31"/>
    <mergeCell ref="Q31:U31"/>
    <mergeCell ref="V31:Z31"/>
    <mergeCell ref="AA31:AE31"/>
    <mergeCell ref="B33:F33"/>
    <mergeCell ref="G33:K33"/>
    <mergeCell ref="L33:P33"/>
    <mergeCell ref="Q33:U33"/>
    <mergeCell ref="V33:Z33"/>
    <mergeCell ref="AA33:AE33"/>
    <mergeCell ref="B35:F35"/>
    <mergeCell ref="G35:K35"/>
    <mergeCell ref="L35:P35"/>
    <mergeCell ref="Q35:U35"/>
    <mergeCell ref="V35:Z35"/>
    <mergeCell ref="AA35:AE35"/>
    <mergeCell ref="AF31:AJ31"/>
    <mergeCell ref="AK31:AO31"/>
    <mergeCell ref="B32:F32"/>
    <mergeCell ref="G32:K32"/>
    <mergeCell ref="L32:P32"/>
    <mergeCell ref="Q32:U32"/>
    <mergeCell ref="V32:Z32"/>
    <mergeCell ref="AA32:AE32"/>
    <mergeCell ref="AF32:AJ32"/>
    <mergeCell ref="AK32:AO32"/>
    <mergeCell ref="AF33:AJ33"/>
    <mergeCell ref="AK33:AO33"/>
    <mergeCell ref="B34:F34"/>
    <mergeCell ref="G34:K34"/>
    <mergeCell ref="L34:P34"/>
    <mergeCell ref="Q34:U34"/>
    <mergeCell ref="V34:Z34"/>
    <mergeCell ref="AA34:AE34"/>
    <mergeCell ref="AF34:AJ34"/>
    <mergeCell ref="AK34:AO34"/>
    <mergeCell ref="AF35:AJ35"/>
    <mergeCell ref="AK35:AO35"/>
    <mergeCell ref="B36:F36"/>
    <mergeCell ref="G36:K36"/>
    <mergeCell ref="L36:P36"/>
    <mergeCell ref="Q36:U36"/>
    <mergeCell ref="V36:Z36"/>
    <mergeCell ref="AA36:AE36"/>
    <mergeCell ref="AF36:AJ36"/>
    <mergeCell ref="AK36:AO36"/>
    <mergeCell ref="B37:F37"/>
    <mergeCell ref="G37:K37"/>
    <mergeCell ref="L37:P37"/>
    <mergeCell ref="Q37:U37"/>
    <mergeCell ref="V37:Z37"/>
    <mergeCell ref="AA37:AE37"/>
    <mergeCell ref="AF37:AJ37"/>
    <mergeCell ref="AK37:AO37"/>
    <mergeCell ref="B38:F38"/>
    <mergeCell ref="G38:K38"/>
    <mergeCell ref="L38:P38"/>
    <mergeCell ref="Q38:U38"/>
    <mergeCell ref="V38:Z38"/>
    <mergeCell ref="AA38:AE38"/>
    <mergeCell ref="AF38:AJ38"/>
    <mergeCell ref="AK38:AO38"/>
    <mergeCell ref="B39:F39"/>
    <mergeCell ref="G39:K39"/>
    <mergeCell ref="L39:P39"/>
    <mergeCell ref="Q39:U39"/>
    <mergeCell ref="V39:Z39"/>
    <mergeCell ref="AA39:AE39"/>
    <mergeCell ref="AF39:AJ39"/>
    <mergeCell ref="AK39:AO39"/>
    <mergeCell ref="B40:F40"/>
    <mergeCell ref="G40:K40"/>
    <mergeCell ref="L40:P40"/>
    <mergeCell ref="Q40:U40"/>
    <mergeCell ref="V40:Z40"/>
    <mergeCell ref="AA40:AE40"/>
    <mergeCell ref="AF40:AJ40"/>
    <mergeCell ref="AK40:AO40"/>
    <mergeCell ref="B41:F41"/>
    <mergeCell ref="G41:K41"/>
    <mergeCell ref="L41:P41"/>
    <mergeCell ref="Q41:U41"/>
    <mergeCell ref="V41:Z41"/>
    <mergeCell ref="AA41:AE41"/>
    <mergeCell ref="AF41:AJ41"/>
    <mergeCell ref="AK41:AO41"/>
    <mergeCell ref="B42:F42"/>
    <mergeCell ref="G42:K42"/>
    <mergeCell ref="L42:P42"/>
    <mergeCell ref="Q42:U42"/>
    <mergeCell ref="V42:Z42"/>
    <mergeCell ref="AA42:AE42"/>
    <mergeCell ref="AF42:AJ42"/>
    <mergeCell ref="AK42:AO42"/>
    <mergeCell ref="B48:F48"/>
    <mergeCell ref="G48:K48"/>
    <mergeCell ref="L48:P48"/>
    <mergeCell ref="Q48:U48"/>
    <mergeCell ref="V48:Z48"/>
    <mergeCell ref="AA48:AE48"/>
    <mergeCell ref="AF48:AJ48"/>
    <mergeCell ref="AK48:AO48"/>
    <mergeCell ref="B43:F43"/>
    <mergeCell ref="G43:K43"/>
    <mergeCell ref="L43:P43"/>
    <mergeCell ref="Q43:U43"/>
    <mergeCell ref="V43:Z43"/>
    <mergeCell ref="AA43:AE43"/>
    <mergeCell ref="AF43:AJ43"/>
    <mergeCell ref="AK43:AO43"/>
    <mergeCell ref="B44:F44"/>
    <mergeCell ref="G44:K44"/>
    <mergeCell ref="L44:P44"/>
    <mergeCell ref="Q44:U44"/>
    <mergeCell ref="V44:Z44"/>
    <mergeCell ref="AA44:AE44"/>
    <mergeCell ref="AF44:AJ44"/>
    <mergeCell ref="AK44:AO44"/>
    <mergeCell ref="B45:F45"/>
    <mergeCell ref="G45:K45"/>
    <mergeCell ref="L45:P45"/>
    <mergeCell ref="Q45:U45"/>
    <mergeCell ref="V45:Z45"/>
    <mergeCell ref="AA45:AE45"/>
    <mergeCell ref="AF45:AJ45"/>
    <mergeCell ref="AK45:AO45"/>
    <mergeCell ref="B49:F49"/>
    <mergeCell ref="G49:K49"/>
    <mergeCell ref="L49:P49"/>
    <mergeCell ref="Q49:U49"/>
    <mergeCell ref="V49:Z49"/>
    <mergeCell ref="AA49:AE49"/>
    <mergeCell ref="AF49:AJ49"/>
    <mergeCell ref="AK49:AO49"/>
    <mergeCell ref="B50:F50"/>
    <mergeCell ref="G50:K50"/>
    <mergeCell ref="L50:P50"/>
    <mergeCell ref="Q50:U50"/>
    <mergeCell ref="V50:Z50"/>
    <mergeCell ref="AA50:AE50"/>
    <mergeCell ref="AF50:AJ50"/>
    <mergeCell ref="AK50:AO50"/>
    <mergeCell ref="B46:F46"/>
    <mergeCell ref="G46:K46"/>
    <mergeCell ref="L46:P46"/>
    <mergeCell ref="Q46:U46"/>
    <mergeCell ref="V46:Z46"/>
    <mergeCell ref="AA46:AE46"/>
    <mergeCell ref="AF46:AJ46"/>
    <mergeCell ref="AK46:AO46"/>
    <mergeCell ref="B47:F47"/>
    <mergeCell ref="G47:K47"/>
    <mergeCell ref="L47:P47"/>
    <mergeCell ref="Q47:U47"/>
    <mergeCell ref="V47:Z47"/>
    <mergeCell ref="AA47:AE47"/>
    <mergeCell ref="AF47:AJ47"/>
    <mergeCell ref="AK47:AO47"/>
  </mergeCells>
  <phoneticPr fontId="4" type="noConversion"/>
  <pageMargins left="0.39370078740157483" right="0.39370078740157483" top="0.39370078740157483" bottom="0.39370078740157483" header="0.19685039370078741" footer="0.19685039370078741"/>
  <pageSetup paperSize="9" fitToHeight="10" orientation="portrait" r:id="rId1"/>
  <headerFooter alignWithMargins="0">
    <oddFooter>&amp;L&amp;10F-02P-04-001 (Rev.00)&amp;C&amp;10&amp;P of &amp;N&amp;R&amp;"돋움,굵게"&amp;9(주)에이치시티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M367"/>
  <sheetViews>
    <sheetView showGridLines="0" zoomScaleNormal="100" workbookViewId="0"/>
  </sheetViews>
  <sheetFormatPr defaultColWidth="8.77734375" defaultRowHeight="18" customHeight="1"/>
  <cols>
    <col min="1" max="1" width="2.77734375" style="119" customWidth="1"/>
    <col min="2" max="2" width="8.77734375" style="121"/>
    <col min="3" max="3" width="8.77734375" style="121" customWidth="1"/>
    <col min="4" max="4" width="8.77734375" style="121"/>
    <col min="5" max="5" width="9.88671875" style="120" bestFit="1" customWidth="1"/>
    <col min="6" max="8" width="8.77734375" style="120"/>
    <col min="9" max="12" width="8.77734375" style="120" customWidth="1"/>
    <col min="13" max="21" width="8.77734375" style="120"/>
    <col min="22" max="16384" width="8.77734375" style="119"/>
  </cols>
  <sheetData>
    <row r="1" spans="1:39" ht="15" customHeight="1">
      <c r="A1" s="116" t="s">
        <v>428</v>
      </c>
      <c r="B1" s="117"/>
      <c r="C1" s="117"/>
      <c r="D1" s="117"/>
      <c r="E1" s="118"/>
      <c r="F1" s="118"/>
      <c r="G1" s="118"/>
      <c r="H1" s="118"/>
      <c r="I1" s="118"/>
      <c r="J1" s="118"/>
      <c r="K1" s="118"/>
      <c r="L1" s="118"/>
      <c r="M1" s="118"/>
      <c r="N1" s="118"/>
      <c r="O1" s="118"/>
      <c r="P1" s="118"/>
      <c r="Q1" s="118"/>
      <c r="R1" s="118"/>
      <c r="S1" s="118"/>
      <c r="T1" s="118"/>
      <c r="U1" s="118"/>
    </row>
    <row r="2" spans="1:39" ht="26.25">
      <c r="B2" s="156" t="s">
        <v>429</v>
      </c>
      <c r="C2" s="156" t="s">
        <v>430</v>
      </c>
      <c r="D2" s="156" t="s">
        <v>431</v>
      </c>
      <c r="E2" s="156" t="s">
        <v>133</v>
      </c>
      <c r="F2" s="156" t="s">
        <v>223</v>
      </c>
      <c r="G2" s="156" t="s">
        <v>432</v>
      </c>
      <c r="H2" s="156" t="s">
        <v>433</v>
      </c>
      <c r="I2" s="156" t="s">
        <v>434</v>
      </c>
      <c r="J2" s="156" t="s">
        <v>435</v>
      </c>
      <c r="K2" s="196" t="s">
        <v>436</v>
      </c>
      <c r="L2" s="196" t="s">
        <v>437</v>
      </c>
      <c r="M2" s="156" t="s">
        <v>438</v>
      </c>
      <c r="N2" s="156" t="s">
        <v>439</v>
      </c>
      <c r="O2" s="156" t="s">
        <v>434</v>
      </c>
      <c r="P2" s="156" t="s">
        <v>440</v>
      </c>
      <c r="Q2" s="156" t="s">
        <v>441</v>
      </c>
      <c r="R2" s="156" t="s">
        <v>442</v>
      </c>
      <c r="S2" s="156" t="s">
        <v>443</v>
      </c>
      <c r="T2" s="156" t="s">
        <v>134</v>
      </c>
      <c r="U2" s="156" t="s">
        <v>444</v>
      </c>
      <c r="V2" s="156" t="s">
        <v>445</v>
      </c>
      <c r="W2" s="156" t="s">
        <v>446</v>
      </c>
      <c r="X2" s="156" t="s">
        <v>447</v>
      </c>
      <c r="Y2" s="173" t="s">
        <v>96</v>
      </c>
      <c r="Z2" s="173" t="s">
        <v>97</v>
      </c>
    </row>
    <row r="3" spans="1:39" ht="15" customHeight="1">
      <c r="B3" s="158" t="e">
        <f>C3</f>
        <v>#DIV/0!</v>
      </c>
      <c r="C3" s="158" t="e">
        <f>AVERAGE(기본정보!B12:B13)</f>
        <v>#DIV/0!</v>
      </c>
      <c r="D3" s="158">
        <f>11.5*10^-6</f>
        <v>1.15E-5</v>
      </c>
      <c r="E3" s="158">
        <f>IF(F3="표준 측장기",8*10^-6,11.5*10^-6)</f>
        <v>7.9999999999999996E-6</v>
      </c>
      <c r="F3" s="158" t="str">
        <f>IFERROR(VLOOKUP(Length_11!B317,R338:U341,3,FALSE),"표준 측장기")</f>
        <v>표준 측장기</v>
      </c>
      <c r="G3" s="158">
        <f>MIN(C9:C318)</f>
        <v>0</v>
      </c>
      <c r="H3" s="158">
        <f>MAX(C9:C318)</f>
        <v>0</v>
      </c>
      <c r="I3" s="158" t="str">
        <f>D9</f>
        <v/>
      </c>
      <c r="J3" s="158">
        <f>IF(I3="inch",25.4,1)</f>
        <v>1</v>
      </c>
      <c r="K3" s="158">
        <f>MIN(S9:S318)</f>
        <v>0</v>
      </c>
      <c r="L3" s="158">
        <f>MAX(S9:S318)</f>
        <v>0</v>
      </c>
      <c r="M3" s="158">
        <f>Length_11!G4</f>
        <v>0</v>
      </c>
      <c r="N3" s="158">
        <f>Length_11!H4</f>
        <v>0</v>
      </c>
      <c r="O3" s="158">
        <f>Length_11!I4</f>
        <v>0</v>
      </c>
      <c r="P3" s="158">
        <f>IF(F3="레이저 스캔 마이크로미터",0,0.2)</f>
        <v>0.2</v>
      </c>
      <c r="Q3" s="158">
        <f>IF(F3="레이저 스캔 마이크로미터",0,6.2*10^11*10^-6)</f>
        <v>620000</v>
      </c>
      <c r="R3" s="158">
        <f>P3</f>
        <v>0.2</v>
      </c>
      <c r="S3" s="158">
        <f>Q3</f>
        <v>620000</v>
      </c>
      <c r="T3" s="158">
        <f>IF(F3="레이저 스캔 마이크로미터",0,5)</f>
        <v>5</v>
      </c>
      <c r="U3" s="158">
        <f>IF(F3="레이저 스캔 마이크로미터",0,8)</f>
        <v>8</v>
      </c>
      <c r="V3" s="158" t="e">
        <f ca="1">OFFSET(Length_11!C3,MATCH($L3,$S9:$S318,0),0)</f>
        <v>#N/A</v>
      </c>
      <c r="W3" s="158" t="e">
        <f ca="1">OFFSET(Length_11!D3,MATCH($L3,$S9:$S318,0),0)</f>
        <v>#N/A</v>
      </c>
      <c r="X3" s="158" t="e">
        <f ca="1">OFFSET(Length_11!E3,MATCH($L3,$S9:$S318,0),0)</f>
        <v>#N/A</v>
      </c>
      <c r="Y3" s="127" t="e">
        <f ca="1">IF(SUM(R335)=0,"","초과")</f>
        <v>#DIV/0!</v>
      </c>
      <c r="Z3" s="273" t="str">
        <f>IF(SUM(AL8)=0,"PASS","FAIL")</f>
        <v>PASS</v>
      </c>
    </row>
    <row r="4" spans="1:39" ht="15" customHeight="1">
      <c r="B4" s="117"/>
      <c r="C4" s="117"/>
      <c r="D4" s="117"/>
      <c r="E4" s="118"/>
      <c r="F4" s="118"/>
      <c r="G4" s="118"/>
      <c r="H4" s="118"/>
      <c r="I4" s="118"/>
      <c r="J4" s="118"/>
      <c r="K4" s="118"/>
      <c r="L4" s="118"/>
      <c r="M4" s="118"/>
      <c r="N4" s="118"/>
      <c r="O4" s="118"/>
      <c r="P4" s="118"/>
      <c r="Q4" s="118"/>
      <c r="R4" s="118"/>
      <c r="S4" s="118"/>
      <c r="T4" s="118"/>
      <c r="U4" s="118"/>
    </row>
    <row r="5" spans="1:39" ht="15" customHeight="1">
      <c r="A5" s="116" t="s">
        <v>448</v>
      </c>
      <c r="C5" s="117"/>
      <c r="D5" s="122"/>
      <c r="E5" s="122"/>
      <c r="F5" s="122"/>
      <c r="G5" s="122"/>
      <c r="H5" s="122"/>
      <c r="I5" s="122"/>
      <c r="J5" s="122"/>
      <c r="K5" s="122"/>
      <c r="L5" s="122"/>
      <c r="M5" s="122"/>
      <c r="N5" s="122"/>
      <c r="O5" s="122"/>
      <c r="P5" s="122"/>
      <c r="Q5" s="122"/>
      <c r="R5" s="122"/>
      <c r="S5" s="122"/>
      <c r="T5" s="122"/>
      <c r="U5" s="122"/>
      <c r="V5" s="122"/>
      <c r="W5" s="122"/>
      <c r="X5" s="122"/>
      <c r="Y5" s="122"/>
      <c r="Z5" s="122"/>
      <c r="AA5" s="122"/>
      <c r="AF5" s="129" t="s">
        <v>135</v>
      </c>
    </row>
    <row r="6" spans="1:39" ht="24">
      <c r="B6" s="454" t="s">
        <v>449</v>
      </c>
      <c r="C6" s="461" t="s">
        <v>450</v>
      </c>
      <c r="D6" s="461" t="s">
        <v>451</v>
      </c>
      <c r="E6" s="451" t="str">
        <f>F3&amp;" 지시값"</f>
        <v>표준 측장기 지시값</v>
      </c>
      <c r="F6" s="452"/>
      <c r="G6" s="452"/>
      <c r="H6" s="452"/>
      <c r="I6" s="452"/>
      <c r="J6" s="452"/>
      <c r="K6" s="453"/>
      <c r="L6" s="459" t="s">
        <v>452</v>
      </c>
      <c r="M6" s="156" t="s">
        <v>453</v>
      </c>
      <c r="N6" s="156" t="s">
        <v>454</v>
      </c>
      <c r="O6" s="156" t="s">
        <v>136</v>
      </c>
      <c r="P6" s="156" t="s">
        <v>455</v>
      </c>
      <c r="Q6" s="199" t="s">
        <v>456</v>
      </c>
      <c r="R6" s="156" t="s">
        <v>457</v>
      </c>
      <c r="S6" s="156" t="s">
        <v>458</v>
      </c>
      <c r="T6" s="156" t="s">
        <v>545</v>
      </c>
      <c r="U6" s="156" t="s">
        <v>459</v>
      </c>
      <c r="V6" s="156" t="s">
        <v>460</v>
      </c>
      <c r="W6" s="156"/>
      <c r="X6" s="156" t="s">
        <v>132</v>
      </c>
      <c r="Y6" s="156" t="s">
        <v>461</v>
      </c>
      <c r="Z6" s="156"/>
      <c r="AA6" s="156" t="s">
        <v>462</v>
      </c>
      <c r="AB6" s="156" t="s">
        <v>463</v>
      </c>
      <c r="AC6" s="448" t="s">
        <v>464</v>
      </c>
      <c r="AD6" s="450"/>
      <c r="AE6" s="122"/>
      <c r="AF6" s="457" t="s">
        <v>465</v>
      </c>
      <c r="AG6" s="458"/>
      <c r="AH6" s="448" t="s">
        <v>466</v>
      </c>
      <c r="AI6" s="450"/>
      <c r="AJ6" s="450"/>
      <c r="AK6" s="450"/>
      <c r="AL6" s="450"/>
      <c r="AM6" s="449"/>
    </row>
    <row r="7" spans="1:39" ht="15" customHeight="1">
      <c r="B7" s="455"/>
      <c r="C7" s="462"/>
      <c r="D7" s="462"/>
      <c r="E7" s="174" t="s">
        <v>121</v>
      </c>
      <c r="F7" s="196" t="s">
        <v>467</v>
      </c>
      <c r="G7" s="174" t="s">
        <v>468</v>
      </c>
      <c r="H7" s="196" t="s">
        <v>469</v>
      </c>
      <c r="I7" s="174" t="s">
        <v>470</v>
      </c>
      <c r="J7" s="174" t="s">
        <v>211</v>
      </c>
      <c r="K7" s="196" t="s">
        <v>471</v>
      </c>
      <c r="L7" s="460"/>
      <c r="M7" s="156" t="s">
        <v>472</v>
      </c>
      <c r="N7" s="156" t="s">
        <v>473</v>
      </c>
      <c r="O7" s="156" t="s">
        <v>474</v>
      </c>
      <c r="P7" s="156" t="s">
        <v>475</v>
      </c>
      <c r="Q7" s="156" t="s">
        <v>138</v>
      </c>
      <c r="R7" s="156" t="s">
        <v>476</v>
      </c>
      <c r="S7" s="156" t="s">
        <v>139</v>
      </c>
      <c r="T7" s="156" t="s">
        <v>546</v>
      </c>
      <c r="U7" s="156" t="s">
        <v>129</v>
      </c>
      <c r="V7" s="156" t="s">
        <v>130</v>
      </c>
      <c r="W7" s="156" t="s">
        <v>477</v>
      </c>
      <c r="X7" s="156" t="s">
        <v>129</v>
      </c>
      <c r="Y7" s="156" t="s">
        <v>130</v>
      </c>
      <c r="Z7" s="156" t="s">
        <v>478</v>
      </c>
      <c r="AA7" s="156" t="s">
        <v>479</v>
      </c>
      <c r="AB7" s="156" t="s">
        <v>480</v>
      </c>
      <c r="AC7" s="156" t="s">
        <v>481</v>
      </c>
      <c r="AD7" s="156" t="s">
        <v>112</v>
      </c>
      <c r="AE7" s="122"/>
      <c r="AF7" s="270" t="s">
        <v>482</v>
      </c>
      <c r="AG7" s="270" t="s">
        <v>140</v>
      </c>
      <c r="AH7" s="156" t="s">
        <v>458</v>
      </c>
      <c r="AI7" s="156" t="s">
        <v>483</v>
      </c>
      <c r="AJ7" s="156" t="s">
        <v>484</v>
      </c>
      <c r="AK7" s="269" t="s">
        <v>465</v>
      </c>
      <c r="AL7" s="269" t="s">
        <v>485</v>
      </c>
      <c r="AM7" s="269" t="s">
        <v>486</v>
      </c>
    </row>
    <row r="8" spans="1:39" ht="15" customHeight="1">
      <c r="B8" s="456"/>
      <c r="C8" s="463"/>
      <c r="D8" s="463"/>
      <c r="E8" s="196">
        <f>O3</f>
        <v>0</v>
      </c>
      <c r="F8" s="196">
        <f t="shared" ref="F8:J8" si="0">E8</f>
        <v>0</v>
      </c>
      <c r="G8" s="196">
        <f t="shared" si="0"/>
        <v>0</v>
      </c>
      <c r="H8" s="196">
        <f t="shared" si="0"/>
        <v>0</v>
      </c>
      <c r="I8" s="196">
        <f t="shared" si="0"/>
        <v>0</v>
      </c>
      <c r="J8" s="196">
        <f t="shared" si="0"/>
        <v>0</v>
      </c>
      <c r="K8" s="196">
        <f>I8</f>
        <v>0</v>
      </c>
      <c r="L8" s="156" t="s">
        <v>487</v>
      </c>
      <c r="M8" s="156" t="s">
        <v>488</v>
      </c>
      <c r="N8" s="156" t="s">
        <v>489</v>
      </c>
      <c r="O8" s="198" t="s">
        <v>490</v>
      </c>
      <c r="P8" s="156" t="s">
        <v>491</v>
      </c>
      <c r="Q8" s="198" t="s">
        <v>490</v>
      </c>
      <c r="R8" s="156" t="s">
        <v>491</v>
      </c>
      <c r="S8" s="156" t="s">
        <v>492</v>
      </c>
      <c r="T8" s="156" t="s">
        <v>492</v>
      </c>
      <c r="U8" s="156"/>
      <c r="V8" s="156" t="s">
        <v>131</v>
      </c>
      <c r="W8" s="156" t="s">
        <v>493</v>
      </c>
      <c r="X8" s="156"/>
      <c r="Y8" s="156" t="s">
        <v>131</v>
      </c>
      <c r="Z8" s="156" t="s">
        <v>494</v>
      </c>
      <c r="AA8" s="156" t="s">
        <v>495</v>
      </c>
      <c r="AB8" s="156" t="s">
        <v>495</v>
      </c>
      <c r="AC8" s="156" t="s">
        <v>495</v>
      </c>
      <c r="AD8" s="156" t="s">
        <v>141</v>
      </c>
      <c r="AE8" s="122"/>
      <c r="AF8" s="156" t="s">
        <v>141</v>
      </c>
      <c r="AG8" s="156" t="s">
        <v>488</v>
      </c>
      <c r="AH8" s="156" t="s">
        <v>492</v>
      </c>
      <c r="AI8" s="156" t="s">
        <v>488</v>
      </c>
      <c r="AJ8" s="156" t="s">
        <v>489</v>
      </c>
      <c r="AK8" s="156" t="s">
        <v>489</v>
      </c>
      <c r="AL8" s="276">
        <f>IF(TYPE(MATCH("FAIL",AL9:AL318,0))=16,0,1)</f>
        <v>0</v>
      </c>
      <c r="AM8" s="269" t="s">
        <v>495</v>
      </c>
    </row>
    <row r="9" spans="1:39" ht="15" customHeight="1">
      <c r="B9" s="175" t="b">
        <f>IF(TRIM(Length_11!A4)="",FALSE,TRUE)</f>
        <v>0</v>
      </c>
      <c r="C9" s="158" t="str">
        <f>IF($B9=FALSE,"",VALUE(Length_11!A4))</f>
        <v/>
      </c>
      <c r="D9" s="158" t="str">
        <f>IF($B9=FALSE,"",Length_11!B4)</f>
        <v/>
      </c>
      <c r="E9" s="175" t="str">
        <f>IF($B9=FALSE,"",Length_11!M4)</f>
        <v/>
      </c>
      <c r="F9" s="175" t="str">
        <f>IF($B9=FALSE,"",Length_11!N4)</f>
        <v/>
      </c>
      <c r="G9" s="175" t="str">
        <f>IF($B9=FALSE,"",Length_11!O4)</f>
        <v/>
      </c>
      <c r="H9" s="175" t="str">
        <f>IF($B9=FALSE,"",Length_11!P4)</f>
        <v/>
      </c>
      <c r="I9" s="175" t="str">
        <f>IF($B9=FALSE,"",Length_11!Q4)</f>
        <v/>
      </c>
      <c r="J9" s="175" t="str">
        <f>IF($B9=FALSE,"",Length_11!R4)</f>
        <v/>
      </c>
      <c r="K9" s="158" t="str">
        <f>IF($B9=FALSE,"",AVERAGE(E9:J9))</f>
        <v/>
      </c>
      <c r="L9" s="176" t="str">
        <f t="shared" ref="L9:L72" si="1">IF($B9=FALSE,"",STDEV(E9:J9)*J$3)</f>
        <v/>
      </c>
      <c r="M9" s="178" t="str">
        <f>IF($B9=FALSE,"",Calcu!K9*J$3)</f>
        <v/>
      </c>
      <c r="N9" s="177" t="str">
        <f>IF($B9=FALSE,"",Length_11!E317)</f>
        <v/>
      </c>
      <c r="O9" s="275" t="str">
        <f>IF($B9=FALSE,"",AVERAGE($D$3:$E$3))</f>
        <v/>
      </c>
      <c r="P9" s="158" t="str">
        <f>IF($B9=FALSE,"",$B$3-$C$3)</f>
        <v/>
      </c>
      <c r="Q9" s="158" t="str">
        <f>IF($B9=FALSE,"",$D$3-$E$3)</f>
        <v/>
      </c>
      <c r="R9" s="158" t="str">
        <f>IF($B9=FALSE,"",AVERAGE($B$3:$C$3)-20)</f>
        <v/>
      </c>
      <c r="S9" s="165" t="str">
        <f t="shared" ref="S9:S72" si="2">IF($B9=FALSE,"",C9*J$3)</f>
        <v/>
      </c>
      <c r="T9" s="197" t="str">
        <f t="shared" ref="T9:T72" si="3">IF($B9=FALSE,"",(O9*P9+Q9*R9)*S9)</f>
        <v/>
      </c>
      <c r="U9" s="158" t="str">
        <f t="shared" ref="U9:U72" si="4">IF($B9=FALSE,"",P$3)</f>
        <v/>
      </c>
      <c r="V9" s="158" t="str">
        <f t="shared" ref="V9:V72" si="5">IF($B9=FALSE,"",Q$3)</f>
        <v/>
      </c>
      <c r="W9" s="158" t="str">
        <f t="shared" ref="W9:W72" si="6">IF($B9=FALSE,"",IF(F$3="레이저 스캔 마이크로미터",0,(1-U9^2)/(PI()*V9)))</f>
        <v/>
      </c>
      <c r="X9" s="158" t="str">
        <f t="shared" ref="X9:X72" si="7">IF($B9=FALSE,"",R$3)</f>
        <v/>
      </c>
      <c r="Y9" s="158" t="str">
        <f t="shared" ref="Y9:Y72" si="8">IF($B9=FALSE,"",S$3)</f>
        <v/>
      </c>
      <c r="Z9" s="158" t="str">
        <f t="shared" ref="Z9:Z72" si="9">IF($B9=FALSE,"",IF(F$3="레이저 스캔 마이크로미터",0,(1-X9^2)/(PI()*Y9)))</f>
        <v/>
      </c>
      <c r="AA9" s="202" t="str">
        <f t="shared" ref="AA9:AA72" si="10">IF($B9=FALSE,"",IF(F$3="레이저 스캔 마이크로미터",0,(($T$3*(W9+Z9))/$U$3)*(1+LN((16*$U$3^3)/((W9+Z9)*$T$3*C9)))))</f>
        <v/>
      </c>
      <c r="AB9" s="203" t="str">
        <f>IF($B9=FALSE,"",N9+M9-T9+AA9)</f>
        <v/>
      </c>
      <c r="AC9" s="158" t="str">
        <f>IF($B9=FALSE,"",ROUND(AB9,$M$335))</f>
        <v/>
      </c>
      <c r="AD9" s="158" t="str">
        <f>IF($B9=FALSE,"",ROUND(S9-AC9,$M$335))</f>
        <v/>
      </c>
      <c r="AE9" s="122"/>
      <c r="AF9" s="158" t="e">
        <f ca="1">IF(Length_11!J4&lt;0,ROUNDUP(Length_11!J4*J$3,$M$335),ROUNDDOWN(Length_11!J4*J$3,$M$335))</f>
        <v>#DIV/0!</v>
      </c>
      <c r="AG9" s="158" t="e">
        <f ca="1">IF(Length_11!K4&lt;0,ROUNDDOWN(Length_11!K4*J$3,$M$335),ROUNDUP(Length_11!K4*J$3,$M$335))</f>
        <v>#DIV/0!</v>
      </c>
      <c r="AH9" s="158" t="str">
        <f t="shared" ref="AH9:AH72" si="11">IF(B9=FALSE,"-",TEXT(S9,IF(S9&gt;=1000,"# ##","")&amp;$P$335))</f>
        <v>-</v>
      </c>
      <c r="AI9" s="158" t="str">
        <f t="shared" ref="AI9:AI72" si="12">IF(B9=FALSE,"-",TEXT(AC9,IF(AC9&gt;=1000,"# ##","")&amp;$P$335))</f>
        <v>-</v>
      </c>
      <c r="AJ9" s="158" t="str">
        <f t="shared" ref="AJ9:AJ72" si="13">IF(B9=FALSE,"-",TEXT(AD9,$P$335))</f>
        <v>-</v>
      </c>
      <c r="AK9" s="158" t="str">
        <f t="shared" ref="AK9:AK72" si="14">IF(B9=FALSE,"-","± "&amp;TEXT(AG9-S9,P$335))</f>
        <v>-</v>
      </c>
      <c r="AL9" s="158" t="str">
        <f>IF(B9=FALSE,"",IF(AND(AF9&lt;=AC9,AC9&lt;=AG9),"PASS","FAIL"))</f>
        <v/>
      </c>
      <c r="AM9" s="158" t="e">
        <f t="shared" ref="AM9:AM72" ca="1" si="15">S$335</f>
        <v>#DIV/0!</v>
      </c>
    </row>
    <row r="10" spans="1:39" ht="15" customHeight="1">
      <c r="B10" s="175" t="b">
        <f>IF(TRIM(Length_11!A5)="",FALSE,TRUE)</f>
        <v>0</v>
      </c>
      <c r="C10" s="158" t="str">
        <f>IF($B10=FALSE,"",VALUE(Length_11!A5))</f>
        <v/>
      </c>
      <c r="D10" s="158" t="str">
        <f>IF($B10=FALSE,"",Length_11!B5)</f>
        <v/>
      </c>
      <c r="E10" s="175" t="str">
        <f>IF($B10=FALSE,"",Length_11!M5)</f>
        <v/>
      </c>
      <c r="F10" s="175" t="str">
        <f>IF($B10=FALSE,"",Length_11!N5)</f>
        <v/>
      </c>
      <c r="G10" s="175" t="str">
        <f>IF($B10=FALSE,"",Length_11!O5)</f>
        <v/>
      </c>
      <c r="H10" s="175" t="str">
        <f>IF($B10=FALSE,"",Length_11!P5)</f>
        <v/>
      </c>
      <c r="I10" s="175" t="str">
        <f>IF($B10=FALSE,"",Length_11!Q5)</f>
        <v/>
      </c>
      <c r="J10" s="175" t="str">
        <f>IF($B10=FALSE,"",Length_11!R5)</f>
        <v/>
      </c>
      <c r="K10" s="158" t="str">
        <f t="shared" ref="K10:K73" si="16">IF($B10=FALSE,"",AVERAGE(E10:J10))</f>
        <v/>
      </c>
      <c r="L10" s="176" t="str">
        <f t="shared" si="1"/>
        <v/>
      </c>
      <c r="M10" s="178" t="str">
        <f>IF($B10=FALSE,"",Calcu!K10*J$3)</f>
        <v/>
      </c>
      <c r="N10" s="177" t="str">
        <f>IF($B10=FALSE,"",Length_11!E318)</f>
        <v/>
      </c>
      <c r="O10" s="158" t="str">
        <f t="shared" ref="O10:O73" si="17">IF($B10=FALSE,"",AVERAGE($D$3:$E$3))</f>
        <v/>
      </c>
      <c r="P10" s="158" t="str">
        <f t="shared" ref="P10:P73" si="18">IF($B10=FALSE,"",$B$3-$C$3)</f>
        <v/>
      </c>
      <c r="Q10" s="158" t="str">
        <f t="shared" ref="Q10:Q73" si="19">IF($B10=FALSE,"",$D$3-$E$3)</f>
        <v/>
      </c>
      <c r="R10" s="158" t="str">
        <f t="shared" ref="R10:R73" si="20">IF($B10=FALSE,"",AVERAGE($B$3:$C$3)-20)</f>
        <v/>
      </c>
      <c r="S10" s="165" t="str">
        <f t="shared" si="2"/>
        <v/>
      </c>
      <c r="T10" s="197" t="str">
        <f t="shared" si="3"/>
        <v/>
      </c>
      <c r="U10" s="158" t="str">
        <f t="shared" si="4"/>
        <v/>
      </c>
      <c r="V10" s="158" t="str">
        <f t="shared" si="5"/>
        <v/>
      </c>
      <c r="W10" s="158" t="str">
        <f t="shared" si="6"/>
        <v/>
      </c>
      <c r="X10" s="158" t="str">
        <f t="shared" si="7"/>
        <v/>
      </c>
      <c r="Y10" s="158" t="str">
        <f t="shared" si="8"/>
        <v/>
      </c>
      <c r="Z10" s="158" t="str">
        <f t="shared" si="9"/>
        <v/>
      </c>
      <c r="AA10" s="202" t="str">
        <f t="shared" si="10"/>
        <v/>
      </c>
      <c r="AB10" s="203" t="str">
        <f t="shared" ref="AB10:AB73" si="21">IF($B10=FALSE,"",N10+M10-T10+AA10)</f>
        <v/>
      </c>
      <c r="AC10" s="158" t="str">
        <f t="shared" ref="AC10:AC73" si="22">IF($B10=FALSE,"",ROUND(AB10,$M$335))</f>
        <v/>
      </c>
      <c r="AD10" s="158" t="str">
        <f t="shared" ref="AD10:AD73" si="23">IF($B10=FALSE,"",ROUND(S10-AC10,$M$335))</f>
        <v/>
      </c>
      <c r="AE10" s="122"/>
      <c r="AF10" s="158" t="e">
        <f ca="1">IF(Length_11!J5&lt;0,ROUNDUP(Length_11!J5*J$3,$M$335),ROUNDDOWN(Length_11!J5*J$3,$M$335))</f>
        <v>#DIV/0!</v>
      </c>
      <c r="AG10" s="158" t="e">
        <f ca="1">IF(Length_11!K5&lt;0,ROUNDDOWN(Length_11!K5*J$3,$M$335),ROUNDUP(Length_11!K5*J$3,$M$335))</f>
        <v>#DIV/0!</v>
      </c>
      <c r="AH10" s="158" t="str">
        <f t="shared" si="11"/>
        <v>-</v>
      </c>
      <c r="AI10" s="158" t="str">
        <f t="shared" si="12"/>
        <v>-</v>
      </c>
      <c r="AJ10" s="158" t="str">
        <f t="shared" si="13"/>
        <v>-</v>
      </c>
      <c r="AK10" s="158" t="str">
        <f t="shared" si="14"/>
        <v>-</v>
      </c>
      <c r="AL10" s="158" t="str">
        <f t="shared" ref="AL10:AL73" si="24">IF(B10=FALSE,"",IF(AND(AF10&lt;=AC10,AC10&lt;=AG10),"PASS","FAIL"))</f>
        <v/>
      </c>
      <c r="AM10" s="158" t="e">
        <f t="shared" ca="1" si="15"/>
        <v>#DIV/0!</v>
      </c>
    </row>
    <row r="11" spans="1:39" ht="15" customHeight="1">
      <c r="B11" s="175" t="b">
        <f>IF(TRIM(Length_11!A6)="",FALSE,TRUE)</f>
        <v>0</v>
      </c>
      <c r="C11" s="158" t="str">
        <f>IF($B11=FALSE,"",VALUE(Length_11!A6))</f>
        <v/>
      </c>
      <c r="D11" s="158" t="str">
        <f>IF($B11=FALSE,"",Length_11!B6)</f>
        <v/>
      </c>
      <c r="E11" s="175" t="str">
        <f>IF($B11=FALSE,"",Length_11!M6)</f>
        <v/>
      </c>
      <c r="F11" s="175" t="str">
        <f>IF($B11=FALSE,"",Length_11!N6)</f>
        <v/>
      </c>
      <c r="G11" s="175" t="str">
        <f>IF($B11=FALSE,"",Length_11!O6)</f>
        <v/>
      </c>
      <c r="H11" s="175" t="str">
        <f>IF($B11=FALSE,"",Length_11!P6)</f>
        <v/>
      </c>
      <c r="I11" s="175" t="str">
        <f>IF($B11=FALSE,"",Length_11!Q6)</f>
        <v/>
      </c>
      <c r="J11" s="175" t="str">
        <f>IF($B11=FALSE,"",Length_11!R6)</f>
        <v/>
      </c>
      <c r="K11" s="158" t="str">
        <f t="shared" si="16"/>
        <v/>
      </c>
      <c r="L11" s="176" t="str">
        <f t="shared" si="1"/>
        <v/>
      </c>
      <c r="M11" s="178" t="str">
        <f>IF($B11=FALSE,"",Calcu!K11*J$3)</f>
        <v/>
      </c>
      <c r="N11" s="177" t="str">
        <f>IF($B11=FALSE,"",Length_11!E319)</f>
        <v/>
      </c>
      <c r="O11" s="158" t="str">
        <f t="shared" si="17"/>
        <v/>
      </c>
      <c r="P11" s="158" t="str">
        <f t="shared" si="18"/>
        <v/>
      </c>
      <c r="Q11" s="158" t="str">
        <f t="shared" si="19"/>
        <v/>
      </c>
      <c r="R11" s="158" t="str">
        <f t="shared" si="20"/>
        <v/>
      </c>
      <c r="S11" s="165" t="str">
        <f t="shared" si="2"/>
        <v/>
      </c>
      <c r="T11" s="197" t="str">
        <f t="shared" si="3"/>
        <v/>
      </c>
      <c r="U11" s="158" t="str">
        <f t="shared" si="4"/>
        <v/>
      </c>
      <c r="V11" s="158" t="str">
        <f t="shared" si="5"/>
        <v/>
      </c>
      <c r="W11" s="158" t="str">
        <f t="shared" si="6"/>
        <v/>
      </c>
      <c r="X11" s="158" t="str">
        <f t="shared" si="7"/>
        <v/>
      </c>
      <c r="Y11" s="158" t="str">
        <f t="shared" si="8"/>
        <v/>
      </c>
      <c r="Z11" s="158" t="str">
        <f t="shared" si="9"/>
        <v/>
      </c>
      <c r="AA11" s="202" t="str">
        <f t="shared" si="10"/>
        <v/>
      </c>
      <c r="AB11" s="203" t="str">
        <f t="shared" si="21"/>
        <v/>
      </c>
      <c r="AC11" s="158" t="str">
        <f t="shared" si="22"/>
        <v/>
      </c>
      <c r="AD11" s="158" t="str">
        <f t="shared" si="23"/>
        <v/>
      </c>
      <c r="AE11" s="122"/>
      <c r="AF11" s="158" t="e">
        <f ca="1">IF(Length_11!J6&lt;0,ROUNDUP(Length_11!J6*J$3,$M$335),ROUNDDOWN(Length_11!J6*J$3,$M$335))</f>
        <v>#DIV/0!</v>
      </c>
      <c r="AG11" s="158" t="e">
        <f ca="1">IF(Length_11!K6&lt;0,ROUNDDOWN(Length_11!K6*J$3,$M$335),ROUNDUP(Length_11!K6*J$3,$M$335))</f>
        <v>#DIV/0!</v>
      </c>
      <c r="AH11" s="158" t="str">
        <f t="shared" si="11"/>
        <v>-</v>
      </c>
      <c r="AI11" s="158" t="str">
        <f t="shared" si="12"/>
        <v>-</v>
      </c>
      <c r="AJ11" s="158" t="str">
        <f t="shared" si="13"/>
        <v>-</v>
      </c>
      <c r="AK11" s="158" t="str">
        <f t="shared" si="14"/>
        <v>-</v>
      </c>
      <c r="AL11" s="158" t="str">
        <f t="shared" si="24"/>
        <v/>
      </c>
      <c r="AM11" s="158" t="e">
        <f t="shared" ca="1" si="15"/>
        <v>#DIV/0!</v>
      </c>
    </row>
    <row r="12" spans="1:39" ht="15" customHeight="1">
      <c r="B12" s="175" t="b">
        <f>IF(TRIM(Length_11!A7)="",FALSE,TRUE)</f>
        <v>0</v>
      </c>
      <c r="C12" s="158" t="str">
        <f>IF($B12=FALSE,"",VALUE(Length_11!A7))</f>
        <v/>
      </c>
      <c r="D12" s="158" t="str">
        <f>IF($B12=FALSE,"",Length_11!B7)</f>
        <v/>
      </c>
      <c r="E12" s="175" t="str">
        <f>IF($B12=FALSE,"",Length_11!M7)</f>
        <v/>
      </c>
      <c r="F12" s="175" t="str">
        <f>IF($B12=FALSE,"",Length_11!N7)</f>
        <v/>
      </c>
      <c r="G12" s="175" t="str">
        <f>IF($B12=FALSE,"",Length_11!O7)</f>
        <v/>
      </c>
      <c r="H12" s="175" t="str">
        <f>IF($B12=FALSE,"",Length_11!P7)</f>
        <v/>
      </c>
      <c r="I12" s="175" t="str">
        <f>IF($B12=FALSE,"",Length_11!Q7)</f>
        <v/>
      </c>
      <c r="J12" s="175" t="str">
        <f>IF($B12=FALSE,"",Length_11!R7)</f>
        <v/>
      </c>
      <c r="K12" s="158" t="str">
        <f t="shared" si="16"/>
        <v/>
      </c>
      <c r="L12" s="176" t="str">
        <f t="shared" si="1"/>
        <v/>
      </c>
      <c r="M12" s="178" t="str">
        <f>IF($B12=FALSE,"",Calcu!K12*J$3)</f>
        <v/>
      </c>
      <c r="N12" s="177" t="str">
        <f>IF($B12=FALSE,"",Length_11!E320)</f>
        <v/>
      </c>
      <c r="O12" s="158" t="str">
        <f t="shared" si="17"/>
        <v/>
      </c>
      <c r="P12" s="158" t="str">
        <f t="shared" si="18"/>
        <v/>
      </c>
      <c r="Q12" s="158" t="str">
        <f t="shared" si="19"/>
        <v/>
      </c>
      <c r="R12" s="158" t="str">
        <f t="shared" si="20"/>
        <v/>
      </c>
      <c r="S12" s="165" t="str">
        <f t="shared" si="2"/>
        <v/>
      </c>
      <c r="T12" s="197" t="str">
        <f t="shared" si="3"/>
        <v/>
      </c>
      <c r="U12" s="158" t="str">
        <f t="shared" si="4"/>
        <v/>
      </c>
      <c r="V12" s="158" t="str">
        <f t="shared" si="5"/>
        <v/>
      </c>
      <c r="W12" s="158" t="str">
        <f t="shared" si="6"/>
        <v/>
      </c>
      <c r="X12" s="158" t="str">
        <f t="shared" si="7"/>
        <v/>
      </c>
      <c r="Y12" s="158" t="str">
        <f t="shared" si="8"/>
        <v/>
      </c>
      <c r="Z12" s="158" t="str">
        <f t="shared" si="9"/>
        <v/>
      </c>
      <c r="AA12" s="202" t="str">
        <f t="shared" si="10"/>
        <v/>
      </c>
      <c r="AB12" s="203" t="str">
        <f t="shared" si="21"/>
        <v/>
      </c>
      <c r="AC12" s="158" t="str">
        <f t="shared" si="22"/>
        <v/>
      </c>
      <c r="AD12" s="158" t="str">
        <f t="shared" si="23"/>
        <v/>
      </c>
      <c r="AE12" s="122"/>
      <c r="AF12" s="158" t="e">
        <f ca="1">IF(Length_11!J7&lt;0,ROUNDUP(Length_11!J7*J$3,$M$335),ROUNDDOWN(Length_11!J7*J$3,$M$335))</f>
        <v>#DIV/0!</v>
      </c>
      <c r="AG12" s="158" t="e">
        <f ca="1">IF(Length_11!K7&lt;0,ROUNDDOWN(Length_11!K7*J$3,$M$335),ROUNDUP(Length_11!K7*J$3,$M$335))</f>
        <v>#DIV/0!</v>
      </c>
      <c r="AH12" s="158" t="str">
        <f t="shared" si="11"/>
        <v>-</v>
      </c>
      <c r="AI12" s="158" t="str">
        <f t="shared" si="12"/>
        <v>-</v>
      </c>
      <c r="AJ12" s="158" t="str">
        <f t="shared" si="13"/>
        <v>-</v>
      </c>
      <c r="AK12" s="158" t="str">
        <f t="shared" si="14"/>
        <v>-</v>
      </c>
      <c r="AL12" s="158" t="str">
        <f t="shared" si="24"/>
        <v/>
      </c>
      <c r="AM12" s="158" t="e">
        <f t="shared" ca="1" si="15"/>
        <v>#DIV/0!</v>
      </c>
    </row>
    <row r="13" spans="1:39" ht="15" customHeight="1">
      <c r="B13" s="175" t="b">
        <f>IF(TRIM(Length_11!A8)="",FALSE,TRUE)</f>
        <v>0</v>
      </c>
      <c r="C13" s="158" t="str">
        <f>IF($B13=FALSE,"",VALUE(Length_11!A8))</f>
        <v/>
      </c>
      <c r="D13" s="158" t="str">
        <f>IF($B13=FALSE,"",Length_11!B8)</f>
        <v/>
      </c>
      <c r="E13" s="175" t="str">
        <f>IF($B13=FALSE,"",Length_11!M8)</f>
        <v/>
      </c>
      <c r="F13" s="175" t="str">
        <f>IF($B13=FALSE,"",Length_11!N8)</f>
        <v/>
      </c>
      <c r="G13" s="175" t="str">
        <f>IF($B13=FALSE,"",Length_11!O8)</f>
        <v/>
      </c>
      <c r="H13" s="175" t="str">
        <f>IF($B13=FALSE,"",Length_11!P8)</f>
        <v/>
      </c>
      <c r="I13" s="175" t="str">
        <f>IF($B13=FALSE,"",Length_11!Q8)</f>
        <v/>
      </c>
      <c r="J13" s="175" t="str">
        <f>IF($B13=FALSE,"",Length_11!R8)</f>
        <v/>
      </c>
      <c r="K13" s="158" t="str">
        <f t="shared" si="16"/>
        <v/>
      </c>
      <c r="L13" s="176" t="str">
        <f t="shared" si="1"/>
        <v/>
      </c>
      <c r="M13" s="178" t="str">
        <f>IF($B13=FALSE,"",Calcu!K13*J$3)</f>
        <v/>
      </c>
      <c r="N13" s="177" t="str">
        <f>IF($B13=FALSE,"",Length_11!E321)</f>
        <v/>
      </c>
      <c r="O13" s="158" t="str">
        <f t="shared" si="17"/>
        <v/>
      </c>
      <c r="P13" s="158" t="str">
        <f t="shared" si="18"/>
        <v/>
      </c>
      <c r="Q13" s="158" t="str">
        <f t="shared" si="19"/>
        <v/>
      </c>
      <c r="R13" s="158" t="str">
        <f t="shared" si="20"/>
        <v/>
      </c>
      <c r="S13" s="165" t="str">
        <f t="shared" si="2"/>
        <v/>
      </c>
      <c r="T13" s="197" t="str">
        <f t="shared" si="3"/>
        <v/>
      </c>
      <c r="U13" s="158" t="str">
        <f t="shared" si="4"/>
        <v/>
      </c>
      <c r="V13" s="158" t="str">
        <f t="shared" si="5"/>
        <v/>
      </c>
      <c r="W13" s="158" t="str">
        <f t="shared" si="6"/>
        <v/>
      </c>
      <c r="X13" s="158" t="str">
        <f t="shared" si="7"/>
        <v/>
      </c>
      <c r="Y13" s="158" t="str">
        <f t="shared" si="8"/>
        <v/>
      </c>
      <c r="Z13" s="158" t="str">
        <f t="shared" si="9"/>
        <v/>
      </c>
      <c r="AA13" s="202" t="str">
        <f t="shared" si="10"/>
        <v/>
      </c>
      <c r="AB13" s="203" t="str">
        <f t="shared" si="21"/>
        <v/>
      </c>
      <c r="AC13" s="158" t="str">
        <f t="shared" si="22"/>
        <v/>
      </c>
      <c r="AD13" s="158" t="str">
        <f t="shared" si="23"/>
        <v/>
      </c>
      <c r="AE13" s="122"/>
      <c r="AF13" s="158" t="e">
        <f ca="1">IF(Length_11!J8&lt;0,ROUNDUP(Length_11!J8*J$3,$M$335),ROUNDDOWN(Length_11!J8*J$3,$M$335))</f>
        <v>#DIV/0!</v>
      </c>
      <c r="AG13" s="158" t="e">
        <f ca="1">IF(Length_11!K8&lt;0,ROUNDDOWN(Length_11!K8*J$3,$M$335),ROUNDUP(Length_11!K8*J$3,$M$335))</f>
        <v>#DIV/0!</v>
      </c>
      <c r="AH13" s="158" t="str">
        <f t="shared" si="11"/>
        <v>-</v>
      </c>
      <c r="AI13" s="158" t="str">
        <f t="shared" si="12"/>
        <v>-</v>
      </c>
      <c r="AJ13" s="158" t="str">
        <f t="shared" si="13"/>
        <v>-</v>
      </c>
      <c r="AK13" s="158" t="str">
        <f t="shared" si="14"/>
        <v>-</v>
      </c>
      <c r="AL13" s="158" t="str">
        <f t="shared" si="24"/>
        <v/>
      </c>
      <c r="AM13" s="158" t="e">
        <f t="shared" ca="1" si="15"/>
        <v>#DIV/0!</v>
      </c>
    </row>
    <row r="14" spans="1:39" ht="15" customHeight="1">
      <c r="B14" s="175" t="b">
        <f>IF(TRIM(Length_11!A9)="",FALSE,TRUE)</f>
        <v>0</v>
      </c>
      <c r="C14" s="158" t="str">
        <f>IF($B14=FALSE,"",VALUE(Length_11!A9))</f>
        <v/>
      </c>
      <c r="D14" s="158" t="str">
        <f>IF($B14=FALSE,"",Length_11!B9)</f>
        <v/>
      </c>
      <c r="E14" s="175" t="str">
        <f>IF($B14=FALSE,"",Length_11!M9)</f>
        <v/>
      </c>
      <c r="F14" s="175" t="str">
        <f>IF($B14=FALSE,"",Length_11!N9)</f>
        <v/>
      </c>
      <c r="G14" s="175" t="str">
        <f>IF($B14=FALSE,"",Length_11!O9)</f>
        <v/>
      </c>
      <c r="H14" s="175" t="str">
        <f>IF($B14=FALSE,"",Length_11!P9)</f>
        <v/>
      </c>
      <c r="I14" s="175" t="str">
        <f>IF($B14=FALSE,"",Length_11!Q9)</f>
        <v/>
      </c>
      <c r="J14" s="175" t="str">
        <f>IF($B14=FALSE,"",Length_11!R9)</f>
        <v/>
      </c>
      <c r="K14" s="158" t="str">
        <f t="shared" si="16"/>
        <v/>
      </c>
      <c r="L14" s="176" t="str">
        <f t="shared" si="1"/>
        <v/>
      </c>
      <c r="M14" s="178" t="str">
        <f>IF($B14=FALSE,"",Calcu!K14*J$3)</f>
        <v/>
      </c>
      <c r="N14" s="177" t="str">
        <f>IF($B14=FALSE,"",Length_11!E322)</f>
        <v/>
      </c>
      <c r="O14" s="158" t="str">
        <f t="shared" si="17"/>
        <v/>
      </c>
      <c r="P14" s="158" t="str">
        <f t="shared" si="18"/>
        <v/>
      </c>
      <c r="Q14" s="158" t="str">
        <f t="shared" si="19"/>
        <v/>
      </c>
      <c r="R14" s="158" t="str">
        <f t="shared" si="20"/>
        <v/>
      </c>
      <c r="S14" s="165" t="str">
        <f t="shared" si="2"/>
        <v/>
      </c>
      <c r="T14" s="197" t="str">
        <f t="shared" si="3"/>
        <v/>
      </c>
      <c r="U14" s="158" t="str">
        <f t="shared" si="4"/>
        <v/>
      </c>
      <c r="V14" s="158" t="str">
        <f t="shared" si="5"/>
        <v/>
      </c>
      <c r="W14" s="158" t="str">
        <f t="shared" si="6"/>
        <v/>
      </c>
      <c r="X14" s="158" t="str">
        <f t="shared" si="7"/>
        <v/>
      </c>
      <c r="Y14" s="158" t="str">
        <f t="shared" si="8"/>
        <v/>
      </c>
      <c r="Z14" s="158" t="str">
        <f t="shared" si="9"/>
        <v/>
      </c>
      <c r="AA14" s="202" t="str">
        <f t="shared" si="10"/>
        <v/>
      </c>
      <c r="AB14" s="203" t="str">
        <f t="shared" si="21"/>
        <v/>
      </c>
      <c r="AC14" s="158" t="str">
        <f t="shared" si="22"/>
        <v/>
      </c>
      <c r="AD14" s="158" t="str">
        <f t="shared" si="23"/>
        <v/>
      </c>
      <c r="AE14" s="122"/>
      <c r="AF14" s="158" t="e">
        <f ca="1">IF(Length_11!J9&lt;0,ROUNDUP(Length_11!J9*J$3,$M$335),ROUNDDOWN(Length_11!J9*J$3,$M$335))</f>
        <v>#DIV/0!</v>
      </c>
      <c r="AG14" s="158" t="e">
        <f ca="1">IF(Length_11!K9&lt;0,ROUNDDOWN(Length_11!K9*J$3,$M$335),ROUNDUP(Length_11!K9*J$3,$M$335))</f>
        <v>#DIV/0!</v>
      </c>
      <c r="AH14" s="158" t="str">
        <f t="shared" si="11"/>
        <v>-</v>
      </c>
      <c r="AI14" s="158" t="str">
        <f t="shared" si="12"/>
        <v>-</v>
      </c>
      <c r="AJ14" s="158" t="str">
        <f t="shared" si="13"/>
        <v>-</v>
      </c>
      <c r="AK14" s="158" t="str">
        <f t="shared" si="14"/>
        <v>-</v>
      </c>
      <c r="AL14" s="158" t="str">
        <f t="shared" si="24"/>
        <v/>
      </c>
      <c r="AM14" s="158" t="e">
        <f t="shared" ca="1" si="15"/>
        <v>#DIV/0!</v>
      </c>
    </row>
    <row r="15" spans="1:39" ht="15" customHeight="1">
      <c r="B15" s="175" t="b">
        <f>IF(TRIM(Length_11!A10)="",FALSE,TRUE)</f>
        <v>0</v>
      </c>
      <c r="C15" s="158" t="str">
        <f>IF($B15=FALSE,"",VALUE(Length_11!A10))</f>
        <v/>
      </c>
      <c r="D15" s="158" t="str">
        <f>IF($B15=FALSE,"",Length_11!B10)</f>
        <v/>
      </c>
      <c r="E15" s="175" t="str">
        <f>IF($B15=FALSE,"",Length_11!M10)</f>
        <v/>
      </c>
      <c r="F15" s="175" t="str">
        <f>IF($B15=FALSE,"",Length_11!N10)</f>
        <v/>
      </c>
      <c r="G15" s="175" t="str">
        <f>IF($B15=FALSE,"",Length_11!O10)</f>
        <v/>
      </c>
      <c r="H15" s="175" t="str">
        <f>IF($B15=FALSE,"",Length_11!P10)</f>
        <v/>
      </c>
      <c r="I15" s="175" t="str">
        <f>IF($B15=FALSE,"",Length_11!Q10)</f>
        <v/>
      </c>
      <c r="J15" s="175" t="str">
        <f>IF($B15=FALSE,"",Length_11!R10)</f>
        <v/>
      </c>
      <c r="K15" s="158" t="str">
        <f t="shared" si="16"/>
        <v/>
      </c>
      <c r="L15" s="176" t="str">
        <f t="shared" si="1"/>
        <v/>
      </c>
      <c r="M15" s="178" t="str">
        <f>IF($B15=FALSE,"",Calcu!K15*J$3)</f>
        <v/>
      </c>
      <c r="N15" s="177" t="str">
        <f>IF($B15=FALSE,"",Length_11!E323)</f>
        <v/>
      </c>
      <c r="O15" s="158" t="str">
        <f t="shared" si="17"/>
        <v/>
      </c>
      <c r="P15" s="158" t="str">
        <f t="shared" si="18"/>
        <v/>
      </c>
      <c r="Q15" s="158" t="str">
        <f t="shared" si="19"/>
        <v/>
      </c>
      <c r="R15" s="158" t="str">
        <f t="shared" si="20"/>
        <v/>
      </c>
      <c r="S15" s="165" t="str">
        <f t="shared" si="2"/>
        <v/>
      </c>
      <c r="T15" s="197" t="str">
        <f t="shared" si="3"/>
        <v/>
      </c>
      <c r="U15" s="158" t="str">
        <f t="shared" si="4"/>
        <v/>
      </c>
      <c r="V15" s="158" t="str">
        <f t="shared" si="5"/>
        <v/>
      </c>
      <c r="W15" s="158" t="str">
        <f t="shared" si="6"/>
        <v/>
      </c>
      <c r="X15" s="158" t="str">
        <f t="shared" si="7"/>
        <v/>
      </c>
      <c r="Y15" s="158" t="str">
        <f t="shared" si="8"/>
        <v/>
      </c>
      <c r="Z15" s="158" t="str">
        <f t="shared" si="9"/>
        <v/>
      </c>
      <c r="AA15" s="202" t="str">
        <f t="shared" si="10"/>
        <v/>
      </c>
      <c r="AB15" s="203" t="str">
        <f t="shared" si="21"/>
        <v/>
      </c>
      <c r="AC15" s="158" t="str">
        <f t="shared" si="22"/>
        <v/>
      </c>
      <c r="AD15" s="158" t="str">
        <f t="shared" si="23"/>
        <v/>
      </c>
      <c r="AE15" s="122"/>
      <c r="AF15" s="158" t="e">
        <f ca="1">IF(Length_11!J10&lt;0,ROUNDUP(Length_11!J10*J$3,$M$335),ROUNDDOWN(Length_11!J10*J$3,$M$335))</f>
        <v>#DIV/0!</v>
      </c>
      <c r="AG15" s="158" t="e">
        <f ca="1">IF(Length_11!K10&lt;0,ROUNDDOWN(Length_11!K10*J$3,$M$335),ROUNDUP(Length_11!K10*J$3,$M$335))</f>
        <v>#DIV/0!</v>
      </c>
      <c r="AH15" s="158" t="str">
        <f t="shared" si="11"/>
        <v>-</v>
      </c>
      <c r="AI15" s="158" t="str">
        <f t="shared" si="12"/>
        <v>-</v>
      </c>
      <c r="AJ15" s="158" t="str">
        <f t="shared" si="13"/>
        <v>-</v>
      </c>
      <c r="AK15" s="158" t="str">
        <f t="shared" si="14"/>
        <v>-</v>
      </c>
      <c r="AL15" s="158" t="str">
        <f t="shared" si="24"/>
        <v/>
      </c>
      <c r="AM15" s="158" t="e">
        <f t="shared" ca="1" si="15"/>
        <v>#DIV/0!</v>
      </c>
    </row>
    <row r="16" spans="1:39" ht="15" customHeight="1">
      <c r="B16" s="175" t="b">
        <f>IF(TRIM(Length_11!A11)="",FALSE,TRUE)</f>
        <v>0</v>
      </c>
      <c r="C16" s="158" t="str">
        <f>IF($B16=FALSE,"",VALUE(Length_11!A11))</f>
        <v/>
      </c>
      <c r="D16" s="158" t="str">
        <f>IF($B16=FALSE,"",Length_11!B11)</f>
        <v/>
      </c>
      <c r="E16" s="175" t="str">
        <f>IF($B16=FALSE,"",Length_11!M11)</f>
        <v/>
      </c>
      <c r="F16" s="175" t="str">
        <f>IF($B16=FALSE,"",Length_11!N11)</f>
        <v/>
      </c>
      <c r="G16" s="175" t="str">
        <f>IF($B16=FALSE,"",Length_11!O11)</f>
        <v/>
      </c>
      <c r="H16" s="175" t="str">
        <f>IF($B16=FALSE,"",Length_11!P11)</f>
        <v/>
      </c>
      <c r="I16" s="175" t="str">
        <f>IF($B16=FALSE,"",Length_11!Q11)</f>
        <v/>
      </c>
      <c r="J16" s="175" t="str">
        <f>IF($B16=FALSE,"",Length_11!R11)</f>
        <v/>
      </c>
      <c r="K16" s="158" t="str">
        <f t="shared" si="16"/>
        <v/>
      </c>
      <c r="L16" s="176" t="str">
        <f t="shared" si="1"/>
        <v/>
      </c>
      <c r="M16" s="178" t="str">
        <f>IF($B16=FALSE,"",Calcu!K16*J$3)</f>
        <v/>
      </c>
      <c r="N16" s="177" t="str">
        <f>IF($B16=FALSE,"",Length_11!E324)</f>
        <v/>
      </c>
      <c r="O16" s="158" t="str">
        <f t="shared" si="17"/>
        <v/>
      </c>
      <c r="P16" s="158" t="str">
        <f t="shared" si="18"/>
        <v/>
      </c>
      <c r="Q16" s="158" t="str">
        <f t="shared" si="19"/>
        <v/>
      </c>
      <c r="R16" s="158" t="str">
        <f t="shared" si="20"/>
        <v/>
      </c>
      <c r="S16" s="165" t="str">
        <f t="shared" si="2"/>
        <v/>
      </c>
      <c r="T16" s="197" t="str">
        <f t="shared" si="3"/>
        <v/>
      </c>
      <c r="U16" s="158" t="str">
        <f t="shared" si="4"/>
        <v/>
      </c>
      <c r="V16" s="158" t="str">
        <f t="shared" si="5"/>
        <v/>
      </c>
      <c r="W16" s="158" t="str">
        <f t="shared" si="6"/>
        <v/>
      </c>
      <c r="X16" s="158" t="str">
        <f t="shared" si="7"/>
        <v/>
      </c>
      <c r="Y16" s="158" t="str">
        <f t="shared" si="8"/>
        <v/>
      </c>
      <c r="Z16" s="158" t="str">
        <f t="shared" si="9"/>
        <v/>
      </c>
      <c r="AA16" s="202" t="str">
        <f t="shared" si="10"/>
        <v/>
      </c>
      <c r="AB16" s="203" t="str">
        <f t="shared" si="21"/>
        <v/>
      </c>
      <c r="AC16" s="158" t="str">
        <f t="shared" si="22"/>
        <v/>
      </c>
      <c r="AD16" s="158" t="str">
        <f t="shared" si="23"/>
        <v/>
      </c>
      <c r="AE16" s="122"/>
      <c r="AF16" s="158" t="e">
        <f ca="1">IF(Length_11!J11&lt;0,ROUNDUP(Length_11!J11*J$3,$M$335),ROUNDDOWN(Length_11!J11*J$3,$M$335))</f>
        <v>#DIV/0!</v>
      </c>
      <c r="AG16" s="158" t="e">
        <f ca="1">IF(Length_11!K11&lt;0,ROUNDDOWN(Length_11!K11*J$3,$M$335),ROUNDUP(Length_11!K11*J$3,$M$335))</f>
        <v>#DIV/0!</v>
      </c>
      <c r="AH16" s="158" t="str">
        <f t="shared" si="11"/>
        <v>-</v>
      </c>
      <c r="AI16" s="158" t="str">
        <f t="shared" si="12"/>
        <v>-</v>
      </c>
      <c r="AJ16" s="158" t="str">
        <f t="shared" si="13"/>
        <v>-</v>
      </c>
      <c r="AK16" s="158" t="str">
        <f t="shared" si="14"/>
        <v>-</v>
      </c>
      <c r="AL16" s="158" t="str">
        <f t="shared" si="24"/>
        <v/>
      </c>
      <c r="AM16" s="158" t="e">
        <f t="shared" ca="1" si="15"/>
        <v>#DIV/0!</v>
      </c>
    </row>
    <row r="17" spans="2:39" ht="15" customHeight="1">
      <c r="B17" s="175" t="b">
        <f>IF(TRIM(Length_11!A12)="",FALSE,TRUE)</f>
        <v>0</v>
      </c>
      <c r="C17" s="158" t="str">
        <f>IF($B17=FALSE,"",VALUE(Length_11!A12))</f>
        <v/>
      </c>
      <c r="D17" s="158" t="str">
        <f>IF($B17=FALSE,"",Length_11!B12)</f>
        <v/>
      </c>
      <c r="E17" s="175" t="str">
        <f>IF($B17=FALSE,"",Length_11!M12)</f>
        <v/>
      </c>
      <c r="F17" s="175" t="str">
        <f>IF($B17=FALSE,"",Length_11!N12)</f>
        <v/>
      </c>
      <c r="G17" s="175" t="str">
        <f>IF($B17=FALSE,"",Length_11!O12)</f>
        <v/>
      </c>
      <c r="H17" s="175" t="str">
        <f>IF($B17=FALSE,"",Length_11!P12)</f>
        <v/>
      </c>
      <c r="I17" s="175" t="str">
        <f>IF($B17=FALSE,"",Length_11!Q12)</f>
        <v/>
      </c>
      <c r="J17" s="175" t="str">
        <f>IF($B17=FALSE,"",Length_11!R12)</f>
        <v/>
      </c>
      <c r="K17" s="158" t="str">
        <f t="shared" si="16"/>
        <v/>
      </c>
      <c r="L17" s="176" t="str">
        <f t="shared" si="1"/>
        <v/>
      </c>
      <c r="M17" s="178" t="str">
        <f>IF($B17=FALSE,"",Calcu!K17*J$3)</f>
        <v/>
      </c>
      <c r="N17" s="177" t="str">
        <f>IF($B17=FALSE,"",Length_11!E325)</f>
        <v/>
      </c>
      <c r="O17" s="158" t="str">
        <f t="shared" si="17"/>
        <v/>
      </c>
      <c r="P17" s="158" t="str">
        <f t="shared" si="18"/>
        <v/>
      </c>
      <c r="Q17" s="158" t="str">
        <f t="shared" si="19"/>
        <v/>
      </c>
      <c r="R17" s="158" t="str">
        <f t="shared" si="20"/>
        <v/>
      </c>
      <c r="S17" s="165" t="str">
        <f t="shared" si="2"/>
        <v/>
      </c>
      <c r="T17" s="197" t="str">
        <f t="shared" si="3"/>
        <v/>
      </c>
      <c r="U17" s="158" t="str">
        <f t="shared" si="4"/>
        <v/>
      </c>
      <c r="V17" s="158" t="str">
        <f t="shared" si="5"/>
        <v/>
      </c>
      <c r="W17" s="158" t="str">
        <f t="shared" si="6"/>
        <v/>
      </c>
      <c r="X17" s="158" t="str">
        <f t="shared" si="7"/>
        <v/>
      </c>
      <c r="Y17" s="158" t="str">
        <f t="shared" si="8"/>
        <v/>
      </c>
      <c r="Z17" s="158" t="str">
        <f t="shared" si="9"/>
        <v/>
      </c>
      <c r="AA17" s="202" t="str">
        <f t="shared" si="10"/>
        <v/>
      </c>
      <c r="AB17" s="203" t="str">
        <f t="shared" si="21"/>
        <v/>
      </c>
      <c r="AC17" s="158" t="str">
        <f t="shared" si="22"/>
        <v/>
      </c>
      <c r="AD17" s="158" t="str">
        <f t="shared" si="23"/>
        <v/>
      </c>
      <c r="AE17" s="122"/>
      <c r="AF17" s="158" t="e">
        <f ca="1">IF(Length_11!J12&lt;0,ROUNDUP(Length_11!J12*J$3,$M$335),ROUNDDOWN(Length_11!J12*J$3,$M$335))</f>
        <v>#DIV/0!</v>
      </c>
      <c r="AG17" s="158" t="e">
        <f ca="1">IF(Length_11!K12&lt;0,ROUNDDOWN(Length_11!K12*J$3,$M$335),ROUNDUP(Length_11!K12*J$3,$M$335))</f>
        <v>#DIV/0!</v>
      </c>
      <c r="AH17" s="158" t="str">
        <f t="shared" si="11"/>
        <v>-</v>
      </c>
      <c r="AI17" s="158" t="str">
        <f t="shared" si="12"/>
        <v>-</v>
      </c>
      <c r="AJ17" s="158" t="str">
        <f t="shared" si="13"/>
        <v>-</v>
      </c>
      <c r="AK17" s="158" t="str">
        <f t="shared" si="14"/>
        <v>-</v>
      </c>
      <c r="AL17" s="158" t="str">
        <f t="shared" si="24"/>
        <v/>
      </c>
      <c r="AM17" s="158" t="e">
        <f t="shared" ca="1" si="15"/>
        <v>#DIV/0!</v>
      </c>
    </row>
    <row r="18" spans="2:39" ht="15" customHeight="1">
      <c r="B18" s="175" t="b">
        <f>IF(TRIM(Length_11!A13)="",FALSE,TRUE)</f>
        <v>0</v>
      </c>
      <c r="C18" s="158" t="str">
        <f>IF($B18=FALSE,"",VALUE(Length_11!A13))</f>
        <v/>
      </c>
      <c r="D18" s="158" t="str">
        <f>IF($B18=FALSE,"",Length_11!B13)</f>
        <v/>
      </c>
      <c r="E18" s="175" t="str">
        <f>IF($B18=FALSE,"",Length_11!M13)</f>
        <v/>
      </c>
      <c r="F18" s="175" t="str">
        <f>IF($B18=FALSE,"",Length_11!N13)</f>
        <v/>
      </c>
      <c r="G18" s="175" t="str">
        <f>IF($B18=FALSE,"",Length_11!O13)</f>
        <v/>
      </c>
      <c r="H18" s="175" t="str">
        <f>IF($B18=FALSE,"",Length_11!P13)</f>
        <v/>
      </c>
      <c r="I18" s="175" t="str">
        <f>IF($B18=FALSE,"",Length_11!Q13)</f>
        <v/>
      </c>
      <c r="J18" s="175" t="str">
        <f>IF($B18=FALSE,"",Length_11!R13)</f>
        <v/>
      </c>
      <c r="K18" s="158" t="str">
        <f t="shared" si="16"/>
        <v/>
      </c>
      <c r="L18" s="176" t="str">
        <f t="shared" si="1"/>
        <v/>
      </c>
      <c r="M18" s="178" t="str">
        <f>IF($B18=FALSE,"",Calcu!K18*J$3)</f>
        <v/>
      </c>
      <c r="N18" s="177" t="str">
        <f>IF($B18=FALSE,"",Length_11!E326)</f>
        <v/>
      </c>
      <c r="O18" s="158" t="str">
        <f t="shared" si="17"/>
        <v/>
      </c>
      <c r="P18" s="158" t="str">
        <f t="shared" si="18"/>
        <v/>
      </c>
      <c r="Q18" s="158" t="str">
        <f t="shared" si="19"/>
        <v/>
      </c>
      <c r="R18" s="158" t="str">
        <f t="shared" si="20"/>
        <v/>
      </c>
      <c r="S18" s="165" t="str">
        <f t="shared" si="2"/>
        <v/>
      </c>
      <c r="T18" s="197" t="str">
        <f t="shared" si="3"/>
        <v/>
      </c>
      <c r="U18" s="158" t="str">
        <f t="shared" si="4"/>
        <v/>
      </c>
      <c r="V18" s="158" t="str">
        <f t="shared" si="5"/>
        <v/>
      </c>
      <c r="W18" s="158" t="str">
        <f t="shared" si="6"/>
        <v/>
      </c>
      <c r="X18" s="158" t="str">
        <f t="shared" si="7"/>
        <v/>
      </c>
      <c r="Y18" s="158" t="str">
        <f t="shared" si="8"/>
        <v/>
      </c>
      <c r="Z18" s="158" t="str">
        <f t="shared" si="9"/>
        <v/>
      </c>
      <c r="AA18" s="202" t="str">
        <f t="shared" si="10"/>
        <v/>
      </c>
      <c r="AB18" s="203" t="str">
        <f t="shared" si="21"/>
        <v/>
      </c>
      <c r="AC18" s="158" t="str">
        <f t="shared" si="22"/>
        <v/>
      </c>
      <c r="AD18" s="158" t="str">
        <f t="shared" si="23"/>
        <v/>
      </c>
      <c r="AE18" s="122"/>
      <c r="AF18" s="158" t="e">
        <f ca="1">IF(Length_11!J13&lt;0,ROUNDUP(Length_11!J13*J$3,$M$335),ROUNDDOWN(Length_11!J13*J$3,$M$335))</f>
        <v>#DIV/0!</v>
      </c>
      <c r="AG18" s="158" t="e">
        <f ca="1">IF(Length_11!K13&lt;0,ROUNDDOWN(Length_11!K13*J$3,$M$335),ROUNDUP(Length_11!K13*J$3,$M$335))</f>
        <v>#DIV/0!</v>
      </c>
      <c r="AH18" s="158" t="str">
        <f t="shared" si="11"/>
        <v>-</v>
      </c>
      <c r="AI18" s="158" t="str">
        <f t="shared" si="12"/>
        <v>-</v>
      </c>
      <c r="AJ18" s="158" t="str">
        <f t="shared" si="13"/>
        <v>-</v>
      </c>
      <c r="AK18" s="158" t="str">
        <f t="shared" si="14"/>
        <v>-</v>
      </c>
      <c r="AL18" s="158" t="str">
        <f t="shared" si="24"/>
        <v/>
      </c>
      <c r="AM18" s="158" t="e">
        <f t="shared" ca="1" si="15"/>
        <v>#DIV/0!</v>
      </c>
    </row>
    <row r="19" spans="2:39" ht="15" customHeight="1">
      <c r="B19" s="175" t="b">
        <f>IF(TRIM(Length_11!A14)="",FALSE,TRUE)</f>
        <v>0</v>
      </c>
      <c r="C19" s="158" t="str">
        <f>IF($B19=FALSE,"",VALUE(Length_11!A14))</f>
        <v/>
      </c>
      <c r="D19" s="158" t="str">
        <f>IF($B19=FALSE,"",Length_11!B14)</f>
        <v/>
      </c>
      <c r="E19" s="175" t="str">
        <f>IF($B19=FALSE,"",Length_11!M14)</f>
        <v/>
      </c>
      <c r="F19" s="175" t="str">
        <f>IF($B19=FALSE,"",Length_11!N14)</f>
        <v/>
      </c>
      <c r="G19" s="175" t="str">
        <f>IF($B19=FALSE,"",Length_11!O14)</f>
        <v/>
      </c>
      <c r="H19" s="175" t="str">
        <f>IF($B19=FALSE,"",Length_11!P14)</f>
        <v/>
      </c>
      <c r="I19" s="175" t="str">
        <f>IF($B19=FALSE,"",Length_11!Q14)</f>
        <v/>
      </c>
      <c r="J19" s="175" t="str">
        <f>IF($B19=FALSE,"",Length_11!R14)</f>
        <v/>
      </c>
      <c r="K19" s="158" t="str">
        <f t="shared" si="16"/>
        <v/>
      </c>
      <c r="L19" s="176" t="str">
        <f t="shared" si="1"/>
        <v/>
      </c>
      <c r="M19" s="178" t="str">
        <f>IF($B19=FALSE,"",Calcu!K19*J$3)</f>
        <v/>
      </c>
      <c r="N19" s="177" t="str">
        <f>IF($B19=FALSE,"",Length_11!E327)</f>
        <v/>
      </c>
      <c r="O19" s="158" t="str">
        <f t="shared" si="17"/>
        <v/>
      </c>
      <c r="P19" s="158" t="str">
        <f t="shared" si="18"/>
        <v/>
      </c>
      <c r="Q19" s="158" t="str">
        <f t="shared" si="19"/>
        <v/>
      </c>
      <c r="R19" s="158" t="str">
        <f t="shared" si="20"/>
        <v/>
      </c>
      <c r="S19" s="165" t="str">
        <f t="shared" si="2"/>
        <v/>
      </c>
      <c r="T19" s="197" t="str">
        <f t="shared" si="3"/>
        <v/>
      </c>
      <c r="U19" s="158" t="str">
        <f t="shared" si="4"/>
        <v/>
      </c>
      <c r="V19" s="158" t="str">
        <f t="shared" si="5"/>
        <v/>
      </c>
      <c r="W19" s="158" t="str">
        <f t="shared" si="6"/>
        <v/>
      </c>
      <c r="X19" s="158" t="str">
        <f t="shared" si="7"/>
        <v/>
      </c>
      <c r="Y19" s="158" t="str">
        <f t="shared" si="8"/>
        <v/>
      </c>
      <c r="Z19" s="158" t="str">
        <f t="shared" si="9"/>
        <v/>
      </c>
      <c r="AA19" s="202" t="str">
        <f t="shared" si="10"/>
        <v/>
      </c>
      <c r="AB19" s="203" t="str">
        <f t="shared" si="21"/>
        <v/>
      </c>
      <c r="AC19" s="158" t="str">
        <f t="shared" si="22"/>
        <v/>
      </c>
      <c r="AD19" s="158" t="str">
        <f t="shared" si="23"/>
        <v/>
      </c>
      <c r="AE19" s="122"/>
      <c r="AF19" s="158" t="e">
        <f ca="1">IF(Length_11!J14&lt;0,ROUNDUP(Length_11!J14*J$3,$M$335),ROUNDDOWN(Length_11!J14*J$3,$M$335))</f>
        <v>#DIV/0!</v>
      </c>
      <c r="AG19" s="158" t="e">
        <f ca="1">IF(Length_11!K14&lt;0,ROUNDDOWN(Length_11!K14*J$3,$M$335),ROUNDUP(Length_11!K14*J$3,$M$335))</f>
        <v>#DIV/0!</v>
      </c>
      <c r="AH19" s="158" t="str">
        <f t="shared" si="11"/>
        <v>-</v>
      </c>
      <c r="AI19" s="158" t="str">
        <f t="shared" si="12"/>
        <v>-</v>
      </c>
      <c r="AJ19" s="158" t="str">
        <f t="shared" si="13"/>
        <v>-</v>
      </c>
      <c r="AK19" s="158" t="str">
        <f t="shared" si="14"/>
        <v>-</v>
      </c>
      <c r="AL19" s="158" t="str">
        <f t="shared" si="24"/>
        <v/>
      </c>
      <c r="AM19" s="158" t="e">
        <f t="shared" ca="1" si="15"/>
        <v>#DIV/0!</v>
      </c>
    </row>
    <row r="20" spans="2:39" ht="15" customHeight="1">
      <c r="B20" s="175" t="b">
        <f>IF(TRIM(Length_11!A15)="",FALSE,TRUE)</f>
        <v>0</v>
      </c>
      <c r="C20" s="158" t="str">
        <f>IF($B20=FALSE,"",VALUE(Length_11!A15))</f>
        <v/>
      </c>
      <c r="D20" s="158" t="str">
        <f>IF($B20=FALSE,"",Length_11!B15)</f>
        <v/>
      </c>
      <c r="E20" s="175" t="str">
        <f>IF($B20=FALSE,"",Length_11!M15)</f>
        <v/>
      </c>
      <c r="F20" s="175" t="str">
        <f>IF($B20=FALSE,"",Length_11!N15)</f>
        <v/>
      </c>
      <c r="G20" s="175" t="str">
        <f>IF($B20=FALSE,"",Length_11!O15)</f>
        <v/>
      </c>
      <c r="H20" s="175" t="str">
        <f>IF($B20=FALSE,"",Length_11!P15)</f>
        <v/>
      </c>
      <c r="I20" s="175" t="str">
        <f>IF($B20=FALSE,"",Length_11!Q15)</f>
        <v/>
      </c>
      <c r="J20" s="175" t="str">
        <f>IF($B20=FALSE,"",Length_11!R15)</f>
        <v/>
      </c>
      <c r="K20" s="158" t="str">
        <f t="shared" si="16"/>
        <v/>
      </c>
      <c r="L20" s="176" t="str">
        <f t="shared" si="1"/>
        <v/>
      </c>
      <c r="M20" s="178" t="str">
        <f>IF($B20=FALSE,"",Calcu!K20*J$3)</f>
        <v/>
      </c>
      <c r="N20" s="177" t="str">
        <f>IF($B20=FALSE,"",Length_11!E328)</f>
        <v/>
      </c>
      <c r="O20" s="158" t="str">
        <f t="shared" si="17"/>
        <v/>
      </c>
      <c r="P20" s="158" t="str">
        <f t="shared" si="18"/>
        <v/>
      </c>
      <c r="Q20" s="158" t="str">
        <f t="shared" si="19"/>
        <v/>
      </c>
      <c r="R20" s="158" t="str">
        <f t="shared" si="20"/>
        <v/>
      </c>
      <c r="S20" s="165" t="str">
        <f t="shared" si="2"/>
        <v/>
      </c>
      <c r="T20" s="197" t="str">
        <f t="shared" si="3"/>
        <v/>
      </c>
      <c r="U20" s="158" t="str">
        <f t="shared" si="4"/>
        <v/>
      </c>
      <c r="V20" s="158" t="str">
        <f t="shared" si="5"/>
        <v/>
      </c>
      <c r="W20" s="158" t="str">
        <f t="shared" si="6"/>
        <v/>
      </c>
      <c r="X20" s="158" t="str">
        <f t="shared" si="7"/>
        <v/>
      </c>
      <c r="Y20" s="158" t="str">
        <f t="shared" si="8"/>
        <v/>
      </c>
      <c r="Z20" s="158" t="str">
        <f t="shared" si="9"/>
        <v/>
      </c>
      <c r="AA20" s="202" t="str">
        <f t="shared" si="10"/>
        <v/>
      </c>
      <c r="AB20" s="203" t="str">
        <f t="shared" si="21"/>
        <v/>
      </c>
      <c r="AC20" s="158" t="str">
        <f t="shared" si="22"/>
        <v/>
      </c>
      <c r="AD20" s="158" t="str">
        <f t="shared" si="23"/>
        <v/>
      </c>
      <c r="AE20" s="122"/>
      <c r="AF20" s="158" t="e">
        <f ca="1">IF(Length_11!J15&lt;0,ROUNDUP(Length_11!J15*J$3,$M$335),ROUNDDOWN(Length_11!J15*J$3,$M$335))</f>
        <v>#DIV/0!</v>
      </c>
      <c r="AG20" s="158" t="e">
        <f ca="1">IF(Length_11!K15&lt;0,ROUNDDOWN(Length_11!K15*J$3,$M$335),ROUNDUP(Length_11!K15*J$3,$M$335))</f>
        <v>#DIV/0!</v>
      </c>
      <c r="AH20" s="158" t="str">
        <f t="shared" si="11"/>
        <v>-</v>
      </c>
      <c r="AI20" s="158" t="str">
        <f t="shared" si="12"/>
        <v>-</v>
      </c>
      <c r="AJ20" s="158" t="str">
        <f t="shared" si="13"/>
        <v>-</v>
      </c>
      <c r="AK20" s="158" t="str">
        <f t="shared" si="14"/>
        <v>-</v>
      </c>
      <c r="AL20" s="158" t="str">
        <f t="shared" si="24"/>
        <v/>
      </c>
      <c r="AM20" s="158" t="e">
        <f t="shared" ca="1" si="15"/>
        <v>#DIV/0!</v>
      </c>
    </row>
    <row r="21" spans="2:39" ht="15" customHeight="1">
      <c r="B21" s="175" t="b">
        <f>IF(TRIM(Length_11!A16)="",FALSE,TRUE)</f>
        <v>0</v>
      </c>
      <c r="C21" s="158" t="str">
        <f>IF($B21=FALSE,"",VALUE(Length_11!A16))</f>
        <v/>
      </c>
      <c r="D21" s="158" t="str">
        <f>IF($B21=FALSE,"",Length_11!B16)</f>
        <v/>
      </c>
      <c r="E21" s="175" t="str">
        <f>IF($B21=FALSE,"",Length_11!M16)</f>
        <v/>
      </c>
      <c r="F21" s="175" t="str">
        <f>IF($B21=FALSE,"",Length_11!N16)</f>
        <v/>
      </c>
      <c r="G21" s="175" t="str">
        <f>IF($B21=FALSE,"",Length_11!O16)</f>
        <v/>
      </c>
      <c r="H21" s="175" t="str">
        <f>IF($B21=FALSE,"",Length_11!P16)</f>
        <v/>
      </c>
      <c r="I21" s="175" t="str">
        <f>IF($B21=FALSE,"",Length_11!Q16)</f>
        <v/>
      </c>
      <c r="J21" s="175" t="str">
        <f>IF($B21=FALSE,"",Length_11!R16)</f>
        <v/>
      </c>
      <c r="K21" s="158" t="str">
        <f t="shared" si="16"/>
        <v/>
      </c>
      <c r="L21" s="176" t="str">
        <f t="shared" si="1"/>
        <v/>
      </c>
      <c r="M21" s="178" t="str">
        <f>IF($B21=FALSE,"",Calcu!K21*J$3)</f>
        <v/>
      </c>
      <c r="N21" s="177" t="str">
        <f>IF($B21=FALSE,"",Length_11!E329)</f>
        <v/>
      </c>
      <c r="O21" s="158" t="str">
        <f t="shared" si="17"/>
        <v/>
      </c>
      <c r="P21" s="158" t="str">
        <f t="shared" si="18"/>
        <v/>
      </c>
      <c r="Q21" s="158" t="str">
        <f t="shared" si="19"/>
        <v/>
      </c>
      <c r="R21" s="158" t="str">
        <f t="shared" si="20"/>
        <v/>
      </c>
      <c r="S21" s="165" t="str">
        <f t="shared" si="2"/>
        <v/>
      </c>
      <c r="T21" s="197" t="str">
        <f t="shared" si="3"/>
        <v/>
      </c>
      <c r="U21" s="158" t="str">
        <f t="shared" si="4"/>
        <v/>
      </c>
      <c r="V21" s="158" t="str">
        <f t="shared" si="5"/>
        <v/>
      </c>
      <c r="W21" s="158" t="str">
        <f t="shared" si="6"/>
        <v/>
      </c>
      <c r="X21" s="158" t="str">
        <f t="shared" si="7"/>
        <v/>
      </c>
      <c r="Y21" s="158" t="str">
        <f t="shared" si="8"/>
        <v/>
      </c>
      <c r="Z21" s="158" t="str">
        <f t="shared" si="9"/>
        <v/>
      </c>
      <c r="AA21" s="202" t="str">
        <f t="shared" si="10"/>
        <v/>
      </c>
      <c r="AB21" s="203" t="str">
        <f t="shared" si="21"/>
        <v/>
      </c>
      <c r="AC21" s="158" t="str">
        <f t="shared" si="22"/>
        <v/>
      </c>
      <c r="AD21" s="158" t="str">
        <f t="shared" si="23"/>
        <v/>
      </c>
      <c r="AE21" s="122"/>
      <c r="AF21" s="158" t="e">
        <f ca="1">IF(Length_11!J16&lt;0,ROUNDUP(Length_11!J16*J$3,$M$335),ROUNDDOWN(Length_11!J16*J$3,$M$335))</f>
        <v>#DIV/0!</v>
      </c>
      <c r="AG21" s="158" t="e">
        <f ca="1">IF(Length_11!K16&lt;0,ROUNDDOWN(Length_11!K16*J$3,$M$335),ROUNDUP(Length_11!K16*J$3,$M$335))</f>
        <v>#DIV/0!</v>
      </c>
      <c r="AH21" s="158" t="str">
        <f t="shared" si="11"/>
        <v>-</v>
      </c>
      <c r="AI21" s="158" t="str">
        <f t="shared" si="12"/>
        <v>-</v>
      </c>
      <c r="AJ21" s="158" t="str">
        <f t="shared" si="13"/>
        <v>-</v>
      </c>
      <c r="AK21" s="158" t="str">
        <f t="shared" si="14"/>
        <v>-</v>
      </c>
      <c r="AL21" s="158" t="str">
        <f t="shared" si="24"/>
        <v/>
      </c>
      <c r="AM21" s="158" t="e">
        <f t="shared" ca="1" si="15"/>
        <v>#DIV/0!</v>
      </c>
    </row>
    <row r="22" spans="2:39" ht="15" customHeight="1">
      <c r="B22" s="175" t="b">
        <f>IF(TRIM(Length_11!A17)="",FALSE,TRUE)</f>
        <v>0</v>
      </c>
      <c r="C22" s="158" t="str">
        <f>IF($B22=FALSE,"",VALUE(Length_11!A17))</f>
        <v/>
      </c>
      <c r="D22" s="158" t="str">
        <f>IF($B22=FALSE,"",Length_11!B17)</f>
        <v/>
      </c>
      <c r="E22" s="175" t="str">
        <f>IF($B22=FALSE,"",Length_11!M17)</f>
        <v/>
      </c>
      <c r="F22" s="175" t="str">
        <f>IF($B22=FALSE,"",Length_11!N17)</f>
        <v/>
      </c>
      <c r="G22" s="175" t="str">
        <f>IF($B22=FALSE,"",Length_11!O17)</f>
        <v/>
      </c>
      <c r="H22" s="175" t="str">
        <f>IF($B22=FALSE,"",Length_11!P17)</f>
        <v/>
      </c>
      <c r="I22" s="175" t="str">
        <f>IF($B22=FALSE,"",Length_11!Q17)</f>
        <v/>
      </c>
      <c r="J22" s="175" t="str">
        <f>IF($B22=FALSE,"",Length_11!R17)</f>
        <v/>
      </c>
      <c r="K22" s="158" t="str">
        <f t="shared" si="16"/>
        <v/>
      </c>
      <c r="L22" s="176" t="str">
        <f t="shared" si="1"/>
        <v/>
      </c>
      <c r="M22" s="178" t="str">
        <f>IF($B22=FALSE,"",Calcu!K22*J$3)</f>
        <v/>
      </c>
      <c r="N22" s="177" t="str">
        <f>IF($B22=FALSE,"",Length_11!E330)</f>
        <v/>
      </c>
      <c r="O22" s="158" t="str">
        <f t="shared" si="17"/>
        <v/>
      </c>
      <c r="P22" s="158" t="str">
        <f t="shared" si="18"/>
        <v/>
      </c>
      <c r="Q22" s="158" t="str">
        <f t="shared" si="19"/>
        <v/>
      </c>
      <c r="R22" s="158" t="str">
        <f t="shared" si="20"/>
        <v/>
      </c>
      <c r="S22" s="165" t="str">
        <f t="shared" si="2"/>
        <v/>
      </c>
      <c r="T22" s="197" t="str">
        <f t="shared" si="3"/>
        <v/>
      </c>
      <c r="U22" s="158" t="str">
        <f t="shared" si="4"/>
        <v/>
      </c>
      <c r="V22" s="158" t="str">
        <f t="shared" si="5"/>
        <v/>
      </c>
      <c r="W22" s="158" t="str">
        <f t="shared" si="6"/>
        <v/>
      </c>
      <c r="X22" s="158" t="str">
        <f t="shared" si="7"/>
        <v/>
      </c>
      <c r="Y22" s="158" t="str">
        <f t="shared" si="8"/>
        <v/>
      </c>
      <c r="Z22" s="158" t="str">
        <f t="shared" si="9"/>
        <v/>
      </c>
      <c r="AA22" s="202" t="str">
        <f t="shared" si="10"/>
        <v/>
      </c>
      <c r="AB22" s="203" t="str">
        <f t="shared" si="21"/>
        <v/>
      </c>
      <c r="AC22" s="158" t="str">
        <f t="shared" si="22"/>
        <v/>
      </c>
      <c r="AD22" s="158" t="str">
        <f t="shared" si="23"/>
        <v/>
      </c>
      <c r="AE22" s="122"/>
      <c r="AF22" s="158" t="e">
        <f ca="1">IF(Length_11!J17&lt;0,ROUNDUP(Length_11!J17*J$3,$M$335),ROUNDDOWN(Length_11!J17*J$3,$M$335))</f>
        <v>#DIV/0!</v>
      </c>
      <c r="AG22" s="158" t="e">
        <f ca="1">IF(Length_11!K17&lt;0,ROUNDDOWN(Length_11!K17*J$3,$M$335),ROUNDUP(Length_11!K17*J$3,$M$335))</f>
        <v>#DIV/0!</v>
      </c>
      <c r="AH22" s="158" t="str">
        <f t="shared" si="11"/>
        <v>-</v>
      </c>
      <c r="AI22" s="158" t="str">
        <f t="shared" si="12"/>
        <v>-</v>
      </c>
      <c r="AJ22" s="158" t="str">
        <f t="shared" si="13"/>
        <v>-</v>
      </c>
      <c r="AK22" s="158" t="str">
        <f t="shared" si="14"/>
        <v>-</v>
      </c>
      <c r="AL22" s="158" t="str">
        <f t="shared" si="24"/>
        <v/>
      </c>
      <c r="AM22" s="158" t="e">
        <f t="shared" ca="1" si="15"/>
        <v>#DIV/0!</v>
      </c>
    </row>
    <row r="23" spans="2:39" ht="15" customHeight="1">
      <c r="B23" s="175" t="b">
        <f>IF(TRIM(Length_11!A18)="",FALSE,TRUE)</f>
        <v>0</v>
      </c>
      <c r="C23" s="158" t="str">
        <f>IF($B23=FALSE,"",VALUE(Length_11!A18))</f>
        <v/>
      </c>
      <c r="D23" s="158" t="str">
        <f>IF($B23=FALSE,"",Length_11!B18)</f>
        <v/>
      </c>
      <c r="E23" s="175" t="str">
        <f>IF($B23=FALSE,"",Length_11!M18)</f>
        <v/>
      </c>
      <c r="F23" s="175" t="str">
        <f>IF($B23=FALSE,"",Length_11!N18)</f>
        <v/>
      </c>
      <c r="G23" s="175" t="str">
        <f>IF($B23=FALSE,"",Length_11!O18)</f>
        <v/>
      </c>
      <c r="H23" s="175" t="str">
        <f>IF($B23=FALSE,"",Length_11!P18)</f>
        <v/>
      </c>
      <c r="I23" s="175" t="str">
        <f>IF($B23=FALSE,"",Length_11!Q18)</f>
        <v/>
      </c>
      <c r="J23" s="175" t="str">
        <f>IF($B23=FALSE,"",Length_11!R18)</f>
        <v/>
      </c>
      <c r="K23" s="158" t="str">
        <f t="shared" si="16"/>
        <v/>
      </c>
      <c r="L23" s="176" t="str">
        <f t="shared" si="1"/>
        <v/>
      </c>
      <c r="M23" s="178" t="str">
        <f>IF($B23=FALSE,"",Calcu!K23*J$3)</f>
        <v/>
      </c>
      <c r="N23" s="177" t="str">
        <f>IF($B23=FALSE,"",Length_11!E331)</f>
        <v/>
      </c>
      <c r="O23" s="158" t="str">
        <f t="shared" si="17"/>
        <v/>
      </c>
      <c r="P23" s="158" t="str">
        <f t="shared" si="18"/>
        <v/>
      </c>
      <c r="Q23" s="158" t="str">
        <f t="shared" si="19"/>
        <v/>
      </c>
      <c r="R23" s="158" t="str">
        <f t="shared" si="20"/>
        <v/>
      </c>
      <c r="S23" s="165" t="str">
        <f t="shared" si="2"/>
        <v/>
      </c>
      <c r="T23" s="197" t="str">
        <f t="shared" si="3"/>
        <v/>
      </c>
      <c r="U23" s="158" t="str">
        <f t="shared" si="4"/>
        <v/>
      </c>
      <c r="V23" s="158" t="str">
        <f t="shared" si="5"/>
        <v/>
      </c>
      <c r="W23" s="158" t="str">
        <f t="shared" si="6"/>
        <v/>
      </c>
      <c r="X23" s="158" t="str">
        <f t="shared" si="7"/>
        <v/>
      </c>
      <c r="Y23" s="158" t="str">
        <f t="shared" si="8"/>
        <v/>
      </c>
      <c r="Z23" s="158" t="str">
        <f t="shared" si="9"/>
        <v/>
      </c>
      <c r="AA23" s="202" t="str">
        <f t="shared" si="10"/>
        <v/>
      </c>
      <c r="AB23" s="203" t="str">
        <f t="shared" si="21"/>
        <v/>
      </c>
      <c r="AC23" s="158" t="str">
        <f t="shared" si="22"/>
        <v/>
      </c>
      <c r="AD23" s="158" t="str">
        <f t="shared" si="23"/>
        <v/>
      </c>
      <c r="AE23" s="122"/>
      <c r="AF23" s="158" t="e">
        <f ca="1">IF(Length_11!J18&lt;0,ROUNDUP(Length_11!J18*J$3,$M$335),ROUNDDOWN(Length_11!J18*J$3,$M$335))</f>
        <v>#DIV/0!</v>
      </c>
      <c r="AG23" s="158" t="e">
        <f ca="1">IF(Length_11!K18&lt;0,ROUNDDOWN(Length_11!K18*J$3,$M$335),ROUNDUP(Length_11!K18*J$3,$M$335))</f>
        <v>#DIV/0!</v>
      </c>
      <c r="AH23" s="158" t="str">
        <f t="shared" si="11"/>
        <v>-</v>
      </c>
      <c r="AI23" s="158" t="str">
        <f t="shared" si="12"/>
        <v>-</v>
      </c>
      <c r="AJ23" s="158" t="str">
        <f t="shared" si="13"/>
        <v>-</v>
      </c>
      <c r="AK23" s="158" t="str">
        <f t="shared" si="14"/>
        <v>-</v>
      </c>
      <c r="AL23" s="158" t="str">
        <f t="shared" si="24"/>
        <v/>
      </c>
      <c r="AM23" s="158" t="e">
        <f t="shared" ca="1" si="15"/>
        <v>#DIV/0!</v>
      </c>
    </row>
    <row r="24" spans="2:39" ht="15" customHeight="1">
      <c r="B24" s="175" t="b">
        <f>IF(TRIM(Length_11!A19)="",FALSE,TRUE)</f>
        <v>0</v>
      </c>
      <c r="C24" s="158" t="str">
        <f>IF($B24=FALSE,"",VALUE(Length_11!A19))</f>
        <v/>
      </c>
      <c r="D24" s="158" t="str">
        <f>IF($B24=FALSE,"",Length_11!B19)</f>
        <v/>
      </c>
      <c r="E24" s="175" t="str">
        <f>IF($B24=FALSE,"",Length_11!M19)</f>
        <v/>
      </c>
      <c r="F24" s="175" t="str">
        <f>IF($B24=FALSE,"",Length_11!N19)</f>
        <v/>
      </c>
      <c r="G24" s="175" t="str">
        <f>IF($B24=FALSE,"",Length_11!O19)</f>
        <v/>
      </c>
      <c r="H24" s="175" t="str">
        <f>IF($B24=FALSE,"",Length_11!P19)</f>
        <v/>
      </c>
      <c r="I24" s="175" t="str">
        <f>IF($B24=FALSE,"",Length_11!Q19)</f>
        <v/>
      </c>
      <c r="J24" s="175" t="str">
        <f>IF($B24=FALSE,"",Length_11!R19)</f>
        <v/>
      </c>
      <c r="K24" s="158" t="str">
        <f t="shared" si="16"/>
        <v/>
      </c>
      <c r="L24" s="176" t="str">
        <f t="shared" si="1"/>
        <v/>
      </c>
      <c r="M24" s="178" t="str">
        <f>IF($B24=FALSE,"",Calcu!K24*J$3)</f>
        <v/>
      </c>
      <c r="N24" s="177" t="str">
        <f>IF($B24=FALSE,"",Length_11!E332)</f>
        <v/>
      </c>
      <c r="O24" s="158" t="str">
        <f t="shared" si="17"/>
        <v/>
      </c>
      <c r="P24" s="158" t="str">
        <f t="shared" si="18"/>
        <v/>
      </c>
      <c r="Q24" s="158" t="str">
        <f t="shared" si="19"/>
        <v/>
      </c>
      <c r="R24" s="158" t="str">
        <f t="shared" si="20"/>
        <v/>
      </c>
      <c r="S24" s="165" t="str">
        <f t="shared" si="2"/>
        <v/>
      </c>
      <c r="T24" s="197" t="str">
        <f t="shared" si="3"/>
        <v/>
      </c>
      <c r="U24" s="158" t="str">
        <f t="shared" si="4"/>
        <v/>
      </c>
      <c r="V24" s="158" t="str">
        <f t="shared" si="5"/>
        <v/>
      </c>
      <c r="W24" s="158" t="str">
        <f t="shared" si="6"/>
        <v/>
      </c>
      <c r="X24" s="158" t="str">
        <f t="shared" si="7"/>
        <v/>
      </c>
      <c r="Y24" s="158" t="str">
        <f t="shared" si="8"/>
        <v/>
      </c>
      <c r="Z24" s="158" t="str">
        <f t="shared" si="9"/>
        <v/>
      </c>
      <c r="AA24" s="202" t="str">
        <f t="shared" si="10"/>
        <v/>
      </c>
      <c r="AB24" s="203" t="str">
        <f t="shared" si="21"/>
        <v/>
      </c>
      <c r="AC24" s="158" t="str">
        <f t="shared" si="22"/>
        <v/>
      </c>
      <c r="AD24" s="158" t="str">
        <f t="shared" si="23"/>
        <v/>
      </c>
      <c r="AE24" s="122"/>
      <c r="AF24" s="158" t="e">
        <f ca="1">IF(Length_11!J19&lt;0,ROUNDUP(Length_11!J19*J$3,$M$335),ROUNDDOWN(Length_11!J19*J$3,$M$335))</f>
        <v>#DIV/0!</v>
      </c>
      <c r="AG24" s="158" t="e">
        <f ca="1">IF(Length_11!K19&lt;0,ROUNDDOWN(Length_11!K19*J$3,$M$335),ROUNDUP(Length_11!K19*J$3,$M$335))</f>
        <v>#DIV/0!</v>
      </c>
      <c r="AH24" s="158" t="str">
        <f t="shared" si="11"/>
        <v>-</v>
      </c>
      <c r="AI24" s="158" t="str">
        <f t="shared" si="12"/>
        <v>-</v>
      </c>
      <c r="AJ24" s="158" t="str">
        <f t="shared" si="13"/>
        <v>-</v>
      </c>
      <c r="AK24" s="158" t="str">
        <f t="shared" si="14"/>
        <v>-</v>
      </c>
      <c r="AL24" s="158" t="str">
        <f t="shared" si="24"/>
        <v/>
      </c>
      <c r="AM24" s="158" t="e">
        <f t="shared" ca="1" si="15"/>
        <v>#DIV/0!</v>
      </c>
    </row>
    <row r="25" spans="2:39" ht="15" customHeight="1">
      <c r="B25" s="175" t="b">
        <f>IF(TRIM(Length_11!A20)="",FALSE,TRUE)</f>
        <v>0</v>
      </c>
      <c r="C25" s="158" t="str">
        <f>IF($B25=FALSE,"",VALUE(Length_11!A20))</f>
        <v/>
      </c>
      <c r="D25" s="158" t="str">
        <f>IF($B25=FALSE,"",Length_11!B20)</f>
        <v/>
      </c>
      <c r="E25" s="175" t="str">
        <f>IF($B25=FALSE,"",Length_11!M20)</f>
        <v/>
      </c>
      <c r="F25" s="175" t="str">
        <f>IF($B25=FALSE,"",Length_11!N20)</f>
        <v/>
      </c>
      <c r="G25" s="175" t="str">
        <f>IF($B25=FALSE,"",Length_11!O20)</f>
        <v/>
      </c>
      <c r="H25" s="175" t="str">
        <f>IF($B25=FALSE,"",Length_11!P20)</f>
        <v/>
      </c>
      <c r="I25" s="175" t="str">
        <f>IF($B25=FALSE,"",Length_11!Q20)</f>
        <v/>
      </c>
      <c r="J25" s="175" t="str">
        <f>IF($B25=FALSE,"",Length_11!R20)</f>
        <v/>
      </c>
      <c r="K25" s="158" t="str">
        <f t="shared" si="16"/>
        <v/>
      </c>
      <c r="L25" s="176" t="str">
        <f t="shared" si="1"/>
        <v/>
      </c>
      <c r="M25" s="178" t="str">
        <f>IF($B25=FALSE,"",Calcu!K25*J$3)</f>
        <v/>
      </c>
      <c r="N25" s="177" t="str">
        <f>IF($B25=FALSE,"",Length_11!E333)</f>
        <v/>
      </c>
      <c r="O25" s="158" t="str">
        <f t="shared" si="17"/>
        <v/>
      </c>
      <c r="P25" s="158" t="str">
        <f t="shared" si="18"/>
        <v/>
      </c>
      <c r="Q25" s="158" t="str">
        <f t="shared" si="19"/>
        <v/>
      </c>
      <c r="R25" s="158" t="str">
        <f t="shared" si="20"/>
        <v/>
      </c>
      <c r="S25" s="165" t="str">
        <f t="shared" si="2"/>
        <v/>
      </c>
      <c r="T25" s="197" t="str">
        <f t="shared" si="3"/>
        <v/>
      </c>
      <c r="U25" s="158" t="str">
        <f t="shared" si="4"/>
        <v/>
      </c>
      <c r="V25" s="158" t="str">
        <f t="shared" si="5"/>
        <v/>
      </c>
      <c r="W25" s="158" t="str">
        <f t="shared" si="6"/>
        <v/>
      </c>
      <c r="X25" s="158" t="str">
        <f t="shared" si="7"/>
        <v/>
      </c>
      <c r="Y25" s="158" t="str">
        <f t="shared" si="8"/>
        <v/>
      </c>
      <c r="Z25" s="158" t="str">
        <f t="shared" si="9"/>
        <v/>
      </c>
      <c r="AA25" s="202" t="str">
        <f t="shared" si="10"/>
        <v/>
      </c>
      <c r="AB25" s="203" t="str">
        <f t="shared" si="21"/>
        <v/>
      </c>
      <c r="AC25" s="158" t="str">
        <f t="shared" si="22"/>
        <v/>
      </c>
      <c r="AD25" s="158" t="str">
        <f t="shared" si="23"/>
        <v/>
      </c>
      <c r="AE25" s="122"/>
      <c r="AF25" s="158" t="e">
        <f ca="1">IF(Length_11!J20&lt;0,ROUNDUP(Length_11!J20*J$3,$M$335),ROUNDDOWN(Length_11!J20*J$3,$M$335))</f>
        <v>#DIV/0!</v>
      </c>
      <c r="AG25" s="158" t="e">
        <f ca="1">IF(Length_11!K20&lt;0,ROUNDDOWN(Length_11!K20*J$3,$M$335),ROUNDUP(Length_11!K20*J$3,$M$335))</f>
        <v>#DIV/0!</v>
      </c>
      <c r="AH25" s="158" t="str">
        <f t="shared" si="11"/>
        <v>-</v>
      </c>
      <c r="AI25" s="158" t="str">
        <f t="shared" si="12"/>
        <v>-</v>
      </c>
      <c r="AJ25" s="158" t="str">
        <f t="shared" si="13"/>
        <v>-</v>
      </c>
      <c r="AK25" s="158" t="str">
        <f t="shared" si="14"/>
        <v>-</v>
      </c>
      <c r="AL25" s="158" t="str">
        <f t="shared" si="24"/>
        <v/>
      </c>
      <c r="AM25" s="158" t="e">
        <f t="shared" ca="1" si="15"/>
        <v>#DIV/0!</v>
      </c>
    </row>
    <row r="26" spans="2:39" ht="15" customHeight="1">
      <c r="B26" s="175" t="b">
        <f>IF(TRIM(Length_11!A21)="",FALSE,TRUE)</f>
        <v>0</v>
      </c>
      <c r="C26" s="158" t="str">
        <f>IF($B26=FALSE,"",VALUE(Length_11!A21))</f>
        <v/>
      </c>
      <c r="D26" s="158" t="str">
        <f>IF($B26=FALSE,"",Length_11!B21)</f>
        <v/>
      </c>
      <c r="E26" s="175" t="str">
        <f>IF($B26=FALSE,"",Length_11!M21)</f>
        <v/>
      </c>
      <c r="F26" s="175" t="str">
        <f>IF($B26=FALSE,"",Length_11!N21)</f>
        <v/>
      </c>
      <c r="G26" s="175" t="str">
        <f>IF($B26=FALSE,"",Length_11!O21)</f>
        <v/>
      </c>
      <c r="H26" s="175" t="str">
        <f>IF($B26=FALSE,"",Length_11!P21)</f>
        <v/>
      </c>
      <c r="I26" s="175" t="str">
        <f>IF($B26=FALSE,"",Length_11!Q21)</f>
        <v/>
      </c>
      <c r="J26" s="175" t="str">
        <f>IF($B26=FALSE,"",Length_11!R21)</f>
        <v/>
      </c>
      <c r="K26" s="158" t="str">
        <f t="shared" si="16"/>
        <v/>
      </c>
      <c r="L26" s="176" t="str">
        <f t="shared" si="1"/>
        <v/>
      </c>
      <c r="M26" s="178" t="str">
        <f>IF($B26=FALSE,"",Calcu!K26*J$3)</f>
        <v/>
      </c>
      <c r="N26" s="177" t="str">
        <f>IF($B26=FALSE,"",Length_11!E334)</f>
        <v/>
      </c>
      <c r="O26" s="158" t="str">
        <f t="shared" si="17"/>
        <v/>
      </c>
      <c r="P26" s="158" t="str">
        <f t="shared" si="18"/>
        <v/>
      </c>
      <c r="Q26" s="158" t="str">
        <f t="shared" si="19"/>
        <v/>
      </c>
      <c r="R26" s="158" t="str">
        <f t="shared" si="20"/>
        <v/>
      </c>
      <c r="S26" s="165" t="str">
        <f t="shared" si="2"/>
        <v/>
      </c>
      <c r="T26" s="197" t="str">
        <f t="shared" si="3"/>
        <v/>
      </c>
      <c r="U26" s="158" t="str">
        <f t="shared" si="4"/>
        <v/>
      </c>
      <c r="V26" s="158" t="str">
        <f t="shared" si="5"/>
        <v/>
      </c>
      <c r="W26" s="158" t="str">
        <f t="shared" si="6"/>
        <v/>
      </c>
      <c r="X26" s="158" t="str">
        <f t="shared" si="7"/>
        <v/>
      </c>
      <c r="Y26" s="158" t="str">
        <f t="shared" si="8"/>
        <v/>
      </c>
      <c r="Z26" s="158" t="str">
        <f t="shared" si="9"/>
        <v/>
      </c>
      <c r="AA26" s="202" t="str">
        <f t="shared" si="10"/>
        <v/>
      </c>
      <c r="AB26" s="203" t="str">
        <f t="shared" si="21"/>
        <v/>
      </c>
      <c r="AC26" s="158" t="str">
        <f t="shared" si="22"/>
        <v/>
      </c>
      <c r="AD26" s="158" t="str">
        <f t="shared" si="23"/>
        <v/>
      </c>
      <c r="AE26" s="122"/>
      <c r="AF26" s="158" t="e">
        <f ca="1">IF(Length_11!J21&lt;0,ROUNDUP(Length_11!J21*J$3,$M$335),ROUNDDOWN(Length_11!J21*J$3,$M$335))</f>
        <v>#DIV/0!</v>
      </c>
      <c r="AG26" s="158" t="e">
        <f ca="1">IF(Length_11!K21&lt;0,ROUNDDOWN(Length_11!K21*J$3,$M$335),ROUNDUP(Length_11!K21*J$3,$M$335))</f>
        <v>#DIV/0!</v>
      </c>
      <c r="AH26" s="158" t="str">
        <f t="shared" si="11"/>
        <v>-</v>
      </c>
      <c r="AI26" s="158" t="str">
        <f t="shared" si="12"/>
        <v>-</v>
      </c>
      <c r="AJ26" s="158" t="str">
        <f t="shared" si="13"/>
        <v>-</v>
      </c>
      <c r="AK26" s="158" t="str">
        <f t="shared" si="14"/>
        <v>-</v>
      </c>
      <c r="AL26" s="158" t="str">
        <f t="shared" si="24"/>
        <v/>
      </c>
      <c r="AM26" s="158" t="e">
        <f t="shared" ca="1" si="15"/>
        <v>#DIV/0!</v>
      </c>
    </row>
    <row r="27" spans="2:39" ht="15" customHeight="1">
      <c r="B27" s="175" t="b">
        <f>IF(TRIM(Length_11!A22)="",FALSE,TRUE)</f>
        <v>0</v>
      </c>
      <c r="C27" s="158" t="str">
        <f>IF($B27=FALSE,"",VALUE(Length_11!A22))</f>
        <v/>
      </c>
      <c r="D27" s="158" t="str">
        <f>IF($B27=FALSE,"",Length_11!B22)</f>
        <v/>
      </c>
      <c r="E27" s="175" t="str">
        <f>IF($B27=FALSE,"",Length_11!M22)</f>
        <v/>
      </c>
      <c r="F27" s="175" t="str">
        <f>IF($B27=FALSE,"",Length_11!N22)</f>
        <v/>
      </c>
      <c r="G27" s="175" t="str">
        <f>IF($B27=FALSE,"",Length_11!O22)</f>
        <v/>
      </c>
      <c r="H27" s="175" t="str">
        <f>IF($B27=FALSE,"",Length_11!P22)</f>
        <v/>
      </c>
      <c r="I27" s="175" t="str">
        <f>IF($B27=FALSE,"",Length_11!Q22)</f>
        <v/>
      </c>
      <c r="J27" s="175" t="str">
        <f>IF($B27=FALSE,"",Length_11!R22)</f>
        <v/>
      </c>
      <c r="K27" s="158" t="str">
        <f t="shared" si="16"/>
        <v/>
      </c>
      <c r="L27" s="176" t="str">
        <f t="shared" si="1"/>
        <v/>
      </c>
      <c r="M27" s="178" t="str">
        <f>IF($B27=FALSE,"",Calcu!K27*J$3)</f>
        <v/>
      </c>
      <c r="N27" s="177" t="str">
        <f>IF($B27=FALSE,"",Length_11!E335)</f>
        <v/>
      </c>
      <c r="O27" s="158" t="str">
        <f t="shared" si="17"/>
        <v/>
      </c>
      <c r="P27" s="158" t="str">
        <f t="shared" si="18"/>
        <v/>
      </c>
      <c r="Q27" s="158" t="str">
        <f t="shared" si="19"/>
        <v/>
      </c>
      <c r="R27" s="158" t="str">
        <f t="shared" si="20"/>
        <v/>
      </c>
      <c r="S27" s="165" t="str">
        <f t="shared" si="2"/>
        <v/>
      </c>
      <c r="T27" s="197" t="str">
        <f t="shared" si="3"/>
        <v/>
      </c>
      <c r="U27" s="158" t="str">
        <f t="shared" si="4"/>
        <v/>
      </c>
      <c r="V27" s="158" t="str">
        <f t="shared" si="5"/>
        <v/>
      </c>
      <c r="W27" s="158" t="str">
        <f t="shared" si="6"/>
        <v/>
      </c>
      <c r="X27" s="158" t="str">
        <f t="shared" si="7"/>
        <v/>
      </c>
      <c r="Y27" s="158" t="str">
        <f t="shared" si="8"/>
        <v/>
      </c>
      <c r="Z27" s="158" t="str">
        <f t="shared" si="9"/>
        <v/>
      </c>
      <c r="AA27" s="202" t="str">
        <f t="shared" si="10"/>
        <v/>
      </c>
      <c r="AB27" s="203" t="str">
        <f t="shared" si="21"/>
        <v/>
      </c>
      <c r="AC27" s="158" t="str">
        <f t="shared" si="22"/>
        <v/>
      </c>
      <c r="AD27" s="158" t="str">
        <f t="shared" si="23"/>
        <v/>
      </c>
      <c r="AE27" s="122"/>
      <c r="AF27" s="158" t="e">
        <f ca="1">IF(Length_11!J22&lt;0,ROUNDUP(Length_11!J22*J$3,$M$335),ROUNDDOWN(Length_11!J22*J$3,$M$335))</f>
        <v>#DIV/0!</v>
      </c>
      <c r="AG27" s="158" t="e">
        <f ca="1">IF(Length_11!K22&lt;0,ROUNDDOWN(Length_11!K22*J$3,$M$335),ROUNDUP(Length_11!K22*J$3,$M$335))</f>
        <v>#DIV/0!</v>
      </c>
      <c r="AH27" s="158" t="str">
        <f t="shared" si="11"/>
        <v>-</v>
      </c>
      <c r="AI27" s="158" t="str">
        <f t="shared" si="12"/>
        <v>-</v>
      </c>
      <c r="AJ27" s="158" t="str">
        <f t="shared" si="13"/>
        <v>-</v>
      </c>
      <c r="AK27" s="158" t="str">
        <f t="shared" si="14"/>
        <v>-</v>
      </c>
      <c r="AL27" s="158" t="str">
        <f t="shared" si="24"/>
        <v/>
      </c>
      <c r="AM27" s="158" t="e">
        <f t="shared" ca="1" si="15"/>
        <v>#DIV/0!</v>
      </c>
    </row>
    <row r="28" spans="2:39" ht="15" customHeight="1">
      <c r="B28" s="175" t="b">
        <f>IF(TRIM(Length_11!A23)="",FALSE,TRUE)</f>
        <v>0</v>
      </c>
      <c r="C28" s="158" t="str">
        <f>IF($B28=FALSE,"",VALUE(Length_11!A23))</f>
        <v/>
      </c>
      <c r="D28" s="158" t="str">
        <f>IF($B28=FALSE,"",Length_11!B23)</f>
        <v/>
      </c>
      <c r="E28" s="175" t="str">
        <f>IF($B28=FALSE,"",Length_11!M23)</f>
        <v/>
      </c>
      <c r="F28" s="175" t="str">
        <f>IF($B28=FALSE,"",Length_11!N23)</f>
        <v/>
      </c>
      <c r="G28" s="175" t="str">
        <f>IF($B28=FALSE,"",Length_11!O23)</f>
        <v/>
      </c>
      <c r="H28" s="175" t="str">
        <f>IF($B28=FALSE,"",Length_11!P23)</f>
        <v/>
      </c>
      <c r="I28" s="175" t="str">
        <f>IF($B28=FALSE,"",Length_11!Q23)</f>
        <v/>
      </c>
      <c r="J28" s="175" t="str">
        <f>IF($B28=FALSE,"",Length_11!R23)</f>
        <v/>
      </c>
      <c r="K28" s="158" t="str">
        <f t="shared" si="16"/>
        <v/>
      </c>
      <c r="L28" s="176" t="str">
        <f t="shared" si="1"/>
        <v/>
      </c>
      <c r="M28" s="178" t="str">
        <f>IF($B28=FALSE,"",Calcu!K28*J$3)</f>
        <v/>
      </c>
      <c r="N28" s="177" t="str">
        <f>IF($B28=FALSE,"",Length_11!E336)</f>
        <v/>
      </c>
      <c r="O28" s="158" t="str">
        <f t="shared" si="17"/>
        <v/>
      </c>
      <c r="P28" s="158" t="str">
        <f t="shared" si="18"/>
        <v/>
      </c>
      <c r="Q28" s="158" t="str">
        <f t="shared" si="19"/>
        <v/>
      </c>
      <c r="R28" s="158" t="str">
        <f t="shared" si="20"/>
        <v/>
      </c>
      <c r="S28" s="165" t="str">
        <f t="shared" si="2"/>
        <v/>
      </c>
      <c r="T28" s="197" t="str">
        <f t="shared" si="3"/>
        <v/>
      </c>
      <c r="U28" s="158" t="str">
        <f t="shared" si="4"/>
        <v/>
      </c>
      <c r="V28" s="158" t="str">
        <f t="shared" si="5"/>
        <v/>
      </c>
      <c r="W28" s="158" t="str">
        <f t="shared" si="6"/>
        <v/>
      </c>
      <c r="X28" s="158" t="str">
        <f t="shared" si="7"/>
        <v/>
      </c>
      <c r="Y28" s="158" t="str">
        <f t="shared" si="8"/>
        <v/>
      </c>
      <c r="Z28" s="158" t="str">
        <f t="shared" si="9"/>
        <v/>
      </c>
      <c r="AA28" s="202" t="str">
        <f t="shared" si="10"/>
        <v/>
      </c>
      <c r="AB28" s="203" t="str">
        <f t="shared" si="21"/>
        <v/>
      </c>
      <c r="AC28" s="158" t="str">
        <f t="shared" si="22"/>
        <v/>
      </c>
      <c r="AD28" s="158" t="str">
        <f t="shared" si="23"/>
        <v/>
      </c>
      <c r="AE28" s="122"/>
      <c r="AF28" s="158" t="e">
        <f ca="1">IF(Length_11!J23&lt;0,ROUNDUP(Length_11!J23*J$3,$M$335),ROUNDDOWN(Length_11!J23*J$3,$M$335))</f>
        <v>#DIV/0!</v>
      </c>
      <c r="AG28" s="158" t="e">
        <f ca="1">IF(Length_11!K23&lt;0,ROUNDDOWN(Length_11!K23*J$3,$M$335),ROUNDUP(Length_11!K23*J$3,$M$335))</f>
        <v>#DIV/0!</v>
      </c>
      <c r="AH28" s="158" t="str">
        <f t="shared" si="11"/>
        <v>-</v>
      </c>
      <c r="AI28" s="158" t="str">
        <f t="shared" si="12"/>
        <v>-</v>
      </c>
      <c r="AJ28" s="158" t="str">
        <f t="shared" si="13"/>
        <v>-</v>
      </c>
      <c r="AK28" s="158" t="str">
        <f t="shared" si="14"/>
        <v>-</v>
      </c>
      <c r="AL28" s="158" t="str">
        <f t="shared" si="24"/>
        <v/>
      </c>
      <c r="AM28" s="158" t="e">
        <f t="shared" ca="1" si="15"/>
        <v>#DIV/0!</v>
      </c>
    </row>
    <row r="29" spans="2:39" ht="15" customHeight="1">
      <c r="B29" s="175" t="b">
        <f>IF(TRIM(Length_11!A24)="",FALSE,TRUE)</f>
        <v>0</v>
      </c>
      <c r="C29" s="158" t="str">
        <f>IF($B29=FALSE,"",VALUE(Length_11!A24))</f>
        <v/>
      </c>
      <c r="D29" s="158" t="str">
        <f>IF($B29=FALSE,"",Length_11!B24)</f>
        <v/>
      </c>
      <c r="E29" s="175" t="str">
        <f>IF($B29=FALSE,"",Length_11!M24)</f>
        <v/>
      </c>
      <c r="F29" s="175" t="str">
        <f>IF($B29=FALSE,"",Length_11!N24)</f>
        <v/>
      </c>
      <c r="G29" s="175" t="str">
        <f>IF($B29=FALSE,"",Length_11!O24)</f>
        <v/>
      </c>
      <c r="H29" s="175" t="str">
        <f>IF($B29=FALSE,"",Length_11!P24)</f>
        <v/>
      </c>
      <c r="I29" s="175" t="str">
        <f>IF($B29=FALSE,"",Length_11!Q24)</f>
        <v/>
      </c>
      <c r="J29" s="175" t="str">
        <f>IF($B29=FALSE,"",Length_11!R24)</f>
        <v/>
      </c>
      <c r="K29" s="158" t="str">
        <f t="shared" si="16"/>
        <v/>
      </c>
      <c r="L29" s="176" t="str">
        <f t="shared" si="1"/>
        <v/>
      </c>
      <c r="M29" s="178" t="str">
        <f>IF($B29=FALSE,"",Calcu!K29*J$3)</f>
        <v/>
      </c>
      <c r="N29" s="177" t="str">
        <f>IF($B29=FALSE,"",Length_11!E337)</f>
        <v/>
      </c>
      <c r="O29" s="158" t="str">
        <f t="shared" si="17"/>
        <v/>
      </c>
      <c r="P29" s="158" t="str">
        <f t="shared" si="18"/>
        <v/>
      </c>
      <c r="Q29" s="158" t="str">
        <f t="shared" si="19"/>
        <v/>
      </c>
      <c r="R29" s="158" t="str">
        <f t="shared" si="20"/>
        <v/>
      </c>
      <c r="S29" s="165" t="str">
        <f t="shared" si="2"/>
        <v/>
      </c>
      <c r="T29" s="197" t="str">
        <f t="shared" si="3"/>
        <v/>
      </c>
      <c r="U29" s="158" t="str">
        <f t="shared" si="4"/>
        <v/>
      </c>
      <c r="V29" s="158" t="str">
        <f t="shared" si="5"/>
        <v/>
      </c>
      <c r="W29" s="158" t="str">
        <f t="shared" si="6"/>
        <v/>
      </c>
      <c r="X29" s="158" t="str">
        <f t="shared" si="7"/>
        <v/>
      </c>
      <c r="Y29" s="158" t="str">
        <f t="shared" si="8"/>
        <v/>
      </c>
      <c r="Z29" s="158" t="str">
        <f t="shared" si="9"/>
        <v/>
      </c>
      <c r="AA29" s="202" t="str">
        <f t="shared" si="10"/>
        <v/>
      </c>
      <c r="AB29" s="203" t="str">
        <f t="shared" si="21"/>
        <v/>
      </c>
      <c r="AC29" s="158" t="str">
        <f t="shared" si="22"/>
        <v/>
      </c>
      <c r="AD29" s="158" t="str">
        <f t="shared" si="23"/>
        <v/>
      </c>
      <c r="AE29" s="122"/>
      <c r="AF29" s="158" t="e">
        <f ca="1">IF(Length_11!J24&lt;0,ROUNDUP(Length_11!J24*J$3,$M$335),ROUNDDOWN(Length_11!J24*J$3,$M$335))</f>
        <v>#DIV/0!</v>
      </c>
      <c r="AG29" s="158" t="e">
        <f ca="1">IF(Length_11!K24&lt;0,ROUNDDOWN(Length_11!K24*J$3,$M$335),ROUNDUP(Length_11!K24*J$3,$M$335))</f>
        <v>#DIV/0!</v>
      </c>
      <c r="AH29" s="158" t="str">
        <f t="shared" si="11"/>
        <v>-</v>
      </c>
      <c r="AI29" s="158" t="str">
        <f t="shared" si="12"/>
        <v>-</v>
      </c>
      <c r="AJ29" s="158" t="str">
        <f t="shared" si="13"/>
        <v>-</v>
      </c>
      <c r="AK29" s="158" t="str">
        <f t="shared" si="14"/>
        <v>-</v>
      </c>
      <c r="AL29" s="158" t="str">
        <f t="shared" si="24"/>
        <v/>
      </c>
      <c r="AM29" s="158" t="e">
        <f t="shared" ca="1" si="15"/>
        <v>#DIV/0!</v>
      </c>
    </row>
    <row r="30" spans="2:39" ht="15" customHeight="1">
      <c r="B30" s="175" t="b">
        <f>IF(TRIM(Length_11!A25)="",FALSE,TRUE)</f>
        <v>0</v>
      </c>
      <c r="C30" s="158" t="str">
        <f>IF($B30=FALSE,"",VALUE(Length_11!A25))</f>
        <v/>
      </c>
      <c r="D30" s="158" t="str">
        <f>IF($B30=FALSE,"",Length_11!B25)</f>
        <v/>
      </c>
      <c r="E30" s="175" t="str">
        <f>IF($B30=FALSE,"",Length_11!M25)</f>
        <v/>
      </c>
      <c r="F30" s="175" t="str">
        <f>IF($B30=FALSE,"",Length_11!N25)</f>
        <v/>
      </c>
      <c r="G30" s="175" t="str">
        <f>IF($B30=FALSE,"",Length_11!O25)</f>
        <v/>
      </c>
      <c r="H30" s="175" t="str">
        <f>IF($B30=FALSE,"",Length_11!P25)</f>
        <v/>
      </c>
      <c r="I30" s="175" t="str">
        <f>IF($B30=FALSE,"",Length_11!Q25)</f>
        <v/>
      </c>
      <c r="J30" s="175" t="str">
        <f>IF($B30=FALSE,"",Length_11!R25)</f>
        <v/>
      </c>
      <c r="K30" s="158" t="str">
        <f t="shared" si="16"/>
        <v/>
      </c>
      <c r="L30" s="176" t="str">
        <f t="shared" si="1"/>
        <v/>
      </c>
      <c r="M30" s="178" t="str">
        <f>IF($B30=FALSE,"",Calcu!K30*J$3)</f>
        <v/>
      </c>
      <c r="N30" s="177" t="str">
        <f>IF($B30=FALSE,"",Length_11!E338)</f>
        <v/>
      </c>
      <c r="O30" s="158" t="str">
        <f t="shared" si="17"/>
        <v/>
      </c>
      <c r="P30" s="158" t="str">
        <f t="shared" si="18"/>
        <v/>
      </c>
      <c r="Q30" s="158" t="str">
        <f t="shared" si="19"/>
        <v/>
      </c>
      <c r="R30" s="158" t="str">
        <f t="shared" si="20"/>
        <v/>
      </c>
      <c r="S30" s="165" t="str">
        <f t="shared" si="2"/>
        <v/>
      </c>
      <c r="T30" s="197" t="str">
        <f t="shared" si="3"/>
        <v/>
      </c>
      <c r="U30" s="158" t="str">
        <f t="shared" si="4"/>
        <v/>
      </c>
      <c r="V30" s="158" t="str">
        <f t="shared" si="5"/>
        <v/>
      </c>
      <c r="W30" s="158" t="str">
        <f t="shared" si="6"/>
        <v/>
      </c>
      <c r="X30" s="158" t="str">
        <f t="shared" si="7"/>
        <v/>
      </c>
      <c r="Y30" s="158" t="str">
        <f t="shared" si="8"/>
        <v/>
      </c>
      <c r="Z30" s="158" t="str">
        <f t="shared" si="9"/>
        <v/>
      </c>
      <c r="AA30" s="202" t="str">
        <f t="shared" si="10"/>
        <v/>
      </c>
      <c r="AB30" s="203" t="str">
        <f t="shared" si="21"/>
        <v/>
      </c>
      <c r="AC30" s="158" t="str">
        <f t="shared" si="22"/>
        <v/>
      </c>
      <c r="AD30" s="158" t="str">
        <f t="shared" si="23"/>
        <v/>
      </c>
      <c r="AE30" s="122"/>
      <c r="AF30" s="158" t="e">
        <f ca="1">IF(Length_11!J25&lt;0,ROUNDUP(Length_11!J25*J$3,$M$335),ROUNDDOWN(Length_11!J25*J$3,$M$335))</f>
        <v>#DIV/0!</v>
      </c>
      <c r="AG30" s="158" t="e">
        <f ca="1">IF(Length_11!K25&lt;0,ROUNDDOWN(Length_11!K25*J$3,$M$335),ROUNDUP(Length_11!K25*J$3,$M$335))</f>
        <v>#DIV/0!</v>
      </c>
      <c r="AH30" s="158" t="str">
        <f t="shared" si="11"/>
        <v>-</v>
      </c>
      <c r="AI30" s="158" t="str">
        <f t="shared" si="12"/>
        <v>-</v>
      </c>
      <c r="AJ30" s="158" t="str">
        <f t="shared" si="13"/>
        <v>-</v>
      </c>
      <c r="AK30" s="158" t="str">
        <f t="shared" si="14"/>
        <v>-</v>
      </c>
      <c r="AL30" s="158" t="str">
        <f t="shared" si="24"/>
        <v/>
      </c>
      <c r="AM30" s="158" t="e">
        <f t="shared" ca="1" si="15"/>
        <v>#DIV/0!</v>
      </c>
    </row>
    <row r="31" spans="2:39" ht="15" customHeight="1">
      <c r="B31" s="175" t="b">
        <f>IF(TRIM(Length_11!A26)="",FALSE,TRUE)</f>
        <v>0</v>
      </c>
      <c r="C31" s="158" t="str">
        <f>IF($B31=FALSE,"",VALUE(Length_11!A26))</f>
        <v/>
      </c>
      <c r="D31" s="158" t="str">
        <f>IF($B31=FALSE,"",Length_11!B26)</f>
        <v/>
      </c>
      <c r="E31" s="175" t="str">
        <f>IF($B31=FALSE,"",Length_11!M26)</f>
        <v/>
      </c>
      <c r="F31" s="175" t="str">
        <f>IF($B31=FALSE,"",Length_11!N26)</f>
        <v/>
      </c>
      <c r="G31" s="175" t="str">
        <f>IF($B31=FALSE,"",Length_11!O26)</f>
        <v/>
      </c>
      <c r="H31" s="175" t="str">
        <f>IF($B31=FALSE,"",Length_11!P26)</f>
        <v/>
      </c>
      <c r="I31" s="175" t="str">
        <f>IF($B31=FALSE,"",Length_11!Q26)</f>
        <v/>
      </c>
      <c r="J31" s="175" t="str">
        <f>IF($B31=FALSE,"",Length_11!R26)</f>
        <v/>
      </c>
      <c r="K31" s="158" t="str">
        <f t="shared" si="16"/>
        <v/>
      </c>
      <c r="L31" s="176" t="str">
        <f t="shared" si="1"/>
        <v/>
      </c>
      <c r="M31" s="178" t="str">
        <f>IF($B31=FALSE,"",Calcu!K31*J$3)</f>
        <v/>
      </c>
      <c r="N31" s="177" t="str">
        <f>IF($B31=FALSE,"",Length_11!E339)</f>
        <v/>
      </c>
      <c r="O31" s="158" t="str">
        <f t="shared" si="17"/>
        <v/>
      </c>
      <c r="P31" s="158" t="str">
        <f t="shared" si="18"/>
        <v/>
      </c>
      <c r="Q31" s="158" t="str">
        <f t="shared" si="19"/>
        <v/>
      </c>
      <c r="R31" s="158" t="str">
        <f t="shared" si="20"/>
        <v/>
      </c>
      <c r="S31" s="165" t="str">
        <f t="shared" si="2"/>
        <v/>
      </c>
      <c r="T31" s="197" t="str">
        <f t="shared" si="3"/>
        <v/>
      </c>
      <c r="U31" s="158" t="str">
        <f t="shared" si="4"/>
        <v/>
      </c>
      <c r="V31" s="158" t="str">
        <f t="shared" si="5"/>
        <v/>
      </c>
      <c r="W31" s="158" t="str">
        <f t="shared" si="6"/>
        <v/>
      </c>
      <c r="X31" s="158" t="str">
        <f t="shared" si="7"/>
        <v/>
      </c>
      <c r="Y31" s="158" t="str">
        <f t="shared" si="8"/>
        <v/>
      </c>
      <c r="Z31" s="158" t="str">
        <f t="shared" si="9"/>
        <v/>
      </c>
      <c r="AA31" s="202" t="str">
        <f t="shared" si="10"/>
        <v/>
      </c>
      <c r="AB31" s="203" t="str">
        <f t="shared" si="21"/>
        <v/>
      </c>
      <c r="AC31" s="158" t="str">
        <f t="shared" si="22"/>
        <v/>
      </c>
      <c r="AD31" s="158" t="str">
        <f t="shared" si="23"/>
        <v/>
      </c>
      <c r="AE31" s="122"/>
      <c r="AF31" s="158" t="e">
        <f ca="1">IF(Length_11!J26&lt;0,ROUNDUP(Length_11!J26*J$3,$M$335),ROUNDDOWN(Length_11!J26*J$3,$M$335))</f>
        <v>#DIV/0!</v>
      </c>
      <c r="AG31" s="158" t="e">
        <f ca="1">IF(Length_11!K26&lt;0,ROUNDDOWN(Length_11!K26*J$3,$M$335),ROUNDUP(Length_11!K26*J$3,$M$335))</f>
        <v>#DIV/0!</v>
      </c>
      <c r="AH31" s="158" t="str">
        <f t="shared" si="11"/>
        <v>-</v>
      </c>
      <c r="AI31" s="158" t="str">
        <f t="shared" si="12"/>
        <v>-</v>
      </c>
      <c r="AJ31" s="158" t="str">
        <f t="shared" si="13"/>
        <v>-</v>
      </c>
      <c r="AK31" s="158" t="str">
        <f t="shared" si="14"/>
        <v>-</v>
      </c>
      <c r="AL31" s="158" t="str">
        <f t="shared" si="24"/>
        <v/>
      </c>
      <c r="AM31" s="158" t="e">
        <f t="shared" ca="1" si="15"/>
        <v>#DIV/0!</v>
      </c>
    </row>
    <row r="32" spans="2:39" ht="15" customHeight="1">
      <c r="B32" s="175" t="b">
        <f>IF(TRIM(Length_11!A27)="",FALSE,TRUE)</f>
        <v>0</v>
      </c>
      <c r="C32" s="158" t="str">
        <f>IF($B32=FALSE,"",VALUE(Length_11!A27))</f>
        <v/>
      </c>
      <c r="D32" s="158" t="str">
        <f>IF($B32=FALSE,"",Length_11!B27)</f>
        <v/>
      </c>
      <c r="E32" s="175" t="str">
        <f>IF($B32=FALSE,"",Length_11!M27)</f>
        <v/>
      </c>
      <c r="F32" s="175" t="str">
        <f>IF($B32=FALSE,"",Length_11!N27)</f>
        <v/>
      </c>
      <c r="G32" s="175" t="str">
        <f>IF($B32=FALSE,"",Length_11!O27)</f>
        <v/>
      </c>
      <c r="H32" s="175" t="str">
        <f>IF($B32=FALSE,"",Length_11!P27)</f>
        <v/>
      </c>
      <c r="I32" s="175" t="str">
        <f>IF($B32=FALSE,"",Length_11!Q27)</f>
        <v/>
      </c>
      <c r="J32" s="175" t="str">
        <f>IF($B32=FALSE,"",Length_11!R27)</f>
        <v/>
      </c>
      <c r="K32" s="158" t="str">
        <f t="shared" si="16"/>
        <v/>
      </c>
      <c r="L32" s="176" t="str">
        <f t="shared" si="1"/>
        <v/>
      </c>
      <c r="M32" s="178" t="str">
        <f>IF($B32=FALSE,"",Calcu!K32*J$3)</f>
        <v/>
      </c>
      <c r="N32" s="177" t="str">
        <f>IF($B32=FALSE,"",Length_11!E340)</f>
        <v/>
      </c>
      <c r="O32" s="158" t="str">
        <f t="shared" si="17"/>
        <v/>
      </c>
      <c r="P32" s="158" t="str">
        <f t="shared" si="18"/>
        <v/>
      </c>
      <c r="Q32" s="158" t="str">
        <f t="shared" si="19"/>
        <v/>
      </c>
      <c r="R32" s="158" t="str">
        <f t="shared" si="20"/>
        <v/>
      </c>
      <c r="S32" s="165" t="str">
        <f t="shared" si="2"/>
        <v/>
      </c>
      <c r="T32" s="197" t="str">
        <f t="shared" si="3"/>
        <v/>
      </c>
      <c r="U32" s="158" t="str">
        <f t="shared" si="4"/>
        <v/>
      </c>
      <c r="V32" s="158" t="str">
        <f t="shared" si="5"/>
        <v/>
      </c>
      <c r="W32" s="158" t="str">
        <f t="shared" si="6"/>
        <v/>
      </c>
      <c r="X32" s="158" t="str">
        <f t="shared" si="7"/>
        <v/>
      </c>
      <c r="Y32" s="158" t="str">
        <f t="shared" si="8"/>
        <v/>
      </c>
      <c r="Z32" s="158" t="str">
        <f t="shared" si="9"/>
        <v/>
      </c>
      <c r="AA32" s="202" t="str">
        <f t="shared" si="10"/>
        <v/>
      </c>
      <c r="AB32" s="203" t="str">
        <f t="shared" si="21"/>
        <v/>
      </c>
      <c r="AC32" s="158" t="str">
        <f t="shared" si="22"/>
        <v/>
      </c>
      <c r="AD32" s="158" t="str">
        <f t="shared" si="23"/>
        <v/>
      </c>
      <c r="AE32" s="122"/>
      <c r="AF32" s="158" t="e">
        <f ca="1">IF(Length_11!J27&lt;0,ROUNDUP(Length_11!J27*J$3,$M$335),ROUNDDOWN(Length_11!J27*J$3,$M$335))</f>
        <v>#DIV/0!</v>
      </c>
      <c r="AG32" s="158" t="e">
        <f ca="1">IF(Length_11!K27&lt;0,ROUNDDOWN(Length_11!K27*J$3,$M$335),ROUNDUP(Length_11!K27*J$3,$M$335))</f>
        <v>#DIV/0!</v>
      </c>
      <c r="AH32" s="158" t="str">
        <f t="shared" si="11"/>
        <v>-</v>
      </c>
      <c r="AI32" s="158" t="str">
        <f t="shared" si="12"/>
        <v>-</v>
      </c>
      <c r="AJ32" s="158" t="str">
        <f t="shared" si="13"/>
        <v>-</v>
      </c>
      <c r="AK32" s="158" t="str">
        <f t="shared" si="14"/>
        <v>-</v>
      </c>
      <c r="AL32" s="158" t="str">
        <f t="shared" si="24"/>
        <v/>
      </c>
      <c r="AM32" s="158" t="e">
        <f t="shared" ca="1" si="15"/>
        <v>#DIV/0!</v>
      </c>
    </row>
    <row r="33" spans="2:39" ht="15" customHeight="1">
      <c r="B33" s="175" t="b">
        <f>IF(TRIM(Length_11!A28)="",FALSE,TRUE)</f>
        <v>0</v>
      </c>
      <c r="C33" s="158" t="str">
        <f>IF($B33=FALSE,"",VALUE(Length_11!A28))</f>
        <v/>
      </c>
      <c r="D33" s="158" t="str">
        <f>IF($B33=FALSE,"",Length_11!B28)</f>
        <v/>
      </c>
      <c r="E33" s="175" t="str">
        <f>IF($B33=FALSE,"",Length_11!M28)</f>
        <v/>
      </c>
      <c r="F33" s="175" t="str">
        <f>IF($B33=FALSE,"",Length_11!N28)</f>
        <v/>
      </c>
      <c r="G33" s="175" t="str">
        <f>IF($B33=FALSE,"",Length_11!O28)</f>
        <v/>
      </c>
      <c r="H33" s="175" t="str">
        <f>IF($B33=FALSE,"",Length_11!P28)</f>
        <v/>
      </c>
      <c r="I33" s="175" t="str">
        <f>IF($B33=FALSE,"",Length_11!Q28)</f>
        <v/>
      </c>
      <c r="J33" s="175" t="str">
        <f>IF($B33=FALSE,"",Length_11!R28)</f>
        <v/>
      </c>
      <c r="K33" s="158" t="str">
        <f t="shared" si="16"/>
        <v/>
      </c>
      <c r="L33" s="176" t="str">
        <f t="shared" si="1"/>
        <v/>
      </c>
      <c r="M33" s="178" t="str">
        <f>IF($B33=FALSE,"",Calcu!K33*J$3)</f>
        <v/>
      </c>
      <c r="N33" s="177" t="str">
        <f>IF($B33=FALSE,"",Length_11!E341)</f>
        <v/>
      </c>
      <c r="O33" s="158" t="str">
        <f t="shared" si="17"/>
        <v/>
      </c>
      <c r="P33" s="158" t="str">
        <f t="shared" si="18"/>
        <v/>
      </c>
      <c r="Q33" s="158" t="str">
        <f t="shared" si="19"/>
        <v/>
      </c>
      <c r="R33" s="158" t="str">
        <f t="shared" si="20"/>
        <v/>
      </c>
      <c r="S33" s="165" t="str">
        <f t="shared" si="2"/>
        <v/>
      </c>
      <c r="T33" s="197" t="str">
        <f t="shared" si="3"/>
        <v/>
      </c>
      <c r="U33" s="158" t="str">
        <f t="shared" si="4"/>
        <v/>
      </c>
      <c r="V33" s="158" t="str">
        <f t="shared" si="5"/>
        <v/>
      </c>
      <c r="W33" s="158" t="str">
        <f t="shared" si="6"/>
        <v/>
      </c>
      <c r="X33" s="158" t="str">
        <f t="shared" si="7"/>
        <v/>
      </c>
      <c r="Y33" s="158" t="str">
        <f t="shared" si="8"/>
        <v/>
      </c>
      <c r="Z33" s="158" t="str">
        <f t="shared" si="9"/>
        <v/>
      </c>
      <c r="AA33" s="202" t="str">
        <f t="shared" si="10"/>
        <v/>
      </c>
      <c r="AB33" s="203" t="str">
        <f t="shared" si="21"/>
        <v/>
      </c>
      <c r="AC33" s="158" t="str">
        <f t="shared" si="22"/>
        <v/>
      </c>
      <c r="AD33" s="158" t="str">
        <f t="shared" si="23"/>
        <v/>
      </c>
      <c r="AE33" s="122"/>
      <c r="AF33" s="158" t="e">
        <f ca="1">IF(Length_11!J28&lt;0,ROUNDUP(Length_11!J28*J$3,$M$335),ROUNDDOWN(Length_11!J28*J$3,$M$335))</f>
        <v>#DIV/0!</v>
      </c>
      <c r="AG33" s="158" t="e">
        <f ca="1">IF(Length_11!K28&lt;0,ROUNDDOWN(Length_11!K28*J$3,$M$335),ROUNDUP(Length_11!K28*J$3,$M$335))</f>
        <v>#DIV/0!</v>
      </c>
      <c r="AH33" s="158" t="str">
        <f t="shared" si="11"/>
        <v>-</v>
      </c>
      <c r="AI33" s="158" t="str">
        <f t="shared" si="12"/>
        <v>-</v>
      </c>
      <c r="AJ33" s="158" t="str">
        <f t="shared" si="13"/>
        <v>-</v>
      </c>
      <c r="AK33" s="158" t="str">
        <f t="shared" si="14"/>
        <v>-</v>
      </c>
      <c r="AL33" s="158" t="str">
        <f t="shared" si="24"/>
        <v/>
      </c>
      <c r="AM33" s="158" t="e">
        <f t="shared" ca="1" si="15"/>
        <v>#DIV/0!</v>
      </c>
    </row>
    <row r="34" spans="2:39" ht="15" customHeight="1">
      <c r="B34" s="175" t="b">
        <f>IF(TRIM(Length_11!A29)="",FALSE,TRUE)</f>
        <v>0</v>
      </c>
      <c r="C34" s="158" t="str">
        <f>IF($B34=FALSE,"",VALUE(Length_11!A29))</f>
        <v/>
      </c>
      <c r="D34" s="158" t="str">
        <f>IF($B34=FALSE,"",Length_11!B29)</f>
        <v/>
      </c>
      <c r="E34" s="175" t="str">
        <f>IF($B34=FALSE,"",Length_11!M29)</f>
        <v/>
      </c>
      <c r="F34" s="175" t="str">
        <f>IF($B34=FALSE,"",Length_11!N29)</f>
        <v/>
      </c>
      <c r="G34" s="175" t="str">
        <f>IF($B34=FALSE,"",Length_11!O29)</f>
        <v/>
      </c>
      <c r="H34" s="175" t="str">
        <f>IF($B34=FALSE,"",Length_11!P29)</f>
        <v/>
      </c>
      <c r="I34" s="175" t="str">
        <f>IF($B34=FALSE,"",Length_11!Q29)</f>
        <v/>
      </c>
      <c r="J34" s="175" t="str">
        <f>IF($B34=FALSE,"",Length_11!R29)</f>
        <v/>
      </c>
      <c r="K34" s="158" t="str">
        <f t="shared" si="16"/>
        <v/>
      </c>
      <c r="L34" s="176" t="str">
        <f t="shared" si="1"/>
        <v/>
      </c>
      <c r="M34" s="178" t="str">
        <f>IF($B34=FALSE,"",Calcu!K34*J$3)</f>
        <v/>
      </c>
      <c r="N34" s="177" t="str">
        <f>IF($B34=FALSE,"",Length_11!E342)</f>
        <v/>
      </c>
      <c r="O34" s="158" t="str">
        <f t="shared" si="17"/>
        <v/>
      </c>
      <c r="P34" s="158" t="str">
        <f t="shared" si="18"/>
        <v/>
      </c>
      <c r="Q34" s="158" t="str">
        <f t="shared" si="19"/>
        <v/>
      </c>
      <c r="R34" s="158" t="str">
        <f t="shared" si="20"/>
        <v/>
      </c>
      <c r="S34" s="165" t="str">
        <f t="shared" si="2"/>
        <v/>
      </c>
      <c r="T34" s="197" t="str">
        <f t="shared" si="3"/>
        <v/>
      </c>
      <c r="U34" s="158" t="str">
        <f t="shared" si="4"/>
        <v/>
      </c>
      <c r="V34" s="158" t="str">
        <f t="shared" si="5"/>
        <v/>
      </c>
      <c r="W34" s="158" t="str">
        <f t="shared" si="6"/>
        <v/>
      </c>
      <c r="X34" s="158" t="str">
        <f t="shared" si="7"/>
        <v/>
      </c>
      <c r="Y34" s="158" t="str">
        <f t="shared" si="8"/>
        <v/>
      </c>
      <c r="Z34" s="158" t="str">
        <f t="shared" si="9"/>
        <v/>
      </c>
      <c r="AA34" s="202" t="str">
        <f t="shared" si="10"/>
        <v/>
      </c>
      <c r="AB34" s="203" t="str">
        <f t="shared" si="21"/>
        <v/>
      </c>
      <c r="AC34" s="158" t="str">
        <f t="shared" si="22"/>
        <v/>
      </c>
      <c r="AD34" s="158" t="str">
        <f t="shared" si="23"/>
        <v/>
      </c>
      <c r="AE34" s="122"/>
      <c r="AF34" s="158" t="e">
        <f ca="1">IF(Length_11!J29&lt;0,ROUNDUP(Length_11!J29*J$3,$M$335),ROUNDDOWN(Length_11!J29*J$3,$M$335))</f>
        <v>#DIV/0!</v>
      </c>
      <c r="AG34" s="158" t="e">
        <f ca="1">IF(Length_11!K29&lt;0,ROUNDDOWN(Length_11!K29*J$3,$M$335),ROUNDUP(Length_11!K29*J$3,$M$335))</f>
        <v>#DIV/0!</v>
      </c>
      <c r="AH34" s="158" t="str">
        <f t="shared" si="11"/>
        <v>-</v>
      </c>
      <c r="AI34" s="158" t="str">
        <f t="shared" si="12"/>
        <v>-</v>
      </c>
      <c r="AJ34" s="158" t="str">
        <f t="shared" si="13"/>
        <v>-</v>
      </c>
      <c r="AK34" s="158" t="str">
        <f t="shared" si="14"/>
        <v>-</v>
      </c>
      <c r="AL34" s="158" t="str">
        <f t="shared" si="24"/>
        <v/>
      </c>
      <c r="AM34" s="158" t="e">
        <f t="shared" ca="1" si="15"/>
        <v>#DIV/0!</v>
      </c>
    </row>
    <row r="35" spans="2:39" ht="15" customHeight="1">
      <c r="B35" s="175" t="b">
        <f>IF(TRIM(Length_11!A30)="",FALSE,TRUE)</f>
        <v>0</v>
      </c>
      <c r="C35" s="158" t="str">
        <f>IF($B35=FALSE,"",VALUE(Length_11!A30))</f>
        <v/>
      </c>
      <c r="D35" s="158" t="str">
        <f>IF($B35=FALSE,"",Length_11!B30)</f>
        <v/>
      </c>
      <c r="E35" s="175" t="str">
        <f>IF($B35=FALSE,"",Length_11!M30)</f>
        <v/>
      </c>
      <c r="F35" s="175" t="str">
        <f>IF($B35=FALSE,"",Length_11!N30)</f>
        <v/>
      </c>
      <c r="G35" s="175" t="str">
        <f>IF($B35=FALSE,"",Length_11!O30)</f>
        <v/>
      </c>
      <c r="H35" s="175" t="str">
        <f>IF($B35=FALSE,"",Length_11!P30)</f>
        <v/>
      </c>
      <c r="I35" s="175" t="str">
        <f>IF($B35=FALSE,"",Length_11!Q30)</f>
        <v/>
      </c>
      <c r="J35" s="175" t="str">
        <f>IF($B35=FALSE,"",Length_11!R30)</f>
        <v/>
      </c>
      <c r="K35" s="158" t="str">
        <f t="shared" si="16"/>
        <v/>
      </c>
      <c r="L35" s="176" t="str">
        <f t="shared" si="1"/>
        <v/>
      </c>
      <c r="M35" s="178" t="str">
        <f>IF($B35=FALSE,"",Calcu!K35*J$3)</f>
        <v/>
      </c>
      <c r="N35" s="177" t="str">
        <f>IF($B35=FALSE,"",Length_11!E343)</f>
        <v/>
      </c>
      <c r="O35" s="158" t="str">
        <f t="shared" si="17"/>
        <v/>
      </c>
      <c r="P35" s="158" t="str">
        <f t="shared" si="18"/>
        <v/>
      </c>
      <c r="Q35" s="158" t="str">
        <f t="shared" si="19"/>
        <v/>
      </c>
      <c r="R35" s="158" t="str">
        <f t="shared" si="20"/>
        <v/>
      </c>
      <c r="S35" s="165" t="str">
        <f t="shared" si="2"/>
        <v/>
      </c>
      <c r="T35" s="197" t="str">
        <f t="shared" si="3"/>
        <v/>
      </c>
      <c r="U35" s="158" t="str">
        <f t="shared" si="4"/>
        <v/>
      </c>
      <c r="V35" s="158" t="str">
        <f t="shared" si="5"/>
        <v/>
      </c>
      <c r="W35" s="158" t="str">
        <f t="shared" si="6"/>
        <v/>
      </c>
      <c r="X35" s="158" t="str">
        <f t="shared" si="7"/>
        <v/>
      </c>
      <c r="Y35" s="158" t="str">
        <f t="shared" si="8"/>
        <v/>
      </c>
      <c r="Z35" s="158" t="str">
        <f t="shared" si="9"/>
        <v/>
      </c>
      <c r="AA35" s="202" t="str">
        <f t="shared" si="10"/>
        <v/>
      </c>
      <c r="AB35" s="203" t="str">
        <f t="shared" si="21"/>
        <v/>
      </c>
      <c r="AC35" s="158" t="str">
        <f t="shared" si="22"/>
        <v/>
      </c>
      <c r="AD35" s="158" t="str">
        <f t="shared" si="23"/>
        <v/>
      </c>
      <c r="AE35" s="122"/>
      <c r="AF35" s="158" t="e">
        <f ca="1">IF(Length_11!J30&lt;0,ROUNDUP(Length_11!J30*J$3,$M$335),ROUNDDOWN(Length_11!J30*J$3,$M$335))</f>
        <v>#DIV/0!</v>
      </c>
      <c r="AG35" s="158" t="e">
        <f ca="1">IF(Length_11!K30&lt;0,ROUNDDOWN(Length_11!K30*J$3,$M$335),ROUNDUP(Length_11!K30*J$3,$M$335))</f>
        <v>#DIV/0!</v>
      </c>
      <c r="AH35" s="158" t="str">
        <f t="shared" si="11"/>
        <v>-</v>
      </c>
      <c r="AI35" s="158" t="str">
        <f t="shared" si="12"/>
        <v>-</v>
      </c>
      <c r="AJ35" s="158" t="str">
        <f t="shared" si="13"/>
        <v>-</v>
      </c>
      <c r="AK35" s="158" t="str">
        <f t="shared" si="14"/>
        <v>-</v>
      </c>
      <c r="AL35" s="158" t="str">
        <f t="shared" si="24"/>
        <v/>
      </c>
      <c r="AM35" s="158" t="e">
        <f t="shared" ca="1" si="15"/>
        <v>#DIV/0!</v>
      </c>
    </row>
    <row r="36" spans="2:39" ht="15" customHeight="1">
      <c r="B36" s="175" t="b">
        <f>IF(TRIM(Length_11!A31)="",FALSE,TRUE)</f>
        <v>0</v>
      </c>
      <c r="C36" s="158" t="str">
        <f>IF($B36=FALSE,"",VALUE(Length_11!A31))</f>
        <v/>
      </c>
      <c r="D36" s="158" t="str">
        <f>IF($B36=FALSE,"",Length_11!B31)</f>
        <v/>
      </c>
      <c r="E36" s="175" t="str">
        <f>IF($B36=FALSE,"",Length_11!M31)</f>
        <v/>
      </c>
      <c r="F36" s="175" t="str">
        <f>IF($B36=FALSE,"",Length_11!N31)</f>
        <v/>
      </c>
      <c r="G36" s="175" t="str">
        <f>IF($B36=FALSE,"",Length_11!O31)</f>
        <v/>
      </c>
      <c r="H36" s="175" t="str">
        <f>IF($B36=FALSE,"",Length_11!P31)</f>
        <v/>
      </c>
      <c r="I36" s="175" t="str">
        <f>IF($B36=FALSE,"",Length_11!Q31)</f>
        <v/>
      </c>
      <c r="J36" s="175" t="str">
        <f>IF($B36=FALSE,"",Length_11!R31)</f>
        <v/>
      </c>
      <c r="K36" s="158" t="str">
        <f t="shared" si="16"/>
        <v/>
      </c>
      <c r="L36" s="176" t="str">
        <f t="shared" si="1"/>
        <v/>
      </c>
      <c r="M36" s="178" t="str">
        <f>IF($B36=FALSE,"",Calcu!K36*J$3)</f>
        <v/>
      </c>
      <c r="N36" s="177" t="str">
        <f>IF($B36=FALSE,"",Length_11!E344)</f>
        <v/>
      </c>
      <c r="O36" s="158" t="str">
        <f t="shared" si="17"/>
        <v/>
      </c>
      <c r="P36" s="158" t="str">
        <f t="shared" si="18"/>
        <v/>
      </c>
      <c r="Q36" s="158" t="str">
        <f t="shared" si="19"/>
        <v/>
      </c>
      <c r="R36" s="158" t="str">
        <f t="shared" si="20"/>
        <v/>
      </c>
      <c r="S36" s="165" t="str">
        <f t="shared" si="2"/>
        <v/>
      </c>
      <c r="T36" s="197" t="str">
        <f t="shared" si="3"/>
        <v/>
      </c>
      <c r="U36" s="158" t="str">
        <f t="shared" si="4"/>
        <v/>
      </c>
      <c r="V36" s="158" t="str">
        <f t="shared" si="5"/>
        <v/>
      </c>
      <c r="W36" s="158" t="str">
        <f t="shared" si="6"/>
        <v/>
      </c>
      <c r="X36" s="158" t="str">
        <f t="shared" si="7"/>
        <v/>
      </c>
      <c r="Y36" s="158" t="str">
        <f t="shared" si="8"/>
        <v/>
      </c>
      <c r="Z36" s="158" t="str">
        <f t="shared" si="9"/>
        <v/>
      </c>
      <c r="AA36" s="202" t="str">
        <f t="shared" si="10"/>
        <v/>
      </c>
      <c r="AB36" s="203" t="str">
        <f t="shared" si="21"/>
        <v/>
      </c>
      <c r="AC36" s="158" t="str">
        <f t="shared" si="22"/>
        <v/>
      </c>
      <c r="AD36" s="158" t="str">
        <f t="shared" si="23"/>
        <v/>
      </c>
      <c r="AE36" s="122"/>
      <c r="AF36" s="158" t="e">
        <f ca="1">IF(Length_11!J31&lt;0,ROUNDUP(Length_11!J31*J$3,$M$335),ROUNDDOWN(Length_11!J31*J$3,$M$335))</f>
        <v>#DIV/0!</v>
      </c>
      <c r="AG36" s="158" t="e">
        <f ca="1">IF(Length_11!K31&lt;0,ROUNDDOWN(Length_11!K31*J$3,$M$335),ROUNDUP(Length_11!K31*J$3,$M$335))</f>
        <v>#DIV/0!</v>
      </c>
      <c r="AH36" s="158" t="str">
        <f t="shared" si="11"/>
        <v>-</v>
      </c>
      <c r="AI36" s="158" t="str">
        <f t="shared" si="12"/>
        <v>-</v>
      </c>
      <c r="AJ36" s="158" t="str">
        <f t="shared" si="13"/>
        <v>-</v>
      </c>
      <c r="AK36" s="158" t="str">
        <f t="shared" si="14"/>
        <v>-</v>
      </c>
      <c r="AL36" s="158" t="str">
        <f t="shared" si="24"/>
        <v/>
      </c>
      <c r="AM36" s="158" t="e">
        <f t="shared" ca="1" si="15"/>
        <v>#DIV/0!</v>
      </c>
    </row>
    <row r="37" spans="2:39" ht="15" customHeight="1">
      <c r="B37" s="175" t="b">
        <f>IF(TRIM(Length_11!A32)="",FALSE,TRUE)</f>
        <v>0</v>
      </c>
      <c r="C37" s="158" t="str">
        <f>IF($B37=FALSE,"",VALUE(Length_11!A32))</f>
        <v/>
      </c>
      <c r="D37" s="158" t="str">
        <f>IF($B37=FALSE,"",Length_11!B32)</f>
        <v/>
      </c>
      <c r="E37" s="175" t="str">
        <f>IF($B37=FALSE,"",Length_11!M32)</f>
        <v/>
      </c>
      <c r="F37" s="175" t="str">
        <f>IF($B37=FALSE,"",Length_11!N32)</f>
        <v/>
      </c>
      <c r="G37" s="175" t="str">
        <f>IF($B37=FALSE,"",Length_11!O32)</f>
        <v/>
      </c>
      <c r="H37" s="175" t="str">
        <f>IF($B37=FALSE,"",Length_11!P32)</f>
        <v/>
      </c>
      <c r="I37" s="175" t="str">
        <f>IF($B37=FALSE,"",Length_11!Q32)</f>
        <v/>
      </c>
      <c r="J37" s="175" t="str">
        <f>IF($B37=FALSE,"",Length_11!R32)</f>
        <v/>
      </c>
      <c r="K37" s="158" t="str">
        <f t="shared" si="16"/>
        <v/>
      </c>
      <c r="L37" s="176" t="str">
        <f t="shared" si="1"/>
        <v/>
      </c>
      <c r="M37" s="178" t="str">
        <f>IF($B37=FALSE,"",Calcu!K37*J$3)</f>
        <v/>
      </c>
      <c r="N37" s="177" t="str">
        <f>IF($B37=FALSE,"",Length_11!E345)</f>
        <v/>
      </c>
      <c r="O37" s="158" t="str">
        <f t="shared" si="17"/>
        <v/>
      </c>
      <c r="P37" s="158" t="str">
        <f t="shared" si="18"/>
        <v/>
      </c>
      <c r="Q37" s="158" t="str">
        <f t="shared" si="19"/>
        <v/>
      </c>
      <c r="R37" s="158" t="str">
        <f t="shared" si="20"/>
        <v/>
      </c>
      <c r="S37" s="165" t="str">
        <f t="shared" si="2"/>
        <v/>
      </c>
      <c r="T37" s="197" t="str">
        <f t="shared" si="3"/>
        <v/>
      </c>
      <c r="U37" s="158" t="str">
        <f t="shared" si="4"/>
        <v/>
      </c>
      <c r="V37" s="158" t="str">
        <f t="shared" si="5"/>
        <v/>
      </c>
      <c r="W37" s="158" t="str">
        <f t="shared" si="6"/>
        <v/>
      </c>
      <c r="X37" s="158" t="str">
        <f t="shared" si="7"/>
        <v/>
      </c>
      <c r="Y37" s="158" t="str">
        <f t="shared" si="8"/>
        <v/>
      </c>
      <c r="Z37" s="158" t="str">
        <f t="shared" si="9"/>
        <v/>
      </c>
      <c r="AA37" s="202" t="str">
        <f t="shared" si="10"/>
        <v/>
      </c>
      <c r="AB37" s="203" t="str">
        <f t="shared" si="21"/>
        <v/>
      </c>
      <c r="AC37" s="158" t="str">
        <f t="shared" si="22"/>
        <v/>
      </c>
      <c r="AD37" s="158" t="str">
        <f t="shared" si="23"/>
        <v/>
      </c>
      <c r="AE37" s="122"/>
      <c r="AF37" s="158" t="e">
        <f ca="1">IF(Length_11!J32&lt;0,ROUNDUP(Length_11!J32*J$3,$M$335),ROUNDDOWN(Length_11!J32*J$3,$M$335))</f>
        <v>#DIV/0!</v>
      </c>
      <c r="AG37" s="158" t="e">
        <f ca="1">IF(Length_11!K32&lt;0,ROUNDDOWN(Length_11!K32*J$3,$M$335),ROUNDUP(Length_11!K32*J$3,$M$335))</f>
        <v>#DIV/0!</v>
      </c>
      <c r="AH37" s="158" t="str">
        <f t="shared" si="11"/>
        <v>-</v>
      </c>
      <c r="AI37" s="158" t="str">
        <f t="shared" si="12"/>
        <v>-</v>
      </c>
      <c r="AJ37" s="158" t="str">
        <f t="shared" si="13"/>
        <v>-</v>
      </c>
      <c r="AK37" s="158" t="str">
        <f t="shared" si="14"/>
        <v>-</v>
      </c>
      <c r="AL37" s="158" t="str">
        <f t="shared" si="24"/>
        <v/>
      </c>
      <c r="AM37" s="158" t="e">
        <f t="shared" ca="1" si="15"/>
        <v>#DIV/0!</v>
      </c>
    </row>
    <row r="38" spans="2:39" ht="15" customHeight="1">
      <c r="B38" s="175" t="b">
        <f>IF(TRIM(Length_11!A33)="",FALSE,TRUE)</f>
        <v>0</v>
      </c>
      <c r="C38" s="158" t="str">
        <f>IF($B38=FALSE,"",VALUE(Length_11!A33))</f>
        <v/>
      </c>
      <c r="D38" s="158" t="str">
        <f>IF($B38=FALSE,"",Length_11!B33)</f>
        <v/>
      </c>
      <c r="E38" s="175" t="str">
        <f>IF($B38=FALSE,"",Length_11!M33)</f>
        <v/>
      </c>
      <c r="F38" s="175" t="str">
        <f>IF($B38=FALSE,"",Length_11!N33)</f>
        <v/>
      </c>
      <c r="G38" s="175" t="str">
        <f>IF($B38=FALSE,"",Length_11!O33)</f>
        <v/>
      </c>
      <c r="H38" s="175" t="str">
        <f>IF($B38=FALSE,"",Length_11!P33)</f>
        <v/>
      </c>
      <c r="I38" s="175" t="str">
        <f>IF($B38=FALSE,"",Length_11!Q33)</f>
        <v/>
      </c>
      <c r="J38" s="175" t="str">
        <f>IF($B38=FALSE,"",Length_11!R33)</f>
        <v/>
      </c>
      <c r="K38" s="158" t="str">
        <f t="shared" si="16"/>
        <v/>
      </c>
      <c r="L38" s="176" t="str">
        <f t="shared" si="1"/>
        <v/>
      </c>
      <c r="M38" s="178" t="str">
        <f>IF($B38=FALSE,"",Calcu!K38*J$3)</f>
        <v/>
      </c>
      <c r="N38" s="177" t="str">
        <f>IF($B38=FALSE,"",Length_11!E346)</f>
        <v/>
      </c>
      <c r="O38" s="158" t="str">
        <f t="shared" si="17"/>
        <v/>
      </c>
      <c r="P38" s="158" t="str">
        <f t="shared" si="18"/>
        <v/>
      </c>
      <c r="Q38" s="158" t="str">
        <f t="shared" si="19"/>
        <v/>
      </c>
      <c r="R38" s="158" t="str">
        <f t="shared" si="20"/>
        <v/>
      </c>
      <c r="S38" s="165" t="str">
        <f t="shared" si="2"/>
        <v/>
      </c>
      <c r="T38" s="197" t="str">
        <f t="shared" si="3"/>
        <v/>
      </c>
      <c r="U38" s="158" t="str">
        <f t="shared" si="4"/>
        <v/>
      </c>
      <c r="V38" s="158" t="str">
        <f t="shared" si="5"/>
        <v/>
      </c>
      <c r="W38" s="158" t="str">
        <f t="shared" si="6"/>
        <v/>
      </c>
      <c r="X38" s="158" t="str">
        <f t="shared" si="7"/>
        <v/>
      </c>
      <c r="Y38" s="158" t="str">
        <f t="shared" si="8"/>
        <v/>
      </c>
      <c r="Z38" s="158" t="str">
        <f t="shared" si="9"/>
        <v/>
      </c>
      <c r="AA38" s="202" t="str">
        <f t="shared" si="10"/>
        <v/>
      </c>
      <c r="AB38" s="203" t="str">
        <f t="shared" si="21"/>
        <v/>
      </c>
      <c r="AC38" s="158" t="str">
        <f t="shared" si="22"/>
        <v/>
      </c>
      <c r="AD38" s="158" t="str">
        <f t="shared" si="23"/>
        <v/>
      </c>
      <c r="AE38" s="122"/>
      <c r="AF38" s="158" t="e">
        <f ca="1">IF(Length_11!J33&lt;0,ROUNDUP(Length_11!J33*J$3,$M$335),ROUNDDOWN(Length_11!J33*J$3,$M$335))</f>
        <v>#DIV/0!</v>
      </c>
      <c r="AG38" s="158" t="e">
        <f ca="1">IF(Length_11!K33&lt;0,ROUNDDOWN(Length_11!K33*J$3,$M$335),ROUNDUP(Length_11!K33*J$3,$M$335))</f>
        <v>#DIV/0!</v>
      </c>
      <c r="AH38" s="158" t="str">
        <f t="shared" si="11"/>
        <v>-</v>
      </c>
      <c r="AI38" s="158" t="str">
        <f t="shared" si="12"/>
        <v>-</v>
      </c>
      <c r="AJ38" s="158" t="str">
        <f t="shared" si="13"/>
        <v>-</v>
      </c>
      <c r="AK38" s="158" t="str">
        <f t="shared" si="14"/>
        <v>-</v>
      </c>
      <c r="AL38" s="158" t="str">
        <f t="shared" si="24"/>
        <v/>
      </c>
      <c r="AM38" s="158" t="e">
        <f t="shared" ca="1" si="15"/>
        <v>#DIV/0!</v>
      </c>
    </row>
    <row r="39" spans="2:39" ht="15" customHeight="1">
      <c r="B39" s="175" t="b">
        <f>IF(TRIM(Length_11!A34)="",FALSE,TRUE)</f>
        <v>0</v>
      </c>
      <c r="C39" s="158" t="str">
        <f>IF($B39=FALSE,"",VALUE(Length_11!A34))</f>
        <v/>
      </c>
      <c r="D39" s="158" t="str">
        <f>IF($B39=FALSE,"",Length_11!B34)</f>
        <v/>
      </c>
      <c r="E39" s="175" t="str">
        <f>IF($B39=FALSE,"",Length_11!M34)</f>
        <v/>
      </c>
      <c r="F39" s="175" t="str">
        <f>IF($B39=FALSE,"",Length_11!N34)</f>
        <v/>
      </c>
      <c r="G39" s="175" t="str">
        <f>IF($B39=FALSE,"",Length_11!O34)</f>
        <v/>
      </c>
      <c r="H39" s="175" t="str">
        <f>IF($B39=FALSE,"",Length_11!P34)</f>
        <v/>
      </c>
      <c r="I39" s="175" t="str">
        <f>IF($B39=FALSE,"",Length_11!Q34)</f>
        <v/>
      </c>
      <c r="J39" s="175" t="str">
        <f>IF($B39=FALSE,"",Length_11!R34)</f>
        <v/>
      </c>
      <c r="K39" s="158" t="str">
        <f t="shared" si="16"/>
        <v/>
      </c>
      <c r="L39" s="176" t="str">
        <f t="shared" si="1"/>
        <v/>
      </c>
      <c r="M39" s="178" t="str">
        <f>IF($B39=FALSE,"",Calcu!K39*J$3)</f>
        <v/>
      </c>
      <c r="N39" s="177" t="str">
        <f>IF($B39=FALSE,"",Length_11!E347)</f>
        <v/>
      </c>
      <c r="O39" s="158" t="str">
        <f t="shared" si="17"/>
        <v/>
      </c>
      <c r="P39" s="158" t="str">
        <f t="shared" si="18"/>
        <v/>
      </c>
      <c r="Q39" s="158" t="str">
        <f t="shared" si="19"/>
        <v/>
      </c>
      <c r="R39" s="158" t="str">
        <f t="shared" si="20"/>
        <v/>
      </c>
      <c r="S39" s="165" t="str">
        <f t="shared" si="2"/>
        <v/>
      </c>
      <c r="T39" s="197" t="str">
        <f t="shared" si="3"/>
        <v/>
      </c>
      <c r="U39" s="158" t="str">
        <f t="shared" si="4"/>
        <v/>
      </c>
      <c r="V39" s="158" t="str">
        <f t="shared" si="5"/>
        <v/>
      </c>
      <c r="W39" s="158" t="str">
        <f t="shared" si="6"/>
        <v/>
      </c>
      <c r="X39" s="158" t="str">
        <f t="shared" si="7"/>
        <v/>
      </c>
      <c r="Y39" s="158" t="str">
        <f t="shared" si="8"/>
        <v/>
      </c>
      <c r="Z39" s="158" t="str">
        <f t="shared" si="9"/>
        <v/>
      </c>
      <c r="AA39" s="202" t="str">
        <f t="shared" si="10"/>
        <v/>
      </c>
      <c r="AB39" s="203" t="str">
        <f t="shared" si="21"/>
        <v/>
      </c>
      <c r="AC39" s="158" t="str">
        <f t="shared" si="22"/>
        <v/>
      </c>
      <c r="AD39" s="158" t="str">
        <f t="shared" si="23"/>
        <v/>
      </c>
      <c r="AE39" s="122"/>
      <c r="AF39" s="158" t="e">
        <f ca="1">IF(Length_11!J34&lt;0,ROUNDUP(Length_11!J34*J$3,$M$335),ROUNDDOWN(Length_11!J34*J$3,$M$335))</f>
        <v>#DIV/0!</v>
      </c>
      <c r="AG39" s="158" t="e">
        <f ca="1">IF(Length_11!K34&lt;0,ROUNDDOWN(Length_11!K34*J$3,$M$335),ROUNDUP(Length_11!K34*J$3,$M$335))</f>
        <v>#DIV/0!</v>
      </c>
      <c r="AH39" s="158" t="str">
        <f t="shared" si="11"/>
        <v>-</v>
      </c>
      <c r="AI39" s="158" t="str">
        <f t="shared" si="12"/>
        <v>-</v>
      </c>
      <c r="AJ39" s="158" t="str">
        <f t="shared" si="13"/>
        <v>-</v>
      </c>
      <c r="AK39" s="158" t="str">
        <f t="shared" si="14"/>
        <v>-</v>
      </c>
      <c r="AL39" s="158" t="str">
        <f t="shared" si="24"/>
        <v/>
      </c>
      <c r="AM39" s="158" t="e">
        <f t="shared" ca="1" si="15"/>
        <v>#DIV/0!</v>
      </c>
    </row>
    <row r="40" spans="2:39" ht="15" customHeight="1">
      <c r="B40" s="175" t="b">
        <f>IF(TRIM(Length_11!A35)="",FALSE,TRUE)</f>
        <v>0</v>
      </c>
      <c r="C40" s="158" t="str">
        <f>IF($B40=FALSE,"",VALUE(Length_11!A35))</f>
        <v/>
      </c>
      <c r="D40" s="158" t="str">
        <f>IF($B40=FALSE,"",Length_11!B35)</f>
        <v/>
      </c>
      <c r="E40" s="175" t="str">
        <f>IF($B40=FALSE,"",Length_11!M35)</f>
        <v/>
      </c>
      <c r="F40" s="175" t="str">
        <f>IF($B40=FALSE,"",Length_11!N35)</f>
        <v/>
      </c>
      <c r="G40" s="175" t="str">
        <f>IF($B40=FALSE,"",Length_11!O35)</f>
        <v/>
      </c>
      <c r="H40" s="175" t="str">
        <f>IF($B40=FALSE,"",Length_11!P35)</f>
        <v/>
      </c>
      <c r="I40" s="175" t="str">
        <f>IF($B40=FALSE,"",Length_11!Q35)</f>
        <v/>
      </c>
      <c r="J40" s="175" t="str">
        <f>IF($B40=FALSE,"",Length_11!R35)</f>
        <v/>
      </c>
      <c r="K40" s="158" t="str">
        <f t="shared" si="16"/>
        <v/>
      </c>
      <c r="L40" s="176" t="str">
        <f t="shared" si="1"/>
        <v/>
      </c>
      <c r="M40" s="178" t="str">
        <f>IF($B40=FALSE,"",Calcu!K40*J$3)</f>
        <v/>
      </c>
      <c r="N40" s="177" t="str">
        <f>IF($B40=FALSE,"",Length_11!E348)</f>
        <v/>
      </c>
      <c r="O40" s="158" t="str">
        <f t="shared" si="17"/>
        <v/>
      </c>
      <c r="P40" s="158" t="str">
        <f t="shared" si="18"/>
        <v/>
      </c>
      <c r="Q40" s="158" t="str">
        <f t="shared" si="19"/>
        <v/>
      </c>
      <c r="R40" s="158" t="str">
        <f t="shared" si="20"/>
        <v/>
      </c>
      <c r="S40" s="165" t="str">
        <f t="shared" si="2"/>
        <v/>
      </c>
      <c r="T40" s="197" t="str">
        <f t="shared" si="3"/>
        <v/>
      </c>
      <c r="U40" s="158" t="str">
        <f t="shared" si="4"/>
        <v/>
      </c>
      <c r="V40" s="158" t="str">
        <f t="shared" si="5"/>
        <v/>
      </c>
      <c r="W40" s="158" t="str">
        <f t="shared" si="6"/>
        <v/>
      </c>
      <c r="X40" s="158" t="str">
        <f t="shared" si="7"/>
        <v/>
      </c>
      <c r="Y40" s="158" t="str">
        <f t="shared" si="8"/>
        <v/>
      </c>
      <c r="Z40" s="158" t="str">
        <f t="shared" si="9"/>
        <v/>
      </c>
      <c r="AA40" s="202" t="str">
        <f t="shared" si="10"/>
        <v/>
      </c>
      <c r="AB40" s="203" t="str">
        <f t="shared" si="21"/>
        <v/>
      </c>
      <c r="AC40" s="158" t="str">
        <f t="shared" si="22"/>
        <v/>
      </c>
      <c r="AD40" s="158" t="str">
        <f t="shared" si="23"/>
        <v/>
      </c>
      <c r="AE40" s="122"/>
      <c r="AF40" s="158" t="e">
        <f ca="1">IF(Length_11!J35&lt;0,ROUNDUP(Length_11!J35*J$3,$M$335),ROUNDDOWN(Length_11!J35*J$3,$M$335))</f>
        <v>#DIV/0!</v>
      </c>
      <c r="AG40" s="158" t="e">
        <f ca="1">IF(Length_11!K35&lt;0,ROUNDDOWN(Length_11!K35*J$3,$M$335),ROUNDUP(Length_11!K35*J$3,$M$335))</f>
        <v>#DIV/0!</v>
      </c>
      <c r="AH40" s="158" t="str">
        <f t="shared" si="11"/>
        <v>-</v>
      </c>
      <c r="AI40" s="158" t="str">
        <f t="shared" si="12"/>
        <v>-</v>
      </c>
      <c r="AJ40" s="158" t="str">
        <f t="shared" si="13"/>
        <v>-</v>
      </c>
      <c r="AK40" s="158" t="str">
        <f t="shared" si="14"/>
        <v>-</v>
      </c>
      <c r="AL40" s="158" t="str">
        <f t="shared" si="24"/>
        <v/>
      </c>
      <c r="AM40" s="158" t="e">
        <f t="shared" ca="1" si="15"/>
        <v>#DIV/0!</v>
      </c>
    </row>
    <row r="41" spans="2:39" ht="15" customHeight="1">
      <c r="B41" s="175" t="b">
        <f>IF(TRIM(Length_11!A36)="",FALSE,TRUE)</f>
        <v>0</v>
      </c>
      <c r="C41" s="158" t="str">
        <f>IF($B41=FALSE,"",VALUE(Length_11!A36))</f>
        <v/>
      </c>
      <c r="D41" s="158" t="str">
        <f>IF($B41=FALSE,"",Length_11!B36)</f>
        <v/>
      </c>
      <c r="E41" s="175" t="str">
        <f>IF($B41=FALSE,"",Length_11!M36)</f>
        <v/>
      </c>
      <c r="F41" s="175" t="str">
        <f>IF($B41=FALSE,"",Length_11!N36)</f>
        <v/>
      </c>
      <c r="G41" s="175" t="str">
        <f>IF($B41=FALSE,"",Length_11!O36)</f>
        <v/>
      </c>
      <c r="H41" s="175" t="str">
        <f>IF($B41=FALSE,"",Length_11!P36)</f>
        <v/>
      </c>
      <c r="I41" s="175" t="str">
        <f>IF($B41=FALSE,"",Length_11!Q36)</f>
        <v/>
      </c>
      <c r="J41" s="175" t="str">
        <f>IF($B41=FALSE,"",Length_11!R36)</f>
        <v/>
      </c>
      <c r="K41" s="158" t="str">
        <f t="shared" si="16"/>
        <v/>
      </c>
      <c r="L41" s="176" t="str">
        <f t="shared" si="1"/>
        <v/>
      </c>
      <c r="M41" s="178" t="str">
        <f>IF($B41=FALSE,"",Calcu!K41*J$3)</f>
        <v/>
      </c>
      <c r="N41" s="177" t="str">
        <f>IF($B41=FALSE,"",Length_11!E349)</f>
        <v/>
      </c>
      <c r="O41" s="158" t="str">
        <f t="shared" si="17"/>
        <v/>
      </c>
      <c r="P41" s="158" t="str">
        <f t="shared" si="18"/>
        <v/>
      </c>
      <c r="Q41" s="158" t="str">
        <f t="shared" si="19"/>
        <v/>
      </c>
      <c r="R41" s="158" t="str">
        <f t="shared" si="20"/>
        <v/>
      </c>
      <c r="S41" s="165" t="str">
        <f t="shared" si="2"/>
        <v/>
      </c>
      <c r="T41" s="197" t="str">
        <f t="shared" si="3"/>
        <v/>
      </c>
      <c r="U41" s="158" t="str">
        <f t="shared" si="4"/>
        <v/>
      </c>
      <c r="V41" s="158" t="str">
        <f t="shared" si="5"/>
        <v/>
      </c>
      <c r="W41" s="158" t="str">
        <f t="shared" si="6"/>
        <v/>
      </c>
      <c r="X41" s="158" t="str">
        <f t="shared" si="7"/>
        <v/>
      </c>
      <c r="Y41" s="158" t="str">
        <f t="shared" si="8"/>
        <v/>
      </c>
      <c r="Z41" s="158" t="str">
        <f t="shared" si="9"/>
        <v/>
      </c>
      <c r="AA41" s="202" t="str">
        <f t="shared" si="10"/>
        <v/>
      </c>
      <c r="AB41" s="203" t="str">
        <f t="shared" si="21"/>
        <v/>
      </c>
      <c r="AC41" s="158" t="str">
        <f t="shared" si="22"/>
        <v/>
      </c>
      <c r="AD41" s="158" t="str">
        <f t="shared" si="23"/>
        <v/>
      </c>
      <c r="AE41" s="122"/>
      <c r="AF41" s="158" t="e">
        <f ca="1">IF(Length_11!J36&lt;0,ROUNDUP(Length_11!J36*J$3,$M$335),ROUNDDOWN(Length_11!J36*J$3,$M$335))</f>
        <v>#DIV/0!</v>
      </c>
      <c r="AG41" s="158" t="e">
        <f ca="1">IF(Length_11!K36&lt;0,ROUNDDOWN(Length_11!K36*J$3,$M$335),ROUNDUP(Length_11!K36*J$3,$M$335))</f>
        <v>#DIV/0!</v>
      </c>
      <c r="AH41" s="158" t="str">
        <f t="shared" si="11"/>
        <v>-</v>
      </c>
      <c r="AI41" s="158" t="str">
        <f t="shared" si="12"/>
        <v>-</v>
      </c>
      <c r="AJ41" s="158" t="str">
        <f t="shared" si="13"/>
        <v>-</v>
      </c>
      <c r="AK41" s="158" t="str">
        <f t="shared" si="14"/>
        <v>-</v>
      </c>
      <c r="AL41" s="158" t="str">
        <f t="shared" si="24"/>
        <v/>
      </c>
      <c r="AM41" s="158" t="e">
        <f t="shared" ca="1" si="15"/>
        <v>#DIV/0!</v>
      </c>
    </row>
    <row r="42" spans="2:39" ht="15" customHeight="1">
      <c r="B42" s="175" t="b">
        <f>IF(TRIM(Length_11!A37)="",FALSE,TRUE)</f>
        <v>0</v>
      </c>
      <c r="C42" s="158" t="str">
        <f>IF($B42=FALSE,"",VALUE(Length_11!A37))</f>
        <v/>
      </c>
      <c r="D42" s="158" t="str">
        <f>IF($B42=FALSE,"",Length_11!B37)</f>
        <v/>
      </c>
      <c r="E42" s="175" t="str">
        <f>IF($B42=FALSE,"",Length_11!M37)</f>
        <v/>
      </c>
      <c r="F42" s="175" t="str">
        <f>IF($B42=FALSE,"",Length_11!N37)</f>
        <v/>
      </c>
      <c r="G42" s="175" t="str">
        <f>IF($B42=FALSE,"",Length_11!O37)</f>
        <v/>
      </c>
      <c r="H42" s="175" t="str">
        <f>IF($B42=FALSE,"",Length_11!P37)</f>
        <v/>
      </c>
      <c r="I42" s="175" t="str">
        <f>IF($B42=FALSE,"",Length_11!Q37)</f>
        <v/>
      </c>
      <c r="J42" s="175" t="str">
        <f>IF($B42=FALSE,"",Length_11!R37)</f>
        <v/>
      </c>
      <c r="K42" s="158" t="str">
        <f t="shared" si="16"/>
        <v/>
      </c>
      <c r="L42" s="176" t="str">
        <f t="shared" si="1"/>
        <v/>
      </c>
      <c r="M42" s="178" t="str">
        <f>IF($B42=FALSE,"",Calcu!K42*J$3)</f>
        <v/>
      </c>
      <c r="N42" s="177" t="str">
        <f>IF($B42=FALSE,"",Length_11!E350)</f>
        <v/>
      </c>
      <c r="O42" s="158" t="str">
        <f t="shared" si="17"/>
        <v/>
      </c>
      <c r="P42" s="158" t="str">
        <f t="shared" si="18"/>
        <v/>
      </c>
      <c r="Q42" s="158" t="str">
        <f t="shared" si="19"/>
        <v/>
      </c>
      <c r="R42" s="158" t="str">
        <f t="shared" si="20"/>
        <v/>
      </c>
      <c r="S42" s="165" t="str">
        <f t="shared" si="2"/>
        <v/>
      </c>
      <c r="T42" s="197" t="str">
        <f t="shared" si="3"/>
        <v/>
      </c>
      <c r="U42" s="158" t="str">
        <f t="shared" si="4"/>
        <v/>
      </c>
      <c r="V42" s="158" t="str">
        <f t="shared" si="5"/>
        <v/>
      </c>
      <c r="W42" s="158" t="str">
        <f t="shared" si="6"/>
        <v/>
      </c>
      <c r="X42" s="158" t="str">
        <f t="shared" si="7"/>
        <v/>
      </c>
      <c r="Y42" s="158" t="str">
        <f t="shared" si="8"/>
        <v/>
      </c>
      <c r="Z42" s="158" t="str">
        <f t="shared" si="9"/>
        <v/>
      </c>
      <c r="AA42" s="202" t="str">
        <f t="shared" si="10"/>
        <v/>
      </c>
      <c r="AB42" s="203" t="str">
        <f t="shared" si="21"/>
        <v/>
      </c>
      <c r="AC42" s="158" t="str">
        <f t="shared" si="22"/>
        <v/>
      </c>
      <c r="AD42" s="158" t="str">
        <f t="shared" si="23"/>
        <v/>
      </c>
      <c r="AE42" s="122"/>
      <c r="AF42" s="158" t="e">
        <f ca="1">IF(Length_11!J37&lt;0,ROUNDUP(Length_11!J37*J$3,$M$335),ROUNDDOWN(Length_11!J37*J$3,$M$335))</f>
        <v>#DIV/0!</v>
      </c>
      <c r="AG42" s="158" t="e">
        <f ca="1">IF(Length_11!K37&lt;0,ROUNDDOWN(Length_11!K37*J$3,$M$335),ROUNDUP(Length_11!K37*J$3,$M$335))</f>
        <v>#DIV/0!</v>
      </c>
      <c r="AH42" s="158" t="str">
        <f t="shared" si="11"/>
        <v>-</v>
      </c>
      <c r="AI42" s="158" t="str">
        <f t="shared" si="12"/>
        <v>-</v>
      </c>
      <c r="AJ42" s="158" t="str">
        <f t="shared" si="13"/>
        <v>-</v>
      </c>
      <c r="AK42" s="158" t="str">
        <f t="shared" si="14"/>
        <v>-</v>
      </c>
      <c r="AL42" s="158" t="str">
        <f t="shared" si="24"/>
        <v/>
      </c>
      <c r="AM42" s="158" t="e">
        <f t="shared" ca="1" si="15"/>
        <v>#DIV/0!</v>
      </c>
    </row>
    <row r="43" spans="2:39" ht="15" customHeight="1">
      <c r="B43" s="175" t="b">
        <f>IF(TRIM(Length_11!A38)="",FALSE,TRUE)</f>
        <v>0</v>
      </c>
      <c r="C43" s="158" t="str">
        <f>IF($B43=FALSE,"",VALUE(Length_11!A38))</f>
        <v/>
      </c>
      <c r="D43" s="158" t="str">
        <f>IF($B43=FALSE,"",Length_11!B38)</f>
        <v/>
      </c>
      <c r="E43" s="175" t="str">
        <f>IF($B43=FALSE,"",Length_11!M38)</f>
        <v/>
      </c>
      <c r="F43" s="175" t="str">
        <f>IF($B43=FALSE,"",Length_11!N38)</f>
        <v/>
      </c>
      <c r="G43" s="175" t="str">
        <f>IF($B43=FALSE,"",Length_11!O38)</f>
        <v/>
      </c>
      <c r="H43" s="175" t="str">
        <f>IF($B43=FALSE,"",Length_11!P38)</f>
        <v/>
      </c>
      <c r="I43" s="175" t="str">
        <f>IF($B43=FALSE,"",Length_11!Q38)</f>
        <v/>
      </c>
      <c r="J43" s="175" t="str">
        <f>IF($B43=FALSE,"",Length_11!R38)</f>
        <v/>
      </c>
      <c r="K43" s="158" t="str">
        <f t="shared" si="16"/>
        <v/>
      </c>
      <c r="L43" s="176" t="str">
        <f t="shared" si="1"/>
        <v/>
      </c>
      <c r="M43" s="178" t="str">
        <f>IF($B43=FALSE,"",Calcu!K43*J$3)</f>
        <v/>
      </c>
      <c r="N43" s="177" t="str">
        <f>IF($B43=FALSE,"",Length_11!E351)</f>
        <v/>
      </c>
      <c r="O43" s="158" t="str">
        <f t="shared" si="17"/>
        <v/>
      </c>
      <c r="P43" s="158" t="str">
        <f t="shared" si="18"/>
        <v/>
      </c>
      <c r="Q43" s="158" t="str">
        <f t="shared" si="19"/>
        <v/>
      </c>
      <c r="R43" s="158" t="str">
        <f t="shared" si="20"/>
        <v/>
      </c>
      <c r="S43" s="165" t="str">
        <f t="shared" si="2"/>
        <v/>
      </c>
      <c r="T43" s="197" t="str">
        <f t="shared" si="3"/>
        <v/>
      </c>
      <c r="U43" s="158" t="str">
        <f t="shared" si="4"/>
        <v/>
      </c>
      <c r="V43" s="158" t="str">
        <f t="shared" si="5"/>
        <v/>
      </c>
      <c r="W43" s="158" t="str">
        <f t="shared" si="6"/>
        <v/>
      </c>
      <c r="X43" s="158" t="str">
        <f t="shared" si="7"/>
        <v/>
      </c>
      <c r="Y43" s="158" t="str">
        <f t="shared" si="8"/>
        <v/>
      </c>
      <c r="Z43" s="158" t="str">
        <f t="shared" si="9"/>
        <v/>
      </c>
      <c r="AA43" s="202" t="str">
        <f t="shared" si="10"/>
        <v/>
      </c>
      <c r="AB43" s="203" t="str">
        <f t="shared" si="21"/>
        <v/>
      </c>
      <c r="AC43" s="158" t="str">
        <f t="shared" si="22"/>
        <v/>
      </c>
      <c r="AD43" s="158" t="str">
        <f t="shared" si="23"/>
        <v/>
      </c>
      <c r="AE43" s="122"/>
      <c r="AF43" s="158" t="e">
        <f ca="1">IF(Length_11!J38&lt;0,ROUNDUP(Length_11!J38*J$3,$M$335),ROUNDDOWN(Length_11!J38*J$3,$M$335))</f>
        <v>#DIV/0!</v>
      </c>
      <c r="AG43" s="158" t="e">
        <f ca="1">IF(Length_11!K38&lt;0,ROUNDDOWN(Length_11!K38*J$3,$M$335),ROUNDUP(Length_11!K38*J$3,$M$335))</f>
        <v>#DIV/0!</v>
      </c>
      <c r="AH43" s="158" t="str">
        <f t="shared" si="11"/>
        <v>-</v>
      </c>
      <c r="AI43" s="158" t="str">
        <f t="shared" si="12"/>
        <v>-</v>
      </c>
      <c r="AJ43" s="158" t="str">
        <f t="shared" si="13"/>
        <v>-</v>
      </c>
      <c r="AK43" s="158" t="str">
        <f t="shared" si="14"/>
        <v>-</v>
      </c>
      <c r="AL43" s="158" t="str">
        <f t="shared" si="24"/>
        <v/>
      </c>
      <c r="AM43" s="158" t="e">
        <f t="shared" ca="1" si="15"/>
        <v>#DIV/0!</v>
      </c>
    </row>
    <row r="44" spans="2:39" ht="15" customHeight="1">
      <c r="B44" s="175" t="b">
        <f>IF(TRIM(Length_11!A39)="",FALSE,TRUE)</f>
        <v>0</v>
      </c>
      <c r="C44" s="158" t="str">
        <f>IF($B44=FALSE,"",VALUE(Length_11!A39))</f>
        <v/>
      </c>
      <c r="D44" s="158" t="str">
        <f>IF($B44=FALSE,"",Length_11!B39)</f>
        <v/>
      </c>
      <c r="E44" s="175" t="str">
        <f>IF($B44=FALSE,"",Length_11!M39)</f>
        <v/>
      </c>
      <c r="F44" s="175" t="str">
        <f>IF($B44=FALSE,"",Length_11!N39)</f>
        <v/>
      </c>
      <c r="G44" s="175" t="str">
        <f>IF($B44=FALSE,"",Length_11!O39)</f>
        <v/>
      </c>
      <c r="H44" s="175" t="str">
        <f>IF($B44=FALSE,"",Length_11!P39)</f>
        <v/>
      </c>
      <c r="I44" s="175" t="str">
        <f>IF($B44=FALSE,"",Length_11!Q39)</f>
        <v/>
      </c>
      <c r="J44" s="175" t="str">
        <f>IF($B44=FALSE,"",Length_11!R39)</f>
        <v/>
      </c>
      <c r="K44" s="158" t="str">
        <f t="shared" si="16"/>
        <v/>
      </c>
      <c r="L44" s="176" t="str">
        <f t="shared" si="1"/>
        <v/>
      </c>
      <c r="M44" s="178" t="str">
        <f>IF($B44=FALSE,"",Calcu!K44*J$3)</f>
        <v/>
      </c>
      <c r="N44" s="177" t="str">
        <f>IF($B44=FALSE,"",Length_11!E352)</f>
        <v/>
      </c>
      <c r="O44" s="158" t="str">
        <f t="shared" si="17"/>
        <v/>
      </c>
      <c r="P44" s="158" t="str">
        <f t="shared" si="18"/>
        <v/>
      </c>
      <c r="Q44" s="158" t="str">
        <f t="shared" si="19"/>
        <v/>
      </c>
      <c r="R44" s="158" t="str">
        <f t="shared" si="20"/>
        <v/>
      </c>
      <c r="S44" s="165" t="str">
        <f t="shared" si="2"/>
        <v/>
      </c>
      <c r="T44" s="197" t="str">
        <f t="shared" si="3"/>
        <v/>
      </c>
      <c r="U44" s="158" t="str">
        <f t="shared" si="4"/>
        <v/>
      </c>
      <c r="V44" s="158" t="str">
        <f t="shared" si="5"/>
        <v/>
      </c>
      <c r="W44" s="158" t="str">
        <f t="shared" si="6"/>
        <v/>
      </c>
      <c r="X44" s="158" t="str">
        <f t="shared" si="7"/>
        <v/>
      </c>
      <c r="Y44" s="158" t="str">
        <f t="shared" si="8"/>
        <v/>
      </c>
      <c r="Z44" s="158" t="str">
        <f t="shared" si="9"/>
        <v/>
      </c>
      <c r="AA44" s="202" t="str">
        <f t="shared" si="10"/>
        <v/>
      </c>
      <c r="AB44" s="203" t="str">
        <f t="shared" si="21"/>
        <v/>
      </c>
      <c r="AC44" s="158" t="str">
        <f t="shared" si="22"/>
        <v/>
      </c>
      <c r="AD44" s="158" t="str">
        <f t="shared" si="23"/>
        <v/>
      </c>
      <c r="AE44" s="122"/>
      <c r="AF44" s="158" t="e">
        <f ca="1">IF(Length_11!J39&lt;0,ROUNDUP(Length_11!J39*J$3,$M$335),ROUNDDOWN(Length_11!J39*J$3,$M$335))</f>
        <v>#DIV/0!</v>
      </c>
      <c r="AG44" s="158" t="e">
        <f ca="1">IF(Length_11!K39&lt;0,ROUNDDOWN(Length_11!K39*J$3,$M$335),ROUNDUP(Length_11!K39*J$3,$M$335))</f>
        <v>#DIV/0!</v>
      </c>
      <c r="AH44" s="158" t="str">
        <f t="shared" si="11"/>
        <v>-</v>
      </c>
      <c r="AI44" s="158" t="str">
        <f t="shared" si="12"/>
        <v>-</v>
      </c>
      <c r="AJ44" s="158" t="str">
        <f t="shared" si="13"/>
        <v>-</v>
      </c>
      <c r="AK44" s="158" t="str">
        <f t="shared" si="14"/>
        <v>-</v>
      </c>
      <c r="AL44" s="158" t="str">
        <f t="shared" si="24"/>
        <v/>
      </c>
      <c r="AM44" s="158" t="e">
        <f t="shared" ca="1" si="15"/>
        <v>#DIV/0!</v>
      </c>
    </row>
    <row r="45" spans="2:39" ht="15" customHeight="1">
      <c r="B45" s="175" t="b">
        <f>IF(TRIM(Length_11!A40)="",FALSE,TRUE)</f>
        <v>0</v>
      </c>
      <c r="C45" s="158" t="str">
        <f>IF($B45=FALSE,"",VALUE(Length_11!A40))</f>
        <v/>
      </c>
      <c r="D45" s="158" t="str">
        <f>IF($B45=FALSE,"",Length_11!B40)</f>
        <v/>
      </c>
      <c r="E45" s="175" t="str">
        <f>IF($B45=FALSE,"",Length_11!M40)</f>
        <v/>
      </c>
      <c r="F45" s="175" t="str">
        <f>IF($B45=FALSE,"",Length_11!N40)</f>
        <v/>
      </c>
      <c r="G45" s="175" t="str">
        <f>IF($B45=FALSE,"",Length_11!O40)</f>
        <v/>
      </c>
      <c r="H45" s="175" t="str">
        <f>IF($B45=FALSE,"",Length_11!P40)</f>
        <v/>
      </c>
      <c r="I45" s="175" t="str">
        <f>IF($B45=FALSE,"",Length_11!Q40)</f>
        <v/>
      </c>
      <c r="J45" s="175" t="str">
        <f>IF($B45=FALSE,"",Length_11!R40)</f>
        <v/>
      </c>
      <c r="K45" s="158" t="str">
        <f t="shared" si="16"/>
        <v/>
      </c>
      <c r="L45" s="176" t="str">
        <f t="shared" si="1"/>
        <v/>
      </c>
      <c r="M45" s="178" t="str">
        <f>IF($B45=FALSE,"",Calcu!K45*J$3)</f>
        <v/>
      </c>
      <c r="N45" s="177" t="str">
        <f>IF($B45=FALSE,"",Length_11!E353)</f>
        <v/>
      </c>
      <c r="O45" s="158" t="str">
        <f t="shared" si="17"/>
        <v/>
      </c>
      <c r="P45" s="158" t="str">
        <f t="shared" si="18"/>
        <v/>
      </c>
      <c r="Q45" s="158" t="str">
        <f t="shared" si="19"/>
        <v/>
      </c>
      <c r="R45" s="158" t="str">
        <f t="shared" si="20"/>
        <v/>
      </c>
      <c r="S45" s="165" t="str">
        <f t="shared" si="2"/>
        <v/>
      </c>
      <c r="T45" s="197" t="str">
        <f t="shared" si="3"/>
        <v/>
      </c>
      <c r="U45" s="158" t="str">
        <f t="shared" si="4"/>
        <v/>
      </c>
      <c r="V45" s="158" t="str">
        <f t="shared" si="5"/>
        <v/>
      </c>
      <c r="W45" s="158" t="str">
        <f t="shared" si="6"/>
        <v/>
      </c>
      <c r="X45" s="158" t="str">
        <f t="shared" si="7"/>
        <v/>
      </c>
      <c r="Y45" s="158" t="str">
        <f t="shared" si="8"/>
        <v/>
      </c>
      <c r="Z45" s="158" t="str">
        <f t="shared" si="9"/>
        <v/>
      </c>
      <c r="AA45" s="202" t="str">
        <f t="shared" si="10"/>
        <v/>
      </c>
      <c r="AB45" s="203" t="str">
        <f t="shared" si="21"/>
        <v/>
      </c>
      <c r="AC45" s="158" t="str">
        <f t="shared" si="22"/>
        <v/>
      </c>
      <c r="AD45" s="158" t="str">
        <f t="shared" si="23"/>
        <v/>
      </c>
      <c r="AE45" s="122"/>
      <c r="AF45" s="158" t="e">
        <f ca="1">IF(Length_11!J40&lt;0,ROUNDUP(Length_11!J40*J$3,$M$335),ROUNDDOWN(Length_11!J40*J$3,$M$335))</f>
        <v>#DIV/0!</v>
      </c>
      <c r="AG45" s="158" t="e">
        <f ca="1">IF(Length_11!K40&lt;0,ROUNDDOWN(Length_11!K40*J$3,$M$335),ROUNDUP(Length_11!K40*J$3,$M$335))</f>
        <v>#DIV/0!</v>
      </c>
      <c r="AH45" s="158" t="str">
        <f t="shared" si="11"/>
        <v>-</v>
      </c>
      <c r="AI45" s="158" t="str">
        <f t="shared" si="12"/>
        <v>-</v>
      </c>
      <c r="AJ45" s="158" t="str">
        <f t="shared" si="13"/>
        <v>-</v>
      </c>
      <c r="AK45" s="158" t="str">
        <f t="shared" si="14"/>
        <v>-</v>
      </c>
      <c r="AL45" s="158" t="str">
        <f t="shared" si="24"/>
        <v/>
      </c>
      <c r="AM45" s="158" t="e">
        <f t="shared" ca="1" si="15"/>
        <v>#DIV/0!</v>
      </c>
    </row>
    <row r="46" spans="2:39" ht="15" customHeight="1">
      <c r="B46" s="175" t="b">
        <f>IF(TRIM(Length_11!A41)="",FALSE,TRUE)</f>
        <v>0</v>
      </c>
      <c r="C46" s="158" t="str">
        <f>IF($B46=FALSE,"",VALUE(Length_11!A41))</f>
        <v/>
      </c>
      <c r="D46" s="158" t="str">
        <f>IF($B46=FALSE,"",Length_11!B41)</f>
        <v/>
      </c>
      <c r="E46" s="175" t="str">
        <f>IF($B46=FALSE,"",Length_11!M41)</f>
        <v/>
      </c>
      <c r="F46" s="175" t="str">
        <f>IF($B46=FALSE,"",Length_11!N41)</f>
        <v/>
      </c>
      <c r="G46" s="175" t="str">
        <f>IF($B46=FALSE,"",Length_11!O41)</f>
        <v/>
      </c>
      <c r="H46" s="175" t="str">
        <f>IF($B46=FALSE,"",Length_11!P41)</f>
        <v/>
      </c>
      <c r="I46" s="175" t="str">
        <f>IF($B46=FALSE,"",Length_11!Q41)</f>
        <v/>
      </c>
      <c r="J46" s="175" t="str">
        <f>IF($B46=FALSE,"",Length_11!R41)</f>
        <v/>
      </c>
      <c r="K46" s="158" t="str">
        <f t="shared" si="16"/>
        <v/>
      </c>
      <c r="L46" s="176" t="str">
        <f t="shared" si="1"/>
        <v/>
      </c>
      <c r="M46" s="178" t="str">
        <f>IF($B46=FALSE,"",Calcu!K46*J$3)</f>
        <v/>
      </c>
      <c r="N46" s="177" t="str">
        <f>IF($B46=FALSE,"",Length_11!E354)</f>
        <v/>
      </c>
      <c r="O46" s="158" t="str">
        <f t="shared" si="17"/>
        <v/>
      </c>
      <c r="P46" s="158" t="str">
        <f t="shared" si="18"/>
        <v/>
      </c>
      <c r="Q46" s="158" t="str">
        <f t="shared" si="19"/>
        <v/>
      </c>
      <c r="R46" s="158" t="str">
        <f t="shared" si="20"/>
        <v/>
      </c>
      <c r="S46" s="165" t="str">
        <f t="shared" si="2"/>
        <v/>
      </c>
      <c r="T46" s="197" t="str">
        <f t="shared" si="3"/>
        <v/>
      </c>
      <c r="U46" s="158" t="str">
        <f t="shared" si="4"/>
        <v/>
      </c>
      <c r="V46" s="158" t="str">
        <f t="shared" si="5"/>
        <v/>
      </c>
      <c r="W46" s="158" t="str">
        <f t="shared" si="6"/>
        <v/>
      </c>
      <c r="X46" s="158" t="str">
        <f t="shared" si="7"/>
        <v/>
      </c>
      <c r="Y46" s="158" t="str">
        <f t="shared" si="8"/>
        <v/>
      </c>
      <c r="Z46" s="158" t="str">
        <f t="shared" si="9"/>
        <v/>
      </c>
      <c r="AA46" s="202" t="str">
        <f t="shared" si="10"/>
        <v/>
      </c>
      <c r="AB46" s="203" t="str">
        <f t="shared" si="21"/>
        <v/>
      </c>
      <c r="AC46" s="158" t="str">
        <f t="shared" si="22"/>
        <v/>
      </c>
      <c r="AD46" s="158" t="str">
        <f t="shared" si="23"/>
        <v/>
      </c>
      <c r="AE46" s="122"/>
      <c r="AF46" s="158" t="e">
        <f ca="1">IF(Length_11!J41&lt;0,ROUNDUP(Length_11!J41*J$3,$M$335),ROUNDDOWN(Length_11!J41*J$3,$M$335))</f>
        <v>#DIV/0!</v>
      </c>
      <c r="AG46" s="158" t="e">
        <f ca="1">IF(Length_11!K41&lt;0,ROUNDDOWN(Length_11!K41*J$3,$M$335),ROUNDUP(Length_11!K41*J$3,$M$335))</f>
        <v>#DIV/0!</v>
      </c>
      <c r="AH46" s="158" t="str">
        <f t="shared" si="11"/>
        <v>-</v>
      </c>
      <c r="AI46" s="158" t="str">
        <f t="shared" si="12"/>
        <v>-</v>
      </c>
      <c r="AJ46" s="158" t="str">
        <f t="shared" si="13"/>
        <v>-</v>
      </c>
      <c r="AK46" s="158" t="str">
        <f t="shared" si="14"/>
        <v>-</v>
      </c>
      <c r="AL46" s="158" t="str">
        <f t="shared" si="24"/>
        <v/>
      </c>
      <c r="AM46" s="158" t="e">
        <f t="shared" ca="1" si="15"/>
        <v>#DIV/0!</v>
      </c>
    </row>
    <row r="47" spans="2:39" ht="15" customHeight="1">
      <c r="B47" s="175" t="b">
        <f>IF(TRIM(Length_11!A42)="",FALSE,TRUE)</f>
        <v>0</v>
      </c>
      <c r="C47" s="158" t="str">
        <f>IF($B47=FALSE,"",VALUE(Length_11!A42))</f>
        <v/>
      </c>
      <c r="D47" s="158" t="str">
        <f>IF($B47=FALSE,"",Length_11!B42)</f>
        <v/>
      </c>
      <c r="E47" s="175" t="str">
        <f>IF($B47=FALSE,"",Length_11!M42)</f>
        <v/>
      </c>
      <c r="F47" s="175" t="str">
        <f>IF($B47=FALSE,"",Length_11!N42)</f>
        <v/>
      </c>
      <c r="G47" s="175" t="str">
        <f>IF($B47=FALSE,"",Length_11!O42)</f>
        <v/>
      </c>
      <c r="H47" s="175" t="str">
        <f>IF($B47=FALSE,"",Length_11!P42)</f>
        <v/>
      </c>
      <c r="I47" s="175" t="str">
        <f>IF($B47=FALSE,"",Length_11!Q42)</f>
        <v/>
      </c>
      <c r="J47" s="175" t="str">
        <f>IF($B47=FALSE,"",Length_11!R42)</f>
        <v/>
      </c>
      <c r="K47" s="158" t="str">
        <f t="shared" si="16"/>
        <v/>
      </c>
      <c r="L47" s="176" t="str">
        <f t="shared" si="1"/>
        <v/>
      </c>
      <c r="M47" s="178" t="str">
        <f>IF($B47=FALSE,"",Calcu!K47*J$3)</f>
        <v/>
      </c>
      <c r="N47" s="177" t="str">
        <f>IF($B47=FALSE,"",Length_11!E355)</f>
        <v/>
      </c>
      <c r="O47" s="158" t="str">
        <f t="shared" si="17"/>
        <v/>
      </c>
      <c r="P47" s="158" t="str">
        <f t="shared" si="18"/>
        <v/>
      </c>
      <c r="Q47" s="158" t="str">
        <f t="shared" si="19"/>
        <v/>
      </c>
      <c r="R47" s="158" t="str">
        <f t="shared" si="20"/>
        <v/>
      </c>
      <c r="S47" s="165" t="str">
        <f t="shared" si="2"/>
        <v/>
      </c>
      <c r="T47" s="197" t="str">
        <f t="shared" si="3"/>
        <v/>
      </c>
      <c r="U47" s="158" t="str">
        <f t="shared" si="4"/>
        <v/>
      </c>
      <c r="V47" s="158" t="str">
        <f t="shared" si="5"/>
        <v/>
      </c>
      <c r="W47" s="158" t="str">
        <f t="shared" si="6"/>
        <v/>
      </c>
      <c r="X47" s="158" t="str">
        <f t="shared" si="7"/>
        <v/>
      </c>
      <c r="Y47" s="158" t="str">
        <f t="shared" si="8"/>
        <v/>
      </c>
      <c r="Z47" s="158" t="str">
        <f t="shared" si="9"/>
        <v/>
      </c>
      <c r="AA47" s="202" t="str">
        <f t="shared" si="10"/>
        <v/>
      </c>
      <c r="AB47" s="203" t="str">
        <f t="shared" si="21"/>
        <v/>
      </c>
      <c r="AC47" s="158" t="str">
        <f t="shared" si="22"/>
        <v/>
      </c>
      <c r="AD47" s="158" t="str">
        <f t="shared" si="23"/>
        <v/>
      </c>
      <c r="AE47" s="122"/>
      <c r="AF47" s="158" t="e">
        <f ca="1">IF(Length_11!J42&lt;0,ROUNDUP(Length_11!J42*J$3,$M$335),ROUNDDOWN(Length_11!J42*J$3,$M$335))</f>
        <v>#DIV/0!</v>
      </c>
      <c r="AG47" s="158" t="e">
        <f ca="1">IF(Length_11!K42&lt;0,ROUNDDOWN(Length_11!K42*J$3,$M$335),ROUNDUP(Length_11!K42*J$3,$M$335))</f>
        <v>#DIV/0!</v>
      </c>
      <c r="AH47" s="158" t="str">
        <f t="shared" si="11"/>
        <v>-</v>
      </c>
      <c r="AI47" s="158" t="str">
        <f t="shared" si="12"/>
        <v>-</v>
      </c>
      <c r="AJ47" s="158" t="str">
        <f t="shared" si="13"/>
        <v>-</v>
      </c>
      <c r="AK47" s="158" t="str">
        <f t="shared" si="14"/>
        <v>-</v>
      </c>
      <c r="AL47" s="158" t="str">
        <f t="shared" si="24"/>
        <v/>
      </c>
      <c r="AM47" s="158" t="e">
        <f t="shared" ca="1" si="15"/>
        <v>#DIV/0!</v>
      </c>
    </row>
    <row r="48" spans="2:39" ht="15" customHeight="1">
      <c r="B48" s="175" t="b">
        <f>IF(TRIM(Length_11!A43)="",FALSE,TRUE)</f>
        <v>0</v>
      </c>
      <c r="C48" s="158" t="str">
        <f>IF($B48=FALSE,"",VALUE(Length_11!A43))</f>
        <v/>
      </c>
      <c r="D48" s="158" t="str">
        <f>IF($B48=FALSE,"",Length_11!B43)</f>
        <v/>
      </c>
      <c r="E48" s="175" t="str">
        <f>IF($B48=FALSE,"",Length_11!M43)</f>
        <v/>
      </c>
      <c r="F48" s="175" t="str">
        <f>IF($B48=FALSE,"",Length_11!N43)</f>
        <v/>
      </c>
      <c r="G48" s="175" t="str">
        <f>IF($B48=FALSE,"",Length_11!O43)</f>
        <v/>
      </c>
      <c r="H48" s="175" t="str">
        <f>IF($B48=FALSE,"",Length_11!P43)</f>
        <v/>
      </c>
      <c r="I48" s="175" t="str">
        <f>IF($B48=FALSE,"",Length_11!Q43)</f>
        <v/>
      </c>
      <c r="J48" s="175" t="str">
        <f>IF($B48=FALSE,"",Length_11!R43)</f>
        <v/>
      </c>
      <c r="K48" s="158" t="str">
        <f t="shared" si="16"/>
        <v/>
      </c>
      <c r="L48" s="176" t="str">
        <f t="shared" si="1"/>
        <v/>
      </c>
      <c r="M48" s="178" t="str">
        <f>IF($B48=FALSE,"",Calcu!K48*J$3)</f>
        <v/>
      </c>
      <c r="N48" s="177" t="str">
        <f>IF($B48=FALSE,"",Length_11!E356)</f>
        <v/>
      </c>
      <c r="O48" s="158" t="str">
        <f t="shared" si="17"/>
        <v/>
      </c>
      <c r="P48" s="158" t="str">
        <f t="shared" si="18"/>
        <v/>
      </c>
      <c r="Q48" s="158" t="str">
        <f t="shared" si="19"/>
        <v/>
      </c>
      <c r="R48" s="158" t="str">
        <f t="shared" si="20"/>
        <v/>
      </c>
      <c r="S48" s="165" t="str">
        <f t="shared" si="2"/>
        <v/>
      </c>
      <c r="T48" s="197" t="str">
        <f t="shared" si="3"/>
        <v/>
      </c>
      <c r="U48" s="158" t="str">
        <f t="shared" si="4"/>
        <v/>
      </c>
      <c r="V48" s="158" t="str">
        <f t="shared" si="5"/>
        <v/>
      </c>
      <c r="W48" s="158" t="str">
        <f t="shared" si="6"/>
        <v/>
      </c>
      <c r="X48" s="158" t="str">
        <f t="shared" si="7"/>
        <v/>
      </c>
      <c r="Y48" s="158" t="str">
        <f t="shared" si="8"/>
        <v/>
      </c>
      <c r="Z48" s="158" t="str">
        <f t="shared" si="9"/>
        <v/>
      </c>
      <c r="AA48" s="202" t="str">
        <f t="shared" si="10"/>
        <v/>
      </c>
      <c r="AB48" s="203" t="str">
        <f t="shared" si="21"/>
        <v/>
      </c>
      <c r="AC48" s="158" t="str">
        <f t="shared" si="22"/>
        <v/>
      </c>
      <c r="AD48" s="158" t="str">
        <f t="shared" si="23"/>
        <v/>
      </c>
      <c r="AE48" s="122"/>
      <c r="AF48" s="158" t="e">
        <f ca="1">IF(Length_11!J43&lt;0,ROUNDUP(Length_11!J43*J$3,$M$335),ROUNDDOWN(Length_11!J43*J$3,$M$335))</f>
        <v>#DIV/0!</v>
      </c>
      <c r="AG48" s="158" t="e">
        <f ca="1">IF(Length_11!K43&lt;0,ROUNDDOWN(Length_11!K43*J$3,$M$335),ROUNDUP(Length_11!K43*J$3,$M$335))</f>
        <v>#DIV/0!</v>
      </c>
      <c r="AH48" s="158" t="str">
        <f t="shared" si="11"/>
        <v>-</v>
      </c>
      <c r="AI48" s="158" t="str">
        <f t="shared" si="12"/>
        <v>-</v>
      </c>
      <c r="AJ48" s="158" t="str">
        <f t="shared" si="13"/>
        <v>-</v>
      </c>
      <c r="AK48" s="158" t="str">
        <f t="shared" si="14"/>
        <v>-</v>
      </c>
      <c r="AL48" s="158" t="str">
        <f t="shared" si="24"/>
        <v/>
      </c>
      <c r="AM48" s="158" t="e">
        <f t="shared" ca="1" si="15"/>
        <v>#DIV/0!</v>
      </c>
    </row>
    <row r="49" spans="2:39" ht="15" customHeight="1">
      <c r="B49" s="175" t="b">
        <f>IF(TRIM(Length_11!A44)="",FALSE,TRUE)</f>
        <v>0</v>
      </c>
      <c r="C49" s="158" t="str">
        <f>IF($B49=FALSE,"",VALUE(Length_11!A44))</f>
        <v/>
      </c>
      <c r="D49" s="158" t="str">
        <f>IF($B49=FALSE,"",Length_11!B44)</f>
        <v/>
      </c>
      <c r="E49" s="175" t="str">
        <f>IF($B49=FALSE,"",Length_11!M44)</f>
        <v/>
      </c>
      <c r="F49" s="175" t="str">
        <f>IF($B49=FALSE,"",Length_11!N44)</f>
        <v/>
      </c>
      <c r="G49" s="175" t="str">
        <f>IF($B49=FALSE,"",Length_11!O44)</f>
        <v/>
      </c>
      <c r="H49" s="175" t="str">
        <f>IF($B49=FALSE,"",Length_11!P44)</f>
        <v/>
      </c>
      <c r="I49" s="175" t="str">
        <f>IF($B49=FALSE,"",Length_11!Q44)</f>
        <v/>
      </c>
      <c r="J49" s="175" t="str">
        <f>IF($B49=FALSE,"",Length_11!R44)</f>
        <v/>
      </c>
      <c r="K49" s="158" t="str">
        <f t="shared" si="16"/>
        <v/>
      </c>
      <c r="L49" s="176" t="str">
        <f t="shared" si="1"/>
        <v/>
      </c>
      <c r="M49" s="178" t="str">
        <f>IF($B49=FALSE,"",Calcu!K49*J$3)</f>
        <v/>
      </c>
      <c r="N49" s="177" t="str">
        <f>IF($B49=FALSE,"",Length_11!E357)</f>
        <v/>
      </c>
      <c r="O49" s="158" t="str">
        <f t="shared" si="17"/>
        <v/>
      </c>
      <c r="P49" s="158" t="str">
        <f t="shared" si="18"/>
        <v/>
      </c>
      <c r="Q49" s="158" t="str">
        <f t="shared" si="19"/>
        <v/>
      </c>
      <c r="R49" s="158" t="str">
        <f t="shared" si="20"/>
        <v/>
      </c>
      <c r="S49" s="165" t="str">
        <f t="shared" si="2"/>
        <v/>
      </c>
      <c r="T49" s="197" t="str">
        <f t="shared" si="3"/>
        <v/>
      </c>
      <c r="U49" s="158" t="str">
        <f t="shared" si="4"/>
        <v/>
      </c>
      <c r="V49" s="158" t="str">
        <f t="shared" si="5"/>
        <v/>
      </c>
      <c r="W49" s="158" t="str">
        <f t="shared" si="6"/>
        <v/>
      </c>
      <c r="X49" s="158" t="str">
        <f t="shared" si="7"/>
        <v/>
      </c>
      <c r="Y49" s="158" t="str">
        <f t="shared" si="8"/>
        <v/>
      </c>
      <c r="Z49" s="158" t="str">
        <f t="shared" si="9"/>
        <v/>
      </c>
      <c r="AA49" s="202" t="str">
        <f t="shared" si="10"/>
        <v/>
      </c>
      <c r="AB49" s="203" t="str">
        <f t="shared" si="21"/>
        <v/>
      </c>
      <c r="AC49" s="158" t="str">
        <f t="shared" si="22"/>
        <v/>
      </c>
      <c r="AD49" s="158" t="str">
        <f t="shared" si="23"/>
        <v/>
      </c>
      <c r="AE49" s="122"/>
      <c r="AF49" s="158" t="e">
        <f ca="1">IF(Length_11!J44&lt;0,ROUNDUP(Length_11!J44*J$3,$M$335),ROUNDDOWN(Length_11!J44*J$3,$M$335))</f>
        <v>#DIV/0!</v>
      </c>
      <c r="AG49" s="158" t="e">
        <f ca="1">IF(Length_11!K44&lt;0,ROUNDDOWN(Length_11!K44*J$3,$M$335),ROUNDUP(Length_11!K44*J$3,$M$335))</f>
        <v>#DIV/0!</v>
      </c>
      <c r="AH49" s="158" t="str">
        <f t="shared" si="11"/>
        <v>-</v>
      </c>
      <c r="AI49" s="158" t="str">
        <f t="shared" si="12"/>
        <v>-</v>
      </c>
      <c r="AJ49" s="158" t="str">
        <f t="shared" si="13"/>
        <v>-</v>
      </c>
      <c r="AK49" s="158" t="str">
        <f t="shared" si="14"/>
        <v>-</v>
      </c>
      <c r="AL49" s="158" t="str">
        <f t="shared" si="24"/>
        <v/>
      </c>
      <c r="AM49" s="158" t="e">
        <f t="shared" ca="1" si="15"/>
        <v>#DIV/0!</v>
      </c>
    </row>
    <row r="50" spans="2:39" ht="15" customHeight="1">
      <c r="B50" s="175" t="b">
        <f>IF(TRIM(Length_11!A45)="",FALSE,TRUE)</f>
        <v>0</v>
      </c>
      <c r="C50" s="158" t="str">
        <f>IF($B50=FALSE,"",VALUE(Length_11!A45))</f>
        <v/>
      </c>
      <c r="D50" s="158" t="str">
        <f>IF($B50=FALSE,"",Length_11!B45)</f>
        <v/>
      </c>
      <c r="E50" s="175" t="str">
        <f>IF($B50=FALSE,"",Length_11!M45)</f>
        <v/>
      </c>
      <c r="F50" s="175" t="str">
        <f>IF($B50=FALSE,"",Length_11!N45)</f>
        <v/>
      </c>
      <c r="G50" s="175" t="str">
        <f>IF($B50=FALSE,"",Length_11!O45)</f>
        <v/>
      </c>
      <c r="H50" s="175" t="str">
        <f>IF($B50=FALSE,"",Length_11!P45)</f>
        <v/>
      </c>
      <c r="I50" s="175" t="str">
        <f>IF($B50=FALSE,"",Length_11!Q45)</f>
        <v/>
      </c>
      <c r="J50" s="175" t="str">
        <f>IF($B50=FALSE,"",Length_11!R45)</f>
        <v/>
      </c>
      <c r="K50" s="158" t="str">
        <f t="shared" si="16"/>
        <v/>
      </c>
      <c r="L50" s="176" t="str">
        <f t="shared" si="1"/>
        <v/>
      </c>
      <c r="M50" s="178" t="str">
        <f>IF($B50=FALSE,"",Calcu!K50*J$3)</f>
        <v/>
      </c>
      <c r="N50" s="177" t="str">
        <f>IF($B50=FALSE,"",Length_11!E358)</f>
        <v/>
      </c>
      <c r="O50" s="158" t="str">
        <f t="shared" si="17"/>
        <v/>
      </c>
      <c r="P50" s="158" t="str">
        <f t="shared" si="18"/>
        <v/>
      </c>
      <c r="Q50" s="158" t="str">
        <f t="shared" si="19"/>
        <v/>
      </c>
      <c r="R50" s="158" t="str">
        <f t="shared" si="20"/>
        <v/>
      </c>
      <c r="S50" s="165" t="str">
        <f t="shared" si="2"/>
        <v/>
      </c>
      <c r="T50" s="197" t="str">
        <f t="shared" si="3"/>
        <v/>
      </c>
      <c r="U50" s="158" t="str">
        <f t="shared" si="4"/>
        <v/>
      </c>
      <c r="V50" s="158" t="str">
        <f t="shared" si="5"/>
        <v/>
      </c>
      <c r="W50" s="158" t="str">
        <f t="shared" si="6"/>
        <v/>
      </c>
      <c r="X50" s="158" t="str">
        <f t="shared" si="7"/>
        <v/>
      </c>
      <c r="Y50" s="158" t="str">
        <f t="shared" si="8"/>
        <v/>
      </c>
      <c r="Z50" s="158" t="str">
        <f t="shared" si="9"/>
        <v/>
      </c>
      <c r="AA50" s="202" t="str">
        <f t="shared" si="10"/>
        <v/>
      </c>
      <c r="AB50" s="203" t="str">
        <f t="shared" si="21"/>
        <v/>
      </c>
      <c r="AC50" s="158" t="str">
        <f t="shared" si="22"/>
        <v/>
      </c>
      <c r="AD50" s="158" t="str">
        <f t="shared" si="23"/>
        <v/>
      </c>
      <c r="AE50" s="122"/>
      <c r="AF50" s="158" t="e">
        <f ca="1">IF(Length_11!J45&lt;0,ROUNDUP(Length_11!J45*J$3,$M$335),ROUNDDOWN(Length_11!J45*J$3,$M$335))</f>
        <v>#DIV/0!</v>
      </c>
      <c r="AG50" s="158" t="e">
        <f ca="1">IF(Length_11!K45&lt;0,ROUNDDOWN(Length_11!K45*J$3,$M$335),ROUNDUP(Length_11!K45*J$3,$M$335))</f>
        <v>#DIV/0!</v>
      </c>
      <c r="AH50" s="158" t="str">
        <f t="shared" si="11"/>
        <v>-</v>
      </c>
      <c r="AI50" s="158" t="str">
        <f t="shared" si="12"/>
        <v>-</v>
      </c>
      <c r="AJ50" s="158" t="str">
        <f t="shared" si="13"/>
        <v>-</v>
      </c>
      <c r="AK50" s="158" t="str">
        <f t="shared" si="14"/>
        <v>-</v>
      </c>
      <c r="AL50" s="158" t="str">
        <f t="shared" si="24"/>
        <v/>
      </c>
      <c r="AM50" s="158" t="e">
        <f t="shared" ca="1" si="15"/>
        <v>#DIV/0!</v>
      </c>
    </row>
    <row r="51" spans="2:39" ht="15" customHeight="1">
      <c r="B51" s="175" t="b">
        <f>IF(TRIM(Length_11!A46)="",FALSE,TRUE)</f>
        <v>0</v>
      </c>
      <c r="C51" s="158" t="str">
        <f>IF($B51=FALSE,"",VALUE(Length_11!A46))</f>
        <v/>
      </c>
      <c r="D51" s="158" t="str">
        <f>IF($B51=FALSE,"",Length_11!B46)</f>
        <v/>
      </c>
      <c r="E51" s="175" t="str">
        <f>IF($B51=FALSE,"",Length_11!M46)</f>
        <v/>
      </c>
      <c r="F51" s="175" t="str">
        <f>IF($B51=FALSE,"",Length_11!N46)</f>
        <v/>
      </c>
      <c r="G51" s="175" t="str">
        <f>IF($B51=FALSE,"",Length_11!O46)</f>
        <v/>
      </c>
      <c r="H51" s="175" t="str">
        <f>IF($B51=FALSE,"",Length_11!P46)</f>
        <v/>
      </c>
      <c r="I51" s="175" t="str">
        <f>IF($B51=FALSE,"",Length_11!Q46)</f>
        <v/>
      </c>
      <c r="J51" s="175" t="str">
        <f>IF($B51=FALSE,"",Length_11!R46)</f>
        <v/>
      </c>
      <c r="K51" s="158" t="str">
        <f t="shared" si="16"/>
        <v/>
      </c>
      <c r="L51" s="176" t="str">
        <f t="shared" si="1"/>
        <v/>
      </c>
      <c r="M51" s="178" t="str">
        <f>IF($B51=FALSE,"",Calcu!K51*J$3)</f>
        <v/>
      </c>
      <c r="N51" s="177" t="str">
        <f>IF($B51=FALSE,"",Length_11!E359)</f>
        <v/>
      </c>
      <c r="O51" s="158" t="str">
        <f t="shared" si="17"/>
        <v/>
      </c>
      <c r="P51" s="158" t="str">
        <f t="shared" si="18"/>
        <v/>
      </c>
      <c r="Q51" s="158" t="str">
        <f t="shared" si="19"/>
        <v/>
      </c>
      <c r="R51" s="158" t="str">
        <f t="shared" si="20"/>
        <v/>
      </c>
      <c r="S51" s="165" t="str">
        <f t="shared" si="2"/>
        <v/>
      </c>
      <c r="T51" s="197" t="str">
        <f t="shared" si="3"/>
        <v/>
      </c>
      <c r="U51" s="158" t="str">
        <f t="shared" si="4"/>
        <v/>
      </c>
      <c r="V51" s="158" t="str">
        <f t="shared" si="5"/>
        <v/>
      </c>
      <c r="W51" s="158" t="str">
        <f t="shared" si="6"/>
        <v/>
      </c>
      <c r="X51" s="158" t="str">
        <f t="shared" si="7"/>
        <v/>
      </c>
      <c r="Y51" s="158" t="str">
        <f t="shared" si="8"/>
        <v/>
      </c>
      <c r="Z51" s="158" t="str">
        <f t="shared" si="9"/>
        <v/>
      </c>
      <c r="AA51" s="202" t="str">
        <f t="shared" si="10"/>
        <v/>
      </c>
      <c r="AB51" s="203" t="str">
        <f t="shared" si="21"/>
        <v/>
      </c>
      <c r="AC51" s="158" t="str">
        <f t="shared" si="22"/>
        <v/>
      </c>
      <c r="AD51" s="158" t="str">
        <f t="shared" si="23"/>
        <v/>
      </c>
      <c r="AE51" s="122"/>
      <c r="AF51" s="158" t="e">
        <f ca="1">IF(Length_11!J46&lt;0,ROUNDUP(Length_11!J46*J$3,$M$335),ROUNDDOWN(Length_11!J46*J$3,$M$335))</f>
        <v>#DIV/0!</v>
      </c>
      <c r="AG51" s="158" t="e">
        <f ca="1">IF(Length_11!K46&lt;0,ROUNDDOWN(Length_11!K46*J$3,$M$335),ROUNDUP(Length_11!K46*J$3,$M$335))</f>
        <v>#DIV/0!</v>
      </c>
      <c r="AH51" s="158" t="str">
        <f t="shared" si="11"/>
        <v>-</v>
      </c>
      <c r="AI51" s="158" t="str">
        <f t="shared" si="12"/>
        <v>-</v>
      </c>
      <c r="AJ51" s="158" t="str">
        <f t="shared" si="13"/>
        <v>-</v>
      </c>
      <c r="AK51" s="158" t="str">
        <f t="shared" si="14"/>
        <v>-</v>
      </c>
      <c r="AL51" s="158" t="str">
        <f t="shared" si="24"/>
        <v/>
      </c>
      <c r="AM51" s="158" t="e">
        <f t="shared" ca="1" si="15"/>
        <v>#DIV/0!</v>
      </c>
    </row>
    <row r="52" spans="2:39" ht="15" customHeight="1">
      <c r="B52" s="175" t="b">
        <f>IF(TRIM(Length_11!A47)="",FALSE,TRUE)</f>
        <v>0</v>
      </c>
      <c r="C52" s="158" t="str">
        <f>IF($B52=FALSE,"",VALUE(Length_11!A47))</f>
        <v/>
      </c>
      <c r="D52" s="158" t="str">
        <f>IF($B52=FALSE,"",Length_11!B47)</f>
        <v/>
      </c>
      <c r="E52" s="175" t="str">
        <f>IF($B52=FALSE,"",Length_11!M47)</f>
        <v/>
      </c>
      <c r="F52" s="175" t="str">
        <f>IF($B52=FALSE,"",Length_11!N47)</f>
        <v/>
      </c>
      <c r="G52" s="175" t="str">
        <f>IF($B52=FALSE,"",Length_11!O47)</f>
        <v/>
      </c>
      <c r="H52" s="175" t="str">
        <f>IF($B52=FALSE,"",Length_11!P47)</f>
        <v/>
      </c>
      <c r="I52" s="175" t="str">
        <f>IF($B52=FALSE,"",Length_11!Q47)</f>
        <v/>
      </c>
      <c r="J52" s="175" t="str">
        <f>IF($B52=FALSE,"",Length_11!R47)</f>
        <v/>
      </c>
      <c r="K52" s="158" t="str">
        <f t="shared" si="16"/>
        <v/>
      </c>
      <c r="L52" s="176" t="str">
        <f t="shared" si="1"/>
        <v/>
      </c>
      <c r="M52" s="178" t="str">
        <f>IF($B52=FALSE,"",Calcu!K52*J$3)</f>
        <v/>
      </c>
      <c r="N52" s="177" t="str">
        <f>IF($B52=FALSE,"",Length_11!E360)</f>
        <v/>
      </c>
      <c r="O52" s="158" t="str">
        <f t="shared" si="17"/>
        <v/>
      </c>
      <c r="P52" s="158" t="str">
        <f t="shared" si="18"/>
        <v/>
      </c>
      <c r="Q52" s="158" t="str">
        <f t="shared" si="19"/>
        <v/>
      </c>
      <c r="R52" s="158" t="str">
        <f t="shared" si="20"/>
        <v/>
      </c>
      <c r="S52" s="165" t="str">
        <f t="shared" si="2"/>
        <v/>
      </c>
      <c r="T52" s="197" t="str">
        <f t="shared" si="3"/>
        <v/>
      </c>
      <c r="U52" s="158" t="str">
        <f t="shared" si="4"/>
        <v/>
      </c>
      <c r="V52" s="158" t="str">
        <f t="shared" si="5"/>
        <v/>
      </c>
      <c r="W52" s="158" t="str">
        <f t="shared" si="6"/>
        <v/>
      </c>
      <c r="X52" s="158" t="str">
        <f t="shared" si="7"/>
        <v/>
      </c>
      <c r="Y52" s="158" t="str">
        <f t="shared" si="8"/>
        <v/>
      </c>
      <c r="Z52" s="158" t="str">
        <f t="shared" si="9"/>
        <v/>
      </c>
      <c r="AA52" s="202" t="str">
        <f t="shared" si="10"/>
        <v/>
      </c>
      <c r="AB52" s="203" t="str">
        <f t="shared" si="21"/>
        <v/>
      </c>
      <c r="AC52" s="158" t="str">
        <f t="shared" si="22"/>
        <v/>
      </c>
      <c r="AD52" s="158" t="str">
        <f t="shared" si="23"/>
        <v/>
      </c>
      <c r="AE52" s="122"/>
      <c r="AF52" s="158" t="e">
        <f ca="1">IF(Length_11!J47&lt;0,ROUNDUP(Length_11!J47*J$3,$M$335),ROUNDDOWN(Length_11!J47*J$3,$M$335))</f>
        <v>#DIV/0!</v>
      </c>
      <c r="AG52" s="158" t="e">
        <f ca="1">IF(Length_11!K47&lt;0,ROUNDDOWN(Length_11!K47*J$3,$M$335),ROUNDUP(Length_11!K47*J$3,$M$335))</f>
        <v>#DIV/0!</v>
      </c>
      <c r="AH52" s="158" t="str">
        <f t="shared" si="11"/>
        <v>-</v>
      </c>
      <c r="AI52" s="158" t="str">
        <f t="shared" si="12"/>
        <v>-</v>
      </c>
      <c r="AJ52" s="158" t="str">
        <f t="shared" si="13"/>
        <v>-</v>
      </c>
      <c r="AK52" s="158" t="str">
        <f t="shared" si="14"/>
        <v>-</v>
      </c>
      <c r="AL52" s="158" t="str">
        <f t="shared" si="24"/>
        <v/>
      </c>
      <c r="AM52" s="158" t="e">
        <f t="shared" ca="1" si="15"/>
        <v>#DIV/0!</v>
      </c>
    </row>
    <row r="53" spans="2:39" ht="15" customHeight="1">
      <c r="B53" s="175" t="b">
        <f>IF(TRIM(Length_11!A48)="",FALSE,TRUE)</f>
        <v>0</v>
      </c>
      <c r="C53" s="158" t="str">
        <f>IF($B53=FALSE,"",VALUE(Length_11!A48))</f>
        <v/>
      </c>
      <c r="D53" s="158" t="str">
        <f>IF($B53=FALSE,"",Length_11!B48)</f>
        <v/>
      </c>
      <c r="E53" s="175" t="str">
        <f>IF($B53=FALSE,"",Length_11!M48)</f>
        <v/>
      </c>
      <c r="F53" s="175" t="str">
        <f>IF($B53=FALSE,"",Length_11!N48)</f>
        <v/>
      </c>
      <c r="G53" s="175" t="str">
        <f>IF($B53=FALSE,"",Length_11!O48)</f>
        <v/>
      </c>
      <c r="H53" s="175" t="str">
        <f>IF($B53=FALSE,"",Length_11!P48)</f>
        <v/>
      </c>
      <c r="I53" s="175" t="str">
        <f>IF($B53=FALSE,"",Length_11!Q48)</f>
        <v/>
      </c>
      <c r="J53" s="175" t="str">
        <f>IF($B53=FALSE,"",Length_11!R48)</f>
        <v/>
      </c>
      <c r="K53" s="158" t="str">
        <f t="shared" si="16"/>
        <v/>
      </c>
      <c r="L53" s="176" t="str">
        <f t="shared" si="1"/>
        <v/>
      </c>
      <c r="M53" s="178" t="str">
        <f>IF($B53=FALSE,"",Calcu!K53*J$3)</f>
        <v/>
      </c>
      <c r="N53" s="177" t="str">
        <f>IF($B53=FALSE,"",Length_11!E361)</f>
        <v/>
      </c>
      <c r="O53" s="158" t="str">
        <f t="shared" si="17"/>
        <v/>
      </c>
      <c r="P53" s="158" t="str">
        <f t="shared" si="18"/>
        <v/>
      </c>
      <c r="Q53" s="158" t="str">
        <f t="shared" si="19"/>
        <v/>
      </c>
      <c r="R53" s="158" t="str">
        <f t="shared" si="20"/>
        <v/>
      </c>
      <c r="S53" s="165" t="str">
        <f t="shared" si="2"/>
        <v/>
      </c>
      <c r="T53" s="197" t="str">
        <f t="shared" si="3"/>
        <v/>
      </c>
      <c r="U53" s="158" t="str">
        <f t="shared" si="4"/>
        <v/>
      </c>
      <c r="V53" s="158" t="str">
        <f t="shared" si="5"/>
        <v/>
      </c>
      <c r="W53" s="158" t="str">
        <f t="shared" si="6"/>
        <v/>
      </c>
      <c r="X53" s="158" t="str">
        <f t="shared" si="7"/>
        <v/>
      </c>
      <c r="Y53" s="158" t="str">
        <f t="shared" si="8"/>
        <v/>
      </c>
      <c r="Z53" s="158" t="str">
        <f t="shared" si="9"/>
        <v/>
      </c>
      <c r="AA53" s="202" t="str">
        <f t="shared" si="10"/>
        <v/>
      </c>
      <c r="AB53" s="203" t="str">
        <f t="shared" si="21"/>
        <v/>
      </c>
      <c r="AC53" s="158" t="str">
        <f t="shared" si="22"/>
        <v/>
      </c>
      <c r="AD53" s="158" t="str">
        <f t="shared" si="23"/>
        <v/>
      </c>
      <c r="AE53" s="122"/>
      <c r="AF53" s="158" t="e">
        <f ca="1">IF(Length_11!J48&lt;0,ROUNDUP(Length_11!J48*J$3,$M$335),ROUNDDOWN(Length_11!J48*J$3,$M$335))</f>
        <v>#DIV/0!</v>
      </c>
      <c r="AG53" s="158" t="e">
        <f ca="1">IF(Length_11!K48&lt;0,ROUNDDOWN(Length_11!K48*J$3,$M$335),ROUNDUP(Length_11!K48*J$3,$M$335))</f>
        <v>#DIV/0!</v>
      </c>
      <c r="AH53" s="158" t="str">
        <f t="shared" si="11"/>
        <v>-</v>
      </c>
      <c r="AI53" s="158" t="str">
        <f t="shared" si="12"/>
        <v>-</v>
      </c>
      <c r="AJ53" s="158" t="str">
        <f t="shared" si="13"/>
        <v>-</v>
      </c>
      <c r="AK53" s="158" t="str">
        <f t="shared" si="14"/>
        <v>-</v>
      </c>
      <c r="AL53" s="158" t="str">
        <f t="shared" si="24"/>
        <v/>
      </c>
      <c r="AM53" s="158" t="e">
        <f t="shared" ca="1" si="15"/>
        <v>#DIV/0!</v>
      </c>
    </row>
    <row r="54" spans="2:39" ht="15" customHeight="1">
      <c r="B54" s="175" t="b">
        <f>IF(TRIM(Length_11!A49)="",FALSE,TRUE)</f>
        <v>0</v>
      </c>
      <c r="C54" s="158" t="str">
        <f>IF($B54=FALSE,"",VALUE(Length_11!A49))</f>
        <v/>
      </c>
      <c r="D54" s="158" t="str">
        <f>IF($B54=FALSE,"",Length_11!B49)</f>
        <v/>
      </c>
      <c r="E54" s="175" t="str">
        <f>IF($B54=FALSE,"",Length_11!M49)</f>
        <v/>
      </c>
      <c r="F54" s="175" t="str">
        <f>IF($B54=FALSE,"",Length_11!N49)</f>
        <v/>
      </c>
      <c r="G54" s="175" t="str">
        <f>IF($B54=FALSE,"",Length_11!O49)</f>
        <v/>
      </c>
      <c r="H54" s="175" t="str">
        <f>IF($B54=FALSE,"",Length_11!P49)</f>
        <v/>
      </c>
      <c r="I54" s="175" t="str">
        <f>IF($B54=FALSE,"",Length_11!Q49)</f>
        <v/>
      </c>
      <c r="J54" s="175" t="str">
        <f>IF($B54=FALSE,"",Length_11!R49)</f>
        <v/>
      </c>
      <c r="K54" s="158" t="str">
        <f t="shared" si="16"/>
        <v/>
      </c>
      <c r="L54" s="176" t="str">
        <f t="shared" si="1"/>
        <v/>
      </c>
      <c r="M54" s="178" t="str">
        <f>IF($B54=FALSE,"",Calcu!K54*J$3)</f>
        <v/>
      </c>
      <c r="N54" s="177" t="str">
        <f>IF($B54=FALSE,"",Length_11!E362)</f>
        <v/>
      </c>
      <c r="O54" s="158" t="str">
        <f t="shared" si="17"/>
        <v/>
      </c>
      <c r="P54" s="158" t="str">
        <f t="shared" si="18"/>
        <v/>
      </c>
      <c r="Q54" s="158" t="str">
        <f t="shared" si="19"/>
        <v/>
      </c>
      <c r="R54" s="158" t="str">
        <f t="shared" si="20"/>
        <v/>
      </c>
      <c r="S54" s="165" t="str">
        <f t="shared" si="2"/>
        <v/>
      </c>
      <c r="T54" s="197" t="str">
        <f t="shared" si="3"/>
        <v/>
      </c>
      <c r="U54" s="158" t="str">
        <f t="shared" si="4"/>
        <v/>
      </c>
      <c r="V54" s="158" t="str">
        <f t="shared" si="5"/>
        <v/>
      </c>
      <c r="W54" s="158" t="str">
        <f t="shared" si="6"/>
        <v/>
      </c>
      <c r="X54" s="158" t="str">
        <f t="shared" si="7"/>
        <v/>
      </c>
      <c r="Y54" s="158" t="str">
        <f t="shared" si="8"/>
        <v/>
      </c>
      <c r="Z54" s="158" t="str">
        <f t="shared" si="9"/>
        <v/>
      </c>
      <c r="AA54" s="202" t="str">
        <f t="shared" si="10"/>
        <v/>
      </c>
      <c r="AB54" s="203" t="str">
        <f t="shared" si="21"/>
        <v/>
      </c>
      <c r="AC54" s="158" t="str">
        <f t="shared" si="22"/>
        <v/>
      </c>
      <c r="AD54" s="158" t="str">
        <f t="shared" si="23"/>
        <v/>
      </c>
      <c r="AE54" s="122"/>
      <c r="AF54" s="158" t="e">
        <f ca="1">IF(Length_11!J49&lt;0,ROUNDUP(Length_11!J49*J$3,$M$335),ROUNDDOWN(Length_11!J49*J$3,$M$335))</f>
        <v>#DIV/0!</v>
      </c>
      <c r="AG54" s="158" t="e">
        <f ca="1">IF(Length_11!K49&lt;0,ROUNDDOWN(Length_11!K49*J$3,$M$335),ROUNDUP(Length_11!K49*J$3,$M$335))</f>
        <v>#DIV/0!</v>
      </c>
      <c r="AH54" s="158" t="str">
        <f t="shared" si="11"/>
        <v>-</v>
      </c>
      <c r="AI54" s="158" t="str">
        <f t="shared" si="12"/>
        <v>-</v>
      </c>
      <c r="AJ54" s="158" t="str">
        <f t="shared" si="13"/>
        <v>-</v>
      </c>
      <c r="AK54" s="158" t="str">
        <f t="shared" si="14"/>
        <v>-</v>
      </c>
      <c r="AL54" s="158" t="str">
        <f t="shared" si="24"/>
        <v/>
      </c>
      <c r="AM54" s="158" t="e">
        <f t="shared" ca="1" si="15"/>
        <v>#DIV/0!</v>
      </c>
    </row>
    <row r="55" spans="2:39" ht="15" customHeight="1">
      <c r="B55" s="175" t="b">
        <f>IF(TRIM(Length_11!A50)="",FALSE,TRUE)</f>
        <v>0</v>
      </c>
      <c r="C55" s="158" t="str">
        <f>IF($B55=FALSE,"",VALUE(Length_11!A50))</f>
        <v/>
      </c>
      <c r="D55" s="158" t="str">
        <f>IF($B55=FALSE,"",Length_11!B50)</f>
        <v/>
      </c>
      <c r="E55" s="175" t="str">
        <f>IF($B55=FALSE,"",Length_11!M50)</f>
        <v/>
      </c>
      <c r="F55" s="175" t="str">
        <f>IF($B55=FALSE,"",Length_11!N50)</f>
        <v/>
      </c>
      <c r="G55" s="175" t="str">
        <f>IF($B55=FALSE,"",Length_11!O50)</f>
        <v/>
      </c>
      <c r="H55" s="175" t="str">
        <f>IF($B55=FALSE,"",Length_11!P50)</f>
        <v/>
      </c>
      <c r="I55" s="175" t="str">
        <f>IF($B55=FALSE,"",Length_11!Q50)</f>
        <v/>
      </c>
      <c r="J55" s="175" t="str">
        <f>IF($B55=FALSE,"",Length_11!R50)</f>
        <v/>
      </c>
      <c r="K55" s="158" t="str">
        <f t="shared" si="16"/>
        <v/>
      </c>
      <c r="L55" s="176" t="str">
        <f t="shared" si="1"/>
        <v/>
      </c>
      <c r="M55" s="178" t="str">
        <f>IF($B55=FALSE,"",Calcu!K55*J$3)</f>
        <v/>
      </c>
      <c r="N55" s="177" t="str">
        <f>IF($B55=FALSE,"",Length_11!E363)</f>
        <v/>
      </c>
      <c r="O55" s="158" t="str">
        <f t="shared" si="17"/>
        <v/>
      </c>
      <c r="P55" s="158" t="str">
        <f t="shared" si="18"/>
        <v/>
      </c>
      <c r="Q55" s="158" t="str">
        <f t="shared" si="19"/>
        <v/>
      </c>
      <c r="R55" s="158" t="str">
        <f t="shared" si="20"/>
        <v/>
      </c>
      <c r="S55" s="165" t="str">
        <f t="shared" si="2"/>
        <v/>
      </c>
      <c r="T55" s="197" t="str">
        <f t="shared" si="3"/>
        <v/>
      </c>
      <c r="U55" s="158" t="str">
        <f t="shared" si="4"/>
        <v/>
      </c>
      <c r="V55" s="158" t="str">
        <f t="shared" si="5"/>
        <v/>
      </c>
      <c r="W55" s="158" t="str">
        <f t="shared" si="6"/>
        <v/>
      </c>
      <c r="X55" s="158" t="str">
        <f t="shared" si="7"/>
        <v/>
      </c>
      <c r="Y55" s="158" t="str">
        <f t="shared" si="8"/>
        <v/>
      </c>
      <c r="Z55" s="158" t="str">
        <f t="shared" si="9"/>
        <v/>
      </c>
      <c r="AA55" s="202" t="str">
        <f t="shared" si="10"/>
        <v/>
      </c>
      <c r="AB55" s="203" t="str">
        <f t="shared" si="21"/>
        <v/>
      </c>
      <c r="AC55" s="158" t="str">
        <f t="shared" si="22"/>
        <v/>
      </c>
      <c r="AD55" s="158" t="str">
        <f t="shared" si="23"/>
        <v/>
      </c>
      <c r="AE55" s="122"/>
      <c r="AF55" s="158" t="e">
        <f ca="1">IF(Length_11!J50&lt;0,ROUNDUP(Length_11!J50*J$3,$M$335),ROUNDDOWN(Length_11!J50*J$3,$M$335))</f>
        <v>#DIV/0!</v>
      </c>
      <c r="AG55" s="158" t="e">
        <f ca="1">IF(Length_11!K50&lt;0,ROUNDDOWN(Length_11!K50*J$3,$M$335),ROUNDUP(Length_11!K50*J$3,$M$335))</f>
        <v>#DIV/0!</v>
      </c>
      <c r="AH55" s="158" t="str">
        <f t="shared" si="11"/>
        <v>-</v>
      </c>
      <c r="AI55" s="158" t="str">
        <f t="shared" si="12"/>
        <v>-</v>
      </c>
      <c r="AJ55" s="158" t="str">
        <f t="shared" si="13"/>
        <v>-</v>
      </c>
      <c r="AK55" s="158" t="str">
        <f t="shared" si="14"/>
        <v>-</v>
      </c>
      <c r="AL55" s="158" t="str">
        <f t="shared" si="24"/>
        <v/>
      </c>
      <c r="AM55" s="158" t="e">
        <f t="shared" ca="1" si="15"/>
        <v>#DIV/0!</v>
      </c>
    </row>
    <row r="56" spans="2:39" ht="15" customHeight="1">
      <c r="B56" s="175" t="b">
        <f>IF(TRIM(Length_11!A51)="",FALSE,TRUE)</f>
        <v>0</v>
      </c>
      <c r="C56" s="158" t="str">
        <f>IF($B56=FALSE,"",VALUE(Length_11!A51))</f>
        <v/>
      </c>
      <c r="D56" s="158" t="str">
        <f>IF($B56=FALSE,"",Length_11!B51)</f>
        <v/>
      </c>
      <c r="E56" s="175" t="str">
        <f>IF($B56=FALSE,"",Length_11!M51)</f>
        <v/>
      </c>
      <c r="F56" s="175" t="str">
        <f>IF($B56=FALSE,"",Length_11!N51)</f>
        <v/>
      </c>
      <c r="G56" s="175" t="str">
        <f>IF($B56=FALSE,"",Length_11!O51)</f>
        <v/>
      </c>
      <c r="H56" s="175" t="str">
        <f>IF($B56=FALSE,"",Length_11!P51)</f>
        <v/>
      </c>
      <c r="I56" s="175" t="str">
        <f>IF($B56=FALSE,"",Length_11!Q51)</f>
        <v/>
      </c>
      <c r="J56" s="175" t="str">
        <f>IF($B56=FALSE,"",Length_11!R51)</f>
        <v/>
      </c>
      <c r="K56" s="158" t="str">
        <f t="shared" si="16"/>
        <v/>
      </c>
      <c r="L56" s="176" t="str">
        <f t="shared" si="1"/>
        <v/>
      </c>
      <c r="M56" s="178" t="str">
        <f>IF($B56=FALSE,"",Calcu!K56*J$3)</f>
        <v/>
      </c>
      <c r="N56" s="177" t="str">
        <f>IF($B56=FALSE,"",Length_11!E364)</f>
        <v/>
      </c>
      <c r="O56" s="158" t="str">
        <f t="shared" si="17"/>
        <v/>
      </c>
      <c r="P56" s="158" t="str">
        <f t="shared" si="18"/>
        <v/>
      </c>
      <c r="Q56" s="158" t="str">
        <f t="shared" si="19"/>
        <v/>
      </c>
      <c r="R56" s="158" t="str">
        <f t="shared" si="20"/>
        <v/>
      </c>
      <c r="S56" s="165" t="str">
        <f t="shared" si="2"/>
        <v/>
      </c>
      <c r="T56" s="197" t="str">
        <f t="shared" si="3"/>
        <v/>
      </c>
      <c r="U56" s="158" t="str">
        <f t="shared" si="4"/>
        <v/>
      </c>
      <c r="V56" s="158" t="str">
        <f t="shared" si="5"/>
        <v/>
      </c>
      <c r="W56" s="158" t="str">
        <f t="shared" si="6"/>
        <v/>
      </c>
      <c r="X56" s="158" t="str">
        <f t="shared" si="7"/>
        <v/>
      </c>
      <c r="Y56" s="158" t="str">
        <f t="shared" si="8"/>
        <v/>
      </c>
      <c r="Z56" s="158" t="str">
        <f t="shared" si="9"/>
        <v/>
      </c>
      <c r="AA56" s="202" t="str">
        <f t="shared" si="10"/>
        <v/>
      </c>
      <c r="AB56" s="203" t="str">
        <f t="shared" si="21"/>
        <v/>
      </c>
      <c r="AC56" s="158" t="str">
        <f t="shared" si="22"/>
        <v/>
      </c>
      <c r="AD56" s="158" t="str">
        <f t="shared" si="23"/>
        <v/>
      </c>
      <c r="AE56" s="122"/>
      <c r="AF56" s="158" t="e">
        <f ca="1">IF(Length_11!J51&lt;0,ROUNDUP(Length_11!J51*J$3,$M$335),ROUNDDOWN(Length_11!J51*J$3,$M$335))</f>
        <v>#DIV/0!</v>
      </c>
      <c r="AG56" s="158" t="e">
        <f ca="1">IF(Length_11!K51&lt;0,ROUNDDOWN(Length_11!K51*J$3,$M$335),ROUNDUP(Length_11!K51*J$3,$M$335))</f>
        <v>#DIV/0!</v>
      </c>
      <c r="AH56" s="158" t="str">
        <f t="shared" si="11"/>
        <v>-</v>
      </c>
      <c r="AI56" s="158" t="str">
        <f t="shared" si="12"/>
        <v>-</v>
      </c>
      <c r="AJ56" s="158" t="str">
        <f t="shared" si="13"/>
        <v>-</v>
      </c>
      <c r="AK56" s="158" t="str">
        <f t="shared" si="14"/>
        <v>-</v>
      </c>
      <c r="AL56" s="158" t="str">
        <f t="shared" si="24"/>
        <v/>
      </c>
      <c r="AM56" s="158" t="e">
        <f t="shared" ca="1" si="15"/>
        <v>#DIV/0!</v>
      </c>
    </row>
    <row r="57" spans="2:39" ht="15" customHeight="1">
      <c r="B57" s="175" t="b">
        <f>IF(TRIM(Length_11!A52)="",FALSE,TRUE)</f>
        <v>0</v>
      </c>
      <c r="C57" s="158" t="str">
        <f>IF($B57=FALSE,"",VALUE(Length_11!A52))</f>
        <v/>
      </c>
      <c r="D57" s="158" t="str">
        <f>IF($B57=FALSE,"",Length_11!B52)</f>
        <v/>
      </c>
      <c r="E57" s="175" t="str">
        <f>IF($B57=FALSE,"",Length_11!M52)</f>
        <v/>
      </c>
      <c r="F57" s="175" t="str">
        <f>IF($B57=FALSE,"",Length_11!N52)</f>
        <v/>
      </c>
      <c r="G57" s="175" t="str">
        <f>IF($B57=FALSE,"",Length_11!O52)</f>
        <v/>
      </c>
      <c r="H57" s="175" t="str">
        <f>IF($B57=FALSE,"",Length_11!P52)</f>
        <v/>
      </c>
      <c r="I57" s="175" t="str">
        <f>IF($B57=FALSE,"",Length_11!Q52)</f>
        <v/>
      </c>
      <c r="J57" s="175" t="str">
        <f>IF($B57=FALSE,"",Length_11!R52)</f>
        <v/>
      </c>
      <c r="K57" s="158" t="str">
        <f t="shared" si="16"/>
        <v/>
      </c>
      <c r="L57" s="176" t="str">
        <f t="shared" si="1"/>
        <v/>
      </c>
      <c r="M57" s="178" t="str">
        <f>IF($B57=FALSE,"",Calcu!K57*J$3)</f>
        <v/>
      </c>
      <c r="N57" s="177" t="str">
        <f>IF($B57=FALSE,"",Length_11!E365)</f>
        <v/>
      </c>
      <c r="O57" s="158" t="str">
        <f t="shared" si="17"/>
        <v/>
      </c>
      <c r="P57" s="158" t="str">
        <f t="shared" si="18"/>
        <v/>
      </c>
      <c r="Q57" s="158" t="str">
        <f t="shared" si="19"/>
        <v/>
      </c>
      <c r="R57" s="158" t="str">
        <f t="shared" si="20"/>
        <v/>
      </c>
      <c r="S57" s="165" t="str">
        <f t="shared" si="2"/>
        <v/>
      </c>
      <c r="T57" s="197" t="str">
        <f t="shared" si="3"/>
        <v/>
      </c>
      <c r="U57" s="158" t="str">
        <f t="shared" si="4"/>
        <v/>
      </c>
      <c r="V57" s="158" t="str">
        <f t="shared" si="5"/>
        <v/>
      </c>
      <c r="W57" s="158" t="str">
        <f t="shared" si="6"/>
        <v/>
      </c>
      <c r="X57" s="158" t="str">
        <f t="shared" si="7"/>
        <v/>
      </c>
      <c r="Y57" s="158" t="str">
        <f t="shared" si="8"/>
        <v/>
      </c>
      <c r="Z57" s="158" t="str">
        <f t="shared" si="9"/>
        <v/>
      </c>
      <c r="AA57" s="202" t="str">
        <f t="shared" si="10"/>
        <v/>
      </c>
      <c r="AB57" s="203" t="str">
        <f t="shared" si="21"/>
        <v/>
      </c>
      <c r="AC57" s="158" t="str">
        <f t="shared" si="22"/>
        <v/>
      </c>
      <c r="AD57" s="158" t="str">
        <f t="shared" si="23"/>
        <v/>
      </c>
      <c r="AE57" s="122"/>
      <c r="AF57" s="158" t="e">
        <f ca="1">IF(Length_11!J52&lt;0,ROUNDUP(Length_11!J52*J$3,$M$335),ROUNDDOWN(Length_11!J52*J$3,$M$335))</f>
        <v>#DIV/0!</v>
      </c>
      <c r="AG57" s="158" t="e">
        <f ca="1">IF(Length_11!K52&lt;0,ROUNDDOWN(Length_11!K52*J$3,$M$335),ROUNDUP(Length_11!K52*J$3,$M$335))</f>
        <v>#DIV/0!</v>
      </c>
      <c r="AH57" s="158" t="str">
        <f t="shared" si="11"/>
        <v>-</v>
      </c>
      <c r="AI57" s="158" t="str">
        <f t="shared" si="12"/>
        <v>-</v>
      </c>
      <c r="AJ57" s="158" t="str">
        <f t="shared" si="13"/>
        <v>-</v>
      </c>
      <c r="AK57" s="158" t="str">
        <f t="shared" si="14"/>
        <v>-</v>
      </c>
      <c r="AL57" s="158" t="str">
        <f t="shared" si="24"/>
        <v/>
      </c>
      <c r="AM57" s="158" t="e">
        <f t="shared" ca="1" si="15"/>
        <v>#DIV/0!</v>
      </c>
    </row>
    <row r="58" spans="2:39" ht="15" customHeight="1">
      <c r="B58" s="175" t="b">
        <f>IF(TRIM(Length_11!A53)="",FALSE,TRUE)</f>
        <v>0</v>
      </c>
      <c r="C58" s="158" t="str">
        <f>IF($B58=FALSE,"",VALUE(Length_11!A53))</f>
        <v/>
      </c>
      <c r="D58" s="158" t="str">
        <f>IF($B58=FALSE,"",Length_11!B53)</f>
        <v/>
      </c>
      <c r="E58" s="175" t="str">
        <f>IF($B58=FALSE,"",Length_11!M53)</f>
        <v/>
      </c>
      <c r="F58" s="175" t="str">
        <f>IF($B58=FALSE,"",Length_11!N53)</f>
        <v/>
      </c>
      <c r="G58" s="175" t="str">
        <f>IF($B58=FALSE,"",Length_11!O53)</f>
        <v/>
      </c>
      <c r="H58" s="175" t="str">
        <f>IF($B58=FALSE,"",Length_11!P53)</f>
        <v/>
      </c>
      <c r="I58" s="175" t="str">
        <f>IF($B58=FALSE,"",Length_11!Q53)</f>
        <v/>
      </c>
      <c r="J58" s="175" t="str">
        <f>IF($B58=FALSE,"",Length_11!R53)</f>
        <v/>
      </c>
      <c r="K58" s="158" t="str">
        <f t="shared" si="16"/>
        <v/>
      </c>
      <c r="L58" s="176" t="str">
        <f t="shared" si="1"/>
        <v/>
      </c>
      <c r="M58" s="178" t="str">
        <f>IF($B58=FALSE,"",Calcu!K58*J$3)</f>
        <v/>
      </c>
      <c r="N58" s="177" t="str">
        <f>IF($B58=FALSE,"",Length_11!E366)</f>
        <v/>
      </c>
      <c r="O58" s="158" t="str">
        <f t="shared" si="17"/>
        <v/>
      </c>
      <c r="P58" s="158" t="str">
        <f t="shared" si="18"/>
        <v/>
      </c>
      <c r="Q58" s="158" t="str">
        <f t="shared" si="19"/>
        <v/>
      </c>
      <c r="R58" s="158" t="str">
        <f t="shared" si="20"/>
        <v/>
      </c>
      <c r="S58" s="165" t="str">
        <f t="shared" si="2"/>
        <v/>
      </c>
      <c r="T58" s="197" t="str">
        <f t="shared" si="3"/>
        <v/>
      </c>
      <c r="U58" s="158" t="str">
        <f t="shared" si="4"/>
        <v/>
      </c>
      <c r="V58" s="158" t="str">
        <f t="shared" si="5"/>
        <v/>
      </c>
      <c r="W58" s="158" t="str">
        <f t="shared" si="6"/>
        <v/>
      </c>
      <c r="X58" s="158" t="str">
        <f t="shared" si="7"/>
        <v/>
      </c>
      <c r="Y58" s="158" t="str">
        <f t="shared" si="8"/>
        <v/>
      </c>
      <c r="Z58" s="158" t="str">
        <f t="shared" si="9"/>
        <v/>
      </c>
      <c r="AA58" s="202" t="str">
        <f t="shared" si="10"/>
        <v/>
      </c>
      <c r="AB58" s="203" t="str">
        <f t="shared" si="21"/>
        <v/>
      </c>
      <c r="AC58" s="158" t="str">
        <f t="shared" si="22"/>
        <v/>
      </c>
      <c r="AD58" s="158" t="str">
        <f t="shared" si="23"/>
        <v/>
      </c>
      <c r="AE58" s="122"/>
      <c r="AF58" s="158" t="e">
        <f ca="1">IF(Length_11!J53&lt;0,ROUNDUP(Length_11!J53*J$3,$M$335),ROUNDDOWN(Length_11!J53*J$3,$M$335))</f>
        <v>#DIV/0!</v>
      </c>
      <c r="AG58" s="158" t="e">
        <f ca="1">IF(Length_11!K53&lt;0,ROUNDDOWN(Length_11!K53*J$3,$M$335),ROUNDUP(Length_11!K53*J$3,$M$335))</f>
        <v>#DIV/0!</v>
      </c>
      <c r="AH58" s="158" t="str">
        <f t="shared" si="11"/>
        <v>-</v>
      </c>
      <c r="AI58" s="158" t="str">
        <f t="shared" si="12"/>
        <v>-</v>
      </c>
      <c r="AJ58" s="158" t="str">
        <f t="shared" si="13"/>
        <v>-</v>
      </c>
      <c r="AK58" s="158" t="str">
        <f t="shared" si="14"/>
        <v>-</v>
      </c>
      <c r="AL58" s="158" t="str">
        <f t="shared" si="24"/>
        <v/>
      </c>
      <c r="AM58" s="158" t="e">
        <f t="shared" ca="1" si="15"/>
        <v>#DIV/0!</v>
      </c>
    </row>
    <row r="59" spans="2:39" ht="15" customHeight="1">
      <c r="B59" s="175" t="b">
        <f>IF(TRIM(Length_11!A54)="",FALSE,TRUE)</f>
        <v>0</v>
      </c>
      <c r="C59" s="158" t="str">
        <f>IF($B59=FALSE,"",VALUE(Length_11!A54))</f>
        <v/>
      </c>
      <c r="D59" s="158" t="str">
        <f>IF($B59=FALSE,"",Length_11!B54)</f>
        <v/>
      </c>
      <c r="E59" s="175" t="str">
        <f>IF($B59=FALSE,"",Length_11!M54)</f>
        <v/>
      </c>
      <c r="F59" s="175" t="str">
        <f>IF($B59=FALSE,"",Length_11!N54)</f>
        <v/>
      </c>
      <c r="G59" s="175" t="str">
        <f>IF($B59=FALSE,"",Length_11!O54)</f>
        <v/>
      </c>
      <c r="H59" s="175" t="str">
        <f>IF($B59=FALSE,"",Length_11!P54)</f>
        <v/>
      </c>
      <c r="I59" s="175" t="str">
        <f>IF($B59=FALSE,"",Length_11!Q54)</f>
        <v/>
      </c>
      <c r="J59" s="175" t="str">
        <f>IF($B59=FALSE,"",Length_11!R54)</f>
        <v/>
      </c>
      <c r="K59" s="158" t="str">
        <f t="shared" si="16"/>
        <v/>
      </c>
      <c r="L59" s="176" t="str">
        <f t="shared" si="1"/>
        <v/>
      </c>
      <c r="M59" s="178" t="str">
        <f>IF($B59=FALSE,"",Calcu!K59*J$3)</f>
        <v/>
      </c>
      <c r="N59" s="177" t="str">
        <f>IF($B59=FALSE,"",Length_11!E367)</f>
        <v/>
      </c>
      <c r="O59" s="158" t="str">
        <f t="shared" si="17"/>
        <v/>
      </c>
      <c r="P59" s="158" t="str">
        <f t="shared" si="18"/>
        <v/>
      </c>
      <c r="Q59" s="158" t="str">
        <f t="shared" si="19"/>
        <v/>
      </c>
      <c r="R59" s="158" t="str">
        <f t="shared" si="20"/>
        <v/>
      </c>
      <c r="S59" s="165" t="str">
        <f t="shared" si="2"/>
        <v/>
      </c>
      <c r="T59" s="197" t="str">
        <f t="shared" si="3"/>
        <v/>
      </c>
      <c r="U59" s="158" t="str">
        <f t="shared" si="4"/>
        <v/>
      </c>
      <c r="V59" s="158" t="str">
        <f t="shared" si="5"/>
        <v/>
      </c>
      <c r="W59" s="158" t="str">
        <f t="shared" si="6"/>
        <v/>
      </c>
      <c r="X59" s="158" t="str">
        <f t="shared" si="7"/>
        <v/>
      </c>
      <c r="Y59" s="158" t="str">
        <f t="shared" si="8"/>
        <v/>
      </c>
      <c r="Z59" s="158" t="str">
        <f t="shared" si="9"/>
        <v/>
      </c>
      <c r="AA59" s="202" t="str">
        <f t="shared" si="10"/>
        <v/>
      </c>
      <c r="AB59" s="203" t="str">
        <f t="shared" si="21"/>
        <v/>
      </c>
      <c r="AC59" s="158" t="str">
        <f t="shared" si="22"/>
        <v/>
      </c>
      <c r="AD59" s="158" t="str">
        <f t="shared" si="23"/>
        <v/>
      </c>
      <c r="AE59" s="122"/>
      <c r="AF59" s="158" t="e">
        <f ca="1">IF(Length_11!J54&lt;0,ROUNDUP(Length_11!J54*J$3,$M$335),ROUNDDOWN(Length_11!J54*J$3,$M$335))</f>
        <v>#DIV/0!</v>
      </c>
      <c r="AG59" s="158" t="e">
        <f ca="1">IF(Length_11!K54&lt;0,ROUNDDOWN(Length_11!K54*J$3,$M$335),ROUNDUP(Length_11!K54*J$3,$M$335))</f>
        <v>#DIV/0!</v>
      </c>
      <c r="AH59" s="158" t="str">
        <f t="shared" si="11"/>
        <v>-</v>
      </c>
      <c r="AI59" s="158" t="str">
        <f t="shared" si="12"/>
        <v>-</v>
      </c>
      <c r="AJ59" s="158" t="str">
        <f t="shared" si="13"/>
        <v>-</v>
      </c>
      <c r="AK59" s="158" t="str">
        <f t="shared" si="14"/>
        <v>-</v>
      </c>
      <c r="AL59" s="158" t="str">
        <f t="shared" si="24"/>
        <v/>
      </c>
      <c r="AM59" s="158" t="e">
        <f t="shared" ca="1" si="15"/>
        <v>#DIV/0!</v>
      </c>
    </row>
    <row r="60" spans="2:39" ht="15" customHeight="1">
      <c r="B60" s="175" t="b">
        <f>IF(TRIM(Length_11!A55)="",FALSE,TRUE)</f>
        <v>0</v>
      </c>
      <c r="C60" s="158" t="str">
        <f>IF($B60=FALSE,"",VALUE(Length_11!A55))</f>
        <v/>
      </c>
      <c r="D60" s="158" t="str">
        <f>IF($B60=FALSE,"",Length_11!B55)</f>
        <v/>
      </c>
      <c r="E60" s="175" t="str">
        <f>IF($B60=FALSE,"",Length_11!M55)</f>
        <v/>
      </c>
      <c r="F60" s="175" t="str">
        <f>IF($B60=FALSE,"",Length_11!N55)</f>
        <v/>
      </c>
      <c r="G60" s="175" t="str">
        <f>IF($B60=FALSE,"",Length_11!O55)</f>
        <v/>
      </c>
      <c r="H60" s="175" t="str">
        <f>IF($B60=FALSE,"",Length_11!P55)</f>
        <v/>
      </c>
      <c r="I60" s="175" t="str">
        <f>IF($B60=FALSE,"",Length_11!Q55)</f>
        <v/>
      </c>
      <c r="J60" s="175" t="str">
        <f>IF($B60=FALSE,"",Length_11!R55)</f>
        <v/>
      </c>
      <c r="K60" s="158" t="str">
        <f t="shared" si="16"/>
        <v/>
      </c>
      <c r="L60" s="176" t="str">
        <f t="shared" si="1"/>
        <v/>
      </c>
      <c r="M60" s="178" t="str">
        <f>IF($B60=FALSE,"",Calcu!K60*J$3)</f>
        <v/>
      </c>
      <c r="N60" s="177" t="str">
        <f>IF($B60=FALSE,"",Length_11!E368)</f>
        <v/>
      </c>
      <c r="O60" s="158" t="str">
        <f t="shared" si="17"/>
        <v/>
      </c>
      <c r="P60" s="158" t="str">
        <f t="shared" si="18"/>
        <v/>
      </c>
      <c r="Q60" s="158" t="str">
        <f t="shared" si="19"/>
        <v/>
      </c>
      <c r="R60" s="158" t="str">
        <f t="shared" si="20"/>
        <v/>
      </c>
      <c r="S60" s="165" t="str">
        <f t="shared" si="2"/>
        <v/>
      </c>
      <c r="T60" s="197" t="str">
        <f t="shared" si="3"/>
        <v/>
      </c>
      <c r="U60" s="158" t="str">
        <f t="shared" si="4"/>
        <v/>
      </c>
      <c r="V60" s="158" t="str">
        <f t="shared" si="5"/>
        <v/>
      </c>
      <c r="W60" s="158" t="str">
        <f t="shared" si="6"/>
        <v/>
      </c>
      <c r="X60" s="158" t="str">
        <f t="shared" si="7"/>
        <v/>
      </c>
      <c r="Y60" s="158" t="str">
        <f t="shared" si="8"/>
        <v/>
      </c>
      <c r="Z60" s="158" t="str">
        <f t="shared" si="9"/>
        <v/>
      </c>
      <c r="AA60" s="202" t="str">
        <f t="shared" si="10"/>
        <v/>
      </c>
      <c r="AB60" s="203" t="str">
        <f t="shared" si="21"/>
        <v/>
      </c>
      <c r="AC60" s="158" t="str">
        <f t="shared" si="22"/>
        <v/>
      </c>
      <c r="AD60" s="158" t="str">
        <f t="shared" si="23"/>
        <v/>
      </c>
      <c r="AE60" s="122"/>
      <c r="AF60" s="158" t="e">
        <f ca="1">IF(Length_11!J55&lt;0,ROUNDUP(Length_11!J55*J$3,$M$335),ROUNDDOWN(Length_11!J55*J$3,$M$335))</f>
        <v>#DIV/0!</v>
      </c>
      <c r="AG60" s="158" t="e">
        <f ca="1">IF(Length_11!K55&lt;0,ROUNDDOWN(Length_11!K55*J$3,$M$335),ROUNDUP(Length_11!K55*J$3,$M$335))</f>
        <v>#DIV/0!</v>
      </c>
      <c r="AH60" s="158" t="str">
        <f t="shared" si="11"/>
        <v>-</v>
      </c>
      <c r="AI60" s="158" t="str">
        <f t="shared" si="12"/>
        <v>-</v>
      </c>
      <c r="AJ60" s="158" t="str">
        <f t="shared" si="13"/>
        <v>-</v>
      </c>
      <c r="AK60" s="158" t="str">
        <f t="shared" si="14"/>
        <v>-</v>
      </c>
      <c r="AL60" s="158" t="str">
        <f t="shared" si="24"/>
        <v/>
      </c>
      <c r="AM60" s="158" t="e">
        <f t="shared" ca="1" si="15"/>
        <v>#DIV/0!</v>
      </c>
    </row>
    <row r="61" spans="2:39" ht="15" customHeight="1">
      <c r="B61" s="175" t="b">
        <f>IF(TRIM(Length_11!A56)="",FALSE,TRUE)</f>
        <v>0</v>
      </c>
      <c r="C61" s="158" t="str">
        <f>IF($B61=FALSE,"",VALUE(Length_11!A56))</f>
        <v/>
      </c>
      <c r="D61" s="158" t="str">
        <f>IF($B61=FALSE,"",Length_11!B56)</f>
        <v/>
      </c>
      <c r="E61" s="175" t="str">
        <f>IF($B61=FALSE,"",Length_11!M56)</f>
        <v/>
      </c>
      <c r="F61" s="175" t="str">
        <f>IF($B61=FALSE,"",Length_11!N56)</f>
        <v/>
      </c>
      <c r="G61" s="175" t="str">
        <f>IF($B61=FALSE,"",Length_11!O56)</f>
        <v/>
      </c>
      <c r="H61" s="175" t="str">
        <f>IF($B61=FALSE,"",Length_11!P56)</f>
        <v/>
      </c>
      <c r="I61" s="175" t="str">
        <f>IF($B61=FALSE,"",Length_11!Q56)</f>
        <v/>
      </c>
      <c r="J61" s="175" t="str">
        <f>IF($B61=FALSE,"",Length_11!R56)</f>
        <v/>
      </c>
      <c r="K61" s="158" t="str">
        <f t="shared" si="16"/>
        <v/>
      </c>
      <c r="L61" s="176" t="str">
        <f t="shared" si="1"/>
        <v/>
      </c>
      <c r="M61" s="178" t="str">
        <f>IF($B61=FALSE,"",Calcu!K61*J$3)</f>
        <v/>
      </c>
      <c r="N61" s="177" t="str">
        <f>IF($B61=FALSE,"",Length_11!E369)</f>
        <v/>
      </c>
      <c r="O61" s="158" t="str">
        <f t="shared" si="17"/>
        <v/>
      </c>
      <c r="P61" s="158" t="str">
        <f t="shared" si="18"/>
        <v/>
      </c>
      <c r="Q61" s="158" t="str">
        <f t="shared" si="19"/>
        <v/>
      </c>
      <c r="R61" s="158" t="str">
        <f t="shared" si="20"/>
        <v/>
      </c>
      <c r="S61" s="165" t="str">
        <f t="shared" si="2"/>
        <v/>
      </c>
      <c r="T61" s="197" t="str">
        <f t="shared" si="3"/>
        <v/>
      </c>
      <c r="U61" s="158" t="str">
        <f t="shared" si="4"/>
        <v/>
      </c>
      <c r="V61" s="158" t="str">
        <f t="shared" si="5"/>
        <v/>
      </c>
      <c r="W61" s="158" t="str">
        <f t="shared" si="6"/>
        <v/>
      </c>
      <c r="X61" s="158" t="str">
        <f t="shared" si="7"/>
        <v/>
      </c>
      <c r="Y61" s="158" t="str">
        <f t="shared" si="8"/>
        <v/>
      </c>
      <c r="Z61" s="158" t="str">
        <f t="shared" si="9"/>
        <v/>
      </c>
      <c r="AA61" s="202" t="str">
        <f t="shared" si="10"/>
        <v/>
      </c>
      <c r="AB61" s="203" t="str">
        <f t="shared" si="21"/>
        <v/>
      </c>
      <c r="AC61" s="158" t="str">
        <f t="shared" si="22"/>
        <v/>
      </c>
      <c r="AD61" s="158" t="str">
        <f t="shared" si="23"/>
        <v/>
      </c>
      <c r="AE61" s="122"/>
      <c r="AF61" s="158" t="e">
        <f ca="1">IF(Length_11!J56&lt;0,ROUNDUP(Length_11!J56*J$3,$M$335),ROUNDDOWN(Length_11!J56*J$3,$M$335))</f>
        <v>#DIV/0!</v>
      </c>
      <c r="AG61" s="158" t="e">
        <f ca="1">IF(Length_11!K56&lt;0,ROUNDDOWN(Length_11!K56*J$3,$M$335),ROUNDUP(Length_11!K56*J$3,$M$335))</f>
        <v>#DIV/0!</v>
      </c>
      <c r="AH61" s="158" t="str">
        <f t="shared" si="11"/>
        <v>-</v>
      </c>
      <c r="AI61" s="158" t="str">
        <f t="shared" si="12"/>
        <v>-</v>
      </c>
      <c r="AJ61" s="158" t="str">
        <f t="shared" si="13"/>
        <v>-</v>
      </c>
      <c r="AK61" s="158" t="str">
        <f t="shared" si="14"/>
        <v>-</v>
      </c>
      <c r="AL61" s="158" t="str">
        <f t="shared" si="24"/>
        <v/>
      </c>
      <c r="AM61" s="158" t="e">
        <f t="shared" ca="1" si="15"/>
        <v>#DIV/0!</v>
      </c>
    </row>
    <row r="62" spans="2:39" ht="15" customHeight="1">
      <c r="B62" s="175" t="b">
        <f>IF(TRIM(Length_11!A57)="",FALSE,TRUE)</f>
        <v>0</v>
      </c>
      <c r="C62" s="158" t="str">
        <f>IF($B62=FALSE,"",VALUE(Length_11!A57))</f>
        <v/>
      </c>
      <c r="D62" s="158" t="str">
        <f>IF($B62=FALSE,"",Length_11!B57)</f>
        <v/>
      </c>
      <c r="E62" s="175" t="str">
        <f>IF($B62=FALSE,"",Length_11!M57)</f>
        <v/>
      </c>
      <c r="F62" s="175" t="str">
        <f>IF($B62=FALSE,"",Length_11!N57)</f>
        <v/>
      </c>
      <c r="G62" s="175" t="str">
        <f>IF($B62=FALSE,"",Length_11!O57)</f>
        <v/>
      </c>
      <c r="H62" s="175" t="str">
        <f>IF($B62=FALSE,"",Length_11!P57)</f>
        <v/>
      </c>
      <c r="I62" s="175" t="str">
        <f>IF($B62=FALSE,"",Length_11!Q57)</f>
        <v/>
      </c>
      <c r="J62" s="175" t="str">
        <f>IF($B62=FALSE,"",Length_11!R57)</f>
        <v/>
      </c>
      <c r="K62" s="158" t="str">
        <f t="shared" si="16"/>
        <v/>
      </c>
      <c r="L62" s="176" t="str">
        <f t="shared" si="1"/>
        <v/>
      </c>
      <c r="M62" s="178" t="str">
        <f>IF($B62=FALSE,"",Calcu!K62*J$3)</f>
        <v/>
      </c>
      <c r="N62" s="177" t="str">
        <f>IF($B62=FALSE,"",Length_11!E370)</f>
        <v/>
      </c>
      <c r="O62" s="158" t="str">
        <f t="shared" si="17"/>
        <v/>
      </c>
      <c r="P62" s="158" t="str">
        <f t="shared" si="18"/>
        <v/>
      </c>
      <c r="Q62" s="158" t="str">
        <f t="shared" si="19"/>
        <v/>
      </c>
      <c r="R62" s="158" t="str">
        <f t="shared" si="20"/>
        <v/>
      </c>
      <c r="S62" s="165" t="str">
        <f t="shared" si="2"/>
        <v/>
      </c>
      <c r="T62" s="197" t="str">
        <f t="shared" si="3"/>
        <v/>
      </c>
      <c r="U62" s="158" t="str">
        <f t="shared" si="4"/>
        <v/>
      </c>
      <c r="V62" s="158" t="str">
        <f t="shared" si="5"/>
        <v/>
      </c>
      <c r="W62" s="158" t="str">
        <f t="shared" si="6"/>
        <v/>
      </c>
      <c r="X62" s="158" t="str">
        <f t="shared" si="7"/>
        <v/>
      </c>
      <c r="Y62" s="158" t="str">
        <f t="shared" si="8"/>
        <v/>
      </c>
      <c r="Z62" s="158" t="str">
        <f t="shared" si="9"/>
        <v/>
      </c>
      <c r="AA62" s="202" t="str">
        <f t="shared" si="10"/>
        <v/>
      </c>
      <c r="AB62" s="203" t="str">
        <f t="shared" si="21"/>
        <v/>
      </c>
      <c r="AC62" s="158" t="str">
        <f t="shared" si="22"/>
        <v/>
      </c>
      <c r="AD62" s="158" t="str">
        <f t="shared" si="23"/>
        <v/>
      </c>
      <c r="AE62" s="122"/>
      <c r="AF62" s="158" t="e">
        <f ca="1">IF(Length_11!J57&lt;0,ROUNDUP(Length_11!J57*J$3,$M$335),ROUNDDOWN(Length_11!J57*J$3,$M$335))</f>
        <v>#DIV/0!</v>
      </c>
      <c r="AG62" s="158" t="e">
        <f ca="1">IF(Length_11!K57&lt;0,ROUNDDOWN(Length_11!K57*J$3,$M$335),ROUNDUP(Length_11!K57*J$3,$M$335))</f>
        <v>#DIV/0!</v>
      </c>
      <c r="AH62" s="158" t="str">
        <f t="shared" si="11"/>
        <v>-</v>
      </c>
      <c r="AI62" s="158" t="str">
        <f t="shared" si="12"/>
        <v>-</v>
      </c>
      <c r="AJ62" s="158" t="str">
        <f t="shared" si="13"/>
        <v>-</v>
      </c>
      <c r="AK62" s="158" t="str">
        <f t="shared" si="14"/>
        <v>-</v>
      </c>
      <c r="AL62" s="158" t="str">
        <f t="shared" si="24"/>
        <v/>
      </c>
      <c r="AM62" s="158" t="e">
        <f t="shared" ca="1" si="15"/>
        <v>#DIV/0!</v>
      </c>
    </row>
    <row r="63" spans="2:39" ht="15" customHeight="1">
      <c r="B63" s="175" t="b">
        <f>IF(TRIM(Length_11!A58)="",FALSE,TRUE)</f>
        <v>0</v>
      </c>
      <c r="C63" s="158" t="str">
        <f>IF($B63=FALSE,"",VALUE(Length_11!A58))</f>
        <v/>
      </c>
      <c r="D63" s="158" t="str">
        <f>IF($B63=FALSE,"",Length_11!B58)</f>
        <v/>
      </c>
      <c r="E63" s="175" t="str">
        <f>IF($B63=FALSE,"",Length_11!M58)</f>
        <v/>
      </c>
      <c r="F63" s="175" t="str">
        <f>IF($B63=FALSE,"",Length_11!N58)</f>
        <v/>
      </c>
      <c r="G63" s="175" t="str">
        <f>IF($B63=FALSE,"",Length_11!O58)</f>
        <v/>
      </c>
      <c r="H63" s="175" t="str">
        <f>IF($B63=FALSE,"",Length_11!P58)</f>
        <v/>
      </c>
      <c r="I63" s="175" t="str">
        <f>IF($B63=FALSE,"",Length_11!Q58)</f>
        <v/>
      </c>
      <c r="J63" s="175" t="str">
        <f>IF($B63=FALSE,"",Length_11!R58)</f>
        <v/>
      </c>
      <c r="K63" s="158" t="str">
        <f t="shared" si="16"/>
        <v/>
      </c>
      <c r="L63" s="176" t="str">
        <f t="shared" si="1"/>
        <v/>
      </c>
      <c r="M63" s="178" t="str">
        <f>IF($B63=FALSE,"",Calcu!K63*J$3)</f>
        <v/>
      </c>
      <c r="N63" s="177" t="str">
        <f>IF($B63=FALSE,"",Length_11!E371)</f>
        <v/>
      </c>
      <c r="O63" s="158" t="str">
        <f t="shared" si="17"/>
        <v/>
      </c>
      <c r="P63" s="158" t="str">
        <f t="shared" si="18"/>
        <v/>
      </c>
      <c r="Q63" s="158" t="str">
        <f t="shared" si="19"/>
        <v/>
      </c>
      <c r="R63" s="158" t="str">
        <f t="shared" si="20"/>
        <v/>
      </c>
      <c r="S63" s="165" t="str">
        <f t="shared" si="2"/>
        <v/>
      </c>
      <c r="T63" s="197" t="str">
        <f t="shared" si="3"/>
        <v/>
      </c>
      <c r="U63" s="158" t="str">
        <f t="shared" si="4"/>
        <v/>
      </c>
      <c r="V63" s="158" t="str">
        <f t="shared" si="5"/>
        <v/>
      </c>
      <c r="W63" s="158" t="str">
        <f t="shared" si="6"/>
        <v/>
      </c>
      <c r="X63" s="158" t="str">
        <f t="shared" si="7"/>
        <v/>
      </c>
      <c r="Y63" s="158" t="str">
        <f t="shared" si="8"/>
        <v/>
      </c>
      <c r="Z63" s="158" t="str">
        <f t="shared" si="9"/>
        <v/>
      </c>
      <c r="AA63" s="202" t="str">
        <f t="shared" si="10"/>
        <v/>
      </c>
      <c r="AB63" s="203" t="str">
        <f t="shared" si="21"/>
        <v/>
      </c>
      <c r="AC63" s="158" t="str">
        <f t="shared" si="22"/>
        <v/>
      </c>
      <c r="AD63" s="158" t="str">
        <f t="shared" si="23"/>
        <v/>
      </c>
      <c r="AE63" s="122"/>
      <c r="AF63" s="158" t="e">
        <f ca="1">IF(Length_11!J58&lt;0,ROUNDUP(Length_11!J58*J$3,$M$335),ROUNDDOWN(Length_11!J58*J$3,$M$335))</f>
        <v>#DIV/0!</v>
      </c>
      <c r="AG63" s="158" t="e">
        <f ca="1">IF(Length_11!K58&lt;0,ROUNDDOWN(Length_11!K58*J$3,$M$335),ROUNDUP(Length_11!K58*J$3,$M$335))</f>
        <v>#DIV/0!</v>
      </c>
      <c r="AH63" s="158" t="str">
        <f t="shared" si="11"/>
        <v>-</v>
      </c>
      <c r="AI63" s="158" t="str">
        <f t="shared" si="12"/>
        <v>-</v>
      </c>
      <c r="AJ63" s="158" t="str">
        <f t="shared" si="13"/>
        <v>-</v>
      </c>
      <c r="AK63" s="158" t="str">
        <f t="shared" si="14"/>
        <v>-</v>
      </c>
      <c r="AL63" s="158" t="str">
        <f t="shared" si="24"/>
        <v/>
      </c>
      <c r="AM63" s="158" t="e">
        <f t="shared" ca="1" si="15"/>
        <v>#DIV/0!</v>
      </c>
    </row>
    <row r="64" spans="2:39" ht="15" customHeight="1">
      <c r="B64" s="175" t="b">
        <f>IF(TRIM(Length_11!A59)="",FALSE,TRUE)</f>
        <v>0</v>
      </c>
      <c r="C64" s="158" t="str">
        <f>IF($B64=FALSE,"",VALUE(Length_11!A59))</f>
        <v/>
      </c>
      <c r="D64" s="158" t="str">
        <f>IF($B64=FALSE,"",Length_11!B59)</f>
        <v/>
      </c>
      <c r="E64" s="175" t="str">
        <f>IF($B64=FALSE,"",Length_11!M59)</f>
        <v/>
      </c>
      <c r="F64" s="175" t="str">
        <f>IF($B64=FALSE,"",Length_11!N59)</f>
        <v/>
      </c>
      <c r="G64" s="175" t="str">
        <f>IF($B64=FALSE,"",Length_11!O59)</f>
        <v/>
      </c>
      <c r="H64" s="175" t="str">
        <f>IF($B64=FALSE,"",Length_11!P59)</f>
        <v/>
      </c>
      <c r="I64" s="175" t="str">
        <f>IF($B64=FALSE,"",Length_11!Q59)</f>
        <v/>
      </c>
      <c r="J64" s="175" t="str">
        <f>IF($B64=FALSE,"",Length_11!R59)</f>
        <v/>
      </c>
      <c r="K64" s="158" t="str">
        <f t="shared" si="16"/>
        <v/>
      </c>
      <c r="L64" s="176" t="str">
        <f t="shared" si="1"/>
        <v/>
      </c>
      <c r="M64" s="178" t="str">
        <f>IF($B64=FALSE,"",Calcu!K64*J$3)</f>
        <v/>
      </c>
      <c r="N64" s="177" t="str">
        <f>IF($B64=FALSE,"",Length_11!E372)</f>
        <v/>
      </c>
      <c r="O64" s="158" t="str">
        <f t="shared" si="17"/>
        <v/>
      </c>
      <c r="P64" s="158" t="str">
        <f t="shared" si="18"/>
        <v/>
      </c>
      <c r="Q64" s="158" t="str">
        <f t="shared" si="19"/>
        <v/>
      </c>
      <c r="R64" s="158" t="str">
        <f t="shared" si="20"/>
        <v/>
      </c>
      <c r="S64" s="165" t="str">
        <f t="shared" si="2"/>
        <v/>
      </c>
      <c r="T64" s="197" t="str">
        <f t="shared" si="3"/>
        <v/>
      </c>
      <c r="U64" s="158" t="str">
        <f t="shared" si="4"/>
        <v/>
      </c>
      <c r="V64" s="158" t="str">
        <f t="shared" si="5"/>
        <v/>
      </c>
      <c r="W64" s="158" t="str">
        <f t="shared" si="6"/>
        <v/>
      </c>
      <c r="X64" s="158" t="str">
        <f t="shared" si="7"/>
        <v/>
      </c>
      <c r="Y64" s="158" t="str">
        <f t="shared" si="8"/>
        <v/>
      </c>
      <c r="Z64" s="158" t="str">
        <f t="shared" si="9"/>
        <v/>
      </c>
      <c r="AA64" s="202" t="str">
        <f t="shared" si="10"/>
        <v/>
      </c>
      <c r="AB64" s="203" t="str">
        <f t="shared" si="21"/>
        <v/>
      </c>
      <c r="AC64" s="158" t="str">
        <f t="shared" si="22"/>
        <v/>
      </c>
      <c r="AD64" s="158" t="str">
        <f t="shared" si="23"/>
        <v/>
      </c>
      <c r="AE64" s="122"/>
      <c r="AF64" s="158" t="e">
        <f ca="1">IF(Length_11!J59&lt;0,ROUNDUP(Length_11!J59*J$3,$M$335),ROUNDDOWN(Length_11!J59*J$3,$M$335))</f>
        <v>#DIV/0!</v>
      </c>
      <c r="AG64" s="158" t="e">
        <f ca="1">IF(Length_11!K59&lt;0,ROUNDDOWN(Length_11!K59*J$3,$M$335),ROUNDUP(Length_11!K59*J$3,$M$335))</f>
        <v>#DIV/0!</v>
      </c>
      <c r="AH64" s="158" t="str">
        <f t="shared" si="11"/>
        <v>-</v>
      </c>
      <c r="AI64" s="158" t="str">
        <f t="shared" si="12"/>
        <v>-</v>
      </c>
      <c r="AJ64" s="158" t="str">
        <f t="shared" si="13"/>
        <v>-</v>
      </c>
      <c r="AK64" s="158" t="str">
        <f t="shared" si="14"/>
        <v>-</v>
      </c>
      <c r="AL64" s="158" t="str">
        <f t="shared" si="24"/>
        <v/>
      </c>
      <c r="AM64" s="158" t="e">
        <f t="shared" ca="1" si="15"/>
        <v>#DIV/0!</v>
      </c>
    </row>
    <row r="65" spans="2:39" ht="15" customHeight="1">
      <c r="B65" s="175" t="b">
        <f>IF(TRIM(Length_11!A60)="",FALSE,TRUE)</f>
        <v>0</v>
      </c>
      <c r="C65" s="158" t="str">
        <f>IF($B65=FALSE,"",VALUE(Length_11!A60))</f>
        <v/>
      </c>
      <c r="D65" s="158" t="str">
        <f>IF($B65=FALSE,"",Length_11!B60)</f>
        <v/>
      </c>
      <c r="E65" s="175" t="str">
        <f>IF($B65=FALSE,"",Length_11!M60)</f>
        <v/>
      </c>
      <c r="F65" s="175" t="str">
        <f>IF($B65=FALSE,"",Length_11!N60)</f>
        <v/>
      </c>
      <c r="G65" s="175" t="str">
        <f>IF($B65=FALSE,"",Length_11!O60)</f>
        <v/>
      </c>
      <c r="H65" s="175" t="str">
        <f>IF($B65=FALSE,"",Length_11!P60)</f>
        <v/>
      </c>
      <c r="I65" s="175" t="str">
        <f>IF($B65=FALSE,"",Length_11!Q60)</f>
        <v/>
      </c>
      <c r="J65" s="175" t="str">
        <f>IF($B65=FALSE,"",Length_11!R60)</f>
        <v/>
      </c>
      <c r="K65" s="158" t="str">
        <f t="shared" si="16"/>
        <v/>
      </c>
      <c r="L65" s="176" t="str">
        <f t="shared" si="1"/>
        <v/>
      </c>
      <c r="M65" s="178" t="str">
        <f>IF($B65=FALSE,"",Calcu!K65*J$3)</f>
        <v/>
      </c>
      <c r="N65" s="177" t="str">
        <f>IF($B65=FALSE,"",Length_11!E373)</f>
        <v/>
      </c>
      <c r="O65" s="158" t="str">
        <f t="shared" si="17"/>
        <v/>
      </c>
      <c r="P65" s="158" t="str">
        <f t="shared" si="18"/>
        <v/>
      </c>
      <c r="Q65" s="158" t="str">
        <f t="shared" si="19"/>
        <v/>
      </c>
      <c r="R65" s="158" t="str">
        <f t="shared" si="20"/>
        <v/>
      </c>
      <c r="S65" s="165" t="str">
        <f t="shared" si="2"/>
        <v/>
      </c>
      <c r="T65" s="197" t="str">
        <f t="shared" si="3"/>
        <v/>
      </c>
      <c r="U65" s="158" t="str">
        <f t="shared" si="4"/>
        <v/>
      </c>
      <c r="V65" s="158" t="str">
        <f t="shared" si="5"/>
        <v/>
      </c>
      <c r="W65" s="158" t="str">
        <f t="shared" si="6"/>
        <v/>
      </c>
      <c r="X65" s="158" t="str">
        <f t="shared" si="7"/>
        <v/>
      </c>
      <c r="Y65" s="158" t="str">
        <f t="shared" si="8"/>
        <v/>
      </c>
      <c r="Z65" s="158" t="str">
        <f t="shared" si="9"/>
        <v/>
      </c>
      <c r="AA65" s="202" t="str">
        <f t="shared" si="10"/>
        <v/>
      </c>
      <c r="AB65" s="203" t="str">
        <f t="shared" si="21"/>
        <v/>
      </c>
      <c r="AC65" s="158" t="str">
        <f t="shared" si="22"/>
        <v/>
      </c>
      <c r="AD65" s="158" t="str">
        <f t="shared" si="23"/>
        <v/>
      </c>
      <c r="AE65" s="122"/>
      <c r="AF65" s="158" t="e">
        <f ca="1">IF(Length_11!J60&lt;0,ROUNDUP(Length_11!J60*J$3,$M$335),ROUNDDOWN(Length_11!J60*J$3,$M$335))</f>
        <v>#DIV/0!</v>
      </c>
      <c r="AG65" s="158" t="e">
        <f ca="1">IF(Length_11!K60&lt;0,ROUNDDOWN(Length_11!K60*J$3,$M$335),ROUNDUP(Length_11!K60*J$3,$M$335))</f>
        <v>#DIV/0!</v>
      </c>
      <c r="AH65" s="158" t="str">
        <f t="shared" si="11"/>
        <v>-</v>
      </c>
      <c r="AI65" s="158" t="str">
        <f t="shared" si="12"/>
        <v>-</v>
      </c>
      <c r="AJ65" s="158" t="str">
        <f t="shared" si="13"/>
        <v>-</v>
      </c>
      <c r="AK65" s="158" t="str">
        <f t="shared" si="14"/>
        <v>-</v>
      </c>
      <c r="AL65" s="158" t="str">
        <f t="shared" si="24"/>
        <v/>
      </c>
      <c r="AM65" s="158" t="e">
        <f t="shared" ca="1" si="15"/>
        <v>#DIV/0!</v>
      </c>
    </row>
    <row r="66" spans="2:39" ht="15" customHeight="1">
      <c r="B66" s="175" t="b">
        <f>IF(TRIM(Length_11!A61)="",FALSE,TRUE)</f>
        <v>0</v>
      </c>
      <c r="C66" s="158" t="str">
        <f>IF($B66=FALSE,"",VALUE(Length_11!A61))</f>
        <v/>
      </c>
      <c r="D66" s="158" t="str">
        <f>IF($B66=FALSE,"",Length_11!B61)</f>
        <v/>
      </c>
      <c r="E66" s="175" t="str">
        <f>IF($B66=FALSE,"",Length_11!M61)</f>
        <v/>
      </c>
      <c r="F66" s="175" t="str">
        <f>IF($B66=FALSE,"",Length_11!N61)</f>
        <v/>
      </c>
      <c r="G66" s="175" t="str">
        <f>IF($B66=FALSE,"",Length_11!O61)</f>
        <v/>
      </c>
      <c r="H66" s="175" t="str">
        <f>IF($B66=FALSE,"",Length_11!P61)</f>
        <v/>
      </c>
      <c r="I66" s="175" t="str">
        <f>IF($B66=FALSE,"",Length_11!Q61)</f>
        <v/>
      </c>
      <c r="J66" s="175" t="str">
        <f>IF($B66=FALSE,"",Length_11!R61)</f>
        <v/>
      </c>
      <c r="K66" s="158" t="str">
        <f t="shared" si="16"/>
        <v/>
      </c>
      <c r="L66" s="176" t="str">
        <f t="shared" si="1"/>
        <v/>
      </c>
      <c r="M66" s="178" t="str">
        <f>IF($B66=FALSE,"",Calcu!K66*J$3)</f>
        <v/>
      </c>
      <c r="N66" s="177" t="str">
        <f>IF($B66=FALSE,"",Length_11!E374)</f>
        <v/>
      </c>
      <c r="O66" s="158" t="str">
        <f t="shared" si="17"/>
        <v/>
      </c>
      <c r="P66" s="158" t="str">
        <f t="shared" si="18"/>
        <v/>
      </c>
      <c r="Q66" s="158" t="str">
        <f t="shared" si="19"/>
        <v/>
      </c>
      <c r="R66" s="158" t="str">
        <f t="shared" si="20"/>
        <v/>
      </c>
      <c r="S66" s="165" t="str">
        <f t="shared" si="2"/>
        <v/>
      </c>
      <c r="T66" s="197" t="str">
        <f t="shared" si="3"/>
        <v/>
      </c>
      <c r="U66" s="158" t="str">
        <f t="shared" si="4"/>
        <v/>
      </c>
      <c r="V66" s="158" t="str">
        <f t="shared" si="5"/>
        <v/>
      </c>
      <c r="W66" s="158" t="str">
        <f t="shared" si="6"/>
        <v/>
      </c>
      <c r="X66" s="158" t="str">
        <f t="shared" si="7"/>
        <v/>
      </c>
      <c r="Y66" s="158" t="str">
        <f t="shared" si="8"/>
        <v/>
      </c>
      <c r="Z66" s="158" t="str">
        <f t="shared" si="9"/>
        <v/>
      </c>
      <c r="AA66" s="202" t="str">
        <f t="shared" si="10"/>
        <v/>
      </c>
      <c r="AB66" s="203" t="str">
        <f t="shared" si="21"/>
        <v/>
      </c>
      <c r="AC66" s="158" t="str">
        <f t="shared" si="22"/>
        <v/>
      </c>
      <c r="AD66" s="158" t="str">
        <f t="shared" si="23"/>
        <v/>
      </c>
      <c r="AE66" s="122"/>
      <c r="AF66" s="158" t="e">
        <f ca="1">IF(Length_11!J61&lt;0,ROUNDUP(Length_11!J61*J$3,$M$335),ROUNDDOWN(Length_11!J61*J$3,$M$335))</f>
        <v>#DIV/0!</v>
      </c>
      <c r="AG66" s="158" t="e">
        <f ca="1">IF(Length_11!K61&lt;0,ROUNDDOWN(Length_11!K61*J$3,$M$335),ROUNDUP(Length_11!K61*J$3,$M$335))</f>
        <v>#DIV/0!</v>
      </c>
      <c r="AH66" s="158" t="str">
        <f t="shared" si="11"/>
        <v>-</v>
      </c>
      <c r="AI66" s="158" t="str">
        <f t="shared" si="12"/>
        <v>-</v>
      </c>
      <c r="AJ66" s="158" t="str">
        <f t="shared" si="13"/>
        <v>-</v>
      </c>
      <c r="AK66" s="158" t="str">
        <f t="shared" si="14"/>
        <v>-</v>
      </c>
      <c r="AL66" s="158" t="str">
        <f t="shared" si="24"/>
        <v/>
      </c>
      <c r="AM66" s="158" t="e">
        <f t="shared" ca="1" si="15"/>
        <v>#DIV/0!</v>
      </c>
    </row>
    <row r="67" spans="2:39" ht="15" customHeight="1">
      <c r="B67" s="175" t="b">
        <f>IF(TRIM(Length_11!A62)="",FALSE,TRUE)</f>
        <v>0</v>
      </c>
      <c r="C67" s="158" t="str">
        <f>IF($B67=FALSE,"",VALUE(Length_11!A62))</f>
        <v/>
      </c>
      <c r="D67" s="158" t="str">
        <f>IF($B67=FALSE,"",Length_11!B62)</f>
        <v/>
      </c>
      <c r="E67" s="175" t="str">
        <f>IF($B67=FALSE,"",Length_11!M62)</f>
        <v/>
      </c>
      <c r="F67" s="175" t="str">
        <f>IF($B67=FALSE,"",Length_11!N62)</f>
        <v/>
      </c>
      <c r="G67" s="175" t="str">
        <f>IF($B67=FALSE,"",Length_11!O62)</f>
        <v/>
      </c>
      <c r="H67" s="175" t="str">
        <f>IF($B67=FALSE,"",Length_11!P62)</f>
        <v/>
      </c>
      <c r="I67" s="175" t="str">
        <f>IF($B67=FALSE,"",Length_11!Q62)</f>
        <v/>
      </c>
      <c r="J67" s="175" t="str">
        <f>IF($B67=FALSE,"",Length_11!R62)</f>
        <v/>
      </c>
      <c r="K67" s="158" t="str">
        <f t="shared" si="16"/>
        <v/>
      </c>
      <c r="L67" s="176" t="str">
        <f t="shared" si="1"/>
        <v/>
      </c>
      <c r="M67" s="178" t="str">
        <f>IF($B67=FALSE,"",Calcu!K67*J$3)</f>
        <v/>
      </c>
      <c r="N67" s="177" t="str">
        <f>IF($B67=FALSE,"",Length_11!E375)</f>
        <v/>
      </c>
      <c r="O67" s="158" t="str">
        <f t="shared" si="17"/>
        <v/>
      </c>
      <c r="P67" s="158" t="str">
        <f t="shared" si="18"/>
        <v/>
      </c>
      <c r="Q67" s="158" t="str">
        <f t="shared" si="19"/>
        <v/>
      </c>
      <c r="R67" s="158" t="str">
        <f t="shared" si="20"/>
        <v/>
      </c>
      <c r="S67" s="165" t="str">
        <f t="shared" si="2"/>
        <v/>
      </c>
      <c r="T67" s="197" t="str">
        <f t="shared" si="3"/>
        <v/>
      </c>
      <c r="U67" s="158" t="str">
        <f t="shared" si="4"/>
        <v/>
      </c>
      <c r="V67" s="158" t="str">
        <f t="shared" si="5"/>
        <v/>
      </c>
      <c r="W67" s="158" t="str">
        <f t="shared" si="6"/>
        <v/>
      </c>
      <c r="X67" s="158" t="str">
        <f t="shared" si="7"/>
        <v/>
      </c>
      <c r="Y67" s="158" t="str">
        <f t="shared" si="8"/>
        <v/>
      </c>
      <c r="Z67" s="158" t="str">
        <f t="shared" si="9"/>
        <v/>
      </c>
      <c r="AA67" s="202" t="str">
        <f t="shared" si="10"/>
        <v/>
      </c>
      <c r="AB67" s="203" t="str">
        <f t="shared" si="21"/>
        <v/>
      </c>
      <c r="AC67" s="158" t="str">
        <f t="shared" si="22"/>
        <v/>
      </c>
      <c r="AD67" s="158" t="str">
        <f t="shared" si="23"/>
        <v/>
      </c>
      <c r="AE67" s="122"/>
      <c r="AF67" s="158" t="e">
        <f ca="1">IF(Length_11!J62&lt;0,ROUNDUP(Length_11!J62*J$3,$M$335),ROUNDDOWN(Length_11!J62*J$3,$M$335))</f>
        <v>#DIV/0!</v>
      </c>
      <c r="AG67" s="158" t="e">
        <f ca="1">IF(Length_11!K62&lt;0,ROUNDDOWN(Length_11!K62*J$3,$M$335),ROUNDUP(Length_11!K62*J$3,$M$335))</f>
        <v>#DIV/0!</v>
      </c>
      <c r="AH67" s="158" t="str">
        <f t="shared" si="11"/>
        <v>-</v>
      </c>
      <c r="AI67" s="158" t="str">
        <f t="shared" si="12"/>
        <v>-</v>
      </c>
      <c r="AJ67" s="158" t="str">
        <f t="shared" si="13"/>
        <v>-</v>
      </c>
      <c r="AK67" s="158" t="str">
        <f t="shared" si="14"/>
        <v>-</v>
      </c>
      <c r="AL67" s="158" t="str">
        <f t="shared" si="24"/>
        <v/>
      </c>
      <c r="AM67" s="158" t="e">
        <f t="shared" ca="1" si="15"/>
        <v>#DIV/0!</v>
      </c>
    </row>
    <row r="68" spans="2:39" ht="15" customHeight="1">
      <c r="B68" s="175" t="b">
        <f>IF(TRIM(Length_11!A63)="",FALSE,TRUE)</f>
        <v>0</v>
      </c>
      <c r="C68" s="158" t="str">
        <f>IF($B68=FALSE,"",VALUE(Length_11!A63))</f>
        <v/>
      </c>
      <c r="D68" s="158" t="str">
        <f>IF($B68=FALSE,"",Length_11!B63)</f>
        <v/>
      </c>
      <c r="E68" s="175" t="str">
        <f>IF($B68=FALSE,"",Length_11!M63)</f>
        <v/>
      </c>
      <c r="F68" s="175" t="str">
        <f>IF($B68=FALSE,"",Length_11!N63)</f>
        <v/>
      </c>
      <c r="G68" s="175" t="str">
        <f>IF($B68=FALSE,"",Length_11!O63)</f>
        <v/>
      </c>
      <c r="H68" s="175" t="str">
        <f>IF($B68=FALSE,"",Length_11!P63)</f>
        <v/>
      </c>
      <c r="I68" s="175" t="str">
        <f>IF($B68=FALSE,"",Length_11!Q63)</f>
        <v/>
      </c>
      <c r="J68" s="175" t="str">
        <f>IF($B68=FALSE,"",Length_11!R63)</f>
        <v/>
      </c>
      <c r="K68" s="158" t="str">
        <f t="shared" si="16"/>
        <v/>
      </c>
      <c r="L68" s="176" t="str">
        <f t="shared" si="1"/>
        <v/>
      </c>
      <c r="M68" s="178" t="str">
        <f>IF($B68=FALSE,"",Calcu!K68*J$3)</f>
        <v/>
      </c>
      <c r="N68" s="177" t="str">
        <f>IF($B68=FALSE,"",Length_11!E376)</f>
        <v/>
      </c>
      <c r="O68" s="158" t="str">
        <f t="shared" si="17"/>
        <v/>
      </c>
      <c r="P68" s="158" t="str">
        <f t="shared" si="18"/>
        <v/>
      </c>
      <c r="Q68" s="158" t="str">
        <f t="shared" si="19"/>
        <v/>
      </c>
      <c r="R68" s="158" t="str">
        <f t="shared" si="20"/>
        <v/>
      </c>
      <c r="S68" s="165" t="str">
        <f t="shared" si="2"/>
        <v/>
      </c>
      <c r="T68" s="197" t="str">
        <f t="shared" si="3"/>
        <v/>
      </c>
      <c r="U68" s="158" t="str">
        <f t="shared" si="4"/>
        <v/>
      </c>
      <c r="V68" s="158" t="str">
        <f t="shared" si="5"/>
        <v/>
      </c>
      <c r="W68" s="158" t="str">
        <f t="shared" si="6"/>
        <v/>
      </c>
      <c r="X68" s="158" t="str">
        <f t="shared" si="7"/>
        <v/>
      </c>
      <c r="Y68" s="158" t="str">
        <f t="shared" si="8"/>
        <v/>
      </c>
      <c r="Z68" s="158" t="str">
        <f t="shared" si="9"/>
        <v/>
      </c>
      <c r="AA68" s="202" t="str">
        <f t="shared" si="10"/>
        <v/>
      </c>
      <c r="AB68" s="203" t="str">
        <f t="shared" si="21"/>
        <v/>
      </c>
      <c r="AC68" s="158" t="str">
        <f t="shared" si="22"/>
        <v/>
      </c>
      <c r="AD68" s="158" t="str">
        <f t="shared" si="23"/>
        <v/>
      </c>
      <c r="AE68" s="122"/>
      <c r="AF68" s="158" t="e">
        <f ca="1">IF(Length_11!J63&lt;0,ROUNDUP(Length_11!J63*J$3,$M$335),ROUNDDOWN(Length_11!J63*J$3,$M$335))</f>
        <v>#DIV/0!</v>
      </c>
      <c r="AG68" s="158" t="e">
        <f ca="1">IF(Length_11!K63&lt;0,ROUNDDOWN(Length_11!K63*J$3,$M$335),ROUNDUP(Length_11!K63*J$3,$M$335))</f>
        <v>#DIV/0!</v>
      </c>
      <c r="AH68" s="158" t="str">
        <f t="shared" si="11"/>
        <v>-</v>
      </c>
      <c r="AI68" s="158" t="str">
        <f t="shared" si="12"/>
        <v>-</v>
      </c>
      <c r="AJ68" s="158" t="str">
        <f t="shared" si="13"/>
        <v>-</v>
      </c>
      <c r="AK68" s="158" t="str">
        <f t="shared" si="14"/>
        <v>-</v>
      </c>
      <c r="AL68" s="158" t="str">
        <f t="shared" si="24"/>
        <v/>
      </c>
      <c r="AM68" s="158" t="e">
        <f t="shared" ca="1" si="15"/>
        <v>#DIV/0!</v>
      </c>
    </row>
    <row r="69" spans="2:39" ht="15" customHeight="1">
      <c r="B69" s="175" t="b">
        <f>IF(TRIM(Length_11!A64)="",FALSE,TRUE)</f>
        <v>0</v>
      </c>
      <c r="C69" s="158" t="str">
        <f>IF($B69=FALSE,"",VALUE(Length_11!A64))</f>
        <v/>
      </c>
      <c r="D69" s="158" t="str">
        <f>IF($B69=FALSE,"",Length_11!B64)</f>
        <v/>
      </c>
      <c r="E69" s="175" t="str">
        <f>IF($B69=FALSE,"",Length_11!M64)</f>
        <v/>
      </c>
      <c r="F69" s="175" t="str">
        <f>IF($B69=FALSE,"",Length_11!N64)</f>
        <v/>
      </c>
      <c r="G69" s="175" t="str">
        <f>IF($B69=FALSE,"",Length_11!O64)</f>
        <v/>
      </c>
      <c r="H69" s="175" t="str">
        <f>IF($B69=FALSE,"",Length_11!P64)</f>
        <v/>
      </c>
      <c r="I69" s="175" t="str">
        <f>IF($B69=FALSE,"",Length_11!Q64)</f>
        <v/>
      </c>
      <c r="J69" s="175" t="str">
        <f>IF($B69=FALSE,"",Length_11!R64)</f>
        <v/>
      </c>
      <c r="K69" s="158" t="str">
        <f t="shared" si="16"/>
        <v/>
      </c>
      <c r="L69" s="176" t="str">
        <f t="shared" si="1"/>
        <v/>
      </c>
      <c r="M69" s="178" t="str">
        <f>IF($B69=FALSE,"",Calcu!K69*J$3)</f>
        <v/>
      </c>
      <c r="N69" s="177" t="str">
        <f>IF($B69=FALSE,"",Length_11!E377)</f>
        <v/>
      </c>
      <c r="O69" s="158" t="str">
        <f t="shared" si="17"/>
        <v/>
      </c>
      <c r="P69" s="158" t="str">
        <f t="shared" si="18"/>
        <v/>
      </c>
      <c r="Q69" s="158" t="str">
        <f t="shared" si="19"/>
        <v/>
      </c>
      <c r="R69" s="158" t="str">
        <f t="shared" si="20"/>
        <v/>
      </c>
      <c r="S69" s="165" t="str">
        <f t="shared" si="2"/>
        <v/>
      </c>
      <c r="T69" s="197" t="str">
        <f t="shared" si="3"/>
        <v/>
      </c>
      <c r="U69" s="158" t="str">
        <f t="shared" si="4"/>
        <v/>
      </c>
      <c r="V69" s="158" t="str">
        <f t="shared" si="5"/>
        <v/>
      </c>
      <c r="W69" s="158" t="str">
        <f t="shared" si="6"/>
        <v/>
      </c>
      <c r="X69" s="158" t="str">
        <f t="shared" si="7"/>
        <v/>
      </c>
      <c r="Y69" s="158" t="str">
        <f t="shared" si="8"/>
        <v/>
      </c>
      <c r="Z69" s="158" t="str">
        <f t="shared" si="9"/>
        <v/>
      </c>
      <c r="AA69" s="202" t="str">
        <f t="shared" si="10"/>
        <v/>
      </c>
      <c r="AB69" s="203" t="str">
        <f t="shared" si="21"/>
        <v/>
      </c>
      <c r="AC69" s="158" t="str">
        <f t="shared" si="22"/>
        <v/>
      </c>
      <c r="AD69" s="158" t="str">
        <f t="shared" si="23"/>
        <v/>
      </c>
      <c r="AE69" s="122"/>
      <c r="AF69" s="158" t="e">
        <f ca="1">IF(Length_11!J64&lt;0,ROUNDUP(Length_11!J64*J$3,$M$335),ROUNDDOWN(Length_11!J64*J$3,$M$335))</f>
        <v>#DIV/0!</v>
      </c>
      <c r="AG69" s="158" t="e">
        <f ca="1">IF(Length_11!K64&lt;0,ROUNDDOWN(Length_11!K64*J$3,$M$335),ROUNDUP(Length_11!K64*J$3,$M$335))</f>
        <v>#DIV/0!</v>
      </c>
      <c r="AH69" s="158" t="str">
        <f t="shared" si="11"/>
        <v>-</v>
      </c>
      <c r="AI69" s="158" t="str">
        <f t="shared" si="12"/>
        <v>-</v>
      </c>
      <c r="AJ69" s="158" t="str">
        <f t="shared" si="13"/>
        <v>-</v>
      </c>
      <c r="AK69" s="158" t="str">
        <f t="shared" si="14"/>
        <v>-</v>
      </c>
      <c r="AL69" s="158" t="str">
        <f t="shared" si="24"/>
        <v/>
      </c>
      <c r="AM69" s="158" t="e">
        <f t="shared" ca="1" si="15"/>
        <v>#DIV/0!</v>
      </c>
    </row>
    <row r="70" spans="2:39" ht="15" customHeight="1">
      <c r="B70" s="175" t="b">
        <f>IF(TRIM(Length_11!A65)="",FALSE,TRUE)</f>
        <v>0</v>
      </c>
      <c r="C70" s="158" t="str">
        <f>IF($B70=FALSE,"",VALUE(Length_11!A65))</f>
        <v/>
      </c>
      <c r="D70" s="158" t="str">
        <f>IF($B70=FALSE,"",Length_11!B65)</f>
        <v/>
      </c>
      <c r="E70" s="175" t="str">
        <f>IF($B70=FALSE,"",Length_11!M65)</f>
        <v/>
      </c>
      <c r="F70" s="175" t="str">
        <f>IF($B70=FALSE,"",Length_11!N65)</f>
        <v/>
      </c>
      <c r="G70" s="175" t="str">
        <f>IF($B70=FALSE,"",Length_11!O65)</f>
        <v/>
      </c>
      <c r="H70" s="175" t="str">
        <f>IF($B70=FALSE,"",Length_11!P65)</f>
        <v/>
      </c>
      <c r="I70" s="175" t="str">
        <f>IF($B70=FALSE,"",Length_11!Q65)</f>
        <v/>
      </c>
      <c r="J70" s="175" t="str">
        <f>IF($B70=FALSE,"",Length_11!R65)</f>
        <v/>
      </c>
      <c r="K70" s="158" t="str">
        <f t="shared" si="16"/>
        <v/>
      </c>
      <c r="L70" s="176" t="str">
        <f t="shared" si="1"/>
        <v/>
      </c>
      <c r="M70" s="178" t="str">
        <f>IF($B70=FALSE,"",Calcu!K70*J$3)</f>
        <v/>
      </c>
      <c r="N70" s="177" t="str">
        <f>IF($B70=FALSE,"",Length_11!E378)</f>
        <v/>
      </c>
      <c r="O70" s="158" t="str">
        <f t="shared" si="17"/>
        <v/>
      </c>
      <c r="P70" s="158" t="str">
        <f t="shared" si="18"/>
        <v/>
      </c>
      <c r="Q70" s="158" t="str">
        <f t="shared" si="19"/>
        <v/>
      </c>
      <c r="R70" s="158" t="str">
        <f t="shared" si="20"/>
        <v/>
      </c>
      <c r="S70" s="165" t="str">
        <f t="shared" si="2"/>
        <v/>
      </c>
      <c r="T70" s="197" t="str">
        <f t="shared" si="3"/>
        <v/>
      </c>
      <c r="U70" s="158" t="str">
        <f t="shared" si="4"/>
        <v/>
      </c>
      <c r="V70" s="158" t="str">
        <f t="shared" si="5"/>
        <v/>
      </c>
      <c r="W70" s="158" t="str">
        <f t="shared" si="6"/>
        <v/>
      </c>
      <c r="X70" s="158" t="str">
        <f t="shared" si="7"/>
        <v/>
      </c>
      <c r="Y70" s="158" t="str">
        <f t="shared" si="8"/>
        <v/>
      </c>
      <c r="Z70" s="158" t="str">
        <f t="shared" si="9"/>
        <v/>
      </c>
      <c r="AA70" s="202" t="str">
        <f t="shared" si="10"/>
        <v/>
      </c>
      <c r="AB70" s="203" t="str">
        <f t="shared" si="21"/>
        <v/>
      </c>
      <c r="AC70" s="158" t="str">
        <f t="shared" si="22"/>
        <v/>
      </c>
      <c r="AD70" s="158" t="str">
        <f t="shared" si="23"/>
        <v/>
      </c>
      <c r="AE70" s="122"/>
      <c r="AF70" s="158" t="e">
        <f ca="1">IF(Length_11!J65&lt;0,ROUNDUP(Length_11!J65*J$3,$M$335),ROUNDDOWN(Length_11!J65*J$3,$M$335))</f>
        <v>#DIV/0!</v>
      </c>
      <c r="AG70" s="158" t="e">
        <f ca="1">IF(Length_11!K65&lt;0,ROUNDDOWN(Length_11!K65*J$3,$M$335),ROUNDUP(Length_11!K65*J$3,$M$335))</f>
        <v>#DIV/0!</v>
      </c>
      <c r="AH70" s="158" t="str">
        <f t="shared" si="11"/>
        <v>-</v>
      </c>
      <c r="AI70" s="158" t="str">
        <f t="shared" si="12"/>
        <v>-</v>
      </c>
      <c r="AJ70" s="158" t="str">
        <f t="shared" si="13"/>
        <v>-</v>
      </c>
      <c r="AK70" s="158" t="str">
        <f t="shared" si="14"/>
        <v>-</v>
      </c>
      <c r="AL70" s="158" t="str">
        <f t="shared" si="24"/>
        <v/>
      </c>
      <c r="AM70" s="158" t="e">
        <f t="shared" ca="1" si="15"/>
        <v>#DIV/0!</v>
      </c>
    </row>
    <row r="71" spans="2:39" ht="15" customHeight="1">
      <c r="B71" s="175" t="b">
        <f>IF(TRIM(Length_11!A66)="",FALSE,TRUE)</f>
        <v>0</v>
      </c>
      <c r="C71" s="158" t="str">
        <f>IF($B71=FALSE,"",VALUE(Length_11!A66))</f>
        <v/>
      </c>
      <c r="D71" s="158" t="str">
        <f>IF($B71=FALSE,"",Length_11!B66)</f>
        <v/>
      </c>
      <c r="E71" s="175" t="str">
        <f>IF($B71=FALSE,"",Length_11!M66)</f>
        <v/>
      </c>
      <c r="F71" s="175" t="str">
        <f>IF($B71=FALSE,"",Length_11!N66)</f>
        <v/>
      </c>
      <c r="G71" s="175" t="str">
        <f>IF($B71=FALSE,"",Length_11!O66)</f>
        <v/>
      </c>
      <c r="H71" s="175" t="str">
        <f>IF($B71=FALSE,"",Length_11!P66)</f>
        <v/>
      </c>
      <c r="I71" s="175" t="str">
        <f>IF($B71=FALSE,"",Length_11!Q66)</f>
        <v/>
      </c>
      <c r="J71" s="175" t="str">
        <f>IF($B71=FALSE,"",Length_11!R66)</f>
        <v/>
      </c>
      <c r="K71" s="158" t="str">
        <f t="shared" si="16"/>
        <v/>
      </c>
      <c r="L71" s="176" t="str">
        <f t="shared" si="1"/>
        <v/>
      </c>
      <c r="M71" s="178" t="str">
        <f>IF($B71=FALSE,"",Calcu!K71*J$3)</f>
        <v/>
      </c>
      <c r="N71" s="177" t="str">
        <f>IF($B71=FALSE,"",Length_11!E379)</f>
        <v/>
      </c>
      <c r="O71" s="158" t="str">
        <f t="shared" si="17"/>
        <v/>
      </c>
      <c r="P71" s="158" t="str">
        <f t="shared" si="18"/>
        <v/>
      </c>
      <c r="Q71" s="158" t="str">
        <f t="shared" si="19"/>
        <v/>
      </c>
      <c r="R71" s="158" t="str">
        <f t="shared" si="20"/>
        <v/>
      </c>
      <c r="S71" s="165" t="str">
        <f t="shared" si="2"/>
        <v/>
      </c>
      <c r="T71" s="197" t="str">
        <f t="shared" si="3"/>
        <v/>
      </c>
      <c r="U71" s="158" t="str">
        <f t="shared" si="4"/>
        <v/>
      </c>
      <c r="V71" s="158" t="str">
        <f t="shared" si="5"/>
        <v/>
      </c>
      <c r="W71" s="158" t="str">
        <f t="shared" si="6"/>
        <v/>
      </c>
      <c r="X71" s="158" t="str">
        <f t="shared" si="7"/>
        <v/>
      </c>
      <c r="Y71" s="158" t="str">
        <f t="shared" si="8"/>
        <v/>
      </c>
      <c r="Z71" s="158" t="str">
        <f t="shared" si="9"/>
        <v/>
      </c>
      <c r="AA71" s="202" t="str">
        <f t="shared" si="10"/>
        <v/>
      </c>
      <c r="AB71" s="203" t="str">
        <f t="shared" si="21"/>
        <v/>
      </c>
      <c r="AC71" s="158" t="str">
        <f t="shared" si="22"/>
        <v/>
      </c>
      <c r="AD71" s="158" t="str">
        <f t="shared" si="23"/>
        <v/>
      </c>
      <c r="AE71" s="122"/>
      <c r="AF71" s="158" t="e">
        <f ca="1">IF(Length_11!J66&lt;0,ROUNDUP(Length_11!J66*J$3,$M$335),ROUNDDOWN(Length_11!J66*J$3,$M$335))</f>
        <v>#DIV/0!</v>
      </c>
      <c r="AG71" s="158" t="e">
        <f ca="1">IF(Length_11!K66&lt;0,ROUNDDOWN(Length_11!K66*J$3,$M$335),ROUNDUP(Length_11!K66*J$3,$M$335))</f>
        <v>#DIV/0!</v>
      </c>
      <c r="AH71" s="158" t="str">
        <f t="shared" si="11"/>
        <v>-</v>
      </c>
      <c r="AI71" s="158" t="str">
        <f t="shared" si="12"/>
        <v>-</v>
      </c>
      <c r="AJ71" s="158" t="str">
        <f t="shared" si="13"/>
        <v>-</v>
      </c>
      <c r="AK71" s="158" t="str">
        <f t="shared" si="14"/>
        <v>-</v>
      </c>
      <c r="AL71" s="158" t="str">
        <f t="shared" si="24"/>
        <v/>
      </c>
      <c r="AM71" s="158" t="e">
        <f t="shared" ca="1" si="15"/>
        <v>#DIV/0!</v>
      </c>
    </row>
    <row r="72" spans="2:39" ht="15" customHeight="1">
      <c r="B72" s="175" t="b">
        <f>IF(TRIM(Length_11!A67)="",FALSE,TRUE)</f>
        <v>0</v>
      </c>
      <c r="C72" s="158" t="str">
        <f>IF($B72=FALSE,"",VALUE(Length_11!A67))</f>
        <v/>
      </c>
      <c r="D72" s="158" t="str">
        <f>IF($B72=FALSE,"",Length_11!B67)</f>
        <v/>
      </c>
      <c r="E72" s="175" t="str">
        <f>IF($B72=FALSE,"",Length_11!M67)</f>
        <v/>
      </c>
      <c r="F72" s="175" t="str">
        <f>IF($B72=FALSE,"",Length_11!N67)</f>
        <v/>
      </c>
      <c r="G72" s="175" t="str">
        <f>IF($B72=FALSE,"",Length_11!O67)</f>
        <v/>
      </c>
      <c r="H72" s="175" t="str">
        <f>IF($B72=FALSE,"",Length_11!P67)</f>
        <v/>
      </c>
      <c r="I72" s="175" t="str">
        <f>IF($B72=FALSE,"",Length_11!Q67)</f>
        <v/>
      </c>
      <c r="J72" s="175" t="str">
        <f>IF($B72=FALSE,"",Length_11!R67)</f>
        <v/>
      </c>
      <c r="K72" s="158" t="str">
        <f t="shared" si="16"/>
        <v/>
      </c>
      <c r="L72" s="176" t="str">
        <f t="shared" si="1"/>
        <v/>
      </c>
      <c r="M72" s="178" t="str">
        <f>IF($B72=FALSE,"",Calcu!K72*J$3)</f>
        <v/>
      </c>
      <c r="N72" s="177" t="str">
        <f>IF($B72=FALSE,"",Length_11!E380)</f>
        <v/>
      </c>
      <c r="O72" s="158" t="str">
        <f t="shared" si="17"/>
        <v/>
      </c>
      <c r="P72" s="158" t="str">
        <f t="shared" si="18"/>
        <v/>
      </c>
      <c r="Q72" s="158" t="str">
        <f t="shared" si="19"/>
        <v/>
      </c>
      <c r="R72" s="158" t="str">
        <f t="shared" si="20"/>
        <v/>
      </c>
      <c r="S72" s="165" t="str">
        <f t="shared" si="2"/>
        <v/>
      </c>
      <c r="T72" s="197" t="str">
        <f t="shared" si="3"/>
        <v/>
      </c>
      <c r="U72" s="158" t="str">
        <f t="shared" si="4"/>
        <v/>
      </c>
      <c r="V72" s="158" t="str">
        <f t="shared" si="5"/>
        <v/>
      </c>
      <c r="W72" s="158" t="str">
        <f t="shared" si="6"/>
        <v/>
      </c>
      <c r="X72" s="158" t="str">
        <f t="shared" si="7"/>
        <v/>
      </c>
      <c r="Y72" s="158" t="str">
        <f t="shared" si="8"/>
        <v/>
      </c>
      <c r="Z72" s="158" t="str">
        <f t="shared" si="9"/>
        <v/>
      </c>
      <c r="AA72" s="202" t="str">
        <f t="shared" si="10"/>
        <v/>
      </c>
      <c r="AB72" s="203" t="str">
        <f t="shared" si="21"/>
        <v/>
      </c>
      <c r="AC72" s="158" t="str">
        <f t="shared" si="22"/>
        <v/>
      </c>
      <c r="AD72" s="158" t="str">
        <f t="shared" si="23"/>
        <v/>
      </c>
      <c r="AE72" s="122"/>
      <c r="AF72" s="158" t="e">
        <f ca="1">IF(Length_11!J67&lt;0,ROUNDUP(Length_11!J67*J$3,$M$335),ROUNDDOWN(Length_11!J67*J$3,$M$335))</f>
        <v>#DIV/0!</v>
      </c>
      <c r="AG72" s="158" t="e">
        <f ca="1">IF(Length_11!K67&lt;0,ROUNDDOWN(Length_11!K67*J$3,$M$335),ROUNDUP(Length_11!K67*J$3,$M$335))</f>
        <v>#DIV/0!</v>
      </c>
      <c r="AH72" s="158" t="str">
        <f t="shared" si="11"/>
        <v>-</v>
      </c>
      <c r="AI72" s="158" t="str">
        <f t="shared" si="12"/>
        <v>-</v>
      </c>
      <c r="AJ72" s="158" t="str">
        <f t="shared" si="13"/>
        <v>-</v>
      </c>
      <c r="AK72" s="158" t="str">
        <f t="shared" si="14"/>
        <v>-</v>
      </c>
      <c r="AL72" s="158" t="str">
        <f t="shared" si="24"/>
        <v/>
      </c>
      <c r="AM72" s="158" t="e">
        <f t="shared" ca="1" si="15"/>
        <v>#DIV/0!</v>
      </c>
    </row>
    <row r="73" spans="2:39" ht="15" customHeight="1">
      <c r="B73" s="175" t="b">
        <f>IF(TRIM(Length_11!A68)="",FALSE,TRUE)</f>
        <v>0</v>
      </c>
      <c r="C73" s="158" t="str">
        <f>IF($B73=FALSE,"",VALUE(Length_11!A68))</f>
        <v/>
      </c>
      <c r="D73" s="158" t="str">
        <f>IF($B73=FALSE,"",Length_11!B68)</f>
        <v/>
      </c>
      <c r="E73" s="175" t="str">
        <f>IF($B73=FALSE,"",Length_11!M68)</f>
        <v/>
      </c>
      <c r="F73" s="175" t="str">
        <f>IF($B73=FALSE,"",Length_11!N68)</f>
        <v/>
      </c>
      <c r="G73" s="175" t="str">
        <f>IF($B73=FALSE,"",Length_11!O68)</f>
        <v/>
      </c>
      <c r="H73" s="175" t="str">
        <f>IF($B73=FALSE,"",Length_11!P68)</f>
        <v/>
      </c>
      <c r="I73" s="175" t="str">
        <f>IF($B73=FALSE,"",Length_11!Q68)</f>
        <v/>
      </c>
      <c r="J73" s="175" t="str">
        <f>IF($B73=FALSE,"",Length_11!R68)</f>
        <v/>
      </c>
      <c r="K73" s="158" t="str">
        <f t="shared" si="16"/>
        <v/>
      </c>
      <c r="L73" s="176" t="str">
        <f t="shared" ref="L73:L136" si="25">IF($B73=FALSE,"",STDEV(E73:J73)*J$3)</f>
        <v/>
      </c>
      <c r="M73" s="178" t="str">
        <f>IF($B73=FALSE,"",Calcu!K73*J$3)</f>
        <v/>
      </c>
      <c r="N73" s="177" t="str">
        <f>IF($B73=FALSE,"",Length_11!E381)</f>
        <v/>
      </c>
      <c r="O73" s="158" t="str">
        <f t="shared" si="17"/>
        <v/>
      </c>
      <c r="P73" s="158" t="str">
        <f t="shared" si="18"/>
        <v/>
      </c>
      <c r="Q73" s="158" t="str">
        <f t="shared" si="19"/>
        <v/>
      </c>
      <c r="R73" s="158" t="str">
        <f t="shared" si="20"/>
        <v/>
      </c>
      <c r="S73" s="165" t="str">
        <f t="shared" ref="S73:S136" si="26">IF($B73=FALSE,"",C73*J$3)</f>
        <v/>
      </c>
      <c r="T73" s="197" t="str">
        <f t="shared" ref="T73:T136" si="27">IF($B73=FALSE,"",(O73*P73+Q73*R73)*S73)</f>
        <v/>
      </c>
      <c r="U73" s="158" t="str">
        <f t="shared" ref="U73:U136" si="28">IF($B73=FALSE,"",P$3)</f>
        <v/>
      </c>
      <c r="V73" s="158" t="str">
        <f t="shared" ref="V73:V136" si="29">IF($B73=FALSE,"",Q$3)</f>
        <v/>
      </c>
      <c r="W73" s="158" t="str">
        <f t="shared" ref="W73:W136" si="30">IF($B73=FALSE,"",IF(F$3="레이저 스캔 마이크로미터",0,(1-U73^2)/(PI()*V73)))</f>
        <v/>
      </c>
      <c r="X73" s="158" t="str">
        <f t="shared" ref="X73:X136" si="31">IF($B73=FALSE,"",R$3)</f>
        <v/>
      </c>
      <c r="Y73" s="158" t="str">
        <f t="shared" ref="Y73:Y136" si="32">IF($B73=FALSE,"",S$3)</f>
        <v/>
      </c>
      <c r="Z73" s="158" t="str">
        <f t="shared" ref="Z73:Z136" si="33">IF($B73=FALSE,"",IF(F$3="레이저 스캔 마이크로미터",0,(1-X73^2)/(PI()*Y73)))</f>
        <v/>
      </c>
      <c r="AA73" s="202" t="str">
        <f t="shared" ref="AA73:AA136" si="34">IF($B73=FALSE,"",IF(F$3="레이저 스캔 마이크로미터",0,(($T$3*(W73+Z73))/$U$3)*(1+LN((16*$U$3^3)/((W73+Z73)*$T$3*C73)))))</f>
        <v/>
      </c>
      <c r="AB73" s="203" t="str">
        <f t="shared" si="21"/>
        <v/>
      </c>
      <c r="AC73" s="158" t="str">
        <f t="shared" si="22"/>
        <v/>
      </c>
      <c r="AD73" s="158" t="str">
        <f t="shared" si="23"/>
        <v/>
      </c>
      <c r="AE73" s="122"/>
      <c r="AF73" s="158" t="e">
        <f ca="1">IF(Length_11!J68&lt;0,ROUNDUP(Length_11!J68*J$3,$M$335),ROUNDDOWN(Length_11!J68*J$3,$M$335))</f>
        <v>#DIV/0!</v>
      </c>
      <c r="AG73" s="158" t="e">
        <f ca="1">IF(Length_11!K68&lt;0,ROUNDDOWN(Length_11!K68*J$3,$M$335),ROUNDUP(Length_11!K68*J$3,$M$335))</f>
        <v>#DIV/0!</v>
      </c>
      <c r="AH73" s="158" t="str">
        <f t="shared" ref="AH73:AH136" si="35">IF(B73=FALSE,"-",TEXT(S73,IF(S73&gt;=1000,"# ##","")&amp;$P$335))</f>
        <v>-</v>
      </c>
      <c r="AI73" s="158" t="str">
        <f t="shared" ref="AI73:AI136" si="36">IF(B73=FALSE,"-",TEXT(AC73,IF(AC73&gt;=1000,"# ##","")&amp;$P$335))</f>
        <v>-</v>
      </c>
      <c r="AJ73" s="158" t="str">
        <f t="shared" ref="AJ73:AJ136" si="37">IF(B73=FALSE,"-",TEXT(AD73,$P$335))</f>
        <v>-</v>
      </c>
      <c r="AK73" s="158" t="str">
        <f t="shared" ref="AK73:AK136" si="38">IF(B73=FALSE,"-","± "&amp;TEXT(AG73-S73,P$335))</f>
        <v>-</v>
      </c>
      <c r="AL73" s="158" t="str">
        <f t="shared" si="24"/>
        <v/>
      </c>
      <c r="AM73" s="158" t="e">
        <f t="shared" ref="AM73:AM136" ca="1" si="39">S$335</f>
        <v>#DIV/0!</v>
      </c>
    </row>
    <row r="74" spans="2:39" ht="15" customHeight="1">
      <c r="B74" s="175" t="b">
        <f>IF(TRIM(Length_11!A69)="",FALSE,TRUE)</f>
        <v>0</v>
      </c>
      <c r="C74" s="158" t="str">
        <f>IF($B74=FALSE,"",VALUE(Length_11!A69))</f>
        <v/>
      </c>
      <c r="D74" s="158" t="str">
        <f>IF($B74=FALSE,"",Length_11!B69)</f>
        <v/>
      </c>
      <c r="E74" s="175" t="str">
        <f>IF($B74=FALSE,"",Length_11!M69)</f>
        <v/>
      </c>
      <c r="F74" s="175" t="str">
        <f>IF($B74=FALSE,"",Length_11!N69)</f>
        <v/>
      </c>
      <c r="G74" s="175" t="str">
        <f>IF($B74=FALSE,"",Length_11!O69)</f>
        <v/>
      </c>
      <c r="H74" s="175" t="str">
        <f>IF($B74=FALSE,"",Length_11!P69)</f>
        <v/>
      </c>
      <c r="I74" s="175" t="str">
        <f>IF($B74=FALSE,"",Length_11!Q69)</f>
        <v/>
      </c>
      <c r="J74" s="175" t="str">
        <f>IF($B74=FALSE,"",Length_11!R69)</f>
        <v/>
      </c>
      <c r="K74" s="158" t="str">
        <f t="shared" ref="K74:K137" si="40">IF($B74=FALSE,"",AVERAGE(E74:J74))</f>
        <v/>
      </c>
      <c r="L74" s="176" t="str">
        <f t="shared" si="25"/>
        <v/>
      </c>
      <c r="M74" s="178" t="str">
        <f>IF($B74=FALSE,"",Calcu!K74*J$3)</f>
        <v/>
      </c>
      <c r="N74" s="177" t="str">
        <f>IF($B74=FALSE,"",Length_11!E382)</f>
        <v/>
      </c>
      <c r="O74" s="158" t="str">
        <f t="shared" ref="O74:O137" si="41">IF($B74=FALSE,"",AVERAGE($D$3:$E$3))</f>
        <v/>
      </c>
      <c r="P74" s="158" t="str">
        <f t="shared" ref="P74:P137" si="42">IF($B74=FALSE,"",$B$3-$C$3)</f>
        <v/>
      </c>
      <c r="Q74" s="158" t="str">
        <f t="shared" ref="Q74:Q137" si="43">IF($B74=FALSE,"",$D$3-$E$3)</f>
        <v/>
      </c>
      <c r="R74" s="158" t="str">
        <f t="shared" ref="R74:R137" si="44">IF($B74=FALSE,"",AVERAGE($B$3:$C$3)-20)</f>
        <v/>
      </c>
      <c r="S74" s="165" t="str">
        <f t="shared" si="26"/>
        <v/>
      </c>
      <c r="T74" s="197" t="str">
        <f t="shared" si="27"/>
        <v/>
      </c>
      <c r="U74" s="158" t="str">
        <f t="shared" si="28"/>
        <v/>
      </c>
      <c r="V74" s="158" t="str">
        <f t="shared" si="29"/>
        <v/>
      </c>
      <c r="W74" s="158" t="str">
        <f t="shared" si="30"/>
        <v/>
      </c>
      <c r="X74" s="158" t="str">
        <f t="shared" si="31"/>
        <v/>
      </c>
      <c r="Y74" s="158" t="str">
        <f t="shared" si="32"/>
        <v/>
      </c>
      <c r="Z74" s="158" t="str">
        <f t="shared" si="33"/>
        <v/>
      </c>
      <c r="AA74" s="202" t="str">
        <f t="shared" si="34"/>
        <v/>
      </c>
      <c r="AB74" s="203" t="str">
        <f t="shared" ref="AB74:AB137" si="45">IF($B74=FALSE,"",N74+M74-T74+AA74)</f>
        <v/>
      </c>
      <c r="AC74" s="158" t="str">
        <f t="shared" ref="AC74:AC137" si="46">IF($B74=FALSE,"",ROUND(AB74,$M$335))</f>
        <v/>
      </c>
      <c r="AD74" s="158" t="str">
        <f t="shared" ref="AD74:AD137" si="47">IF($B74=FALSE,"",ROUND(S74-AC74,$M$335))</f>
        <v/>
      </c>
      <c r="AE74" s="122"/>
      <c r="AF74" s="158" t="e">
        <f ca="1">IF(Length_11!J69&lt;0,ROUNDUP(Length_11!J69*J$3,$M$335),ROUNDDOWN(Length_11!J69*J$3,$M$335))</f>
        <v>#DIV/0!</v>
      </c>
      <c r="AG74" s="158" t="e">
        <f ca="1">IF(Length_11!K69&lt;0,ROUNDDOWN(Length_11!K69*J$3,$M$335),ROUNDUP(Length_11!K69*J$3,$M$335))</f>
        <v>#DIV/0!</v>
      </c>
      <c r="AH74" s="158" t="str">
        <f t="shared" si="35"/>
        <v>-</v>
      </c>
      <c r="AI74" s="158" t="str">
        <f t="shared" si="36"/>
        <v>-</v>
      </c>
      <c r="AJ74" s="158" t="str">
        <f t="shared" si="37"/>
        <v>-</v>
      </c>
      <c r="AK74" s="158" t="str">
        <f t="shared" si="38"/>
        <v>-</v>
      </c>
      <c r="AL74" s="158" t="str">
        <f t="shared" ref="AL74:AL137" si="48">IF(B74=FALSE,"",IF(AND(AF74&lt;=AC74,AC74&lt;=AG74),"PASS","FAIL"))</f>
        <v/>
      </c>
      <c r="AM74" s="158" t="e">
        <f t="shared" ca="1" si="39"/>
        <v>#DIV/0!</v>
      </c>
    </row>
    <row r="75" spans="2:39" ht="15" customHeight="1">
      <c r="B75" s="175" t="b">
        <f>IF(TRIM(Length_11!A70)="",FALSE,TRUE)</f>
        <v>0</v>
      </c>
      <c r="C75" s="158" t="str">
        <f>IF($B75=FALSE,"",VALUE(Length_11!A70))</f>
        <v/>
      </c>
      <c r="D75" s="158" t="str">
        <f>IF($B75=FALSE,"",Length_11!B70)</f>
        <v/>
      </c>
      <c r="E75" s="175" t="str">
        <f>IF($B75=FALSE,"",Length_11!M70)</f>
        <v/>
      </c>
      <c r="F75" s="175" t="str">
        <f>IF($B75=FALSE,"",Length_11!N70)</f>
        <v/>
      </c>
      <c r="G75" s="175" t="str">
        <f>IF($B75=FALSE,"",Length_11!O70)</f>
        <v/>
      </c>
      <c r="H75" s="175" t="str">
        <f>IF($B75=FALSE,"",Length_11!P70)</f>
        <v/>
      </c>
      <c r="I75" s="175" t="str">
        <f>IF($B75=FALSE,"",Length_11!Q70)</f>
        <v/>
      </c>
      <c r="J75" s="175" t="str">
        <f>IF($B75=FALSE,"",Length_11!R70)</f>
        <v/>
      </c>
      <c r="K75" s="158" t="str">
        <f t="shared" si="40"/>
        <v/>
      </c>
      <c r="L75" s="176" t="str">
        <f t="shared" si="25"/>
        <v/>
      </c>
      <c r="M75" s="178" t="str">
        <f>IF($B75=FALSE,"",Calcu!K75*J$3)</f>
        <v/>
      </c>
      <c r="N75" s="177" t="str">
        <f>IF($B75=FALSE,"",Length_11!E383)</f>
        <v/>
      </c>
      <c r="O75" s="158" t="str">
        <f t="shared" si="41"/>
        <v/>
      </c>
      <c r="P75" s="158" t="str">
        <f t="shared" si="42"/>
        <v/>
      </c>
      <c r="Q75" s="158" t="str">
        <f t="shared" si="43"/>
        <v/>
      </c>
      <c r="R75" s="158" t="str">
        <f t="shared" si="44"/>
        <v/>
      </c>
      <c r="S75" s="165" t="str">
        <f t="shared" si="26"/>
        <v/>
      </c>
      <c r="T75" s="197" t="str">
        <f t="shared" si="27"/>
        <v/>
      </c>
      <c r="U75" s="158" t="str">
        <f t="shared" si="28"/>
        <v/>
      </c>
      <c r="V75" s="158" t="str">
        <f t="shared" si="29"/>
        <v/>
      </c>
      <c r="W75" s="158" t="str">
        <f t="shared" si="30"/>
        <v/>
      </c>
      <c r="X75" s="158" t="str">
        <f t="shared" si="31"/>
        <v/>
      </c>
      <c r="Y75" s="158" t="str">
        <f t="shared" si="32"/>
        <v/>
      </c>
      <c r="Z75" s="158" t="str">
        <f t="shared" si="33"/>
        <v/>
      </c>
      <c r="AA75" s="202" t="str">
        <f t="shared" si="34"/>
        <v/>
      </c>
      <c r="AB75" s="203" t="str">
        <f t="shared" si="45"/>
        <v/>
      </c>
      <c r="AC75" s="158" t="str">
        <f t="shared" si="46"/>
        <v/>
      </c>
      <c r="AD75" s="158" t="str">
        <f t="shared" si="47"/>
        <v/>
      </c>
      <c r="AE75" s="122"/>
      <c r="AF75" s="158" t="e">
        <f ca="1">IF(Length_11!J70&lt;0,ROUNDUP(Length_11!J70*J$3,$M$335),ROUNDDOWN(Length_11!J70*J$3,$M$335))</f>
        <v>#DIV/0!</v>
      </c>
      <c r="AG75" s="158" t="e">
        <f ca="1">IF(Length_11!K70&lt;0,ROUNDDOWN(Length_11!K70*J$3,$M$335),ROUNDUP(Length_11!K70*J$3,$M$335))</f>
        <v>#DIV/0!</v>
      </c>
      <c r="AH75" s="158" t="str">
        <f t="shared" si="35"/>
        <v>-</v>
      </c>
      <c r="AI75" s="158" t="str">
        <f t="shared" si="36"/>
        <v>-</v>
      </c>
      <c r="AJ75" s="158" t="str">
        <f t="shared" si="37"/>
        <v>-</v>
      </c>
      <c r="AK75" s="158" t="str">
        <f t="shared" si="38"/>
        <v>-</v>
      </c>
      <c r="AL75" s="158" t="str">
        <f t="shared" si="48"/>
        <v/>
      </c>
      <c r="AM75" s="158" t="e">
        <f t="shared" ca="1" si="39"/>
        <v>#DIV/0!</v>
      </c>
    </row>
    <row r="76" spans="2:39" ht="15" customHeight="1">
      <c r="B76" s="175" t="b">
        <f>IF(TRIM(Length_11!A71)="",FALSE,TRUE)</f>
        <v>0</v>
      </c>
      <c r="C76" s="158" t="str">
        <f>IF($B76=FALSE,"",VALUE(Length_11!A71))</f>
        <v/>
      </c>
      <c r="D76" s="158" t="str">
        <f>IF($B76=FALSE,"",Length_11!B71)</f>
        <v/>
      </c>
      <c r="E76" s="175" t="str">
        <f>IF($B76=FALSE,"",Length_11!M71)</f>
        <v/>
      </c>
      <c r="F76" s="175" t="str">
        <f>IF($B76=FALSE,"",Length_11!N71)</f>
        <v/>
      </c>
      <c r="G76" s="175" t="str">
        <f>IF($B76=FALSE,"",Length_11!O71)</f>
        <v/>
      </c>
      <c r="H76" s="175" t="str">
        <f>IF($B76=FALSE,"",Length_11!P71)</f>
        <v/>
      </c>
      <c r="I76" s="175" t="str">
        <f>IF($B76=FALSE,"",Length_11!Q71)</f>
        <v/>
      </c>
      <c r="J76" s="175" t="str">
        <f>IF($B76=FALSE,"",Length_11!R71)</f>
        <v/>
      </c>
      <c r="K76" s="158" t="str">
        <f t="shared" si="40"/>
        <v/>
      </c>
      <c r="L76" s="176" t="str">
        <f t="shared" si="25"/>
        <v/>
      </c>
      <c r="M76" s="178" t="str">
        <f>IF($B76=FALSE,"",Calcu!K76*J$3)</f>
        <v/>
      </c>
      <c r="N76" s="177" t="str">
        <f>IF($B76=FALSE,"",Length_11!E384)</f>
        <v/>
      </c>
      <c r="O76" s="158" t="str">
        <f t="shared" si="41"/>
        <v/>
      </c>
      <c r="P76" s="158" t="str">
        <f t="shared" si="42"/>
        <v/>
      </c>
      <c r="Q76" s="158" t="str">
        <f t="shared" si="43"/>
        <v/>
      </c>
      <c r="R76" s="158" t="str">
        <f t="shared" si="44"/>
        <v/>
      </c>
      <c r="S76" s="165" t="str">
        <f t="shared" si="26"/>
        <v/>
      </c>
      <c r="T76" s="197" t="str">
        <f t="shared" si="27"/>
        <v/>
      </c>
      <c r="U76" s="158" t="str">
        <f t="shared" si="28"/>
        <v/>
      </c>
      <c r="V76" s="158" t="str">
        <f t="shared" si="29"/>
        <v/>
      </c>
      <c r="W76" s="158" t="str">
        <f t="shared" si="30"/>
        <v/>
      </c>
      <c r="X76" s="158" t="str">
        <f t="shared" si="31"/>
        <v/>
      </c>
      <c r="Y76" s="158" t="str">
        <f t="shared" si="32"/>
        <v/>
      </c>
      <c r="Z76" s="158" t="str">
        <f t="shared" si="33"/>
        <v/>
      </c>
      <c r="AA76" s="202" t="str">
        <f t="shared" si="34"/>
        <v/>
      </c>
      <c r="AB76" s="203" t="str">
        <f t="shared" si="45"/>
        <v/>
      </c>
      <c r="AC76" s="158" t="str">
        <f t="shared" si="46"/>
        <v/>
      </c>
      <c r="AD76" s="158" t="str">
        <f t="shared" si="47"/>
        <v/>
      </c>
      <c r="AE76" s="122"/>
      <c r="AF76" s="158" t="e">
        <f ca="1">IF(Length_11!J71&lt;0,ROUNDUP(Length_11!J71*J$3,$M$335),ROUNDDOWN(Length_11!J71*J$3,$M$335))</f>
        <v>#DIV/0!</v>
      </c>
      <c r="AG76" s="158" t="e">
        <f ca="1">IF(Length_11!K71&lt;0,ROUNDDOWN(Length_11!K71*J$3,$M$335),ROUNDUP(Length_11!K71*J$3,$M$335))</f>
        <v>#DIV/0!</v>
      </c>
      <c r="AH76" s="158" t="str">
        <f t="shared" si="35"/>
        <v>-</v>
      </c>
      <c r="AI76" s="158" t="str">
        <f t="shared" si="36"/>
        <v>-</v>
      </c>
      <c r="AJ76" s="158" t="str">
        <f t="shared" si="37"/>
        <v>-</v>
      </c>
      <c r="AK76" s="158" t="str">
        <f t="shared" si="38"/>
        <v>-</v>
      </c>
      <c r="AL76" s="158" t="str">
        <f t="shared" si="48"/>
        <v/>
      </c>
      <c r="AM76" s="158" t="e">
        <f t="shared" ca="1" si="39"/>
        <v>#DIV/0!</v>
      </c>
    </row>
    <row r="77" spans="2:39" ht="15" customHeight="1">
      <c r="B77" s="175" t="b">
        <f>IF(TRIM(Length_11!A72)="",FALSE,TRUE)</f>
        <v>0</v>
      </c>
      <c r="C77" s="158" t="str">
        <f>IF($B77=FALSE,"",VALUE(Length_11!A72))</f>
        <v/>
      </c>
      <c r="D77" s="158" t="str">
        <f>IF($B77=FALSE,"",Length_11!B72)</f>
        <v/>
      </c>
      <c r="E77" s="175" t="str">
        <f>IF($B77=FALSE,"",Length_11!M72)</f>
        <v/>
      </c>
      <c r="F77" s="175" t="str">
        <f>IF($B77=FALSE,"",Length_11!N72)</f>
        <v/>
      </c>
      <c r="G77" s="175" t="str">
        <f>IF($B77=FALSE,"",Length_11!O72)</f>
        <v/>
      </c>
      <c r="H77" s="175" t="str">
        <f>IF($B77=FALSE,"",Length_11!P72)</f>
        <v/>
      </c>
      <c r="I77" s="175" t="str">
        <f>IF($B77=FALSE,"",Length_11!Q72)</f>
        <v/>
      </c>
      <c r="J77" s="175" t="str">
        <f>IF($B77=FALSE,"",Length_11!R72)</f>
        <v/>
      </c>
      <c r="K77" s="158" t="str">
        <f t="shared" si="40"/>
        <v/>
      </c>
      <c r="L77" s="176" t="str">
        <f t="shared" si="25"/>
        <v/>
      </c>
      <c r="M77" s="178" t="str">
        <f>IF($B77=FALSE,"",Calcu!K77*J$3)</f>
        <v/>
      </c>
      <c r="N77" s="177" t="str">
        <f>IF($B77=FALSE,"",Length_11!E385)</f>
        <v/>
      </c>
      <c r="O77" s="158" t="str">
        <f t="shared" si="41"/>
        <v/>
      </c>
      <c r="P77" s="158" t="str">
        <f t="shared" si="42"/>
        <v/>
      </c>
      <c r="Q77" s="158" t="str">
        <f t="shared" si="43"/>
        <v/>
      </c>
      <c r="R77" s="158" t="str">
        <f t="shared" si="44"/>
        <v/>
      </c>
      <c r="S77" s="165" t="str">
        <f t="shared" si="26"/>
        <v/>
      </c>
      <c r="T77" s="197" t="str">
        <f t="shared" si="27"/>
        <v/>
      </c>
      <c r="U77" s="158" t="str">
        <f t="shared" si="28"/>
        <v/>
      </c>
      <c r="V77" s="158" t="str">
        <f t="shared" si="29"/>
        <v/>
      </c>
      <c r="W77" s="158" t="str">
        <f t="shared" si="30"/>
        <v/>
      </c>
      <c r="X77" s="158" t="str">
        <f t="shared" si="31"/>
        <v/>
      </c>
      <c r="Y77" s="158" t="str">
        <f t="shared" si="32"/>
        <v/>
      </c>
      <c r="Z77" s="158" t="str">
        <f t="shared" si="33"/>
        <v/>
      </c>
      <c r="AA77" s="202" t="str">
        <f t="shared" si="34"/>
        <v/>
      </c>
      <c r="AB77" s="203" t="str">
        <f t="shared" si="45"/>
        <v/>
      </c>
      <c r="AC77" s="158" t="str">
        <f t="shared" si="46"/>
        <v/>
      </c>
      <c r="AD77" s="158" t="str">
        <f t="shared" si="47"/>
        <v/>
      </c>
      <c r="AE77" s="122"/>
      <c r="AF77" s="158" t="e">
        <f ca="1">IF(Length_11!J72&lt;0,ROUNDUP(Length_11!J72*J$3,$M$335),ROUNDDOWN(Length_11!J72*J$3,$M$335))</f>
        <v>#DIV/0!</v>
      </c>
      <c r="AG77" s="158" t="e">
        <f ca="1">IF(Length_11!K72&lt;0,ROUNDDOWN(Length_11!K72*J$3,$M$335),ROUNDUP(Length_11!K72*J$3,$M$335))</f>
        <v>#DIV/0!</v>
      </c>
      <c r="AH77" s="158" t="str">
        <f t="shared" si="35"/>
        <v>-</v>
      </c>
      <c r="AI77" s="158" t="str">
        <f t="shared" si="36"/>
        <v>-</v>
      </c>
      <c r="AJ77" s="158" t="str">
        <f t="shared" si="37"/>
        <v>-</v>
      </c>
      <c r="AK77" s="158" t="str">
        <f t="shared" si="38"/>
        <v>-</v>
      </c>
      <c r="AL77" s="158" t="str">
        <f t="shared" si="48"/>
        <v/>
      </c>
      <c r="AM77" s="158" t="e">
        <f t="shared" ca="1" si="39"/>
        <v>#DIV/0!</v>
      </c>
    </row>
    <row r="78" spans="2:39" ht="15" customHeight="1">
      <c r="B78" s="175" t="b">
        <f>IF(TRIM(Length_11!A73)="",FALSE,TRUE)</f>
        <v>0</v>
      </c>
      <c r="C78" s="158" t="str">
        <f>IF($B78=FALSE,"",VALUE(Length_11!A73))</f>
        <v/>
      </c>
      <c r="D78" s="158" t="str">
        <f>IF($B78=FALSE,"",Length_11!B73)</f>
        <v/>
      </c>
      <c r="E78" s="175" t="str">
        <f>IF($B78=FALSE,"",Length_11!M73)</f>
        <v/>
      </c>
      <c r="F78" s="175" t="str">
        <f>IF($B78=FALSE,"",Length_11!N73)</f>
        <v/>
      </c>
      <c r="G78" s="175" t="str">
        <f>IF($B78=FALSE,"",Length_11!O73)</f>
        <v/>
      </c>
      <c r="H78" s="175" t="str">
        <f>IF($B78=FALSE,"",Length_11!P73)</f>
        <v/>
      </c>
      <c r="I78" s="175" t="str">
        <f>IF($B78=FALSE,"",Length_11!Q73)</f>
        <v/>
      </c>
      <c r="J78" s="175" t="str">
        <f>IF($B78=FALSE,"",Length_11!R73)</f>
        <v/>
      </c>
      <c r="K78" s="158" t="str">
        <f t="shared" si="40"/>
        <v/>
      </c>
      <c r="L78" s="176" t="str">
        <f t="shared" si="25"/>
        <v/>
      </c>
      <c r="M78" s="178" t="str">
        <f>IF($B78=FALSE,"",Calcu!K78*J$3)</f>
        <v/>
      </c>
      <c r="N78" s="177" t="str">
        <f>IF($B78=FALSE,"",Length_11!E386)</f>
        <v/>
      </c>
      <c r="O78" s="158" t="str">
        <f t="shared" si="41"/>
        <v/>
      </c>
      <c r="P78" s="158" t="str">
        <f t="shared" si="42"/>
        <v/>
      </c>
      <c r="Q78" s="158" t="str">
        <f t="shared" si="43"/>
        <v/>
      </c>
      <c r="R78" s="158" t="str">
        <f t="shared" si="44"/>
        <v/>
      </c>
      <c r="S78" s="165" t="str">
        <f t="shared" si="26"/>
        <v/>
      </c>
      <c r="T78" s="197" t="str">
        <f t="shared" si="27"/>
        <v/>
      </c>
      <c r="U78" s="158" t="str">
        <f t="shared" si="28"/>
        <v/>
      </c>
      <c r="V78" s="158" t="str">
        <f t="shared" si="29"/>
        <v/>
      </c>
      <c r="W78" s="158" t="str">
        <f t="shared" si="30"/>
        <v/>
      </c>
      <c r="X78" s="158" t="str">
        <f t="shared" si="31"/>
        <v/>
      </c>
      <c r="Y78" s="158" t="str">
        <f t="shared" si="32"/>
        <v/>
      </c>
      <c r="Z78" s="158" t="str">
        <f t="shared" si="33"/>
        <v/>
      </c>
      <c r="AA78" s="202" t="str">
        <f t="shared" si="34"/>
        <v/>
      </c>
      <c r="AB78" s="203" t="str">
        <f t="shared" si="45"/>
        <v/>
      </c>
      <c r="AC78" s="158" t="str">
        <f t="shared" si="46"/>
        <v/>
      </c>
      <c r="AD78" s="158" t="str">
        <f t="shared" si="47"/>
        <v/>
      </c>
      <c r="AE78" s="122"/>
      <c r="AF78" s="158" t="e">
        <f ca="1">IF(Length_11!J73&lt;0,ROUNDUP(Length_11!J73*J$3,$M$335),ROUNDDOWN(Length_11!J73*J$3,$M$335))</f>
        <v>#DIV/0!</v>
      </c>
      <c r="AG78" s="158" t="e">
        <f ca="1">IF(Length_11!K73&lt;0,ROUNDDOWN(Length_11!K73*J$3,$M$335),ROUNDUP(Length_11!K73*J$3,$M$335))</f>
        <v>#DIV/0!</v>
      </c>
      <c r="AH78" s="158" t="str">
        <f t="shared" si="35"/>
        <v>-</v>
      </c>
      <c r="AI78" s="158" t="str">
        <f t="shared" si="36"/>
        <v>-</v>
      </c>
      <c r="AJ78" s="158" t="str">
        <f t="shared" si="37"/>
        <v>-</v>
      </c>
      <c r="AK78" s="158" t="str">
        <f t="shared" si="38"/>
        <v>-</v>
      </c>
      <c r="AL78" s="158" t="str">
        <f t="shared" si="48"/>
        <v/>
      </c>
      <c r="AM78" s="158" t="e">
        <f t="shared" ca="1" si="39"/>
        <v>#DIV/0!</v>
      </c>
    </row>
    <row r="79" spans="2:39" ht="15" customHeight="1">
      <c r="B79" s="175" t="b">
        <f>IF(TRIM(Length_11!A74)="",FALSE,TRUE)</f>
        <v>0</v>
      </c>
      <c r="C79" s="158" t="str">
        <f>IF($B79=FALSE,"",VALUE(Length_11!A74))</f>
        <v/>
      </c>
      <c r="D79" s="158" t="str">
        <f>IF($B79=FALSE,"",Length_11!B74)</f>
        <v/>
      </c>
      <c r="E79" s="175" t="str">
        <f>IF($B79=FALSE,"",Length_11!M74)</f>
        <v/>
      </c>
      <c r="F79" s="175" t="str">
        <f>IF($B79=FALSE,"",Length_11!N74)</f>
        <v/>
      </c>
      <c r="G79" s="175" t="str">
        <f>IF($B79=FALSE,"",Length_11!O74)</f>
        <v/>
      </c>
      <c r="H79" s="175" t="str">
        <f>IF($B79=FALSE,"",Length_11!P74)</f>
        <v/>
      </c>
      <c r="I79" s="175" t="str">
        <f>IF($B79=FALSE,"",Length_11!Q74)</f>
        <v/>
      </c>
      <c r="J79" s="175" t="str">
        <f>IF($B79=FALSE,"",Length_11!R74)</f>
        <v/>
      </c>
      <c r="K79" s="158" t="str">
        <f t="shared" si="40"/>
        <v/>
      </c>
      <c r="L79" s="176" t="str">
        <f t="shared" si="25"/>
        <v/>
      </c>
      <c r="M79" s="178" t="str">
        <f>IF($B79=FALSE,"",Calcu!K79*J$3)</f>
        <v/>
      </c>
      <c r="N79" s="177" t="str">
        <f>IF($B79=FALSE,"",Length_11!E387)</f>
        <v/>
      </c>
      <c r="O79" s="158" t="str">
        <f t="shared" si="41"/>
        <v/>
      </c>
      <c r="P79" s="158" t="str">
        <f t="shared" si="42"/>
        <v/>
      </c>
      <c r="Q79" s="158" t="str">
        <f t="shared" si="43"/>
        <v/>
      </c>
      <c r="R79" s="158" t="str">
        <f t="shared" si="44"/>
        <v/>
      </c>
      <c r="S79" s="165" t="str">
        <f t="shared" si="26"/>
        <v/>
      </c>
      <c r="T79" s="197" t="str">
        <f t="shared" si="27"/>
        <v/>
      </c>
      <c r="U79" s="158" t="str">
        <f t="shared" si="28"/>
        <v/>
      </c>
      <c r="V79" s="158" t="str">
        <f t="shared" si="29"/>
        <v/>
      </c>
      <c r="W79" s="158" t="str">
        <f t="shared" si="30"/>
        <v/>
      </c>
      <c r="X79" s="158" t="str">
        <f t="shared" si="31"/>
        <v/>
      </c>
      <c r="Y79" s="158" t="str">
        <f t="shared" si="32"/>
        <v/>
      </c>
      <c r="Z79" s="158" t="str">
        <f t="shared" si="33"/>
        <v/>
      </c>
      <c r="AA79" s="202" t="str">
        <f t="shared" si="34"/>
        <v/>
      </c>
      <c r="AB79" s="203" t="str">
        <f t="shared" si="45"/>
        <v/>
      </c>
      <c r="AC79" s="158" t="str">
        <f t="shared" si="46"/>
        <v/>
      </c>
      <c r="AD79" s="158" t="str">
        <f t="shared" si="47"/>
        <v/>
      </c>
      <c r="AE79" s="122"/>
      <c r="AF79" s="158" t="e">
        <f ca="1">IF(Length_11!J74&lt;0,ROUNDUP(Length_11!J74*J$3,$M$335),ROUNDDOWN(Length_11!J74*J$3,$M$335))</f>
        <v>#DIV/0!</v>
      </c>
      <c r="AG79" s="158" t="e">
        <f ca="1">IF(Length_11!K74&lt;0,ROUNDDOWN(Length_11!K74*J$3,$M$335),ROUNDUP(Length_11!K74*J$3,$M$335))</f>
        <v>#DIV/0!</v>
      </c>
      <c r="AH79" s="158" t="str">
        <f t="shared" si="35"/>
        <v>-</v>
      </c>
      <c r="AI79" s="158" t="str">
        <f t="shared" si="36"/>
        <v>-</v>
      </c>
      <c r="AJ79" s="158" t="str">
        <f t="shared" si="37"/>
        <v>-</v>
      </c>
      <c r="AK79" s="158" t="str">
        <f t="shared" si="38"/>
        <v>-</v>
      </c>
      <c r="AL79" s="158" t="str">
        <f t="shared" si="48"/>
        <v/>
      </c>
      <c r="AM79" s="158" t="e">
        <f t="shared" ca="1" si="39"/>
        <v>#DIV/0!</v>
      </c>
    </row>
    <row r="80" spans="2:39" ht="15" customHeight="1">
      <c r="B80" s="175" t="b">
        <f>IF(TRIM(Length_11!A75)="",FALSE,TRUE)</f>
        <v>0</v>
      </c>
      <c r="C80" s="158" t="str">
        <f>IF($B80=FALSE,"",VALUE(Length_11!A75))</f>
        <v/>
      </c>
      <c r="D80" s="158" t="str">
        <f>IF($B80=FALSE,"",Length_11!B75)</f>
        <v/>
      </c>
      <c r="E80" s="175" t="str">
        <f>IF($B80=FALSE,"",Length_11!M75)</f>
        <v/>
      </c>
      <c r="F80" s="175" t="str">
        <f>IF($B80=FALSE,"",Length_11!N75)</f>
        <v/>
      </c>
      <c r="G80" s="175" t="str">
        <f>IF($B80=FALSE,"",Length_11!O75)</f>
        <v/>
      </c>
      <c r="H80" s="175" t="str">
        <f>IF($B80=FALSE,"",Length_11!P75)</f>
        <v/>
      </c>
      <c r="I80" s="175" t="str">
        <f>IF($B80=FALSE,"",Length_11!Q75)</f>
        <v/>
      </c>
      <c r="J80" s="175" t="str">
        <f>IF($B80=FALSE,"",Length_11!R75)</f>
        <v/>
      </c>
      <c r="K80" s="158" t="str">
        <f t="shared" si="40"/>
        <v/>
      </c>
      <c r="L80" s="176" t="str">
        <f t="shared" si="25"/>
        <v/>
      </c>
      <c r="M80" s="178" t="str">
        <f>IF($B80=FALSE,"",Calcu!K80*J$3)</f>
        <v/>
      </c>
      <c r="N80" s="177" t="str">
        <f>IF($B80=FALSE,"",Length_11!E388)</f>
        <v/>
      </c>
      <c r="O80" s="158" t="str">
        <f t="shared" si="41"/>
        <v/>
      </c>
      <c r="P80" s="158" t="str">
        <f t="shared" si="42"/>
        <v/>
      </c>
      <c r="Q80" s="158" t="str">
        <f t="shared" si="43"/>
        <v/>
      </c>
      <c r="R80" s="158" t="str">
        <f t="shared" si="44"/>
        <v/>
      </c>
      <c r="S80" s="165" t="str">
        <f t="shared" si="26"/>
        <v/>
      </c>
      <c r="T80" s="197" t="str">
        <f t="shared" si="27"/>
        <v/>
      </c>
      <c r="U80" s="158" t="str">
        <f t="shared" si="28"/>
        <v/>
      </c>
      <c r="V80" s="158" t="str">
        <f t="shared" si="29"/>
        <v/>
      </c>
      <c r="W80" s="158" t="str">
        <f t="shared" si="30"/>
        <v/>
      </c>
      <c r="X80" s="158" t="str">
        <f t="shared" si="31"/>
        <v/>
      </c>
      <c r="Y80" s="158" t="str">
        <f t="shared" si="32"/>
        <v/>
      </c>
      <c r="Z80" s="158" t="str">
        <f t="shared" si="33"/>
        <v/>
      </c>
      <c r="AA80" s="202" t="str">
        <f t="shared" si="34"/>
        <v/>
      </c>
      <c r="AB80" s="203" t="str">
        <f t="shared" si="45"/>
        <v/>
      </c>
      <c r="AC80" s="158" t="str">
        <f t="shared" si="46"/>
        <v/>
      </c>
      <c r="AD80" s="158" t="str">
        <f t="shared" si="47"/>
        <v/>
      </c>
      <c r="AE80" s="122"/>
      <c r="AF80" s="158" t="e">
        <f ca="1">IF(Length_11!J75&lt;0,ROUNDUP(Length_11!J75*J$3,$M$335),ROUNDDOWN(Length_11!J75*J$3,$M$335))</f>
        <v>#DIV/0!</v>
      </c>
      <c r="AG80" s="158" t="e">
        <f ca="1">IF(Length_11!K75&lt;0,ROUNDDOWN(Length_11!K75*J$3,$M$335),ROUNDUP(Length_11!K75*J$3,$M$335))</f>
        <v>#DIV/0!</v>
      </c>
      <c r="AH80" s="158" t="str">
        <f t="shared" si="35"/>
        <v>-</v>
      </c>
      <c r="AI80" s="158" t="str">
        <f t="shared" si="36"/>
        <v>-</v>
      </c>
      <c r="AJ80" s="158" t="str">
        <f t="shared" si="37"/>
        <v>-</v>
      </c>
      <c r="AK80" s="158" t="str">
        <f t="shared" si="38"/>
        <v>-</v>
      </c>
      <c r="AL80" s="158" t="str">
        <f t="shared" si="48"/>
        <v/>
      </c>
      <c r="AM80" s="158" t="e">
        <f t="shared" ca="1" si="39"/>
        <v>#DIV/0!</v>
      </c>
    </row>
    <row r="81" spans="2:39" ht="15" customHeight="1">
      <c r="B81" s="175" t="b">
        <f>IF(TRIM(Length_11!A76)="",FALSE,TRUE)</f>
        <v>0</v>
      </c>
      <c r="C81" s="158" t="str">
        <f>IF($B81=FALSE,"",VALUE(Length_11!A76))</f>
        <v/>
      </c>
      <c r="D81" s="158" t="str">
        <f>IF($B81=FALSE,"",Length_11!B76)</f>
        <v/>
      </c>
      <c r="E81" s="175" t="str">
        <f>IF($B81=FALSE,"",Length_11!M76)</f>
        <v/>
      </c>
      <c r="F81" s="175" t="str">
        <f>IF($B81=FALSE,"",Length_11!N76)</f>
        <v/>
      </c>
      <c r="G81" s="175" t="str">
        <f>IF($B81=FALSE,"",Length_11!O76)</f>
        <v/>
      </c>
      <c r="H81" s="175" t="str">
        <f>IF($B81=FALSE,"",Length_11!P76)</f>
        <v/>
      </c>
      <c r="I81" s="175" t="str">
        <f>IF($B81=FALSE,"",Length_11!Q76)</f>
        <v/>
      </c>
      <c r="J81" s="175" t="str">
        <f>IF($B81=FALSE,"",Length_11!R76)</f>
        <v/>
      </c>
      <c r="K81" s="158" t="str">
        <f t="shared" si="40"/>
        <v/>
      </c>
      <c r="L81" s="176" t="str">
        <f t="shared" si="25"/>
        <v/>
      </c>
      <c r="M81" s="178" t="str">
        <f>IF($B81=FALSE,"",Calcu!K81*J$3)</f>
        <v/>
      </c>
      <c r="N81" s="177" t="str">
        <f>IF($B81=FALSE,"",Length_11!E389)</f>
        <v/>
      </c>
      <c r="O81" s="158" t="str">
        <f t="shared" si="41"/>
        <v/>
      </c>
      <c r="P81" s="158" t="str">
        <f t="shared" si="42"/>
        <v/>
      </c>
      <c r="Q81" s="158" t="str">
        <f t="shared" si="43"/>
        <v/>
      </c>
      <c r="R81" s="158" t="str">
        <f t="shared" si="44"/>
        <v/>
      </c>
      <c r="S81" s="165" t="str">
        <f t="shared" si="26"/>
        <v/>
      </c>
      <c r="T81" s="197" t="str">
        <f t="shared" si="27"/>
        <v/>
      </c>
      <c r="U81" s="158" t="str">
        <f t="shared" si="28"/>
        <v/>
      </c>
      <c r="V81" s="158" t="str">
        <f t="shared" si="29"/>
        <v/>
      </c>
      <c r="W81" s="158" t="str">
        <f t="shared" si="30"/>
        <v/>
      </c>
      <c r="X81" s="158" t="str">
        <f t="shared" si="31"/>
        <v/>
      </c>
      <c r="Y81" s="158" t="str">
        <f t="shared" si="32"/>
        <v/>
      </c>
      <c r="Z81" s="158" t="str">
        <f t="shared" si="33"/>
        <v/>
      </c>
      <c r="AA81" s="202" t="str">
        <f t="shared" si="34"/>
        <v/>
      </c>
      <c r="AB81" s="203" t="str">
        <f t="shared" si="45"/>
        <v/>
      </c>
      <c r="AC81" s="158" t="str">
        <f t="shared" si="46"/>
        <v/>
      </c>
      <c r="AD81" s="158" t="str">
        <f t="shared" si="47"/>
        <v/>
      </c>
      <c r="AE81" s="122"/>
      <c r="AF81" s="158" t="e">
        <f ca="1">IF(Length_11!J76&lt;0,ROUNDUP(Length_11!J76*J$3,$M$335),ROUNDDOWN(Length_11!J76*J$3,$M$335))</f>
        <v>#DIV/0!</v>
      </c>
      <c r="AG81" s="158" t="e">
        <f ca="1">IF(Length_11!K76&lt;0,ROUNDDOWN(Length_11!K76*J$3,$M$335),ROUNDUP(Length_11!K76*J$3,$M$335))</f>
        <v>#DIV/0!</v>
      </c>
      <c r="AH81" s="158" t="str">
        <f t="shared" si="35"/>
        <v>-</v>
      </c>
      <c r="AI81" s="158" t="str">
        <f t="shared" si="36"/>
        <v>-</v>
      </c>
      <c r="AJ81" s="158" t="str">
        <f t="shared" si="37"/>
        <v>-</v>
      </c>
      <c r="AK81" s="158" t="str">
        <f t="shared" si="38"/>
        <v>-</v>
      </c>
      <c r="AL81" s="158" t="str">
        <f t="shared" si="48"/>
        <v/>
      </c>
      <c r="AM81" s="158" t="e">
        <f t="shared" ca="1" si="39"/>
        <v>#DIV/0!</v>
      </c>
    </row>
    <row r="82" spans="2:39" ht="15" customHeight="1">
      <c r="B82" s="175" t="b">
        <f>IF(TRIM(Length_11!A77)="",FALSE,TRUE)</f>
        <v>0</v>
      </c>
      <c r="C82" s="158" t="str">
        <f>IF($B82=FALSE,"",VALUE(Length_11!A77))</f>
        <v/>
      </c>
      <c r="D82" s="158" t="str">
        <f>IF($B82=FALSE,"",Length_11!B77)</f>
        <v/>
      </c>
      <c r="E82" s="175" t="str">
        <f>IF($B82=FALSE,"",Length_11!M77)</f>
        <v/>
      </c>
      <c r="F82" s="175" t="str">
        <f>IF($B82=FALSE,"",Length_11!N77)</f>
        <v/>
      </c>
      <c r="G82" s="175" t="str">
        <f>IF($B82=FALSE,"",Length_11!O77)</f>
        <v/>
      </c>
      <c r="H82" s="175" t="str">
        <f>IF($B82=FALSE,"",Length_11!P77)</f>
        <v/>
      </c>
      <c r="I82" s="175" t="str">
        <f>IF($B82=FALSE,"",Length_11!Q77)</f>
        <v/>
      </c>
      <c r="J82" s="175" t="str">
        <f>IF($B82=FALSE,"",Length_11!R77)</f>
        <v/>
      </c>
      <c r="K82" s="158" t="str">
        <f t="shared" si="40"/>
        <v/>
      </c>
      <c r="L82" s="176" t="str">
        <f t="shared" si="25"/>
        <v/>
      </c>
      <c r="M82" s="178" t="str">
        <f>IF($B82=FALSE,"",Calcu!K82*J$3)</f>
        <v/>
      </c>
      <c r="N82" s="177" t="str">
        <f>IF($B82=FALSE,"",Length_11!E390)</f>
        <v/>
      </c>
      <c r="O82" s="158" t="str">
        <f t="shared" si="41"/>
        <v/>
      </c>
      <c r="P82" s="158" t="str">
        <f t="shared" si="42"/>
        <v/>
      </c>
      <c r="Q82" s="158" t="str">
        <f t="shared" si="43"/>
        <v/>
      </c>
      <c r="R82" s="158" t="str">
        <f t="shared" si="44"/>
        <v/>
      </c>
      <c r="S82" s="165" t="str">
        <f t="shared" si="26"/>
        <v/>
      </c>
      <c r="T82" s="197" t="str">
        <f t="shared" si="27"/>
        <v/>
      </c>
      <c r="U82" s="158" t="str">
        <f t="shared" si="28"/>
        <v/>
      </c>
      <c r="V82" s="158" t="str">
        <f t="shared" si="29"/>
        <v/>
      </c>
      <c r="W82" s="158" t="str">
        <f t="shared" si="30"/>
        <v/>
      </c>
      <c r="X82" s="158" t="str">
        <f t="shared" si="31"/>
        <v/>
      </c>
      <c r="Y82" s="158" t="str">
        <f t="shared" si="32"/>
        <v/>
      </c>
      <c r="Z82" s="158" t="str">
        <f t="shared" si="33"/>
        <v/>
      </c>
      <c r="AA82" s="202" t="str">
        <f t="shared" si="34"/>
        <v/>
      </c>
      <c r="AB82" s="203" t="str">
        <f t="shared" si="45"/>
        <v/>
      </c>
      <c r="AC82" s="158" t="str">
        <f t="shared" si="46"/>
        <v/>
      </c>
      <c r="AD82" s="158" t="str">
        <f t="shared" si="47"/>
        <v/>
      </c>
      <c r="AE82" s="122"/>
      <c r="AF82" s="158" t="e">
        <f ca="1">IF(Length_11!J77&lt;0,ROUNDUP(Length_11!J77*J$3,$M$335),ROUNDDOWN(Length_11!J77*J$3,$M$335))</f>
        <v>#DIV/0!</v>
      </c>
      <c r="AG82" s="158" t="e">
        <f ca="1">IF(Length_11!K77&lt;0,ROUNDDOWN(Length_11!K77*J$3,$M$335),ROUNDUP(Length_11!K77*J$3,$M$335))</f>
        <v>#DIV/0!</v>
      </c>
      <c r="AH82" s="158" t="str">
        <f t="shared" si="35"/>
        <v>-</v>
      </c>
      <c r="AI82" s="158" t="str">
        <f t="shared" si="36"/>
        <v>-</v>
      </c>
      <c r="AJ82" s="158" t="str">
        <f t="shared" si="37"/>
        <v>-</v>
      </c>
      <c r="AK82" s="158" t="str">
        <f t="shared" si="38"/>
        <v>-</v>
      </c>
      <c r="AL82" s="158" t="str">
        <f t="shared" si="48"/>
        <v/>
      </c>
      <c r="AM82" s="158" t="e">
        <f t="shared" ca="1" si="39"/>
        <v>#DIV/0!</v>
      </c>
    </row>
    <row r="83" spans="2:39" ht="15" customHeight="1">
      <c r="B83" s="175" t="b">
        <f>IF(TRIM(Length_11!A78)="",FALSE,TRUE)</f>
        <v>0</v>
      </c>
      <c r="C83" s="158" t="str">
        <f>IF($B83=FALSE,"",VALUE(Length_11!A78))</f>
        <v/>
      </c>
      <c r="D83" s="158" t="str">
        <f>IF($B83=FALSE,"",Length_11!B78)</f>
        <v/>
      </c>
      <c r="E83" s="175" t="str">
        <f>IF($B83=FALSE,"",Length_11!M78)</f>
        <v/>
      </c>
      <c r="F83" s="175" t="str">
        <f>IF($B83=FALSE,"",Length_11!N78)</f>
        <v/>
      </c>
      <c r="G83" s="175" t="str">
        <f>IF($B83=FALSE,"",Length_11!O78)</f>
        <v/>
      </c>
      <c r="H83" s="175" t="str">
        <f>IF($B83=FALSE,"",Length_11!P78)</f>
        <v/>
      </c>
      <c r="I83" s="175" t="str">
        <f>IF($B83=FALSE,"",Length_11!Q78)</f>
        <v/>
      </c>
      <c r="J83" s="175" t="str">
        <f>IF($B83=FALSE,"",Length_11!R78)</f>
        <v/>
      </c>
      <c r="K83" s="158" t="str">
        <f t="shared" si="40"/>
        <v/>
      </c>
      <c r="L83" s="176" t="str">
        <f t="shared" si="25"/>
        <v/>
      </c>
      <c r="M83" s="178" t="str">
        <f>IF($B83=FALSE,"",Calcu!K83*J$3)</f>
        <v/>
      </c>
      <c r="N83" s="177" t="str">
        <f>IF($B83=FALSE,"",Length_11!E391)</f>
        <v/>
      </c>
      <c r="O83" s="158" t="str">
        <f t="shared" si="41"/>
        <v/>
      </c>
      <c r="P83" s="158" t="str">
        <f t="shared" si="42"/>
        <v/>
      </c>
      <c r="Q83" s="158" t="str">
        <f t="shared" si="43"/>
        <v/>
      </c>
      <c r="R83" s="158" t="str">
        <f t="shared" si="44"/>
        <v/>
      </c>
      <c r="S83" s="165" t="str">
        <f t="shared" si="26"/>
        <v/>
      </c>
      <c r="T83" s="197" t="str">
        <f t="shared" si="27"/>
        <v/>
      </c>
      <c r="U83" s="158" t="str">
        <f t="shared" si="28"/>
        <v/>
      </c>
      <c r="V83" s="158" t="str">
        <f t="shared" si="29"/>
        <v/>
      </c>
      <c r="W83" s="158" t="str">
        <f t="shared" si="30"/>
        <v/>
      </c>
      <c r="X83" s="158" t="str">
        <f t="shared" si="31"/>
        <v/>
      </c>
      <c r="Y83" s="158" t="str">
        <f t="shared" si="32"/>
        <v/>
      </c>
      <c r="Z83" s="158" t="str">
        <f t="shared" si="33"/>
        <v/>
      </c>
      <c r="AA83" s="202" t="str">
        <f t="shared" si="34"/>
        <v/>
      </c>
      <c r="AB83" s="203" t="str">
        <f t="shared" si="45"/>
        <v/>
      </c>
      <c r="AC83" s="158" t="str">
        <f t="shared" si="46"/>
        <v/>
      </c>
      <c r="AD83" s="158" t="str">
        <f t="shared" si="47"/>
        <v/>
      </c>
      <c r="AE83" s="122"/>
      <c r="AF83" s="158" t="e">
        <f ca="1">IF(Length_11!J78&lt;0,ROUNDUP(Length_11!J78*J$3,$M$335),ROUNDDOWN(Length_11!J78*J$3,$M$335))</f>
        <v>#DIV/0!</v>
      </c>
      <c r="AG83" s="158" t="e">
        <f ca="1">IF(Length_11!K78&lt;0,ROUNDDOWN(Length_11!K78*J$3,$M$335),ROUNDUP(Length_11!K78*J$3,$M$335))</f>
        <v>#DIV/0!</v>
      </c>
      <c r="AH83" s="158" t="str">
        <f t="shared" si="35"/>
        <v>-</v>
      </c>
      <c r="AI83" s="158" t="str">
        <f t="shared" si="36"/>
        <v>-</v>
      </c>
      <c r="AJ83" s="158" t="str">
        <f t="shared" si="37"/>
        <v>-</v>
      </c>
      <c r="AK83" s="158" t="str">
        <f t="shared" si="38"/>
        <v>-</v>
      </c>
      <c r="AL83" s="158" t="str">
        <f t="shared" si="48"/>
        <v/>
      </c>
      <c r="AM83" s="158" t="e">
        <f t="shared" ca="1" si="39"/>
        <v>#DIV/0!</v>
      </c>
    </row>
    <row r="84" spans="2:39" ht="15" customHeight="1">
      <c r="B84" s="175" t="b">
        <f>IF(TRIM(Length_11!A79)="",FALSE,TRUE)</f>
        <v>0</v>
      </c>
      <c r="C84" s="158" t="str">
        <f>IF($B84=FALSE,"",VALUE(Length_11!A79))</f>
        <v/>
      </c>
      <c r="D84" s="158" t="str">
        <f>IF($B84=FALSE,"",Length_11!B79)</f>
        <v/>
      </c>
      <c r="E84" s="175" t="str">
        <f>IF($B84=FALSE,"",Length_11!M79)</f>
        <v/>
      </c>
      <c r="F84" s="175" t="str">
        <f>IF($B84=FALSE,"",Length_11!N79)</f>
        <v/>
      </c>
      <c r="G84" s="175" t="str">
        <f>IF($B84=FALSE,"",Length_11!O79)</f>
        <v/>
      </c>
      <c r="H84" s="175" t="str">
        <f>IF($B84=FALSE,"",Length_11!P79)</f>
        <v/>
      </c>
      <c r="I84" s="175" t="str">
        <f>IF($B84=FALSE,"",Length_11!Q79)</f>
        <v/>
      </c>
      <c r="J84" s="175" t="str">
        <f>IF($B84=FALSE,"",Length_11!R79)</f>
        <v/>
      </c>
      <c r="K84" s="158" t="str">
        <f t="shared" si="40"/>
        <v/>
      </c>
      <c r="L84" s="176" t="str">
        <f t="shared" si="25"/>
        <v/>
      </c>
      <c r="M84" s="178" t="str">
        <f>IF($B84=FALSE,"",Calcu!K84*J$3)</f>
        <v/>
      </c>
      <c r="N84" s="177" t="str">
        <f>IF($B84=FALSE,"",Length_11!E392)</f>
        <v/>
      </c>
      <c r="O84" s="158" t="str">
        <f t="shared" si="41"/>
        <v/>
      </c>
      <c r="P84" s="158" t="str">
        <f t="shared" si="42"/>
        <v/>
      </c>
      <c r="Q84" s="158" t="str">
        <f t="shared" si="43"/>
        <v/>
      </c>
      <c r="R84" s="158" t="str">
        <f t="shared" si="44"/>
        <v/>
      </c>
      <c r="S84" s="165" t="str">
        <f t="shared" si="26"/>
        <v/>
      </c>
      <c r="T84" s="197" t="str">
        <f t="shared" si="27"/>
        <v/>
      </c>
      <c r="U84" s="158" t="str">
        <f t="shared" si="28"/>
        <v/>
      </c>
      <c r="V84" s="158" t="str">
        <f t="shared" si="29"/>
        <v/>
      </c>
      <c r="W84" s="158" t="str">
        <f t="shared" si="30"/>
        <v/>
      </c>
      <c r="X84" s="158" t="str">
        <f t="shared" si="31"/>
        <v/>
      </c>
      <c r="Y84" s="158" t="str">
        <f t="shared" si="32"/>
        <v/>
      </c>
      <c r="Z84" s="158" t="str">
        <f t="shared" si="33"/>
        <v/>
      </c>
      <c r="AA84" s="202" t="str">
        <f t="shared" si="34"/>
        <v/>
      </c>
      <c r="AB84" s="203" t="str">
        <f t="shared" si="45"/>
        <v/>
      </c>
      <c r="AC84" s="158" t="str">
        <f t="shared" si="46"/>
        <v/>
      </c>
      <c r="AD84" s="158" t="str">
        <f t="shared" si="47"/>
        <v/>
      </c>
      <c r="AE84" s="122"/>
      <c r="AF84" s="158" t="e">
        <f ca="1">IF(Length_11!J79&lt;0,ROUNDUP(Length_11!J79*J$3,$M$335),ROUNDDOWN(Length_11!J79*J$3,$M$335))</f>
        <v>#DIV/0!</v>
      </c>
      <c r="AG84" s="158" t="e">
        <f ca="1">IF(Length_11!K79&lt;0,ROUNDDOWN(Length_11!K79*J$3,$M$335),ROUNDUP(Length_11!K79*J$3,$M$335))</f>
        <v>#DIV/0!</v>
      </c>
      <c r="AH84" s="158" t="str">
        <f t="shared" si="35"/>
        <v>-</v>
      </c>
      <c r="AI84" s="158" t="str">
        <f t="shared" si="36"/>
        <v>-</v>
      </c>
      <c r="AJ84" s="158" t="str">
        <f t="shared" si="37"/>
        <v>-</v>
      </c>
      <c r="AK84" s="158" t="str">
        <f t="shared" si="38"/>
        <v>-</v>
      </c>
      <c r="AL84" s="158" t="str">
        <f t="shared" si="48"/>
        <v/>
      </c>
      <c r="AM84" s="158" t="e">
        <f t="shared" ca="1" si="39"/>
        <v>#DIV/0!</v>
      </c>
    </row>
    <row r="85" spans="2:39" ht="15" customHeight="1">
      <c r="B85" s="175" t="b">
        <f>IF(TRIM(Length_11!A80)="",FALSE,TRUE)</f>
        <v>0</v>
      </c>
      <c r="C85" s="158" t="str">
        <f>IF($B85=FALSE,"",VALUE(Length_11!A80))</f>
        <v/>
      </c>
      <c r="D85" s="158" t="str">
        <f>IF($B85=FALSE,"",Length_11!B80)</f>
        <v/>
      </c>
      <c r="E85" s="175" t="str">
        <f>IF($B85=FALSE,"",Length_11!M80)</f>
        <v/>
      </c>
      <c r="F85" s="175" t="str">
        <f>IF($B85=FALSE,"",Length_11!N80)</f>
        <v/>
      </c>
      <c r="G85" s="175" t="str">
        <f>IF($B85=FALSE,"",Length_11!O80)</f>
        <v/>
      </c>
      <c r="H85" s="175" t="str">
        <f>IF($B85=FALSE,"",Length_11!P80)</f>
        <v/>
      </c>
      <c r="I85" s="175" t="str">
        <f>IF($B85=FALSE,"",Length_11!Q80)</f>
        <v/>
      </c>
      <c r="J85" s="175" t="str">
        <f>IF($B85=FALSE,"",Length_11!R80)</f>
        <v/>
      </c>
      <c r="K85" s="158" t="str">
        <f t="shared" si="40"/>
        <v/>
      </c>
      <c r="L85" s="176" t="str">
        <f t="shared" si="25"/>
        <v/>
      </c>
      <c r="M85" s="178" t="str">
        <f>IF($B85=FALSE,"",Calcu!K85*J$3)</f>
        <v/>
      </c>
      <c r="N85" s="177" t="str">
        <f>IF($B85=FALSE,"",Length_11!E393)</f>
        <v/>
      </c>
      <c r="O85" s="158" t="str">
        <f t="shared" si="41"/>
        <v/>
      </c>
      <c r="P85" s="158" t="str">
        <f t="shared" si="42"/>
        <v/>
      </c>
      <c r="Q85" s="158" t="str">
        <f t="shared" si="43"/>
        <v/>
      </c>
      <c r="R85" s="158" t="str">
        <f t="shared" si="44"/>
        <v/>
      </c>
      <c r="S85" s="165" t="str">
        <f t="shared" si="26"/>
        <v/>
      </c>
      <c r="T85" s="197" t="str">
        <f t="shared" si="27"/>
        <v/>
      </c>
      <c r="U85" s="158" t="str">
        <f t="shared" si="28"/>
        <v/>
      </c>
      <c r="V85" s="158" t="str">
        <f t="shared" si="29"/>
        <v/>
      </c>
      <c r="W85" s="158" t="str">
        <f t="shared" si="30"/>
        <v/>
      </c>
      <c r="X85" s="158" t="str">
        <f t="shared" si="31"/>
        <v/>
      </c>
      <c r="Y85" s="158" t="str">
        <f t="shared" si="32"/>
        <v/>
      </c>
      <c r="Z85" s="158" t="str">
        <f t="shared" si="33"/>
        <v/>
      </c>
      <c r="AA85" s="202" t="str">
        <f t="shared" si="34"/>
        <v/>
      </c>
      <c r="AB85" s="203" t="str">
        <f t="shared" si="45"/>
        <v/>
      </c>
      <c r="AC85" s="158" t="str">
        <f t="shared" si="46"/>
        <v/>
      </c>
      <c r="AD85" s="158" t="str">
        <f t="shared" si="47"/>
        <v/>
      </c>
      <c r="AE85" s="122"/>
      <c r="AF85" s="158" t="e">
        <f ca="1">IF(Length_11!J80&lt;0,ROUNDUP(Length_11!J80*J$3,$M$335),ROUNDDOWN(Length_11!J80*J$3,$M$335))</f>
        <v>#DIV/0!</v>
      </c>
      <c r="AG85" s="158" t="e">
        <f ca="1">IF(Length_11!K80&lt;0,ROUNDDOWN(Length_11!K80*J$3,$M$335),ROUNDUP(Length_11!K80*J$3,$M$335))</f>
        <v>#DIV/0!</v>
      </c>
      <c r="AH85" s="158" t="str">
        <f t="shared" si="35"/>
        <v>-</v>
      </c>
      <c r="AI85" s="158" t="str">
        <f t="shared" si="36"/>
        <v>-</v>
      </c>
      <c r="AJ85" s="158" t="str">
        <f t="shared" si="37"/>
        <v>-</v>
      </c>
      <c r="AK85" s="158" t="str">
        <f t="shared" si="38"/>
        <v>-</v>
      </c>
      <c r="AL85" s="158" t="str">
        <f t="shared" si="48"/>
        <v/>
      </c>
      <c r="AM85" s="158" t="e">
        <f t="shared" ca="1" si="39"/>
        <v>#DIV/0!</v>
      </c>
    </row>
    <row r="86" spans="2:39" ht="15" customHeight="1">
      <c r="B86" s="175" t="b">
        <f>IF(TRIM(Length_11!A81)="",FALSE,TRUE)</f>
        <v>0</v>
      </c>
      <c r="C86" s="158" t="str">
        <f>IF($B86=FALSE,"",VALUE(Length_11!A81))</f>
        <v/>
      </c>
      <c r="D86" s="158" t="str">
        <f>IF($B86=FALSE,"",Length_11!B81)</f>
        <v/>
      </c>
      <c r="E86" s="175" t="str">
        <f>IF($B86=FALSE,"",Length_11!M81)</f>
        <v/>
      </c>
      <c r="F86" s="175" t="str">
        <f>IF($B86=FALSE,"",Length_11!N81)</f>
        <v/>
      </c>
      <c r="G86" s="175" t="str">
        <f>IF($B86=FALSE,"",Length_11!O81)</f>
        <v/>
      </c>
      <c r="H86" s="175" t="str">
        <f>IF($B86=FALSE,"",Length_11!P81)</f>
        <v/>
      </c>
      <c r="I86" s="175" t="str">
        <f>IF($B86=FALSE,"",Length_11!Q81)</f>
        <v/>
      </c>
      <c r="J86" s="175" t="str">
        <f>IF($B86=FALSE,"",Length_11!R81)</f>
        <v/>
      </c>
      <c r="K86" s="158" t="str">
        <f t="shared" si="40"/>
        <v/>
      </c>
      <c r="L86" s="176" t="str">
        <f t="shared" si="25"/>
        <v/>
      </c>
      <c r="M86" s="178" t="str">
        <f>IF($B86=FALSE,"",Calcu!K86*J$3)</f>
        <v/>
      </c>
      <c r="N86" s="177" t="str">
        <f>IF($B86=FALSE,"",Length_11!E394)</f>
        <v/>
      </c>
      <c r="O86" s="158" t="str">
        <f t="shared" si="41"/>
        <v/>
      </c>
      <c r="P86" s="158" t="str">
        <f t="shared" si="42"/>
        <v/>
      </c>
      <c r="Q86" s="158" t="str">
        <f t="shared" si="43"/>
        <v/>
      </c>
      <c r="R86" s="158" t="str">
        <f t="shared" si="44"/>
        <v/>
      </c>
      <c r="S86" s="165" t="str">
        <f t="shared" si="26"/>
        <v/>
      </c>
      <c r="T86" s="197" t="str">
        <f t="shared" si="27"/>
        <v/>
      </c>
      <c r="U86" s="158" t="str">
        <f t="shared" si="28"/>
        <v/>
      </c>
      <c r="V86" s="158" t="str">
        <f t="shared" si="29"/>
        <v/>
      </c>
      <c r="W86" s="158" t="str">
        <f t="shared" si="30"/>
        <v/>
      </c>
      <c r="X86" s="158" t="str">
        <f t="shared" si="31"/>
        <v/>
      </c>
      <c r="Y86" s="158" t="str">
        <f t="shared" si="32"/>
        <v/>
      </c>
      <c r="Z86" s="158" t="str">
        <f t="shared" si="33"/>
        <v/>
      </c>
      <c r="AA86" s="202" t="str">
        <f t="shared" si="34"/>
        <v/>
      </c>
      <c r="AB86" s="203" t="str">
        <f t="shared" si="45"/>
        <v/>
      </c>
      <c r="AC86" s="158" t="str">
        <f t="shared" si="46"/>
        <v/>
      </c>
      <c r="AD86" s="158" t="str">
        <f t="shared" si="47"/>
        <v/>
      </c>
      <c r="AE86" s="122"/>
      <c r="AF86" s="158" t="e">
        <f ca="1">IF(Length_11!J81&lt;0,ROUNDUP(Length_11!J81*J$3,$M$335),ROUNDDOWN(Length_11!J81*J$3,$M$335))</f>
        <v>#DIV/0!</v>
      </c>
      <c r="AG86" s="158" t="e">
        <f ca="1">IF(Length_11!K81&lt;0,ROUNDDOWN(Length_11!K81*J$3,$M$335),ROUNDUP(Length_11!K81*J$3,$M$335))</f>
        <v>#DIV/0!</v>
      </c>
      <c r="AH86" s="158" t="str">
        <f t="shared" si="35"/>
        <v>-</v>
      </c>
      <c r="AI86" s="158" t="str">
        <f t="shared" si="36"/>
        <v>-</v>
      </c>
      <c r="AJ86" s="158" t="str">
        <f t="shared" si="37"/>
        <v>-</v>
      </c>
      <c r="AK86" s="158" t="str">
        <f t="shared" si="38"/>
        <v>-</v>
      </c>
      <c r="AL86" s="158" t="str">
        <f t="shared" si="48"/>
        <v/>
      </c>
      <c r="AM86" s="158" t="e">
        <f t="shared" ca="1" si="39"/>
        <v>#DIV/0!</v>
      </c>
    </row>
    <row r="87" spans="2:39" ht="15" customHeight="1">
      <c r="B87" s="175" t="b">
        <f>IF(TRIM(Length_11!A82)="",FALSE,TRUE)</f>
        <v>0</v>
      </c>
      <c r="C87" s="158" t="str">
        <f>IF($B87=FALSE,"",VALUE(Length_11!A82))</f>
        <v/>
      </c>
      <c r="D87" s="158" t="str">
        <f>IF($B87=FALSE,"",Length_11!B82)</f>
        <v/>
      </c>
      <c r="E87" s="175" t="str">
        <f>IF($B87=FALSE,"",Length_11!M82)</f>
        <v/>
      </c>
      <c r="F87" s="175" t="str">
        <f>IF($B87=FALSE,"",Length_11!N82)</f>
        <v/>
      </c>
      <c r="G87" s="175" t="str">
        <f>IF($B87=FALSE,"",Length_11!O82)</f>
        <v/>
      </c>
      <c r="H87" s="175" t="str">
        <f>IF($B87=FALSE,"",Length_11!P82)</f>
        <v/>
      </c>
      <c r="I87" s="175" t="str">
        <f>IF($B87=FALSE,"",Length_11!Q82)</f>
        <v/>
      </c>
      <c r="J87" s="175" t="str">
        <f>IF($B87=FALSE,"",Length_11!R82)</f>
        <v/>
      </c>
      <c r="K87" s="158" t="str">
        <f t="shared" si="40"/>
        <v/>
      </c>
      <c r="L87" s="176" t="str">
        <f t="shared" si="25"/>
        <v/>
      </c>
      <c r="M87" s="178" t="str">
        <f>IF($B87=FALSE,"",Calcu!K87*J$3)</f>
        <v/>
      </c>
      <c r="N87" s="177" t="str">
        <f>IF($B87=FALSE,"",Length_11!E395)</f>
        <v/>
      </c>
      <c r="O87" s="158" t="str">
        <f t="shared" si="41"/>
        <v/>
      </c>
      <c r="P87" s="158" t="str">
        <f t="shared" si="42"/>
        <v/>
      </c>
      <c r="Q87" s="158" t="str">
        <f t="shared" si="43"/>
        <v/>
      </c>
      <c r="R87" s="158" t="str">
        <f t="shared" si="44"/>
        <v/>
      </c>
      <c r="S87" s="165" t="str">
        <f t="shared" si="26"/>
        <v/>
      </c>
      <c r="T87" s="197" t="str">
        <f t="shared" si="27"/>
        <v/>
      </c>
      <c r="U87" s="158" t="str">
        <f t="shared" si="28"/>
        <v/>
      </c>
      <c r="V87" s="158" t="str">
        <f t="shared" si="29"/>
        <v/>
      </c>
      <c r="W87" s="158" t="str">
        <f t="shared" si="30"/>
        <v/>
      </c>
      <c r="X87" s="158" t="str">
        <f t="shared" si="31"/>
        <v/>
      </c>
      <c r="Y87" s="158" t="str">
        <f t="shared" si="32"/>
        <v/>
      </c>
      <c r="Z87" s="158" t="str">
        <f t="shared" si="33"/>
        <v/>
      </c>
      <c r="AA87" s="202" t="str">
        <f t="shared" si="34"/>
        <v/>
      </c>
      <c r="AB87" s="203" t="str">
        <f t="shared" si="45"/>
        <v/>
      </c>
      <c r="AC87" s="158" t="str">
        <f t="shared" si="46"/>
        <v/>
      </c>
      <c r="AD87" s="158" t="str">
        <f t="shared" si="47"/>
        <v/>
      </c>
      <c r="AE87" s="122"/>
      <c r="AF87" s="158" t="e">
        <f ca="1">IF(Length_11!J82&lt;0,ROUNDUP(Length_11!J82*J$3,$M$335),ROUNDDOWN(Length_11!J82*J$3,$M$335))</f>
        <v>#DIV/0!</v>
      </c>
      <c r="AG87" s="158" t="e">
        <f ca="1">IF(Length_11!K82&lt;0,ROUNDDOWN(Length_11!K82*J$3,$M$335),ROUNDUP(Length_11!K82*J$3,$M$335))</f>
        <v>#DIV/0!</v>
      </c>
      <c r="AH87" s="158" t="str">
        <f t="shared" si="35"/>
        <v>-</v>
      </c>
      <c r="AI87" s="158" t="str">
        <f t="shared" si="36"/>
        <v>-</v>
      </c>
      <c r="AJ87" s="158" t="str">
        <f t="shared" si="37"/>
        <v>-</v>
      </c>
      <c r="AK87" s="158" t="str">
        <f t="shared" si="38"/>
        <v>-</v>
      </c>
      <c r="AL87" s="158" t="str">
        <f t="shared" si="48"/>
        <v/>
      </c>
      <c r="AM87" s="158" t="e">
        <f t="shared" ca="1" si="39"/>
        <v>#DIV/0!</v>
      </c>
    </row>
    <row r="88" spans="2:39" ht="15" customHeight="1">
      <c r="B88" s="175" t="b">
        <f>IF(TRIM(Length_11!A83)="",FALSE,TRUE)</f>
        <v>0</v>
      </c>
      <c r="C88" s="158" t="str">
        <f>IF($B88=FALSE,"",VALUE(Length_11!A83))</f>
        <v/>
      </c>
      <c r="D88" s="158" t="str">
        <f>IF($B88=FALSE,"",Length_11!B83)</f>
        <v/>
      </c>
      <c r="E88" s="175" t="str">
        <f>IF($B88=FALSE,"",Length_11!M83)</f>
        <v/>
      </c>
      <c r="F88" s="175" t="str">
        <f>IF($B88=FALSE,"",Length_11!N83)</f>
        <v/>
      </c>
      <c r="G88" s="175" t="str">
        <f>IF($B88=FALSE,"",Length_11!O83)</f>
        <v/>
      </c>
      <c r="H88" s="175" t="str">
        <f>IF($B88=FALSE,"",Length_11!P83)</f>
        <v/>
      </c>
      <c r="I88" s="175" t="str">
        <f>IF($B88=FALSE,"",Length_11!Q83)</f>
        <v/>
      </c>
      <c r="J88" s="175" t="str">
        <f>IF($B88=FALSE,"",Length_11!R83)</f>
        <v/>
      </c>
      <c r="K88" s="158" t="str">
        <f t="shared" si="40"/>
        <v/>
      </c>
      <c r="L88" s="176" t="str">
        <f t="shared" si="25"/>
        <v/>
      </c>
      <c r="M88" s="178" t="str">
        <f>IF($B88=FALSE,"",Calcu!K88*J$3)</f>
        <v/>
      </c>
      <c r="N88" s="177" t="str">
        <f>IF($B88=FALSE,"",Length_11!E396)</f>
        <v/>
      </c>
      <c r="O88" s="158" t="str">
        <f t="shared" si="41"/>
        <v/>
      </c>
      <c r="P88" s="158" t="str">
        <f t="shared" si="42"/>
        <v/>
      </c>
      <c r="Q88" s="158" t="str">
        <f t="shared" si="43"/>
        <v/>
      </c>
      <c r="R88" s="158" t="str">
        <f t="shared" si="44"/>
        <v/>
      </c>
      <c r="S88" s="165" t="str">
        <f t="shared" si="26"/>
        <v/>
      </c>
      <c r="T88" s="197" t="str">
        <f t="shared" si="27"/>
        <v/>
      </c>
      <c r="U88" s="158" t="str">
        <f t="shared" si="28"/>
        <v/>
      </c>
      <c r="V88" s="158" t="str">
        <f t="shared" si="29"/>
        <v/>
      </c>
      <c r="W88" s="158" t="str">
        <f t="shared" si="30"/>
        <v/>
      </c>
      <c r="X88" s="158" t="str">
        <f t="shared" si="31"/>
        <v/>
      </c>
      <c r="Y88" s="158" t="str">
        <f t="shared" si="32"/>
        <v/>
      </c>
      <c r="Z88" s="158" t="str">
        <f t="shared" si="33"/>
        <v/>
      </c>
      <c r="AA88" s="202" t="str">
        <f t="shared" si="34"/>
        <v/>
      </c>
      <c r="AB88" s="203" t="str">
        <f t="shared" si="45"/>
        <v/>
      </c>
      <c r="AC88" s="158" t="str">
        <f t="shared" si="46"/>
        <v/>
      </c>
      <c r="AD88" s="158" t="str">
        <f t="shared" si="47"/>
        <v/>
      </c>
      <c r="AE88" s="122"/>
      <c r="AF88" s="158" t="e">
        <f ca="1">IF(Length_11!J83&lt;0,ROUNDUP(Length_11!J83*J$3,$M$335),ROUNDDOWN(Length_11!J83*J$3,$M$335))</f>
        <v>#DIV/0!</v>
      </c>
      <c r="AG88" s="158" t="e">
        <f ca="1">IF(Length_11!K83&lt;0,ROUNDDOWN(Length_11!K83*J$3,$M$335),ROUNDUP(Length_11!K83*J$3,$M$335))</f>
        <v>#DIV/0!</v>
      </c>
      <c r="AH88" s="158" t="str">
        <f t="shared" si="35"/>
        <v>-</v>
      </c>
      <c r="AI88" s="158" t="str">
        <f t="shared" si="36"/>
        <v>-</v>
      </c>
      <c r="AJ88" s="158" t="str">
        <f t="shared" si="37"/>
        <v>-</v>
      </c>
      <c r="AK88" s="158" t="str">
        <f t="shared" si="38"/>
        <v>-</v>
      </c>
      <c r="AL88" s="158" t="str">
        <f t="shared" si="48"/>
        <v/>
      </c>
      <c r="AM88" s="158" t="e">
        <f t="shared" ca="1" si="39"/>
        <v>#DIV/0!</v>
      </c>
    </row>
    <row r="89" spans="2:39" ht="15" customHeight="1">
      <c r="B89" s="175" t="b">
        <f>IF(TRIM(Length_11!A84)="",FALSE,TRUE)</f>
        <v>0</v>
      </c>
      <c r="C89" s="158" t="str">
        <f>IF($B89=FALSE,"",VALUE(Length_11!A84))</f>
        <v/>
      </c>
      <c r="D89" s="158" t="str">
        <f>IF($B89=FALSE,"",Length_11!B84)</f>
        <v/>
      </c>
      <c r="E89" s="175" t="str">
        <f>IF($B89=FALSE,"",Length_11!M84)</f>
        <v/>
      </c>
      <c r="F89" s="175" t="str">
        <f>IF($B89=FALSE,"",Length_11!N84)</f>
        <v/>
      </c>
      <c r="G89" s="175" t="str">
        <f>IF($B89=FALSE,"",Length_11!O84)</f>
        <v/>
      </c>
      <c r="H89" s="175" t="str">
        <f>IF($B89=FALSE,"",Length_11!P84)</f>
        <v/>
      </c>
      <c r="I89" s="175" t="str">
        <f>IF($B89=FALSE,"",Length_11!Q84)</f>
        <v/>
      </c>
      <c r="J89" s="175" t="str">
        <f>IF($B89=FALSE,"",Length_11!R84)</f>
        <v/>
      </c>
      <c r="K89" s="158" t="str">
        <f t="shared" si="40"/>
        <v/>
      </c>
      <c r="L89" s="176" t="str">
        <f t="shared" si="25"/>
        <v/>
      </c>
      <c r="M89" s="178" t="str">
        <f>IF($B89=FALSE,"",Calcu!K89*J$3)</f>
        <v/>
      </c>
      <c r="N89" s="177" t="str">
        <f>IF($B89=FALSE,"",Length_11!E397)</f>
        <v/>
      </c>
      <c r="O89" s="158" t="str">
        <f t="shared" si="41"/>
        <v/>
      </c>
      <c r="P89" s="158" t="str">
        <f t="shared" si="42"/>
        <v/>
      </c>
      <c r="Q89" s="158" t="str">
        <f t="shared" si="43"/>
        <v/>
      </c>
      <c r="R89" s="158" t="str">
        <f t="shared" si="44"/>
        <v/>
      </c>
      <c r="S89" s="165" t="str">
        <f t="shared" si="26"/>
        <v/>
      </c>
      <c r="T89" s="197" t="str">
        <f t="shared" si="27"/>
        <v/>
      </c>
      <c r="U89" s="158" t="str">
        <f t="shared" si="28"/>
        <v/>
      </c>
      <c r="V89" s="158" t="str">
        <f t="shared" si="29"/>
        <v/>
      </c>
      <c r="W89" s="158" t="str">
        <f t="shared" si="30"/>
        <v/>
      </c>
      <c r="X89" s="158" t="str">
        <f t="shared" si="31"/>
        <v/>
      </c>
      <c r="Y89" s="158" t="str">
        <f t="shared" si="32"/>
        <v/>
      </c>
      <c r="Z89" s="158" t="str">
        <f t="shared" si="33"/>
        <v/>
      </c>
      <c r="AA89" s="202" t="str">
        <f t="shared" si="34"/>
        <v/>
      </c>
      <c r="AB89" s="203" t="str">
        <f t="shared" si="45"/>
        <v/>
      </c>
      <c r="AC89" s="158" t="str">
        <f t="shared" si="46"/>
        <v/>
      </c>
      <c r="AD89" s="158" t="str">
        <f t="shared" si="47"/>
        <v/>
      </c>
      <c r="AE89" s="122"/>
      <c r="AF89" s="158" t="e">
        <f ca="1">IF(Length_11!J84&lt;0,ROUNDUP(Length_11!J84*J$3,$M$335),ROUNDDOWN(Length_11!J84*J$3,$M$335))</f>
        <v>#DIV/0!</v>
      </c>
      <c r="AG89" s="158" t="e">
        <f ca="1">IF(Length_11!K84&lt;0,ROUNDDOWN(Length_11!K84*J$3,$M$335),ROUNDUP(Length_11!K84*J$3,$M$335))</f>
        <v>#DIV/0!</v>
      </c>
      <c r="AH89" s="158" t="str">
        <f t="shared" si="35"/>
        <v>-</v>
      </c>
      <c r="AI89" s="158" t="str">
        <f t="shared" si="36"/>
        <v>-</v>
      </c>
      <c r="AJ89" s="158" t="str">
        <f t="shared" si="37"/>
        <v>-</v>
      </c>
      <c r="AK89" s="158" t="str">
        <f t="shared" si="38"/>
        <v>-</v>
      </c>
      <c r="AL89" s="158" t="str">
        <f t="shared" si="48"/>
        <v/>
      </c>
      <c r="AM89" s="158" t="e">
        <f t="shared" ca="1" si="39"/>
        <v>#DIV/0!</v>
      </c>
    </row>
    <row r="90" spans="2:39" ht="15" customHeight="1">
      <c r="B90" s="175" t="b">
        <f>IF(TRIM(Length_11!A85)="",FALSE,TRUE)</f>
        <v>0</v>
      </c>
      <c r="C90" s="158" t="str">
        <f>IF($B90=FALSE,"",VALUE(Length_11!A85))</f>
        <v/>
      </c>
      <c r="D90" s="158" t="str">
        <f>IF($B90=FALSE,"",Length_11!B85)</f>
        <v/>
      </c>
      <c r="E90" s="175" t="str">
        <f>IF($B90=FALSE,"",Length_11!M85)</f>
        <v/>
      </c>
      <c r="F90" s="175" t="str">
        <f>IF($B90=FALSE,"",Length_11!N85)</f>
        <v/>
      </c>
      <c r="G90" s="175" t="str">
        <f>IF($B90=FALSE,"",Length_11!O85)</f>
        <v/>
      </c>
      <c r="H90" s="175" t="str">
        <f>IF($B90=FALSE,"",Length_11!P85)</f>
        <v/>
      </c>
      <c r="I90" s="175" t="str">
        <f>IF($B90=FALSE,"",Length_11!Q85)</f>
        <v/>
      </c>
      <c r="J90" s="175" t="str">
        <f>IF($B90=FALSE,"",Length_11!R85)</f>
        <v/>
      </c>
      <c r="K90" s="158" t="str">
        <f t="shared" si="40"/>
        <v/>
      </c>
      <c r="L90" s="176" t="str">
        <f t="shared" si="25"/>
        <v/>
      </c>
      <c r="M90" s="178" t="str">
        <f>IF($B90=FALSE,"",Calcu!K90*J$3)</f>
        <v/>
      </c>
      <c r="N90" s="177" t="str">
        <f>IF($B90=FALSE,"",Length_11!E398)</f>
        <v/>
      </c>
      <c r="O90" s="158" t="str">
        <f t="shared" si="41"/>
        <v/>
      </c>
      <c r="P90" s="158" t="str">
        <f t="shared" si="42"/>
        <v/>
      </c>
      <c r="Q90" s="158" t="str">
        <f t="shared" si="43"/>
        <v/>
      </c>
      <c r="R90" s="158" t="str">
        <f t="shared" si="44"/>
        <v/>
      </c>
      <c r="S90" s="165" t="str">
        <f t="shared" si="26"/>
        <v/>
      </c>
      <c r="T90" s="197" t="str">
        <f t="shared" si="27"/>
        <v/>
      </c>
      <c r="U90" s="158" t="str">
        <f t="shared" si="28"/>
        <v/>
      </c>
      <c r="V90" s="158" t="str">
        <f t="shared" si="29"/>
        <v/>
      </c>
      <c r="W90" s="158" t="str">
        <f t="shared" si="30"/>
        <v/>
      </c>
      <c r="X90" s="158" t="str">
        <f t="shared" si="31"/>
        <v/>
      </c>
      <c r="Y90" s="158" t="str">
        <f t="shared" si="32"/>
        <v/>
      </c>
      <c r="Z90" s="158" t="str">
        <f t="shared" si="33"/>
        <v/>
      </c>
      <c r="AA90" s="202" t="str">
        <f t="shared" si="34"/>
        <v/>
      </c>
      <c r="AB90" s="203" t="str">
        <f t="shared" si="45"/>
        <v/>
      </c>
      <c r="AC90" s="158" t="str">
        <f t="shared" si="46"/>
        <v/>
      </c>
      <c r="AD90" s="158" t="str">
        <f t="shared" si="47"/>
        <v/>
      </c>
      <c r="AE90" s="122"/>
      <c r="AF90" s="158" t="e">
        <f ca="1">IF(Length_11!J85&lt;0,ROUNDUP(Length_11!J85*J$3,$M$335),ROUNDDOWN(Length_11!J85*J$3,$M$335))</f>
        <v>#DIV/0!</v>
      </c>
      <c r="AG90" s="158" t="e">
        <f ca="1">IF(Length_11!K85&lt;0,ROUNDDOWN(Length_11!K85*J$3,$M$335),ROUNDUP(Length_11!K85*J$3,$M$335))</f>
        <v>#DIV/0!</v>
      </c>
      <c r="AH90" s="158" t="str">
        <f t="shared" si="35"/>
        <v>-</v>
      </c>
      <c r="AI90" s="158" t="str">
        <f t="shared" si="36"/>
        <v>-</v>
      </c>
      <c r="AJ90" s="158" t="str">
        <f t="shared" si="37"/>
        <v>-</v>
      </c>
      <c r="AK90" s="158" t="str">
        <f t="shared" si="38"/>
        <v>-</v>
      </c>
      <c r="AL90" s="158" t="str">
        <f t="shared" si="48"/>
        <v/>
      </c>
      <c r="AM90" s="158" t="e">
        <f t="shared" ca="1" si="39"/>
        <v>#DIV/0!</v>
      </c>
    </row>
    <row r="91" spans="2:39" ht="15" customHeight="1">
      <c r="B91" s="175" t="b">
        <f>IF(TRIM(Length_11!A86)="",FALSE,TRUE)</f>
        <v>0</v>
      </c>
      <c r="C91" s="158" t="str">
        <f>IF($B91=FALSE,"",VALUE(Length_11!A86))</f>
        <v/>
      </c>
      <c r="D91" s="158" t="str">
        <f>IF($B91=FALSE,"",Length_11!B86)</f>
        <v/>
      </c>
      <c r="E91" s="175" t="str">
        <f>IF($B91=FALSE,"",Length_11!M86)</f>
        <v/>
      </c>
      <c r="F91" s="175" t="str">
        <f>IF($B91=FALSE,"",Length_11!N86)</f>
        <v/>
      </c>
      <c r="G91" s="175" t="str">
        <f>IF($B91=FALSE,"",Length_11!O86)</f>
        <v/>
      </c>
      <c r="H91" s="175" t="str">
        <f>IF($B91=FALSE,"",Length_11!P86)</f>
        <v/>
      </c>
      <c r="I91" s="175" t="str">
        <f>IF($B91=FALSE,"",Length_11!Q86)</f>
        <v/>
      </c>
      <c r="J91" s="175" t="str">
        <f>IF($B91=FALSE,"",Length_11!R86)</f>
        <v/>
      </c>
      <c r="K91" s="158" t="str">
        <f t="shared" si="40"/>
        <v/>
      </c>
      <c r="L91" s="176" t="str">
        <f t="shared" si="25"/>
        <v/>
      </c>
      <c r="M91" s="178" t="str">
        <f>IF($B91=FALSE,"",Calcu!K91*J$3)</f>
        <v/>
      </c>
      <c r="N91" s="177" t="str">
        <f>IF($B91=FALSE,"",Length_11!E399)</f>
        <v/>
      </c>
      <c r="O91" s="158" t="str">
        <f t="shared" si="41"/>
        <v/>
      </c>
      <c r="P91" s="158" t="str">
        <f t="shared" si="42"/>
        <v/>
      </c>
      <c r="Q91" s="158" t="str">
        <f t="shared" si="43"/>
        <v/>
      </c>
      <c r="R91" s="158" t="str">
        <f t="shared" si="44"/>
        <v/>
      </c>
      <c r="S91" s="165" t="str">
        <f t="shared" si="26"/>
        <v/>
      </c>
      <c r="T91" s="197" t="str">
        <f t="shared" si="27"/>
        <v/>
      </c>
      <c r="U91" s="158" t="str">
        <f t="shared" si="28"/>
        <v/>
      </c>
      <c r="V91" s="158" t="str">
        <f t="shared" si="29"/>
        <v/>
      </c>
      <c r="W91" s="158" t="str">
        <f t="shared" si="30"/>
        <v/>
      </c>
      <c r="X91" s="158" t="str">
        <f t="shared" si="31"/>
        <v/>
      </c>
      <c r="Y91" s="158" t="str">
        <f t="shared" si="32"/>
        <v/>
      </c>
      <c r="Z91" s="158" t="str">
        <f t="shared" si="33"/>
        <v/>
      </c>
      <c r="AA91" s="202" t="str">
        <f t="shared" si="34"/>
        <v/>
      </c>
      <c r="AB91" s="203" t="str">
        <f t="shared" si="45"/>
        <v/>
      </c>
      <c r="AC91" s="158" t="str">
        <f t="shared" si="46"/>
        <v/>
      </c>
      <c r="AD91" s="158" t="str">
        <f t="shared" si="47"/>
        <v/>
      </c>
      <c r="AE91" s="122"/>
      <c r="AF91" s="158" t="e">
        <f ca="1">IF(Length_11!J86&lt;0,ROUNDUP(Length_11!J86*J$3,$M$335),ROUNDDOWN(Length_11!J86*J$3,$M$335))</f>
        <v>#DIV/0!</v>
      </c>
      <c r="AG91" s="158" t="e">
        <f ca="1">IF(Length_11!K86&lt;0,ROUNDDOWN(Length_11!K86*J$3,$M$335),ROUNDUP(Length_11!K86*J$3,$M$335))</f>
        <v>#DIV/0!</v>
      </c>
      <c r="AH91" s="158" t="str">
        <f t="shared" si="35"/>
        <v>-</v>
      </c>
      <c r="AI91" s="158" t="str">
        <f t="shared" si="36"/>
        <v>-</v>
      </c>
      <c r="AJ91" s="158" t="str">
        <f t="shared" si="37"/>
        <v>-</v>
      </c>
      <c r="AK91" s="158" t="str">
        <f t="shared" si="38"/>
        <v>-</v>
      </c>
      <c r="AL91" s="158" t="str">
        <f t="shared" si="48"/>
        <v/>
      </c>
      <c r="AM91" s="158" t="e">
        <f t="shared" ca="1" si="39"/>
        <v>#DIV/0!</v>
      </c>
    </row>
    <row r="92" spans="2:39" ht="15" customHeight="1">
      <c r="B92" s="175" t="b">
        <f>IF(TRIM(Length_11!A87)="",FALSE,TRUE)</f>
        <v>0</v>
      </c>
      <c r="C92" s="158" t="str">
        <f>IF($B92=FALSE,"",VALUE(Length_11!A87))</f>
        <v/>
      </c>
      <c r="D92" s="158" t="str">
        <f>IF($B92=FALSE,"",Length_11!B87)</f>
        <v/>
      </c>
      <c r="E92" s="175" t="str">
        <f>IF($B92=FALSE,"",Length_11!M87)</f>
        <v/>
      </c>
      <c r="F92" s="175" t="str">
        <f>IF($B92=FALSE,"",Length_11!N87)</f>
        <v/>
      </c>
      <c r="G92" s="175" t="str">
        <f>IF($B92=FALSE,"",Length_11!O87)</f>
        <v/>
      </c>
      <c r="H92" s="175" t="str">
        <f>IF($B92=FALSE,"",Length_11!P87)</f>
        <v/>
      </c>
      <c r="I92" s="175" t="str">
        <f>IF($B92=FALSE,"",Length_11!Q87)</f>
        <v/>
      </c>
      <c r="J92" s="175" t="str">
        <f>IF($B92=FALSE,"",Length_11!R87)</f>
        <v/>
      </c>
      <c r="K92" s="158" t="str">
        <f t="shared" si="40"/>
        <v/>
      </c>
      <c r="L92" s="176" t="str">
        <f t="shared" si="25"/>
        <v/>
      </c>
      <c r="M92" s="178" t="str">
        <f>IF($B92=FALSE,"",Calcu!K92*J$3)</f>
        <v/>
      </c>
      <c r="N92" s="177" t="str">
        <f>IF($B92=FALSE,"",Length_11!E400)</f>
        <v/>
      </c>
      <c r="O92" s="158" t="str">
        <f t="shared" si="41"/>
        <v/>
      </c>
      <c r="P92" s="158" t="str">
        <f t="shared" si="42"/>
        <v/>
      </c>
      <c r="Q92" s="158" t="str">
        <f t="shared" si="43"/>
        <v/>
      </c>
      <c r="R92" s="158" t="str">
        <f t="shared" si="44"/>
        <v/>
      </c>
      <c r="S92" s="165" t="str">
        <f t="shared" si="26"/>
        <v/>
      </c>
      <c r="T92" s="197" t="str">
        <f t="shared" si="27"/>
        <v/>
      </c>
      <c r="U92" s="158" t="str">
        <f t="shared" si="28"/>
        <v/>
      </c>
      <c r="V92" s="158" t="str">
        <f t="shared" si="29"/>
        <v/>
      </c>
      <c r="W92" s="158" t="str">
        <f t="shared" si="30"/>
        <v/>
      </c>
      <c r="X92" s="158" t="str">
        <f t="shared" si="31"/>
        <v/>
      </c>
      <c r="Y92" s="158" t="str">
        <f t="shared" si="32"/>
        <v/>
      </c>
      <c r="Z92" s="158" t="str">
        <f t="shared" si="33"/>
        <v/>
      </c>
      <c r="AA92" s="202" t="str">
        <f t="shared" si="34"/>
        <v/>
      </c>
      <c r="AB92" s="203" t="str">
        <f t="shared" si="45"/>
        <v/>
      </c>
      <c r="AC92" s="158" t="str">
        <f t="shared" si="46"/>
        <v/>
      </c>
      <c r="AD92" s="158" t="str">
        <f t="shared" si="47"/>
        <v/>
      </c>
      <c r="AE92" s="122"/>
      <c r="AF92" s="158" t="e">
        <f ca="1">IF(Length_11!J87&lt;0,ROUNDUP(Length_11!J87*J$3,$M$335),ROUNDDOWN(Length_11!J87*J$3,$M$335))</f>
        <v>#DIV/0!</v>
      </c>
      <c r="AG92" s="158" t="e">
        <f ca="1">IF(Length_11!K87&lt;0,ROUNDDOWN(Length_11!K87*J$3,$M$335),ROUNDUP(Length_11!K87*J$3,$M$335))</f>
        <v>#DIV/0!</v>
      </c>
      <c r="AH92" s="158" t="str">
        <f t="shared" si="35"/>
        <v>-</v>
      </c>
      <c r="AI92" s="158" t="str">
        <f t="shared" si="36"/>
        <v>-</v>
      </c>
      <c r="AJ92" s="158" t="str">
        <f t="shared" si="37"/>
        <v>-</v>
      </c>
      <c r="AK92" s="158" t="str">
        <f t="shared" si="38"/>
        <v>-</v>
      </c>
      <c r="AL92" s="158" t="str">
        <f t="shared" si="48"/>
        <v/>
      </c>
      <c r="AM92" s="158" t="e">
        <f t="shared" ca="1" si="39"/>
        <v>#DIV/0!</v>
      </c>
    </row>
    <row r="93" spans="2:39" ht="15" customHeight="1">
      <c r="B93" s="175" t="b">
        <f>IF(TRIM(Length_11!A88)="",FALSE,TRUE)</f>
        <v>0</v>
      </c>
      <c r="C93" s="158" t="str">
        <f>IF($B93=FALSE,"",VALUE(Length_11!A88))</f>
        <v/>
      </c>
      <c r="D93" s="158" t="str">
        <f>IF($B93=FALSE,"",Length_11!B88)</f>
        <v/>
      </c>
      <c r="E93" s="175" t="str">
        <f>IF($B93=FALSE,"",Length_11!M88)</f>
        <v/>
      </c>
      <c r="F93" s="175" t="str">
        <f>IF($B93=FALSE,"",Length_11!N88)</f>
        <v/>
      </c>
      <c r="G93" s="175" t="str">
        <f>IF($B93=FALSE,"",Length_11!O88)</f>
        <v/>
      </c>
      <c r="H93" s="175" t="str">
        <f>IF($B93=FALSE,"",Length_11!P88)</f>
        <v/>
      </c>
      <c r="I93" s="175" t="str">
        <f>IF($B93=FALSE,"",Length_11!Q88)</f>
        <v/>
      </c>
      <c r="J93" s="175" t="str">
        <f>IF($B93=FALSE,"",Length_11!R88)</f>
        <v/>
      </c>
      <c r="K93" s="158" t="str">
        <f t="shared" si="40"/>
        <v/>
      </c>
      <c r="L93" s="176" t="str">
        <f t="shared" si="25"/>
        <v/>
      </c>
      <c r="M93" s="178" t="str">
        <f>IF($B93=FALSE,"",Calcu!K93*J$3)</f>
        <v/>
      </c>
      <c r="N93" s="177" t="str">
        <f>IF($B93=FALSE,"",Length_11!E401)</f>
        <v/>
      </c>
      <c r="O93" s="158" t="str">
        <f t="shared" si="41"/>
        <v/>
      </c>
      <c r="P93" s="158" t="str">
        <f t="shared" si="42"/>
        <v/>
      </c>
      <c r="Q93" s="158" t="str">
        <f t="shared" si="43"/>
        <v/>
      </c>
      <c r="R93" s="158" t="str">
        <f t="shared" si="44"/>
        <v/>
      </c>
      <c r="S93" s="165" t="str">
        <f t="shared" si="26"/>
        <v/>
      </c>
      <c r="T93" s="197" t="str">
        <f t="shared" si="27"/>
        <v/>
      </c>
      <c r="U93" s="158" t="str">
        <f t="shared" si="28"/>
        <v/>
      </c>
      <c r="V93" s="158" t="str">
        <f t="shared" si="29"/>
        <v/>
      </c>
      <c r="W93" s="158" t="str">
        <f t="shared" si="30"/>
        <v/>
      </c>
      <c r="X93" s="158" t="str">
        <f t="shared" si="31"/>
        <v/>
      </c>
      <c r="Y93" s="158" t="str">
        <f t="shared" si="32"/>
        <v/>
      </c>
      <c r="Z93" s="158" t="str">
        <f t="shared" si="33"/>
        <v/>
      </c>
      <c r="AA93" s="202" t="str">
        <f t="shared" si="34"/>
        <v/>
      </c>
      <c r="AB93" s="203" t="str">
        <f t="shared" si="45"/>
        <v/>
      </c>
      <c r="AC93" s="158" t="str">
        <f t="shared" si="46"/>
        <v/>
      </c>
      <c r="AD93" s="158" t="str">
        <f t="shared" si="47"/>
        <v/>
      </c>
      <c r="AE93" s="122"/>
      <c r="AF93" s="158" t="e">
        <f ca="1">IF(Length_11!J88&lt;0,ROUNDUP(Length_11!J88*J$3,$M$335),ROUNDDOWN(Length_11!J88*J$3,$M$335))</f>
        <v>#DIV/0!</v>
      </c>
      <c r="AG93" s="158" t="e">
        <f ca="1">IF(Length_11!K88&lt;0,ROUNDDOWN(Length_11!K88*J$3,$M$335),ROUNDUP(Length_11!K88*J$3,$M$335))</f>
        <v>#DIV/0!</v>
      </c>
      <c r="AH93" s="158" t="str">
        <f t="shared" si="35"/>
        <v>-</v>
      </c>
      <c r="AI93" s="158" t="str">
        <f t="shared" si="36"/>
        <v>-</v>
      </c>
      <c r="AJ93" s="158" t="str">
        <f t="shared" si="37"/>
        <v>-</v>
      </c>
      <c r="AK93" s="158" t="str">
        <f t="shared" si="38"/>
        <v>-</v>
      </c>
      <c r="AL93" s="158" t="str">
        <f t="shared" si="48"/>
        <v/>
      </c>
      <c r="AM93" s="158" t="e">
        <f t="shared" ca="1" si="39"/>
        <v>#DIV/0!</v>
      </c>
    </row>
    <row r="94" spans="2:39" ht="15" customHeight="1">
      <c r="B94" s="175" t="b">
        <f>IF(TRIM(Length_11!A89)="",FALSE,TRUE)</f>
        <v>0</v>
      </c>
      <c r="C94" s="158" t="str">
        <f>IF($B94=FALSE,"",VALUE(Length_11!A89))</f>
        <v/>
      </c>
      <c r="D94" s="158" t="str">
        <f>IF($B94=FALSE,"",Length_11!B89)</f>
        <v/>
      </c>
      <c r="E94" s="175" t="str">
        <f>IF($B94=FALSE,"",Length_11!M89)</f>
        <v/>
      </c>
      <c r="F94" s="175" t="str">
        <f>IF($B94=FALSE,"",Length_11!N89)</f>
        <v/>
      </c>
      <c r="G94" s="175" t="str">
        <f>IF($B94=FALSE,"",Length_11!O89)</f>
        <v/>
      </c>
      <c r="H94" s="175" t="str">
        <f>IF($B94=FALSE,"",Length_11!P89)</f>
        <v/>
      </c>
      <c r="I94" s="175" t="str">
        <f>IF($B94=FALSE,"",Length_11!Q89)</f>
        <v/>
      </c>
      <c r="J94" s="175" t="str">
        <f>IF($B94=FALSE,"",Length_11!R89)</f>
        <v/>
      </c>
      <c r="K94" s="158" t="str">
        <f t="shared" si="40"/>
        <v/>
      </c>
      <c r="L94" s="176" t="str">
        <f t="shared" si="25"/>
        <v/>
      </c>
      <c r="M94" s="178" t="str">
        <f>IF($B94=FALSE,"",Calcu!K94*J$3)</f>
        <v/>
      </c>
      <c r="N94" s="177" t="str">
        <f>IF($B94=FALSE,"",Length_11!E402)</f>
        <v/>
      </c>
      <c r="O94" s="158" t="str">
        <f t="shared" si="41"/>
        <v/>
      </c>
      <c r="P94" s="158" t="str">
        <f t="shared" si="42"/>
        <v/>
      </c>
      <c r="Q94" s="158" t="str">
        <f t="shared" si="43"/>
        <v/>
      </c>
      <c r="R94" s="158" t="str">
        <f t="shared" si="44"/>
        <v/>
      </c>
      <c r="S94" s="165" t="str">
        <f t="shared" si="26"/>
        <v/>
      </c>
      <c r="T94" s="197" t="str">
        <f t="shared" si="27"/>
        <v/>
      </c>
      <c r="U94" s="158" t="str">
        <f t="shared" si="28"/>
        <v/>
      </c>
      <c r="V94" s="158" t="str">
        <f t="shared" si="29"/>
        <v/>
      </c>
      <c r="W94" s="158" t="str">
        <f t="shared" si="30"/>
        <v/>
      </c>
      <c r="X94" s="158" t="str">
        <f t="shared" si="31"/>
        <v/>
      </c>
      <c r="Y94" s="158" t="str">
        <f t="shared" si="32"/>
        <v/>
      </c>
      <c r="Z94" s="158" t="str">
        <f t="shared" si="33"/>
        <v/>
      </c>
      <c r="AA94" s="202" t="str">
        <f t="shared" si="34"/>
        <v/>
      </c>
      <c r="AB94" s="203" t="str">
        <f t="shared" si="45"/>
        <v/>
      </c>
      <c r="AC94" s="158" t="str">
        <f t="shared" si="46"/>
        <v/>
      </c>
      <c r="AD94" s="158" t="str">
        <f t="shared" si="47"/>
        <v/>
      </c>
      <c r="AE94" s="122"/>
      <c r="AF94" s="158" t="e">
        <f ca="1">IF(Length_11!J89&lt;0,ROUNDUP(Length_11!J89*J$3,$M$335),ROUNDDOWN(Length_11!J89*J$3,$M$335))</f>
        <v>#DIV/0!</v>
      </c>
      <c r="AG94" s="158" t="e">
        <f ca="1">IF(Length_11!K89&lt;0,ROUNDDOWN(Length_11!K89*J$3,$M$335),ROUNDUP(Length_11!K89*J$3,$M$335))</f>
        <v>#DIV/0!</v>
      </c>
      <c r="AH94" s="158" t="str">
        <f t="shared" si="35"/>
        <v>-</v>
      </c>
      <c r="AI94" s="158" t="str">
        <f t="shared" si="36"/>
        <v>-</v>
      </c>
      <c r="AJ94" s="158" t="str">
        <f t="shared" si="37"/>
        <v>-</v>
      </c>
      <c r="AK94" s="158" t="str">
        <f t="shared" si="38"/>
        <v>-</v>
      </c>
      <c r="AL94" s="158" t="str">
        <f t="shared" si="48"/>
        <v/>
      </c>
      <c r="AM94" s="158" t="e">
        <f t="shared" ca="1" si="39"/>
        <v>#DIV/0!</v>
      </c>
    </row>
    <row r="95" spans="2:39" ht="15" customHeight="1">
      <c r="B95" s="175" t="b">
        <f>IF(TRIM(Length_11!A90)="",FALSE,TRUE)</f>
        <v>0</v>
      </c>
      <c r="C95" s="158" t="str">
        <f>IF($B95=FALSE,"",VALUE(Length_11!A90))</f>
        <v/>
      </c>
      <c r="D95" s="158" t="str">
        <f>IF($B95=FALSE,"",Length_11!B90)</f>
        <v/>
      </c>
      <c r="E95" s="175" t="str">
        <f>IF($B95=FALSE,"",Length_11!M90)</f>
        <v/>
      </c>
      <c r="F95" s="175" t="str">
        <f>IF($B95=FALSE,"",Length_11!N90)</f>
        <v/>
      </c>
      <c r="G95" s="175" t="str">
        <f>IF($B95=FALSE,"",Length_11!O90)</f>
        <v/>
      </c>
      <c r="H95" s="175" t="str">
        <f>IF($B95=FALSE,"",Length_11!P90)</f>
        <v/>
      </c>
      <c r="I95" s="175" t="str">
        <f>IF($B95=FALSE,"",Length_11!Q90)</f>
        <v/>
      </c>
      <c r="J95" s="175" t="str">
        <f>IF($B95=FALSE,"",Length_11!R90)</f>
        <v/>
      </c>
      <c r="K95" s="158" t="str">
        <f t="shared" si="40"/>
        <v/>
      </c>
      <c r="L95" s="176" t="str">
        <f t="shared" si="25"/>
        <v/>
      </c>
      <c r="M95" s="178" t="str">
        <f>IF($B95=FALSE,"",Calcu!K95*J$3)</f>
        <v/>
      </c>
      <c r="N95" s="177" t="str">
        <f>IF($B95=FALSE,"",Length_11!E403)</f>
        <v/>
      </c>
      <c r="O95" s="158" t="str">
        <f t="shared" si="41"/>
        <v/>
      </c>
      <c r="P95" s="158" t="str">
        <f t="shared" si="42"/>
        <v/>
      </c>
      <c r="Q95" s="158" t="str">
        <f t="shared" si="43"/>
        <v/>
      </c>
      <c r="R95" s="158" t="str">
        <f t="shared" si="44"/>
        <v/>
      </c>
      <c r="S95" s="165" t="str">
        <f t="shared" si="26"/>
        <v/>
      </c>
      <c r="T95" s="197" t="str">
        <f t="shared" si="27"/>
        <v/>
      </c>
      <c r="U95" s="158" t="str">
        <f t="shared" si="28"/>
        <v/>
      </c>
      <c r="V95" s="158" t="str">
        <f t="shared" si="29"/>
        <v/>
      </c>
      <c r="W95" s="158" t="str">
        <f t="shared" si="30"/>
        <v/>
      </c>
      <c r="X95" s="158" t="str">
        <f t="shared" si="31"/>
        <v/>
      </c>
      <c r="Y95" s="158" t="str">
        <f t="shared" si="32"/>
        <v/>
      </c>
      <c r="Z95" s="158" t="str">
        <f t="shared" si="33"/>
        <v/>
      </c>
      <c r="AA95" s="202" t="str">
        <f t="shared" si="34"/>
        <v/>
      </c>
      <c r="AB95" s="203" t="str">
        <f t="shared" si="45"/>
        <v/>
      </c>
      <c r="AC95" s="158" t="str">
        <f t="shared" si="46"/>
        <v/>
      </c>
      <c r="AD95" s="158" t="str">
        <f t="shared" si="47"/>
        <v/>
      </c>
      <c r="AE95" s="122"/>
      <c r="AF95" s="158" t="e">
        <f ca="1">IF(Length_11!J90&lt;0,ROUNDUP(Length_11!J90*J$3,$M$335),ROUNDDOWN(Length_11!J90*J$3,$M$335))</f>
        <v>#DIV/0!</v>
      </c>
      <c r="AG95" s="158" t="e">
        <f ca="1">IF(Length_11!K90&lt;0,ROUNDDOWN(Length_11!K90*J$3,$M$335),ROUNDUP(Length_11!K90*J$3,$M$335))</f>
        <v>#DIV/0!</v>
      </c>
      <c r="AH95" s="158" t="str">
        <f t="shared" si="35"/>
        <v>-</v>
      </c>
      <c r="AI95" s="158" t="str">
        <f t="shared" si="36"/>
        <v>-</v>
      </c>
      <c r="AJ95" s="158" t="str">
        <f t="shared" si="37"/>
        <v>-</v>
      </c>
      <c r="AK95" s="158" t="str">
        <f t="shared" si="38"/>
        <v>-</v>
      </c>
      <c r="AL95" s="158" t="str">
        <f t="shared" si="48"/>
        <v/>
      </c>
      <c r="AM95" s="158" t="e">
        <f t="shared" ca="1" si="39"/>
        <v>#DIV/0!</v>
      </c>
    </row>
    <row r="96" spans="2:39" ht="15" customHeight="1">
      <c r="B96" s="175" t="b">
        <f>IF(TRIM(Length_11!A91)="",FALSE,TRUE)</f>
        <v>0</v>
      </c>
      <c r="C96" s="158" t="str">
        <f>IF($B96=FALSE,"",VALUE(Length_11!A91))</f>
        <v/>
      </c>
      <c r="D96" s="158" t="str">
        <f>IF($B96=FALSE,"",Length_11!B91)</f>
        <v/>
      </c>
      <c r="E96" s="175" t="str">
        <f>IF($B96=FALSE,"",Length_11!M91)</f>
        <v/>
      </c>
      <c r="F96" s="175" t="str">
        <f>IF($B96=FALSE,"",Length_11!N91)</f>
        <v/>
      </c>
      <c r="G96" s="175" t="str">
        <f>IF($B96=FALSE,"",Length_11!O91)</f>
        <v/>
      </c>
      <c r="H96" s="175" t="str">
        <f>IF($B96=FALSE,"",Length_11!P91)</f>
        <v/>
      </c>
      <c r="I96" s="175" t="str">
        <f>IF($B96=FALSE,"",Length_11!Q91)</f>
        <v/>
      </c>
      <c r="J96" s="175" t="str">
        <f>IF($B96=FALSE,"",Length_11!R91)</f>
        <v/>
      </c>
      <c r="K96" s="158" t="str">
        <f t="shared" si="40"/>
        <v/>
      </c>
      <c r="L96" s="176" t="str">
        <f t="shared" si="25"/>
        <v/>
      </c>
      <c r="M96" s="178" t="str">
        <f>IF($B96=FALSE,"",Calcu!K96*J$3)</f>
        <v/>
      </c>
      <c r="N96" s="177" t="str">
        <f>IF($B96=FALSE,"",Length_11!E404)</f>
        <v/>
      </c>
      <c r="O96" s="158" t="str">
        <f t="shared" si="41"/>
        <v/>
      </c>
      <c r="P96" s="158" t="str">
        <f t="shared" si="42"/>
        <v/>
      </c>
      <c r="Q96" s="158" t="str">
        <f t="shared" si="43"/>
        <v/>
      </c>
      <c r="R96" s="158" t="str">
        <f t="shared" si="44"/>
        <v/>
      </c>
      <c r="S96" s="165" t="str">
        <f t="shared" si="26"/>
        <v/>
      </c>
      <c r="T96" s="197" t="str">
        <f t="shared" si="27"/>
        <v/>
      </c>
      <c r="U96" s="158" t="str">
        <f t="shared" si="28"/>
        <v/>
      </c>
      <c r="V96" s="158" t="str">
        <f t="shared" si="29"/>
        <v/>
      </c>
      <c r="W96" s="158" t="str">
        <f t="shared" si="30"/>
        <v/>
      </c>
      <c r="X96" s="158" t="str">
        <f t="shared" si="31"/>
        <v/>
      </c>
      <c r="Y96" s="158" t="str">
        <f t="shared" si="32"/>
        <v/>
      </c>
      <c r="Z96" s="158" t="str">
        <f t="shared" si="33"/>
        <v/>
      </c>
      <c r="AA96" s="202" t="str">
        <f t="shared" si="34"/>
        <v/>
      </c>
      <c r="AB96" s="203" t="str">
        <f t="shared" si="45"/>
        <v/>
      </c>
      <c r="AC96" s="158" t="str">
        <f t="shared" si="46"/>
        <v/>
      </c>
      <c r="AD96" s="158" t="str">
        <f t="shared" si="47"/>
        <v/>
      </c>
      <c r="AE96" s="122"/>
      <c r="AF96" s="158" t="e">
        <f ca="1">IF(Length_11!J91&lt;0,ROUNDUP(Length_11!J91*J$3,$M$335),ROUNDDOWN(Length_11!J91*J$3,$M$335))</f>
        <v>#DIV/0!</v>
      </c>
      <c r="AG96" s="158" t="e">
        <f ca="1">IF(Length_11!K91&lt;0,ROUNDDOWN(Length_11!K91*J$3,$M$335),ROUNDUP(Length_11!K91*J$3,$M$335))</f>
        <v>#DIV/0!</v>
      </c>
      <c r="AH96" s="158" t="str">
        <f t="shared" si="35"/>
        <v>-</v>
      </c>
      <c r="AI96" s="158" t="str">
        <f t="shared" si="36"/>
        <v>-</v>
      </c>
      <c r="AJ96" s="158" t="str">
        <f t="shared" si="37"/>
        <v>-</v>
      </c>
      <c r="AK96" s="158" t="str">
        <f t="shared" si="38"/>
        <v>-</v>
      </c>
      <c r="AL96" s="158" t="str">
        <f t="shared" si="48"/>
        <v/>
      </c>
      <c r="AM96" s="158" t="e">
        <f t="shared" ca="1" si="39"/>
        <v>#DIV/0!</v>
      </c>
    </row>
    <row r="97" spans="2:39" ht="15" customHeight="1">
      <c r="B97" s="175" t="b">
        <f>IF(TRIM(Length_11!A92)="",FALSE,TRUE)</f>
        <v>0</v>
      </c>
      <c r="C97" s="158" t="str">
        <f>IF($B97=FALSE,"",VALUE(Length_11!A92))</f>
        <v/>
      </c>
      <c r="D97" s="158" t="str">
        <f>IF($B97=FALSE,"",Length_11!B92)</f>
        <v/>
      </c>
      <c r="E97" s="175" t="str">
        <f>IF($B97=FALSE,"",Length_11!M92)</f>
        <v/>
      </c>
      <c r="F97" s="175" t="str">
        <f>IF($B97=FALSE,"",Length_11!N92)</f>
        <v/>
      </c>
      <c r="G97" s="175" t="str">
        <f>IF($B97=FALSE,"",Length_11!O92)</f>
        <v/>
      </c>
      <c r="H97" s="175" t="str">
        <f>IF($B97=FALSE,"",Length_11!P92)</f>
        <v/>
      </c>
      <c r="I97" s="175" t="str">
        <f>IF($B97=FALSE,"",Length_11!Q92)</f>
        <v/>
      </c>
      <c r="J97" s="175" t="str">
        <f>IF($B97=FALSE,"",Length_11!R92)</f>
        <v/>
      </c>
      <c r="K97" s="158" t="str">
        <f t="shared" si="40"/>
        <v/>
      </c>
      <c r="L97" s="176" t="str">
        <f t="shared" si="25"/>
        <v/>
      </c>
      <c r="M97" s="178" t="str">
        <f>IF($B97=FALSE,"",Calcu!K97*J$3)</f>
        <v/>
      </c>
      <c r="N97" s="177" t="str">
        <f>IF($B97=FALSE,"",Length_11!E405)</f>
        <v/>
      </c>
      <c r="O97" s="158" t="str">
        <f t="shared" si="41"/>
        <v/>
      </c>
      <c r="P97" s="158" t="str">
        <f t="shared" si="42"/>
        <v/>
      </c>
      <c r="Q97" s="158" t="str">
        <f t="shared" si="43"/>
        <v/>
      </c>
      <c r="R97" s="158" t="str">
        <f t="shared" si="44"/>
        <v/>
      </c>
      <c r="S97" s="165" t="str">
        <f t="shared" si="26"/>
        <v/>
      </c>
      <c r="T97" s="197" t="str">
        <f t="shared" si="27"/>
        <v/>
      </c>
      <c r="U97" s="158" t="str">
        <f t="shared" si="28"/>
        <v/>
      </c>
      <c r="V97" s="158" t="str">
        <f t="shared" si="29"/>
        <v/>
      </c>
      <c r="W97" s="158" t="str">
        <f t="shared" si="30"/>
        <v/>
      </c>
      <c r="X97" s="158" t="str">
        <f t="shared" si="31"/>
        <v/>
      </c>
      <c r="Y97" s="158" t="str">
        <f t="shared" si="32"/>
        <v/>
      </c>
      <c r="Z97" s="158" t="str">
        <f t="shared" si="33"/>
        <v/>
      </c>
      <c r="AA97" s="202" t="str">
        <f t="shared" si="34"/>
        <v/>
      </c>
      <c r="AB97" s="203" t="str">
        <f t="shared" si="45"/>
        <v/>
      </c>
      <c r="AC97" s="158" t="str">
        <f t="shared" si="46"/>
        <v/>
      </c>
      <c r="AD97" s="158" t="str">
        <f t="shared" si="47"/>
        <v/>
      </c>
      <c r="AE97" s="122"/>
      <c r="AF97" s="158" t="e">
        <f ca="1">IF(Length_11!J92&lt;0,ROUNDUP(Length_11!J92*J$3,$M$335),ROUNDDOWN(Length_11!J92*J$3,$M$335))</f>
        <v>#DIV/0!</v>
      </c>
      <c r="AG97" s="158" t="e">
        <f ca="1">IF(Length_11!K92&lt;0,ROUNDDOWN(Length_11!K92*J$3,$M$335),ROUNDUP(Length_11!K92*J$3,$M$335))</f>
        <v>#DIV/0!</v>
      </c>
      <c r="AH97" s="158" t="str">
        <f t="shared" si="35"/>
        <v>-</v>
      </c>
      <c r="AI97" s="158" t="str">
        <f t="shared" si="36"/>
        <v>-</v>
      </c>
      <c r="AJ97" s="158" t="str">
        <f t="shared" si="37"/>
        <v>-</v>
      </c>
      <c r="AK97" s="158" t="str">
        <f t="shared" si="38"/>
        <v>-</v>
      </c>
      <c r="AL97" s="158" t="str">
        <f t="shared" si="48"/>
        <v/>
      </c>
      <c r="AM97" s="158" t="e">
        <f t="shared" ca="1" si="39"/>
        <v>#DIV/0!</v>
      </c>
    </row>
    <row r="98" spans="2:39" ht="15" customHeight="1">
      <c r="B98" s="175" t="b">
        <f>IF(TRIM(Length_11!A93)="",FALSE,TRUE)</f>
        <v>0</v>
      </c>
      <c r="C98" s="158" t="str">
        <f>IF($B98=FALSE,"",VALUE(Length_11!A93))</f>
        <v/>
      </c>
      <c r="D98" s="158" t="str">
        <f>IF($B98=FALSE,"",Length_11!B93)</f>
        <v/>
      </c>
      <c r="E98" s="175" t="str">
        <f>IF($B98=FALSE,"",Length_11!M93)</f>
        <v/>
      </c>
      <c r="F98" s="175" t="str">
        <f>IF($B98=FALSE,"",Length_11!N93)</f>
        <v/>
      </c>
      <c r="G98" s="175" t="str">
        <f>IF($B98=FALSE,"",Length_11!O93)</f>
        <v/>
      </c>
      <c r="H98" s="175" t="str">
        <f>IF($B98=FALSE,"",Length_11!P93)</f>
        <v/>
      </c>
      <c r="I98" s="175" t="str">
        <f>IF($B98=FALSE,"",Length_11!Q93)</f>
        <v/>
      </c>
      <c r="J98" s="175" t="str">
        <f>IF($B98=FALSE,"",Length_11!R93)</f>
        <v/>
      </c>
      <c r="K98" s="158" t="str">
        <f t="shared" si="40"/>
        <v/>
      </c>
      <c r="L98" s="176" t="str">
        <f t="shared" si="25"/>
        <v/>
      </c>
      <c r="M98" s="178" t="str">
        <f>IF($B98=FALSE,"",Calcu!K98*J$3)</f>
        <v/>
      </c>
      <c r="N98" s="177" t="str">
        <f>IF($B98=FALSE,"",Length_11!E406)</f>
        <v/>
      </c>
      <c r="O98" s="158" t="str">
        <f t="shared" si="41"/>
        <v/>
      </c>
      <c r="P98" s="158" t="str">
        <f t="shared" si="42"/>
        <v/>
      </c>
      <c r="Q98" s="158" t="str">
        <f t="shared" si="43"/>
        <v/>
      </c>
      <c r="R98" s="158" t="str">
        <f t="shared" si="44"/>
        <v/>
      </c>
      <c r="S98" s="165" t="str">
        <f t="shared" si="26"/>
        <v/>
      </c>
      <c r="T98" s="197" t="str">
        <f t="shared" si="27"/>
        <v/>
      </c>
      <c r="U98" s="158" t="str">
        <f t="shared" si="28"/>
        <v/>
      </c>
      <c r="V98" s="158" t="str">
        <f t="shared" si="29"/>
        <v/>
      </c>
      <c r="W98" s="158" t="str">
        <f t="shared" si="30"/>
        <v/>
      </c>
      <c r="X98" s="158" t="str">
        <f t="shared" si="31"/>
        <v/>
      </c>
      <c r="Y98" s="158" t="str">
        <f t="shared" si="32"/>
        <v/>
      </c>
      <c r="Z98" s="158" t="str">
        <f t="shared" si="33"/>
        <v/>
      </c>
      <c r="AA98" s="202" t="str">
        <f t="shared" si="34"/>
        <v/>
      </c>
      <c r="AB98" s="203" t="str">
        <f t="shared" si="45"/>
        <v/>
      </c>
      <c r="AC98" s="158" t="str">
        <f t="shared" si="46"/>
        <v/>
      </c>
      <c r="AD98" s="158" t="str">
        <f t="shared" si="47"/>
        <v/>
      </c>
      <c r="AE98" s="122"/>
      <c r="AF98" s="158" t="e">
        <f ca="1">IF(Length_11!J93&lt;0,ROUNDUP(Length_11!J93*J$3,$M$335),ROUNDDOWN(Length_11!J93*J$3,$M$335))</f>
        <v>#DIV/0!</v>
      </c>
      <c r="AG98" s="158" t="e">
        <f ca="1">IF(Length_11!K93&lt;0,ROUNDDOWN(Length_11!K93*J$3,$M$335),ROUNDUP(Length_11!K93*J$3,$M$335))</f>
        <v>#DIV/0!</v>
      </c>
      <c r="AH98" s="158" t="str">
        <f t="shared" si="35"/>
        <v>-</v>
      </c>
      <c r="AI98" s="158" t="str">
        <f t="shared" si="36"/>
        <v>-</v>
      </c>
      <c r="AJ98" s="158" t="str">
        <f t="shared" si="37"/>
        <v>-</v>
      </c>
      <c r="AK98" s="158" t="str">
        <f t="shared" si="38"/>
        <v>-</v>
      </c>
      <c r="AL98" s="158" t="str">
        <f t="shared" si="48"/>
        <v/>
      </c>
      <c r="AM98" s="158" t="e">
        <f t="shared" ca="1" si="39"/>
        <v>#DIV/0!</v>
      </c>
    </row>
    <row r="99" spans="2:39" ht="15" customHeight="1">
      <c r="B99" s="175" t="b">
        <f>IF(TRIM(Length_11!A94)="",FALSE,TRUE)</f>
        <v>0</v>
      </c>
      <c r="C99" s="158" t="str">
        <f>IF($B99=FALSE,"",VALUE(Length_11!A94))</f>
        <v/>
      </c>
      <c r="D99" s="158" t="str">
        <f>IF($B99=FALSE,"",Length_11!B94)</f>
        <v/>
      </c>
      <c r="E99" s="175" t="str">
        <f>IF($B99=FALSE,"",Length_11!M94)</f>
        <v/>
      </c>
      <c r="F99" s="175" t="str">
        <f>IF($B99=FALSE,"",Length_11!N94)</f>
        <v/>
      </c>
      <c r="G99" s="175" t="str">
        <f>IF($B99=FALSE,"",Length_11!O94)</f>
        <v/>
      </c>
      <c r="H99" s="175" t="str">
        <f>IF($B99=FALSE,"",Length_11!P94)</f>
        <v/>
      </c>
      <c r="I99" s="175" t="str">
        <f>IF($B99=FALSE,"",Length_11!Q94)</f>
        <v/>
      </c>
      <c r="J99" s="175" t="str">
        <f>IF($B99=FALSE,"",Length_11!R94)</f>
        <v/>
      </c>
      <c r="K99" s="158" t="str">
        <f t="shared" si="40"/>
        <v/>
      </c>
      <c r="L99" s="176" t="str">
        <f t="shared" si="25"/>
        <v/>
      </c>
      <c r="M99" s="178" t="str">
        <f>IF($B99=FALSE,"",Calcu!K99*J$3)</f>
        <v/>
      </c>
      <c r="N99" s="177" t="str">
        <f>IF($B99=FALSE,"",Length_11!E407)</f>
        <v/>
      </c>
      <c r="O99" s="158" t="str">
        <f t="shared" si="41"/>
        <v/>
      </c>
      <c r="P99" s="158" t="str">
        <f t="shared" si="42"/>
        <v/>
      </c>
      <c r="Q99" s="158" t="str">
        <f t="shared" si="43"/>
        <v/>
      </c>
      <c r="R99" s="158" t="str">
        <f t="shared" si="44"/>
        <v/>
      </c>
      <c r="S99" s="165" t="str">
        <f t="shared" si="26"/>
        <v/>
      </c>
      <c r="T99" s="197" t="str">
        <f t="shared" si="27"/>
        <v/>
      </c>
      <c r="U99" s="158" t="str">
        <f t="shared" si="28"/>
        <v/>
      </c>
      <c r="V99" s="158" t="str">
        <f t="shared" si="29"/>
        <v/>
      </c>
      <c r="W99" s="158" t="str">
        <f t="shared" si="30"/>
        <v/>
      </c>
      <c r="X99" s="158" t="str">
        <f t="shared" si="31"/>
        <v/>
      </c>
      <c r="Y99" s="158" t="str">
        <f t="shared" si="32"/>
        <v/>
      </c>
      <c r="Z99" s="158" t="str">
        <f t="shared" si="33"/>
        <v/>
      </c>
      <c r="AA99" s="202" t="str">
        <f t="shared" si="34"/>
        <v/>
      </c>
      <c r="AB99" s="203" t="str">
        <f t="shared" si="45"/>
        <v/>
      </c>
      <c r="AC99" s="158" t="str">
        <f t="shared" si="46"/>
        <v/>
      </c>
      <c r="AD99" s="158" t="str">
        <f t="shared" si="47"/>
        <v/>
      </c>
      <c r="AE99" s="122"/>
      <c r="AF99" s="158" t="e">
        <f ca="1">IF(Length_11!J94&lt;0,ROUNDUP(Length_11!J94*J$3,$M$335),ROUNDDOWN(Length_11!J94*J$3,$M$335))</f>
        <v>#DIV/0!</v>
      </c>
      <c r="AG99" s="158" t="e">
        <f ca="1">IF(Length_11!K94&lt;0,ROUNDDOWN(Length_11!K94*J$3,$M$335),ROUNDUP(Length_11!K94*J$3,$M$335))</f>
        <v>#DIV/0!</v>
      </c>
      <c r="AH99" s="158" t="str">
        <f t="shared" si="35"/>
        <v>-</v>
      </c>
      <c r="AI99" s="158" t="str">
        <f t="shared" si="36"/>
        <v>-</v>
      </c>
      <c r="AJ99" s="158" t="str">
        <f t="shared" si="37"/>
        <v>-</v>
      </c>
      <c r="AK99" s="158" t="str">
        <f t="shared" si="38"/>
        <v>-</v>
      </c>
      <c r="AL99" s="158" t="str">
        <f t="shared" si="48"/>
        <v/>
      </c>
      <c r="AM99" s="158" t="e">
        <f t="shared" ca="1" si="39"/>
        <v>#DIV/0!</v>
      </c>
    </row>
    <row r="100" spans="2:39" ht="15" customHeight="1">
      <c r="B100" s="175" t="b">
        <f>IF(TRIM(Length_11!A95)="",FALSE,TRUE)</f>
        <v>0</v>
      </c>
      <c r="C100" s="158" t="str">
        <f>IF($B100=FALSE,"",VALUE(Length_11!A95))</f>
        <v/>
      </c>
      <c r="D100" s="158" t="str">
        <f>IF($B100=FALSE,"",Length_11!B95)</f>
        <v/>
      </c>
      <c r="E100" s="175" t="str">
        <f>IF($B100=FALSE,"",Length_11!M95)</f>
        <v/>
      </c>
      <c r="F100" s="175" t="str">
        <f>IF($B100=FALSE,"",Length_11!N95)</f>
        <v/>
      </c>
      <c r="G100" s="175" t="str">
        <f>IF($B100=FALSE,"",Length_11!O95)</f>
        <v/>
      </c>
      <c r="H100" s="175" t="str">
        <f>IF($B100=FALSE,"",Length_11!P95)</f>
        <v/>
      </c>
      <c r="I100" s="175" t="str">
        <f>IF($B100=FALSE,"",Length_11!Q95)</f>
        <v/>
      </c>
      <c r="J100" s="175" t="str">
        <f>IF($B100=FALSE,"",Length_11!R95)</f>
        <v/>
      </c>
      <c r="K100" s="158" t="str">
        <f t="shared" si="40"/>
        <v/>
      </c>
      <c r="L100" s="176" t="str">
        <f t="shared" si="25"/>
        <v/>
      </c>
      <c r="M100" s="178" t="str">
        <f>IF($B100=FALSE,"",Calcu!K100*J$3)</f>
        <v/>
      </c>
      <c r="N100" s="177" t="str">
        <f>IF($B100=FALSE,"",Length_11!E408)</f>
        <v/>
      </c>
      <c r="O100" s="158" t="str">
        <f t="shared" si="41"/>
        <v/>
      </c>
      <c r="P100" s="158" t="str">
        <f t="shared" si="42"/>
        <v/>
      </c>
      <c r="Q100" s="158" t="str">
        <f t="shared" si="43"/>
        <v/>
      </c>
      <c r="R100" s="158" t="str">
        <f t="shared" si="44"/>
        <v/>
      </c>
      <c r="S100" s="165" t="str">
        <f t="shared" si="26"/>
        <v/>
      </c>
      <c r="T100" s="197" t="str">
        <f t="shared" si="27"/>
        <v/>
      </c>
      <c r="U100" s="158" t="str">
        <f t="shared" si="28"/>
        <v/>
      </c>
      <c r="V100" s="158" t="str">
        <f t="shared" si="29"/>
        <v/>
      </c>
      <c r="W100" s="158" t="str">
        <f t="shared" si="30"/>
        <v/>
      </c>
      <c r="X100" s="158" t="str">
        <f t="shared" si="31"/>
        <v/>
      </c>
      <c r="Y100" s="158" t="str">
        <f t="shared" si="32"/>
        <v/>
      </c>
      <c r="Z100" s="158" t="str">
        <f t="shared" si="33"/>
        <v/>
      </c>
      <c r="AA100" s="202" t="str">
        <f t="shared" si="34"/>
        <v/>
      </c>
      <c r="AB100" s="203" t="str">
        <f t="shared" si="45"/>
        <v/>
      </c>
      <c r="AC100" s="158" t="str">
        <f t="shared" si="46"/>
        <v/>
      </c>
      <c r="AD100" s="158" t="str">
        <f t="shared" si="47"/>
        <v/>
      </c>
      <c r="AE100" s="122"/>
      <c r="AF100" s="158" t="e">
        <f ca="1">IF(Length_11!J95&lt;0,ROUNDUP(Length_11!J95*J$3,$M$335),ROUNDDOWN(Length_11!J95*J$3,$M$335))</f>
        <v>#DIV/0!</v>
      </c>
      <c r="AG100" s="158" t="e">
        <f ca="1">IF(Length_11!K95&lt;0,ROUNDDOWN(Length_11!K95*J$3,$M$335),ROUNDUP(Length_11!K95*J$3,$M$335))</f>
        <v>#DIV/0!</v>
      </c>
      <c r="AH100" s="158" t="str">
        <f t="shared" si="35"/>
        <v>-</v>
      </c>
      <c r="AI100" s="158" t="str">
        <f t="shared" si="36"/>
        <v>-</v>
      </c>
      <c r="AJ100" s="158" t="str">
        <f t="shared" si="37"/>
        <v>-</v>
      </c>
      <c r="AK100" s="158" t="str">
        <f t="shared" si="38"/>
        <v>-</v>
      </c>
      <c r="AL100" s="158" t="str">
        <f t="shared" si="48"/>
        <v/>
      </c>
      <c r="AM100" s="158" t="e">
        <f t="shared" ca="1" si="39"/>
        <v>#DIV/0!</v>
      </c>
    </row>
    <row r="101" spans="2:39" ht="15" customHeight="1">
      <c r="B101" s="175" t="b">
        <f>IF(TRIM(Length_11!A96)="",FALSE,TRUE)</f>
        <v>0</v>
      </c>
      <c r="C101" s="158" t="str">
        <f>IF($B101=FALSE,"",VALUE(Length_11!A96))</f>
        <v/>
      </c>
      <c r="D101" s="158" t="str">
        <f>IF($B101=FALSE,"",Length_11!B96)</f>
        <v/>
      </c>
      <c r="E101" s="175" t="str">
        <f>IF($B101=FALSE,"",Length_11!M96)</f>
        <v/>
      </c>
      <c r="F101" s="175" t="str">
        <f>IF($B101=FALSE,"",Length_11!N96)</f>
        <v/>
      </c>
      <c r="G101" s="175" t="str">
        <f>IF($B101=FALSE,"",Length_11!O96)</f>
        <v/>
      </c>
      <c r="H101" s="175" t="str">
        <f>IF($B101=FALSE,"",Length_11!P96)</f>
        <v/>
      </c>
      <c r="I101" s="175" t="str">
        <f>IF($B101=FALSE,"",Length_11!Q96)</f>
        <v/>
      </c>
      <c r="J101" s="175" t="str">
        <f>IF($B101=FALSE,"",Length_11!R96)</f>
        <v/>
      </c>
      <c r="K101" s="158" t="str">
        <f t="shared" si="40"/>
        <v/>
      </c>
      <c r="L101" s="176" t="str">
        <f t="shared" si="25"/>
        <v/>
      </c>
      <c r="M101" s="178" t="str">
        <f>IF($B101=FALSE,"",Calcu!K101*J$3)</f>
        <v/>
      </c>
      <c r="N101" s="177" t="str">
        <f>IF($B101=FALSE,"",Length_11!E409)</f>
        <v/>
      </c>
      <c r="O101" s="158" t="str">
        <f t="shared" si="41"/>
        <v/>
      </c>
      <c r="P101" s="158" t="str">
        <f t="shared" si="42"/>
        <v/>
      </c>
      <c r="Q101" s="158" t="str">
        <f t="shared" si="43"/>
        <v/>
      </c>
      <c r="R101" s="158" t="str">
        <f t="shared" si="44"/>
        <v/>
      </c>
      <c r="S101" s="165" t="str">
        <f t="shared" si="26"/>
        <v/>
      </c>
      <c r="T101" s="197" t="str">
        <f t="shared" si="27"/>
        <v/>
      </c>
      <c r="U101" s="158" t="str">
        <f t="shared" si="28"/>
        <v/>
      </c>
      <c r="V101" s="158" t="str">
        <f t="shared" si="29"/>
        <v/>
      </c>
      <c r="W101" s="158" t="str">
        <f t="shared" si="30"/>
        <v/>
      </c>
      <c r="X101" s="158" t="str">
        <f t="shared" si="31"/>
        <v/>
      </c>
      <c r="Y101" s="158" t="str">
        <f t="shared" si="32"/>
        <v/>
      </c>
      <c r="Z101" s="158" t="str">
        <f t="shared" si="33"/>
        <v/>
      </c>
      <c r="AA101" s="202" t="str">
        <f t="shared" si="34"/>
        <v/>
      </c>
      <c r="AB101" s="203" t="str">
        <f t="shared" si="45"/>
        <v/>
      </c>
      <c r="AC101" s="158" t="str">
        <f t="shared" si="46"/>
        <v/>
      </c>
      <c r="AD101" s="158" t="str">
        <f t="shared" si="47"/>
        <v/>
      </c>
      <c r="AE101" s="122"/>
      <c r="AF101" s="158" t="e">
        <f ca="1">IF(Length_11!J96&lt;0,ROUNDUP(Length_11!J96*J$3,$M$335),ROUNDDOWN(Length_11!J96*J$3,$M$335))</f>
        <v>#DIV/0!</v>
      </c>
      <c r="AG101" s="158" t="e">
        <f ca="1">IF(Length_11!K96&lt;0,ROUNDDOWN(Length_11!K96*J$3,$M$335),ROUNDUP(Length_11!K96*J$3,$M$335))</f>
        <v>#DIV/0!</v>
      </c>
      <c r="AH101" s="158" t="str">
        <f t="shared" si="35"/>
        <v>-</v>
      </c>
      <c r="AI101" s="158" t="str">
        <f t="shared" si="36"/>
        <v>-</v>
      </c>
      <c r="AJ101" s="158" t="str">
        <f t="shared" si="37"/>
        <v>-</v>
      </c>
      <c r="AK101" s="158" t="str">
        <f t="shared" si="38"/>
        <v>-</v>
      </c>
      <c r="AL101" s="158" t="str">
        <f t="shared" si="48"/>
        <v/>
      </c>
      <c r="AM101" s="158" t="e">
        <f t="shared" ca="1" si="39"/>
        <v>#DIV/0!</v>
      </c>
    </row>
    <row r="102" spans="2:39" ht="15" customHeight="1">
      <c r="B102" s="175" t="b">
        <f>IF(TRIM(Length_11!A97)="",FALSE,TRUE)</f>
        <v>0</v>
      </c>
      <c r="C102" s="158" t="str">
        <f>IF($B102=FALSE,"",VALUE(Length_11!A97))</f>
        <v/>
      </c>
      <c r="D102" s="158" t="str">
        <f>IF($B102=FALSE,"",Length_11!B97)</f>
        <v/>
      </c>
      <c r="E102" s="175" t="str">
        <f>IF($B102=FALSE,"",Length_11!M97)</f>
        <v/>
      </c>
      <c r="F102" s="175" t="str">
        <f>IF($B102=FALSE,"",Length_11!N97)</f>
        <v/>
      </c>
      <c r="G102" s="175" t="str">
        <f>IF($B102=FALSE,"",Length_11!O97)</f>
        <v/>
      </c>
      <c r="H102" s="175" t="str">
        <f>IF($B102=FALSE,"",Length_11!P97)</f>
        <v/>
      </c>
      <c r="I102" s="175" t="str">
        <f>IF($B102=FALSE,"",Length_11!Q97)</f>
        <v/>
      </c>
      <c r="J102" s="175" t="str">
        <f>IF($B102=FALSE,"",Length_11!R97)</f>
        <v/>
      </c>
      <c r="K102" s="158" t="str">
        <f t="shared" si="40"/>
        <v/>
      </c>
      <c r="L102" s="176" t="str">
        <f t="shared" si="25"/>
        <v/>
      </c>
      <c r="M102" s="178" t="str">
        <f>IF($B102=FALSE,"",Calcu!K102*J$3)</f>
        <v/>
      </c>
      <c r="N102" s="177" t="str">
        <f>IF($B102=FALSE,"",Length_11!E410)</f>
        <v/>
      </c>
      <c r="O102" s="158" t="str">
        <f t="shared" si="41"/>
        <v/>
      </c>
      <c r="P102" s="158" t="str">
        <f t="shared" si="42"/>
        <v/>
      </c>
      <c r="Q102" s="158" t="str">
        <f t="shared" si="43"/>
        <v/>
      </c>
      <c r="R102" s="158" t="str">
        <f t="shared" si="44"/>
        <v/>
      </c>
      <c r="S102" s="165" t="str">
        <f t="shared" si="26"/>
        <v/>
      </c>
      <c r="T102" s="197" t="str">
        <f t="shared" si="27"/>
        <v/>
      </c>
      <c r="U102" s="158" t="str">
        <f t="shared" si="28"/>
        <v/>
      </c>
      <c r="V102" s="158" t="str">
        <f t="shared" si="29"/>
        <v/>
      </c>
      <c r="W102" s="158" t="str">
        <f t="shared" si="30"/>
        <v/>
      </c>
      <c r="X102" s="158" t="str">
        <f t="shared" si="31"/>
        <v/>
      </c>
      <c r="Y102" s="158" t="str">
        <f t="shared" si="32"/>
        <v/>
      </c>
      <c r="Z102" s="158" t="str">
        <f t="shared" si="33"/>
        <v/>
      </c>
      <c r="AA102" s="202" t="str">
        <f t="shared" si="34"/>
        <v/>
      </c>
      <c r="AB102" s="203" t="str">
        <f t="shared" si="45"/>
        <v/>
      </c>
      <c r="AC102" s="158" t="str">
        <f t="shared" si="46"/>
        <v/>
      </c>
      <c r="AD102" s="158" t="str">
        <f t="shared" si="47"/>
        <v/>
      </c>
      <c r="AE102" s="122"/>
      <c r="AF102" s="158" t="e">
        <f ca="1">IF(Length_11!J97&lt;0,ROUNDUP(Length_11!J97*J$3,$M$335),ROUNDDOWN(Length_11!J97*J$3,$M$335))</f>
        <v>#DIV/0!</v>
      </c>
      <c r="AG102" s="158" t="e">
        <f ca="1">IF(Length_11!K97&lt;0,ROUNDDOWN(Length_11!K97*J$3,$M$335),ROUNDUP(Length_11!K97*J$3,$M$335))</f>
        <v>#DIV/0!</v>
      </c>
      <c r="AH102" s="158" t="str">
        <f t="shared" si="35"/>
        <v>-</v>
      </c>
      <c r="AI102" s="158" t="str">
        <f t="shared" si="36"/>
        <v>-</v>
      </c>
      <c r="AJ102" s="158" t="str">
        <f t="shared" si="37"/>
        <v>-</v>
      </c>
      <c r="AK102" s="158" t="str">
        <f t="shared" si="38"/>
        <v>-</v>
      </c>
      <c r="AL102" s="158" t="str">
        <f t="shared" si="48"/>
        <v/>
      </c>
      <c r="AM102" s="158" t="e">
        <f t="shared" ca="1" si="39"/>
        <v>#DIV/0!</v>
      </c>
    </row>
    <row r="103" spans="2:39" ht="15" customHeight="1">
      <c r="B103" s="175" t="b">
        <f>IF(TRIM(Length_11!A98)="",FALSE,TRUE)</f>
        <v>0</v>
      </c>
      <c r="C103" s="158" t="str">
        <f>IF($B103=FALSE,"",VALUE(Length_11!A98))</f>
        <v/>
      </c>
      <c r="D103" s="158" t="str">
        <f>IF($B103=FALSE,"",Length_11!B98)</f>
        <v/>
      </c>
      <c r="E103" s="175" t="str">
        <f>IF($B103=FALSE,"",Length_11!M98)</f>
        <v/>
      </c>
      <c r="F103" s="175" t="str">
        <f>IF($B103=FALSE,"",Length_11!N98)</f>
        <v/>
      </c>
      <c r="G103" s="175" t="str">
        <f>IF($B103=FALSE,"",Length_11!O98)</f>
        <v/>
      </c>
      <c r="H103" s="175" t="str">
        <f>IF($B103=FALSE,"",Length_11!P98)</f>
        <v/>
      </c>
      <c r="I103" s="175" t="str">
        <f>IF($B103=FALSE,"",Length_11!Q98)</f>
        <v/>
      </c>
      <c r="J103" s="175" t="str">
        <f>IF($B103=FALSE,"",Length_11!R98)</f>
        <v/>
      </c>
      <c r="K103" s="158" t="str">
        <f t="shared" si="40"/>
        <v/>
      </c>
      <c r="L103" s="176" t="str">
        <f t="shared" si="25"/>
        <v/>
      </c>
      <c r="M103" s="178" t="str">
        <f>IF($B103=FALSE,"",Calcu!K103*J$3)</f>
        <v/>
      </c>
      <c r="N103" s="177" t="str">
        <f>IF($B103=FALSE,"",Length_11!E411)</f>
        <v/>
      </c>
      <c r="O103" s="158" t="str">
        <f t="shared" si="41"/>
        <v/>
      </c>
      <c r="P103" s="158" t="str">
        <f t="shared" si="42"/>
        <v/>
      </c>
      <c r="Q103" s="158" t="str">
        <f t="shared" si="43"/>
        <v/>
      </c>
      <c r="R103" s="158" t="str">
        <f t="shared" si="44"/>
        <v/>
      </c>
      <c r="S103" s="165" t="str">
        <f t="shared" si="26"/>
        <v/>
      </c>
      <c r="T103" s="197" t="str">
        <f t="shared" si="27"/>
        <v/>
      </c>
      <c r="U103" s="158" t="str">
        <f t="shared" si="28"/>
        <v/>
      </c>
      <c r="V103" s="158" t="str">
        <f t="shared" si="29"/>
        <v/>
      </c>
      <c r="W103" s="158" t="str">
        <f t="shared" si="30"/>
        <v/>
      </c>
      <c r="X103" s="158" t="str">
        <f t="shared" si="31"/>
        <v/>
      </c>
      <c r="Y103" s="158" t="str">
        <f t="shared" si="32"/>
        <v/>
      </c>
      <c r="Z103" s="158" t="str">
        <f t="shared" si="33"/>
        <v/>
      </c>
      <c r="AA103" s="202" t="str">
        <f t="shared" si="34"/>
        <v/>
      </c>
      <c r="AB103" s="203" t="str">
        <f t="shared" si="45"/>
        <v/>
      </c>
      <c r="AC103" s="158" t="str">
        <f t="shared" si="46"/>
        <v/>
      </c>
      <c r="AD103" s="158" t="str">
        <f t="shared" si="47"/>
        <v/>
      </c>
      <c r="AE103" s="122"/>
      <c r="AF103" s="158" t="e">
        <f ca="1">IF(Length_11!J98&lt;0,ROUNDUP(Length_11!J98*J$3,$M$335),ROUNDDOWN(Length_11!J98*J$3,$M$335))</f>
        <v>#DIV/0!</v>
      </c>
      <c r="AG103" s="158" t="e">
        <f ca="1">IF(Length_11!K98&lt;0,ROUNDDOWN(Length_11!K98*J$3,$M$335),ROUNDUP(Length_11!K98*J$3,$M$335))</f>
        <v>#DIV/0!</v>
      </c>
      <c r="AH103" s="158" t="str">
        <f t="shared" si="35"/>
        <v>-</v>
      </c>
      <c r="AI103" s="158" t="str">
        <f t="shared" si="36"/>
        <v>-</v>
      </c>
      <c r="AJ103" s="158" t="str">
        <f t="shared" si="37"/>
        <v>-</v>
      </c>
      <c r="AK103" s="158" t="str">
        <f t="shared" si="38"/>
        <v>-</v>
      </c>
      <c r="AL103" s="158" t="str">
        <f t="shared" si="48"/>
        <v/>
      </c>
      <c r="AM103" s="158" t="e">
        <f t="shared" ca="1" si="39"/>
        <v>#DIV/0!</v>
      </c>
    </row>
    <row r="104" spans="2:39" ht="15" customHeight="1">
      <c r="B104" s="175" t="b">
        <f>IF(TRIM(Length_11!A99)="",FALSE,TRUE)</f>
        <v>0</v>
      </c>
      <c r="C104" s="158" t="str">
        <f>IF($B104=FALSE,"",VALUE(Length_11!A99))</f>
        <v/>
      </c>
      <c r="D104" s="158" t="str">
        <f>IF($B104=FALSE,"",Length_11!B99)</f>
        <v/>
      </c>
      <c r="E104" s="175" t="str">
        <f>IF($B104=FALSE,"",Length_11!M99)</f>
        <v/>
      </c>
      <c r="F104" s="175" t="str">
        <f>IF($B104=FALSE,"",Length_11!N99)</f>
        <v/>
      </c>
      <c r="G104" s="175" t="str">
        <f>IF($B104=FALSE,"",Length_11!O99)</f>
        <v/>
      </c>
      <c r="H104" s="175" t="str">
        <f>IF($B104=FALSE,"",Length_11!P99)</f>
        <v/>
      </c>
      <c r="I104" s="175" t="str">
        <f>IF($B104=FALSE,"",Length_11!Q99)</f>
        <v/>
      </c>
      <c r="J104" s="175" t="str">
        <f>IF($B104=FALSE,"",Length_11!R99)</f>
        <v/>
      </c>
      <c r="K104" s="158" t="str">
        <f t="shared" si="40"/>
        <v/>
      </c>
      <c r="L104" s="176" t="str">
        <f t="shared" si="25"/>
        <v/>
      </c>
      <c r="M104" s="178" t="str">
        <f>IF($B104=FALSE,"",Calcu!K104*J$3)</f>
        <v/>
      </c>
      <c r="N104" s="177" t="str">
        <f>IF($B104=FALSE,"",Length_11!E412)</f>
        <v/>
      </c>
      <c r="O104" s="158" t="str">
        <f t="shared" si="41"/>
        <v/>
      </c>
      <c r="P104" s="158" t="str">
        <f t="shared" si="42"/>
        <v/>
      </c>
      <c r="Q104" s="158" t="str">
        <f t="shared" si="43"/>
        <v/>
      </c>
      <c r="R104" s="158" t="str">
        <f t="shared" si="44"/>
        <v/>
      </c>
      <c r="S104" s="165" t="str">
        <f t="shared" si="26"/>
        <v/>
      </c>
      <c r="T104" s="197" t="str">
        <f t="shared" si="27"/>
        <v/>
      </c>
      <c r="U104" s="158" t="str">
        <f t="shared" si="28"/>
        <v/>
      </c>
      <c r="V104" s="158" t="str">
        <f t="shared" si="29"/>
        <v/>
      </c>
      <c r="W104" s="158" t="str">
        <f t="shared" si="30"/>
        <v/>
      </c>
      <c r="X104" s="158" t="str">
        <f t="shared" si="31"/>
        <v/>
      </c>
      <c r="Y104" s="158" t="str">
        <f t="shared" si="32"/>
        <v/>
      </c>
      <c r="Z104" s="158" t="str">
        <f t="shared" si="33"/>
        <v/>
      </c>
      <c r="AA104" s="202" t="str">
        <f t="shared" si="34"/>
        <v/>
      </c>
      <c r="AB104" s="203" t="str">
        <f t="shared" si="45"/>
        <v/>
      </c>
      <c r="AC104" s="158" t="str">
        <f t="shared" si="46"/>
        <v/>
      </c>
      <c r="AD104" s="158" t="str">
        <f t="shared" si="47"/>
        <v/>
      </c>
      <c r="AE104" s="122"/>
      <c r="AF104" s="158" t="e">
        <f ca="1">IF(Length_11!J99&lt;0,ROUNDUP(Length_11!J99*J$3,$M$335),ROUNDDOWN(Length_11!J99*J$3,$M$335))</f>
        <v>#DIV/0!</v>
      </c>
      <c r="AG104" s="158" t="e">
        <f ca="1">IF(Length_11!K99&lt;0,ROUNDDOWN(Length_11!K99*J$3,$M$335),ROUNDUP(Length_11!K99*J$3,$M$335))</f>
        <v>#DIV/0!</v>
      </c>
      <c r="AH104" s="158" t="str">
        <f t="shared" si="35"/>
        <v>-</v>
      </c>
      <c r="AI104" s="158" t="str">
        <f t="shared" si="36"/>
        <v>-</v>
      </c>
      <c r="AJ104" s="158" t="str">
        <f t="shared" si="37"/>
        <v>-</v>
      </c>
      <c r="AK104" s="158" t="str">
        <f t="shared" si="38"/>
        <v>-</v>
      </c>
      <c r="AL104" s="158" t="str">
        <f t="shared" si="48"/>
        <v/>
      </c>
      <c r="AM104" s="158" t="e">
        <f t="shared" ca="1" si="39"/>
        <v>#DIV/0!</v>
      </c>
    </row>
    <row r="105" spans="2:39" ht="15" customHeight="1">
      <c r="B105" s="175" t="b">
        <f>IF(TRIM(Length_11!A100)="",FALSE,TRUE)</f>
        <v>0</v>
      </c>
      <c r="C105" s="158" t="str">
        <f>IF($B105=FALSE,"",VALUE(Length_11!A100))</f>
        <v/>
      </c>
      <c r="D105" s="158" t="str">
        <f>IF($B105=FALSE,"",Length_11!B100)</f>
        <v/>
      </c>
      <c r="E105" s="175" t="str">
        <f>IF($B105=FALSE,"",Length_11!M100)</f>
        <v/>
      </c>
      <c r="F105" s="175" t="str">
        <f>IF($B105=FALSE,"",Length_11!N100)</f>
        <v/>
      </c>
      <c r="G105" s="175" t="str">
        <f>IF($B105=FALSE,"",Length_11!O100)</f>
        <v/>
      </c>
      <c r="H105" s="175" t="str">
        <f>IF($B105=FALSE,"",Length_11!P100)</f>
        <v/>
      </c>
      <c r="I105" s="175" t="str">
        <f>IF($B105=FALSE,"",Length_11!Q100)</f>
        <v/>
      </c>
      <c r="J105" s="175" t="str">
        <f>IF($B105=FALSE,"",Length_11!R100)</f>
        <v/>
      </c>
      <c r="K105" s="158" t="str">
        <f t="shared" si="40"/>
        <v/>
      </c>
      <c r="L105" s="176" t="str">
        <f t="shared" si="25"/>
        <v/>
      </c>
      <c r="M105" s="178" t="str">
        <f>IF($B105=FALSE,"",Calcu!K105*J$3)</f>
        <v/>
      </c>
      <c r="N105" s="177" t="str">
        <f>IF($B105=FALSE,"",Length_11!E413)</f>
        <v/>
      </c>
      <c r="O105" s="158" t="str">
        <f t="shared" si="41"/>
        <v/>
      </c>
      <c r="P105" s="158" t="str">
        <f t="shared" si="42"/>
        <v/>
      </c>
      <c r="Q105" s="158" t="str">
        <f t="shared" si="43"/>
        <v/>
      </c>
      <c r="R105" s="158" t="str">
        <f t="shared" si="44"/>
        <v/>
      </c>
      <c r="S105" s="165" t="str">
        <f t="shared" si="26"/>
        <v/>
      </c>
      <c r="T105" s="197" t="str">
        <f t="shared" si="27"/>
        <v/>
      </c>
      <c r="U105" s="158" t="str">
        <f t="shared" si="28"/>
        <v/>
      </c>
      <c r="V105" s="158" t="str">
        <f t="shared" si="29"/>
        <v/>
      </c>
      <c r="W105" s="158" t="str">
        <f t="shared" si="30"/>
        <v/>
      </c>
      <c r="X105" s="158" t="str">
        <f t="shared" si="31"/>
        <v/>
      </c>
      <c r="Y105" s="158" t="str">
        <f t="shared" si="32"/>
        <v/>
      </c>
      <c r="Z105" s="158" t="str">
        <f t="shared" si="33"/>
        <v/>
      </c>
      <c r="AA105" s="202" t="str">
        <f t="shared" si="34"/>
        <v/>
      </c>
      <c r="AB105" s="203" t="str">
        <f t="shared" si="45"/>
        <v/>
      </c>
      <c r="AC105" s="158" t="str">
        <f t="shared" si="46"/>
        <v/>
      </c>
      <c r="AD105" s="158" t="str">
        <f t="shared" si="47"/>
        <v/>
      </c>
      <c r="AE105" s="122"/>
      <c r="AF105" s="158" t="e">
        <f ca="1">IF(Length_11!J100&lt;0,ROUNDUP(Length_11!J100*J$3,$M$335),ROUNDDOWN(Length_11!J100*J$3,$M$335))</f>
        <v>#DIV/0!</v>
      </c>
      <c r="AG105" s="158" t="e">
        <f ca="1">IF(Length_11!K100&lt;0,ROUNDDOWN(Length_11!K100*J$3,$M$335),ROUNDUP(Length_11!K100*J$3,$M$335))</f>
        <v>#DIV/0!</v>
      </c>
      <c r="AH105" s="158" t="str">
        <f t="shared" si="35"/>
        <v>-</v>
      </c>
      <c r="AI105" s="158" t="str">
        <f t="shared" si="36"/>
        <v>-</v>
      </c>
      <c r="AJ105" s="158" t="str">
        <f t="shared" si="37"/>
        <v>-</v>
      </c>
      <c r="AK105" s="158" t="str">
        <f t="shared" si="38"/>
        <v>-</v>
      </c>
      <c r="AL105" s="158" t="str">
        <f t="shared" si="48"/>
        <v/>
      </c>
      <c r="AM105" s="158" t="e">
        <f t="shared" ca="1" si="39"/>
        <v>#DIV/0!</v>
      </c>
    </row>
    <row r="106" spans="2:39" ht="15" customHeight="1">
      <c r="B106" s="175" t="b">
        <f>IF(TRIM(Length_11!A101)="",FALSE,TRUE)</f>
        <v>0</v>
      </c>
      <c r="C106" s="158" t="str">
        <f>IF($B106=FALSE,"",VALUE(Length_11!A101))</f>
        <v/>
      </c>
      <c r="D106" s="158" t="str">
        <f>IF($B106=FALSE,"",Length_11!B101)</f>
        <v/>
      </c>
      <c r="E106" s="175" t="str">
        <f>IF($B106=FALSE,"",Length_11!M101)</f>
        <v/>
      </c>
      <c r="F106" s="175" t="str">
        <f>IF($B106=FALSE,"",Length_11!N101)</f>
        <v/>
      </c>
      <c r="G106" s="175" t="str">
        <f>IF($B106=FALSE,"",Length_11!O101)</f>
        <v/>
      </c>
      <c r="H106" s="175" t="str">
        <f>IF($B106=FALSE,"",Length_11!P101)</f>
        <v/>
      </c>
      <c r="I106" s="175" t="str">
        <f>IF($B106=FALSE,"",Length_11!Q101)</f>
        <v/>
      </c>
      <c r="J106" s="175" t="str">
        <f>IF($B106=FALSE,"",Length_11!R101)</f>
        <v/>
      </c>
      <c r="K106" s="158" t="str">
        <f t="shared" si="40"/>
        <v/>
      </c>
      <c r="L106" s="176" t="str">
        <f t="shared" si="25"/>
        <v/>
      </c>
      <c r="M106" s="178" t="str">
        <f>IF($B106=FALSE,"",Calcu!K106*J$3)</f>
        <v/>
      </c>
      <c r="N106" s="177" t="str">
        <f>IF($B106=FALSE,"",Length_11!E414)</f>
        <v/>
      </c>
      <c r="O106" s="158" t="str">
        <f t="shared" si="41"/>
        <v/>
      </c>
      <c r="P106" s="158" t="str">
        <f t="shared" si="42"/>
        <v/>
      </c>
      <c r="Q106" s="158" t="str">
        <f t="shared" si="43"/>
        <v/>
      </c>
      <c r="R106" s="158" t="str">
        <f t="shared" si="44"/>
        <v/>
      </c>
      <c r="S106" s="165" t="str">
        <f t="shared" si="26"/>
        <v/>
      </c>
      <c r="T106" s="197" t="str">
        <f t="shared" si="27"/>
        <v/>
      </c>
      <c r="U106" s="158" t="str">
        <f t="shared" si="28"/>
        <v/>
      </c>
      <c r="V106" s="158" t="str">
        <f t="shared" si="29"/>
        <v/>
      </c>
      <c r="W106" s="158" t="str">
        <f t="shared" si="30"/>
        <v/>
      </c>
      <c r="X106" s="158" t="str">
        <f t="shared" si="31"/>
        <v/>
      </c>
      <c r="Y106" s="158" t="str">
        <f t="shared" si="32"/>
        <v/>
      </c>
      <c r="Z106" s="158" t="str">
        <f t="shared" si="33"/>
        <v/>
      </c>
      <c r="AA106" s="202" t="str">
        <f t="shared" si="34"/>
        <v/>
      </c>
      <c r="AB106" s="203" t="str">
        <f t="shared" si="45"/>
        <v/>
      </c>
      <c r="AC106" s="158" t="str">
        <f t="shared" si="46"/>
        <v/>
      </c>
      <c r="AD106" s="158" t="str">
        <f t="shared" si="47"/>
        <v/>
      </c>
      <c r="AE106" s="122"/>
      <c r="AF106" s="158" t="e">
        <f ca="1">IF(Length_11!J101&lt;0,ROUNDUP(Length_11!J101*J$3,$M$335),ROUNDDOWN(Length_11!J101*J$3,$M$335))</f>
        <v>#DIV/0!</v>
      </c>
      <c r="AG106" s="158" t="e">
        <f ca="1">IF(Length_11!K101&lt;0,ROUNDDOWN(Length_11!K101*J$3,$M$335),ROUNDUP(Length_11!K101*J$3,$M$335))</f>
        <v>#DIV/0!</v>
      </c>
      <c r="AH106" s="158" t="str">
        <f t="shared" si="35"/>
        <v>-</v>
      </c>
      <c r="AI106" s="158" t="str">
        <f t="shared" si="36"/>
        <v>-</v>
      </c>
      <c r="AJ106" s="158" t="str">
        <f t="shared" si="37"/>
        <v>-</v>
      </c>
      <c r="AK106" s="158" t="str">
        <f t="shared" si="38"/>
        <v>-</v>
      </c>
      <c r="AL106" s="158" t="str">
        <f t="shared" si="48"/>
        <v/>
      </c>
      <c r="AM106" s="158" t="e">
        <f t="shared" ca="1" si="39"/>
        <v>#DIV/0!</v>
      </c>
    </row>
    <row r="107" spans="2:39" ht="15" customHeight="1">
      <c r="B107" s="175" t="b">
        <f>IF(TRIM(Length_11!A102)="",FALSE,TRUE)</f>
        <v>0</v>
      </c>
      <c r="C107" s="158" t="str">
        <f>IF($B107=FALSE,"",VALUE(Length_11!A102))</f>
        <v/>
      </c>
      <c r="D107" s="158" t="str">
        <f>IF($B107=FALSE,"",Length_11!B102)</f>
        <v/>
      </c>
      <c r="E107" s="175" t="str">
        <f>IF($B107=FALSE,"",Length_11!M102)</f>
        <v/>
      </c>
      <c r="F107" s="175" t="str">
        <f>IF($B107=FALSE,"",Length_11!N102)</f>
        <v/>
      </c>
      <c r="G107" s="175" t="str">
        <f>IF($B107=FALSE,"",Length_11!O102)</f>
        <v/>
      </c>
      <c r="H107" s="175" t="str">
        <f>IF($B107=FALSE,"",Length_11!P102)</f>
        <v/>
      </c>
      <c r="I107" s="175" t="str">
        <f>IF($B107=FALSE,"",Length_11!Q102)</f>
        <v/>
      </c>
      <c r="J107" s="175" t="str">
        <f>IF($B107=FALSE,"",Length_11!R102)</f>
        <v/>
      </c>
      <c r="K107" s="158" t="str">
        <f t="shared" si="40"/>
        <v/>
      </c>
      <c r="L107" s="176" t="str">
        <f t="shared" si="25"/>
        <v/>
      </c>
      <c r="M107" s="178" t="str">
        <f>IF($B107=FALSE,"",Calcu!K107*J$3)</f>
        <v/>
      </c>
      <c r="N107" s="177" t="str">
        <f>IF($B107=FALSE,"",Length_11!E415)</f>
        <v/>
      </c>
      <c r="O107" s="158" t="str">
        <f t="shared" si="41"/>
        <v/>
      </c>
      <c r="P107" s="158" t="str">
        <f t="shared" si="42"/>
        <v/>
      </c>
      <c r="Q107" s="158" t="str">
        <f t="shared" si="43"/>
        <v/>
      </c>
      <c r="R107" s="158" t="str">
        <f t="shared" si="44"/>
        <v/>
      </c>
      <c r="S107" s="165" t="str">
        <f t="shared" si="26"/>
        <v/>
      </c>
      <c r="T107" s="197" t="str">
        <f t="shared" si="27"/>
        <v/>
      </c>
      <c r="U107" s="158" t="str">
        <f t="shared" si="28"/>
        <v/>
      </c>
      <c r="V107" s="158" t="str">
        <f t="shared" si="29"/>
        <v/>
      </c>
      <c r="W107" s="158" t="str">
        <f t="shared" si="30"/>
        <v/>
      </c>
      <c r="X107" s="158" t="str">
        <f t="shared" si="31"/>
        <v/>
      </c>
      <c r="Y107" s="158" t="str">
        <f t="shared" si="32"/>
        <v/>
      </c>
      <c r="Z107" s="158" t="str">
        <f t="shared" si="33"/>
        <v/>
      </c>
      <c r="AA107" s="202" t="str">
        <f t="shared" si="34"/>
        <v/>
      </c>
      <c r="AB107" s="203" t="str">
        <f t="shared" si="45"/>
        <v/>
      </c>
      <c r="AC107" s="158" t="str">
        <f t="shared" si="46"/>
        <v/>
      </c>
      <c r="AD107" s="158" t="str">
        <f t="shared" si="47"/>
        <v/>
      </c>
      <c r="AE107" s="122"/>
      <c r="AF107" s="158" t="e">
        <f ca="1">IF(Length_11!J102&lt;0,ROUNDUP(Length_11!J102*J$3,$M$335),ROUNDDOWN(Length_11!J102*J$3,$M$335))</f>
        <v>#DIV/0!</v>
      </c>
      <c r="AG107" s="158" t="e">
        <f ca="1">IF(Length_11!K102&lt;0,ROUNDDOWN(Length_11!K102*J$3,$M$335),ROUNDUP(Length_11!K102*J$3,$M$335))</f>
        <v>#DIV/0!</v>
      </c>
      <c r="AH107" s="158" t="str">
        <f t="shared" si="35"/>
        <v>-</v>
      </c>
      <c r="AI107" s="158" t="str">
        <f t="shared" si="36"/>
        <v>-</v>
      </c>
      <c r="AJ107" s="158" t="str">
        <f t="shared" si="37"/>
        <v>-</v>
      </c>
      <c r="AK107" s="158" t="str">
        <f t="shared" si="38"/>
        <v>-</v>
      </c>
      <c r="AL107" s="158" t="str">
        <f t="shared" si="48"/>
        <v/>
      </c>
      <c r="AM107" s="158" t="e">
        <f t="shared" ca="1" si="39"/>
        <v>#DIV/0!</v>
      </c>
    </row>
    <row r="108" spans="2:39" ht="15" customHeight="1">
      <c r="B108" s="175" t="b">
        <f>IF(TRIM(Length_11!A103)="",FALSE,TRUE)</f>
        <v>0</v>
      </c>
      <c r="C108" s="158" t="str">
        <f>IF($B108=FALSE,"",VALUE(Length_11!A103))</f>
        <v/>
      </c>
      <c r="D108" s="158" t="str">
        <f>IF($B108=FALSE,"",Length_11!B103)</f>
        <v/>
      </c>
      <c r="E108" s="175" t="str">
        <f>IF($B108=FALSE,"",Length_11!M103)</f>
        <v/>
      </c>
      <c r="F108" s="175" t="str">
        <f>IF($B108=FALSE,"",Length_11!N103)</f>
        <v/>
      </c>
      <c r="G108" s="175" t="str">
        <f>IF($B108=FALSE,"",Length_11!O103)</f>
        <v/>
      </c>
      <c r="H108" s="175" t="str">
        <f>IF($B108=FALSE,"",Length_11!P103)</f>
        <v/>
      </c>
      <c r="I108" s="175" t="str">
        <f>IF($B108=FALSE,"",Length_11!Q103)</f>
        <v/>
      </c>
      <c r="J108" s="175" t="str">
        <f>IF($B108=FALSE,"",Length_11!R103)</f>
        <v/>
      </c>
      <c r="K108" s="158" t="str">
        <f t="shared" si="40"/>
        <v/>
      </c>
      <c r="L108" s="176" t="str">
        <f t="shared" si="25"/>
        <v/>
      </c>
      <c r="M108" s="178" t="str">
        <f>IF($B108=FALSE,"",Calcu!K108*J$3)</f>
        <v/>
      </c>
      <c r="N108" s="177" t="str">
        <f>IF($B108=FALSE,"",Length_11!E416)</f>
        <v/>
      </c>
      <c r="O108" s="158" t="str">
        <f t="shared" si="41"/>
        <v/>
      </c>
      <c r="P108" s="158" t="str">
        <f t="shared" si="42"/>
        <v/>
      </c>
      <c r="Q108" s="158" t="str">
        <f t="shared" si="43"/>
        <v/>
      </c>
      <c r="R108" s="158" t="str">
        <f t="shared" si="44"/>
        <v/>
      </c>
      <c r="S108" s="165" t="str">
        <f t="shared" si="26"/>
        <v/>
      </c>
      <c r="T108" s="197" t="str">
        <f t="shared" si="27"/>
        <v/>
      </c>
      <c r="U108" s="158" t="str">
        <f t="shared" si="28"/>
        <v/>
      </c>
      <c r="V108" s="158" t="str">
        <f t="shared" si="29"/>
        <v/>
      </c>
      <c r="W108" s="158" t="str">
        <f t="shared" si="30"/>
        <v/>
      </c>
      <c r="X108" s="158" t="str">
        <f t="shared" si="31"/>
        <v/>
      </c>
      <c r="Y108" s="158" t="str">
        <f t="shared" si="32"/>
        <v/>
      </c>
      <c r="Z108" s="158" t="str">
        <f t="shared" si="33"/>
        <v/>
      </c>
      <c r="AA108" s="202" t="str">
        <f t="shared" si="34"/>
        <v/>
      </c>
      <c r="AB108" s="203" t="str">
        <f t="shared" si="45"/>
        <v/>
      </c>
      <c r="AC108" s="158" t="str">
        <f t="shared" si="46"/>
        <v/>
      </c>
      <c r="AD108" s="158" t="str">
        <f t="shared" si="47"/>
        <v/>
      </c>
      <c r="AE108" s="122"/>
      <c r="AF108" s="158" t="e">
        <f ca="1">IF(Length_11!J103&lt;0,ROUNDUP(Length_11!J103*J$3,$M$335),ROUNDDOWN(Length_11!J103*J$3,$M$335))</f>
        <v>#DIV/0!</v>
      </c>
      <c r="AG108" s="158" t="e">
        <f ca="1">IF(Length_11!K103&lt;0,ROUNDDOWN(Length_11!K103*J$3,$M$335),ROUNDUP(Length_11!K103*J$3,$M$335))</f>
        <v>#DIV/0!</v>
      </c>
      <c r="AH108" s="158" t="str">
        <f t="shared" si="35"/>
        <v>-</v>
      </c>
      <c r="AI108" s="158" t="str">
        <f t="shared" si="36"/>
        <v>-</v>
      </c>
      <c r="AJ108" s="158" t="str">
        <f t="shared" si="37"/>
        <v>-</v>
      </c>
      <c r="AK108" s="158" t="str">
        <f t="shared" si="38"/>
        <v>-</v>
      </c>
      <c r="AL108" s="158" t="str">
        <f t="shared" si="48"/>
        <v/>
      </c>
      <c r="AM108" s="158" t="e">
        <f t="shared" ca="1" si="39"/>
        <v>#DIV/0!</v>
      </c>
    </row>
    <row r="109" spans="2:39" ht="15" customHeight="1">
      <c r="B109" s="175" t="b">
        <f>IF(TRIM(Length_11!A104)="",FALSE,TRUE)</f>
        <v>0</v>
      </c>
      <c r="C109" s="158" t="str">
        <f>IF($B109=FALSE,"",VALUE(Length_11!A104))</f>
        <v/>
      </c>
      <c r="D109" s="158" t="str">
        <f>IF($B109=FALSE,"",Length_11!B104)</f>
        <v/>
      </c>
      <c r="E109" s="175" t="str">
        <f>IF($B109=FALSE,"",Length_11!M104)</f>
        <v/>
      </c>
      <c r="F109" s="175" t="str">
        <f>IF($B109=FALSE,"",Length_11!N104)</f>
        <v/>
      </c>
      <c r="G109" s="175" t="str">
        <f>IF($B109=FALSE,"",Length_11!O104)</f>
        <v/>
      </c>
      <c r="H109" s="175" t="str">
        <f>IF($B109=FALSE,"",Length_11!P104)</f>
        <v/>
      </c>
      <c r="I109" s="175" t="str">
        <f>IF($B109=FALSE,"",Length_11!Q104)</f>
        <v/>
      </c>
      <c r="J109" s="175" t="str">
        <f>IF($B109=FALSE,"",Length_11!R104)</f>
        <v/>
      </c>
      <c r="K109" s="158" t="str">
        <f t="shared" si="40"/>
        <v/>
      </c>
      <c r="L109" s="176" t="str">
        <f t="shared" si="25"/>
        <v/>
      </c>
      <c r="M109" s="178" t="str">
        <f>IF($B109=FALSE,"",Calcu!K109*J$3)</f>
        <v/>
      </c>
      <c r="N109" s="177" t="str">
        <f>IF($B109=FALSE,"",Length_11!E417)</f>
        <v/>
      </c>
      <c r="O109" s="158" t="str">
        <f t="shared" si="41"/>
        <v/>
      </c>
      <c r="P109" s="158" t="str">
        <f t="shared" si="42"/>
        <v/>
      </c>
      <c r="Q109" s="158" t="str">
        <f t="shared" si="43"/>
        <v/>
      </c>
      <c r="R109" s="158" t="str">
        <f t="shared" si="44"/>
        <v/>
      </c>
      <c r="S109" s="165" t="str">
        <f t="shared" si="26"/>
        <v/>
      </c>
      <c r="T109" s="197" t="str">
        <f t="shared" si="27"/>
        <v/>
      </c>
      <c r="U109" s="158" t="str">
        <f t="shared" si="28"/>
        <v/>
      </c>
      <c r="V109" s="158" t="str">
        <f t="shared" si="29"/>
        <v/>
      </c>
      <c r="W109" s="158" t="str">
        <f t="shared" si="30"/>
        <v/>
      </c>
      <c r="X109" s="158" t="str">
        <f t="shared" si="31"/>
        <v/>
      </c>
      <c r="Y109" s="158" t="str">
        <f t="shared" si="32"/>
        <v/>
      </c>
      <c r="Z109" s="158" t="str">
        <f t="shared" si="33"/>
        <v/>
      </c>
      <c r="AA109" s="202" t="str">
        <f t="shared" si="34"/>
        <v/>
      </c>
      <c r="AB109" s="203" t="str">
        <f t="shared" si="45"/>
        <v/>
      </c>
      <c r="AC109" s="158" t="str">
        <f t="shared" si="46"/>
        <v/>
      </c>
      <c r="AD109" s="158" t="str">
        <f t="shared" si="47"/>
        <v/>
      </c>
      <c r="AE109" s="122"/>
      <c r="AF109" s="158" t="e">
        <f ca="1">IF(Length_11!J104&lt;0,ROUNDUP(Length_11!J104*J$3,$M$335),ROUNDDOWN(Length_11!J104*J$3,$M$335))</f>
        <v>#DIV/0!</v>
      </c>
      <c r="AG109" s="158" t="e">
        <f ca="1">IF(Length_11!K104&lt;0,ROUNDDOWN(Length_11!K104*J$3,$M$335),ROUNDUP(Length_11!K104*J$3,$M$335))</f>
        <v>#DIV/0!</v>
      </c>
      <c r="AH109" s="158" t="str">
        <f t="shared" si="35"/>
        <v>-</v>
      </c>
      <c r="AI109" s="158" t="str">
        <f t="shared" si="36"/>
        <v>-</v>
      </c>
      <c r="AJ109" s="158" t="str">
        <f t="shared" si="37"/>
        <v>-</v>
      </c>
      <c r="AK109" s="158" t="str">
        <f t="shared" si="38"/>
        <v>-</v>
      </c>
      <c r="AL109" s="158" t="str">
        <f t="shared" si="48"/>
        <v/>
      </c>
      <c r="AM109" s="158" t="e">
        <f t="shared" ca="1" si="39"/>
        <v>#DIV/0!</v>
      </c>
    </row>
    <row r="110" spans="2:39" ht="15" customHeight="1">
      <c r="B110" s="175" t="b">
        <f>IF(TRIM(Length_11!A105)="",FALSE,TRUE)</f>
        <v>0</v>
      </c>
      <c r="C110" s="158" t="str">
        <f>IF($B110=FALSE,"",VALUE(Length_11!A105))</f>
        <v/>
      </c>
      <c r="D110" s="158" t="str">
        <f>IF($B110=FALSE,"",Length_11!B105)</f>
        <v/>
      </c>
      <c r="E110" s="175" t="str">
        <f>IF($B110=FALSE,"",Length_11!M105)</f>
        <v/>
      </c>
      <c r="F110" s="175" t="str">
        <f>IF($B110=FALSE,"",Length_11!N105)</f>
        <v/>
      </c>
      <c r="G110" s="175" t="str">
        <f>IF($B110=FALSE,"",Length_11!O105)</f>
        <v/>
      </c>
      <c r="H110" s="175" t="str">
        <f>IF($B110=FALSE,"",Length_11!P105)</f>
        <v/>
      </c>
      <c r="I110" s="175" t="str">
        <f>IF($B110=FALSE,"",Length_11!Q105)</f>
        <v/>
      </c>
      <c r="J110" s="175" t="str">
        <f>IF($B110=FALSE,"",Length_11!R105)</f>
        <v/>
      </c>
      <c r="K110" s="158" t="str">
        <f t="shared" si="40"/>
        <v/>
      </c>
      <c r="L110" s="176" t="str">
        <f t="shared" si="25"/>
        <v/>
      </c>
      <c r="M110" s="178" t="str">
        <f>IF($B110=FALSE,"",Calcu!K110*J$3)</f>
        <v/>
      </c>
      <c r="N110" s="177" t="str">
        <f>IF($B110=FALSE,"",Length_11!E418)</f>
        <v/>
      </c>
      <c r="O110" s="158" t="str">
        <f t="shared" si="41"/>
        <v/>
      </c>
      <c r="P110" s="158" t="str">
        <f t="shared" si="42"/>
        <v/>
      </c>
      <c r="Q110" s="158" t="str">
        <f t="shared" si="43"/>
        <v/>
      </c>
      <c r="R110" s="158" t="str">
        <f t="shared" si="44"/>
        <v/>
      </c>
      <c r="S110" s="165" t="str">
        <f t="shared" si="26"/>
        <v/>
      </c>
      <c r="T110" s="197" t="str">
        <f t="shared" si="27"/>
        <v/>
      </c>
      <c r="U110" s="158" t="str">
        <f t="shared" si="28"/>
        <v/>
      </c>
      <c r="V110" s="158" t="str">
        <f t="shared" si="29"/>
        <v/>
      </c>
      <c r="W110" s="158" t="str">
        <f t="shared" si="30"/>
        <v/>
      </c>
      <c r="X110" s="158" t="str">
        <f t="shared" si="31"/>
        <v/>
      </c>
      <c r="Y110" s="158" t="str">
        <f t="shared" si="32"/>
        <v/>
      </c>
      <c r="Z110" s="158" t="str">
        <f t="shared" si="33"/>
        <v/>
      </c>
      <c r="AA110" s="202" t="str">
        <f t="shared" si="34"/>
        <v/>
      </c>
      <c r="AB110" s="203" t="str">
        <f t="shared" si="45"/>
        <v/>
      </c>
      <c r="AC110" s="158" t="str">
        <f t="shared" si="46"/>
        <v/>
      </c>
      <c r="AD110" s="158" t="str">
        <f t="shared" si="47"/>
        <v/>
      </c>
      <c r="AE110" s="122"/>
      <c r="AF110" s="158" t="e">
        <f ca="1">IF(Length_11!J105&lt;0,ROUNDUP(Length_11!J105*J$3,$M$335),ROUNDDOWN(Length_11!J105*J$3,$M$335))</f>
        <v>#DIV/0!</v>
      </c>
      <c r="AG110" s="158" t="e">
        <f ca="1">IF(Length_11!K105&lt;0,ROUNDDOWN(Length_11!K105*J$3,$M$335),ROUNDUP(Length_11!K105*J$3,$M$335))</f>
        <v>#DIV/0!</v>
      </c>
      <c r="AH110" s="158" t="str">
        <f t="shared" si="35"/>
        <v>-</v>
      </c>
      <c r="AI110" s="158" t="str">
        <f t="shared" si="36"/>
        <v>-</v>
      </c>
      <c r="AJ110" s="158" t="str">
        <f t="shared" si="37"/>
        <v>-</v>
      </c>
      <c r="AK110" s="158" t="str">
        <f t="shared" si="38"/>
        <v>-</v>
      </c>
      <c r="AL110" s="158" t="str">
        <f t="shared" si="48"/>
        <v/>
      </c>
      <c r="AM110" s="158" t="e">
        <f t="shared" ca="1" si="39"/>
        <v>#DIV/0!</v>
      </c>
    </row>
    <row r="111" spans="2:39" ht="15" customHeight="1">
      <c r="B111" s="175" t="b">
        <f>IF(TRIM(Length_11!A106)="",FALSE,TRUE)</f>
        <v>0</v>
      </c>
      <c r="C111" s="158" t="str">
        <f>IF($B111=FALSE,"",VALUE(Length_11!A106))</f>
        <v/>
      </c>
      <c r="D111" s="158" t="str">
        <f>IF($B111=FALSE,"",Length_11!B106)</f>
        <v/>
      </c>
      <c r="E111" s="175" t="str">
        <f>IF($B111=FALSE,"",Length_11!M106)</f>
        <v/>
      </c>
      <c r="F111" s="175" t="str">
        <f>IF($B111=FALSE,"",Length_11!N106)</f>
        <v/>
      </c>
      <c r="G111" s="175" t="str">
        <f>IF($B111=FALSE,"",Length_11!O106)</f>
        <v/>
      </c>
      <c r="H111" s="175" t="str">
        <f>IF($B111=FALSE,"",Length_11!P106)</f>
        <v/>
      </c>
      <c r="I111" s="175" t="str">
        <f>IF($B111=FALSE,"",Length_11!Q106)</f>
        <v/>
      </c>
      <c r="J111" s="175" t="str">
        <f>IF($B111=FALSE,"",Length_11!R106)</f>
        <v/>
      </c>
      <c r="K111" s="158" t="str">
        <f t="shared" si="40"/>
        <v/>
      </c>
      <c r="L111" s="176" t="str">
        <f t="shared" si="25"/>
        <v/>
      </c>
      <c r="M111" s="178" t="str">
        <f>IF($B111=FALSE,"",Calcu!K111*J$3)</f>
        <v/>
      </c>
      <c r="N111" s="177" t="str">
        <f>IF($B111=FALSE,"",Length_11!E419)</f>
        <v/>
      </c>
      <c r="O111" s="158" t="str">
        <f t="shared" si="41"/>
        <v/>
      </c>
      <c r="P111" s="158" t="str">
        <f t="shared" si="42"/>
        <v/>
      </c>
      <c r="Q111" s="158" t="str">
        <f t="shared" si="43"/>
        <v/>
      </c>
      <c r="R111" s="158" t="str">
        <f t="shared" si="44"/>
        <v/>
      </c>
      <c r="S111" s="165" t="str">
        <f t="shared" si="26"/>
        <v/>
      </c>
      <c r="T111" s="197" t="str">
        <f t="shared" si="27"/>
        <v/>
      </c>
      <c r="U111" s="158" t="str">
        <f t="shared" si="28"/>
        <v/>
      </c>
      <c r="V111" s="158" t="str">
        <f t="shared" si="29"/>
        <v/>
      </c>
      <c r="W111" s="158" t="str">
        <f t="shared" si="30"/>
        <v/>
      </c>
      <c r="X111" s="158" t="str">
        <f t="shared" si="31"/>
        <v/>
      </c>
      <c r="Y111" s="158" t="str">
        <f t="shared" si="32"/>
        <v/>
      </c>
      <c r="Z111" s="158" t="str">
        <f t="shared" si="33"/>
        <v/>
      </c>
      <c r="AA111" s="202" t="str">
        <f t="shared" si="34"/>
        <v/>
      </c>
      <c r="AB111" s="203" t="str">
        <f t="shared" si="45"/>
        <v/>
      </c>
      <c r="AC111" s="158" t="str">
        <f t="shared" si="46"/>
        <v/>
      </c>
      <c r="AD111" s="158" t="str">
        <f t="shared" si="47"/>
        <v/>
      </c>
      <c r="AE111" s="122"/>
      <c r="AF111" s="158" t="e">
        <f ca="1">IF(Length_11!J106&lt;0,ROUNDUP(Length_11!J106*J$3,$M$335),ROUNDDOWN(Length_11!J106*J$3,$M$335))</f>
        <v>#DIV/0!</v>
      </c>
      <c r="AG111" s="158" t="e">
        <f ca="1">IF(Length_11!K106&lt;0,ROUNDDOWN(Length_11!K106*J$3,$M$335),ROUNDUP(Length_11!K106*J$3,$M$335))</f>
        <v>#DIV/0!</v>
      </c>
      <c r="AH111" s="158" t="str">
        <f t="shared" si="35"/>
        <v>-</v>
      </c>
      <c r="AI111" s="158" t="str">
        <f t="shared" si="36"/>
        <v>-</v>
      </c>
      <c r="AJ111" s="158" t="str">
        <f t="shared" si="37"/>
        <v>-</v>
      </c>
      <c r="AK111" s="158" t="str">
        <f t="shared" si="38"/>
        <v>-</v>
      </c>
      <c r="AL111" s="158" t="str">
        <f t="shared" si="48"/>
        <v/>
      </c>
      <c r="AM111" s="158" t="e">
        <f t="shared" ca="1" si="39"/>
        <v>#DIV/0!</v>
      </c>
    </row>
    <row r="112" spans="2:39" ht="15" customHeight="1">
      <c r="B112" s="175" t="b">
        <f>IF(TRIM(Length_11!A107)="",FALSE,TRUE)</f>
        <v>0</v>
      </c>
      <c r="C112" s="158" t="str">
        <f>IF($B112=FALSE,"",VALUE(Length_11!A107))</f>
        <v/>
      </c>
      <c r="D112" s="158" t="str">
        <f>IF($B112=FALSE,"",Length_11!B107)</f>
        <v/>
      </c>
      <c r="E112" s="175" t="str">
        <f>IF($B112=FALSE,"",Length_11!M107)</f>
        <v/>
      </c>
      <c r="F112" s="175" t="str">
        <f>IF($B112=FALSE,"",Length_11!N107)</f>
        <v/>
      </c>
      <c r="G112" s="175" t="str">
        <f>IF($B112=FALSE,"",Length_11!O107)</f>
        <v/>
      </c>
      <c r="H112" s="175" t="str">
        <f>IF($B112=FALSE,"",Length_11!P107)</f>
        <v/>
      </c>
      <c r="I112" s="175" t="str">
        <f>IF($B112=FALSE,"",Length_11!Q107)</f>
        <v/>
      </c>
      <c r="J112" s="175" t="str">
        <f>IF($B112=FALSE,"",Length_11!R107)</f>
        <v/>
      </c>
      <c r="K112" s="158" t="str">
        <f t="shared" si="40"/>
        <v/>
      </c>
      <c r="L112" s="176" t="str">
        <f t="shared" si="25"/>
        <v/>
      </c>
      <c r="M112" s="178" t="str">
        <f>IF($B112=FALSE,"",Calcu!K112*J$3)</f>
        <v/>
      </c>
      <c r="N112" s="177" t="str">
        <f>IF($B112=FALSE,"",Length_11!E420)</f>
        <v/>
      </c>
      <c r="O112" s="158" t="str">
        <f t="shared" si="41"/>
        <v/>
      </c>
      <c r="P112" s="158" t="str">
        <f t="shared" si="42"/>
        <v/>
      </c>
      <c r="Q112" s="158" t="str">
        <f t="shared" si="43"/>
        <v/>
      </c>
      <c r="R112" s="158" t="str">
        <f t="shared" si="44"/>
        <v/>
      </c>
      <c r="S112" s="165" t="str">
        <f t="shared" si="26"/>
        <v/>
      </c>
      <c r="T112" s="197" t="str">
        <f t="shared" si="27"/>
        <v/>
      </c>
      <c r="U112" s="158" t="str">
        <f t="shared" si="28"/>
        <v/>
      </c>
      <c r="V112" s="158" t="str">
        <f t="shared" si="29"/>
        <v/>
      </c>
      <c r="W112" s="158" t="str">
        <f t="shared" si="30"/>
        <v/>
      </c>
      <c r="X112" s="158" t="str">
        <f t="shared" si="31"/>
        <v/>
      </c>
      <c r="Y112" s="158" t="str">
        <f t="shared" si="32"/>
        <v/>
      </c>
      <c r="Z112" s="158" t="str">
        <f t="shared" si="33"/>
        <v/>
      </c>
      <c r="AA112" s="202" t="str">
        <f t="shared" si="34"/>
        <v/>
      </c>
      <c r="AB112" s="203" t="str">
        <f t="shared" si="45"/>
        <v/>
      </c>
      <c r="AC112" s="158" t="str">
        <f t="shared" si="46"/>
        <v/>
      </c>
      <c r="AD112" s="158" t="str">
        <f t="shared" si="47"/>
        <v/>
      </c>
      <c r="AE112" s="122"/>
      <c r="AF112" s="158" t="e">
        <f ca="1">IF(Length_11!J107&lt;0,ROUNDUP(Length_11!J107*J$3,$M$335),ROUNDDOWN(Length_11!J107*J$3,$M$335))</f>
        <v>#DIV/0!</v>
      </c>
      <c r="AG112" s="158" t="e">
        <f ca="1">IF(Length_11!K107&lt;0,ROUNDDOWN(Length_11!K107*J$3,$M$335),ROUNDUP(Length_11!K107*J$3,$M$335))</f>
        <v>#DIV/0!</v>
      </c>
      <c r="AH112" s="158" t="str">
        <f t="shared" si="35"/>
        <v>-</v>
      </c>
      <c r="AI112" s="158" t="str">
        <f t="shared" si="36"/>
        <v>-</v>
      </c>
      <c r="AJ112" s="158" t="str">
        <f t="shared" si="37"/>
        <v>-</v>
      </c>
      <c r="AK112" s="158" t="str">
        <f t="shared" si="38"/>
        <v>-</v>
      </c>
      <c r="AL112" s="158" t="str">
        <f t="shared" si="48"/>
        <v/>
      </c>
      <c r="AM112" s="158" t="e">
        <f t="shared" ca="1" si="39"/>
        <v>#DIV/0!</v>
      </c>
    </row>
    <row r="113" spans="2:39" ht="15" customHeight="1">
      <c r="B113" s="175" t="b">
        <f>IF(TRIM(Length_11!A108)="",FALSE,TRUE)</f>
        <v>0</v>
      </c>
      <c r="C113" s="158" t="str">
        <f>IF($B113=FALSE,"",VALUE(Length_11!A108))</f>
        <v/>
      </c>
      <c r="D113" s="158" t="str">
        <f>IF($B113=FALSE,"",Length_11!B108)</f>
        <v/>
      </c>
      <c r="E113" s="175" t="str">
        <f>IF($B113=FALSE,"",Length_11!M108)</f>
        <v/>
      </c>
      <c r="F113" s="175" t="str">
        <f>IF($B113=FALSE,"",Length_11!N108)</f>
        <v/>
      </c>
      <c r="G113" s="175" t="str">
        <f>IF($B113=FALSE,"",Length_11!O108)</f>
        <v/>
      </c>
      <c r="H113" s="175" t="str">
        <f>IF($B113=FALSE,"",Length_11!P108)</f>
        <v/>
      </c>
      <c r="I113" s="175" t="str">
        <f>IF($B113=FALSE,"",Length_11!Q108)</f>
        <v/>
      </c>
      <c r="J113" s="175" t="str">
        <f>IF($B113=FALSE,"",Length_11!R108)</f>
        <v/>
      </c>
      <c r="K113" s="158" t="str">
        <f t="shared" si="40"/>
        <v/>
      </c>
      <c r="L113" s="176" t="str">
        <f t="shared" si="25"/>
        <v/>
      </c>
      <c r="M113" s="178" t="str">
        <f>IF($B113=FALSE,"",Calcu!K113*J$3)</f>
        <v/>
      </c>
      <c r="N113" s="177" t="str">
        <f>IF($B113=FALSE,"",Length_11!E421)</f>
        <v/>
      </c>
      <c r="O113" s="158" t="str">
        <f t="shared" si="41"/>
        <v/>
      </c>
      <c r="P113" s="158" t="str">
        <f t="shared" si="42"/>
        <v/>
      </c>
      <c r="Q113" s="158" t="str">
        <f t="shared" si="43"/>
        <v/>
      </c>
      <c r="R113" s="158" t="str">
        <f t="shared" si="44"/>
        <v/>
      </c>
      <c r="S113" s="165" t="str">
        <f t="shared" si="26"/>
        <v/>
      </c>
      <c r="T113" s="197" t="str">
        <f t="shared" si="27"/>
        <v/>
      </c>
      <c r="U113" s="158" t="str">
        <f t="shared" si="28"/>
        <v/>
      </c>
      <c r="V113" s="158" t="str">
        <f t="shared" si="29"/>
        <v/>
      </c>
      <c r="W113" s="158" t="str">
        <f t="shared" si="30"/>
        <v/>
      </c>
      <c r="X113" s="158" t="str">
        <f t="shared" si="31"/>
        <v/>
      </c>
      <c r="Y113" s="158" t="str">
        <f t="shared" si="32"/>
        <v/>
      </c>
      <c r="Z113" s="158" t="str">
        <f t="shared" si="33"/>
        <v/>
      </c>
      <c r="AA113" s="202" t="str">
        <f t="shared" si="34"/>
        <v/>
      </c>
      <c r="AB113" s="203" t="str">
        <f t="shared" si="45"/>
        <v/>
      </c>
      <c r="AC113" s="158" t="str">
        <f t="shared" si="46"/>
        <v/>
      </c>
      <c r="AD113" s="158" t="str">
        <f t="shared" si="47"/>
        <v/>
      </c>
      <c r="AE113" s="122"/>
      <c r="AF113" s="158" t="e">
        <f ca="1">IF(Length_11!J108&lt;0,ROUNDUP(Length_11!J108*J$3,$M$335),ROUNDDOWN(Length_11!J108*J$3,$M$335))</f>
        <v>#DIV/0!</v>
      </c>
      <c r="AG113" s="158" t="e">
        <f ca="1">IF(Length_11!K108&lt;0,ROUNDDOWN(Length_11!K108*J$3,$M$335),ROUNDUP(Length_11!K108*J$3,$M$335))</f>
        <v>#DIV/0!</v>
      </c>
      <c r="AH113" s="158" t="str">
        <f t="shared" si="35"/>
        <v>-</v>
      </c>
      <c r="AI113" s="158" t="str">
        <f t="shared" si="36"/>
        <v>-</v>
      </c>
      <c r="AJ113" s="158" t="str">
        <f t="shared" si="37"/>
        <v>-</v>
      </c>
      <c r="AK113" s="158" t="str">
        <f t="shared" si="38"/>
        <v>-</v>
      </c>
      <c r="AL113" s="158" t="str">
        <f t="shared" si="48"/>
        <v/>
      </c>
      <c r="AM113" s="158" t="e">
        <f t="shared" ca="1" si="39"/>
        <v>#DIV/0!</v>
      </c>
    </row>
    <row r="114" spans="2:39" ht="15" customHeight="1">
      <c r="B114" s="175" t="b">
        <f>IF(TRIM(Length_11!A109)="",FALSE,TRUE)</f>
        <v>0</v>
      </c>
      <c r="C114" s="158" t="str">
        <f>IF($B114=FALSE,"",VALUE(Length_11!A109))</f>
        <v/>
      </c>
      <c r="D114" s="158" t="str">
        <f>IF($B114=FALSE,"",Length_11!B109)</f>
        <v/>
      </c>
      <c r="E114" s="175" t="str">
        <f>IF($B114=FALSE,"",Length_11!M109)</f>
        <v/>
      </c>
      <c r="F114" s="175" t="str">
        <f>IF($B114=FALSE,"",Length_11!N109)</f>
        <v/>
      </c>
      <c r="G114" s="175" t="str">
        <f>IF($B114=FALSE,"",Length_11!O109)</f>
        <v/>
      </c>
      <c r="H114" s="175" t="str">
        <f>IF($B114=FALSE,"",Length_11!P109)</f>
        <v/>
      </c>
      <c r="I114" s="175" t="str">
        <f>IF($B114=FALSE,"",Length_11!Q109)</f>
        <v/>
      </c>
      <c r="J114" s="175" t="str">
        <f>IF($B114=FALSE,"",Length_11!R109)</f>
        <v/>
      </c>
      <c r="K114" s="158" t="str">
        <f t="shared" si="40"/>
        <v/>
      </c>
      <c r="L114" s="176" t="str">
        <f t="shared" si="25"/>
        <v/>
      </c>
      <c r="M114" s="178" t="str">
        <f>IF($B114=FALSE,"",Calcu!K114*J$3)</f>
        <v/>
      </c>
      <c r="N114" s="177" t="str">
        <f>IF($B114=FALSE,"",Length_11!E422)</f>
        <v/>
      </c>
      <c r="O114" s="158" t="str">
        <f t="shared" si="41"/>
        <v/>
      </c>
      <c r="P114" s="158" t="str">
        <f t="shared" si="42"/>
        <v/>
      </c>
      <c r="Q114" s="158" t="str">
        <f t="shared" si="43"/>
        <v/>
      </c>
      <c r="R114" s="158" t="str">
        <f t="shared" si="44"/>
        <v/>
      </c>
      <c r="S114" s="165" t="str">
        <f t="shared" si="26"/>
        <v/>
      </c>
      <c r="T114" s="197" t="str">
        <f t="shared" si="27"/>
        <v/>
      </c>
      <c r="U114" s="158" t="str">
        <f t="shared" si="28"/>
        <v/>
      </c>
      <c r="V114" s="158" t="str">
        <f t="shared" si="29"/>
        <v/>
      </c>
      <c r="W114" s="158" t="str">
        <f t="shared" si="30"/>
        <v/>
      </c>
      <c r="X114" s="158" t="str">
        <f t="shared" si="31"/>
        <v/>
      </c>
      <c r="Y114" s="158" t="str">
        <f t="shared" si="32"/>
        <v/>
      </c>
      <c r="Z114" s="158" t="str">
        <f t="shared" si="33"/>
        <v/>
      </c>
      <c r="AA114" s="202" t="str">
        <f t="shared" si="34"/>
        <v/>
      </c>
      <c r="AB114" s="203" t="str">
        <f t="shared" si="45"/>
        <v/>
      </c>
      <c r="AC114" s="158" t="str">
        <f t="shared" si="46"/>
        <v/>
      </c>
      <c r="AD114" s="158" t="str">
        <f t="shared" si="47"/>
        <v/>
      </c>
      <c r="AE114" s="122"/>
      <c r="AF114" s="158" t="e">
        <f ca="1">IF(Length_11!J109&lt;0,ROUNDUP(Length_11!J109*J$3,$M$335),ROUNDDOWN(Length_11!J109*J$3,$M$335))</f>
        <v>#DIV/0!</v>
      </c>
      <c r="AG114" s="158" t="e">
        <f ca="1">IF(Length_11!K109&lt;0,ROUNDDOWN(Length_11!K109*J$3,$M$335),ROUNDUP(Length_11!K109*J$3,$M$335))</f>
        <v>#DIV/0!</v>
      </c>
      <c r="AH114" s="158" t="str">
        <f t="shared" si="35"/>
        <v>-</v>
      </c>
      <c r="AI114" s="158" t="str">
        <f t="shared" si="36"/>
        <v>-</v>
      </c>
      <c r="AJ114" s="158" t="str">
        <f t="shared" si="37"/>
        <v>-</v>
      </c>
      <c r="AK114" s="158" t="str">
        <f t="shared" si="38"/>
        <v>-</v>
      </c>
      <c r="AL114" s="158" t="str">
        <f t="shared" si="48"/>
        <v/>
      </c>
      <c r="AM114" s="158" t="e">
        <f t="shared" ca="1" si="39"/>
        <v>#DIV/0!</v>
      </c>
    </row>
    <row r="115" spans="2:39" ht="15" customHeight="1">
      <c r="B115" s="175" t="b">
        <f>IF(TRIM(Length_11!A110)="",FALSE,TRUE)</f>
        <v>0</v>
      </c>
      <c r="C115" s="158" t="str">
        <f>IF($B115=FALSE,"",VALUE(Length_11!A110))</f>
        <v/>
      </c>
      <c r="D115" s="158" t="str">
        <f>IF($B115=FALSE,"",Length_11!B110)</f>
        <v/>
      </c>
      <c r="E115" s="175" t="str">
        <f>IF($B115=FALSE,"",Length_11!M110)</f>
        <v/>
      </c>
      <c r="F115" s="175" t="str">
        <f>IF($B115=FALSE,"",Length_11!N110)</f>
        <v/>
      </c>
      <c r="G115" s="175" t="str">
        <f>IF($B115=FALSE,"",Length_11!O110)</f>
        <v/>
      </c>
      <c r="H115" s="175" t="str">
        <f>IF($B115=FALSE,"",Length_11!P110)</f>
        <v/>
      </c>
      <c r="I115" s="175" t="str">
        <f>IF($B115=FALSE,"",Length_11!Q110)</f>
        <v/>
      </c>
      <c r="J115" s="175" t="str">
        <f>IF($B115=FALSE,"",Length_11!R110)</f>
        <v/>
      </c>
      <c r="K115" s="158" t="str">
        <f t="shared" si="40"/>
        <v/>
      </c>
      <c r="L115" s="176" t="str">
        <f t="shared" si="25"/>
        <v/>
      </c>
      <c r="M115" s="178" t="str">
        <f>IF($B115=FALSE,"",Calcu!K115*J$3)</f>
        <v/>
      </c>
      <c r="N115" s="177" t="str">
        <f>IF($B115=FALSE,"",Length_11!E423)</f>
        <v/>
      </c>
      <c r="O115" s="158" t="str">
        <f t="shared" si="41"/>
        <v/>
      </c>
      <c r="P115" s="158" t="str">
        <f t="shared" si="42"/>
        <v/>
      </c>
      <c r="Q115" s="158" t="str">
        <f t="shared" si="43"/>
        <v/>
      </c>
      <c r="R115" s="158" t="str">
        <f t="shared" si="44"/>
        <v/>
      </c>
      <c r="S115" s="165" t="str">
        <f t="shared" si="26"/>
        <v/>
      </c>
      <c r="T115" s="197" t="str">
        <f t="shared" si="27"/>
        <v/>
      </c>
      <c r="U115" s="158" t="str">
        <f t="shared" si="28"/>
        <v/>
      </c>
      <c r="V115" s="158" t="str">
        <f t="shared" si="29"/>
        <v/>
      </c>
      <c r="W115" s="158" t="str">
        <f t="shared" si="30"/>
        <v/>
      </c>
      <c r="X115" s="158" t="str">
        <f t="shared" si="31"/>
        <v/>
      </c>
      <c r="Y115" s="158" t="str">
        <f t="shared" si="32"/>
        <v/>
      </c>
      <c r="Z115" s="158" t="str">
        <f t="shared" si="33"/>
        <v/>
      </c>
      <c r="AA115" s="202" t="str">
        <f t="shared" si="34"/>
        <v/>
      </c>
      <c r="AB115" s="203" t="str">
        <f t="shared" si="45"/>
        <v/>
      </c>
      <c r="AC115" s="158" t="str">
        <f t="shared" si="46"/>
        <v/>
      </c>
      <c r="AD115" s="158" t="str">
        <f t="shared" si="47"/>
        <v/>
      </c>
      <c r="AE115" s="122"/>
      <c r="AF115" s="158" t="e">
        <f ca="1">IF(Length_11!J110&lt;0,ROUNDUP(Length_11!J110*J$3,$M$335),ROUNDDOWN(Length_11!J110*J$3,$M$335))</f>
        <v>#DIV/0!</v>
      </c>
      <c r="AG115" s="158" t="e">
        <f ca="1">IF(Length_11!K110&lt;0,ROUNDDOWN(Length_11!K110*J$3,$M$335),ROUNDUP(Length_11!K110*J$3,$M$335))</f>
        <v>#DIV/0!</v>
      </c>
      <c r="AH115" s="158" t="str">
        <f t="shared" si="35"/>
        <v>-</v>
      </c>
      <c r="AI115" s="158" t="str">
        <f t="shared" si="36"/>
        <v>-</v>
      </c>
      <c r="AJ115" s="158" t="str">
        <f t="shared" si="37"/>
        <v>-</v>
      </c>
      <c r="AK115" s="158" t="str">
        <f t="shared" si="38"/>
        <v>-</v>
      </c>
      <c r="AL115" s="158" t="str">
        <f t="shared" si="48"/>
        <v/>
      </c>
      <c r="AM115" s="158" t="e">
        <f t="shared" ca="1" si="39"/>
        <v>#DIV/0!</v>
      </c>
    </row>
    <row r="116" spans="2:39" ht="15" customHeight="1">
      <c r="B116" s="175" t="b">
        <f>IF(TRIM(Length_11!A111)="",FALSE,TRUE)</f>
        <v>0</v>
      </c>
      <c r="C116" s="158" t="str">
        <f>IF($B116=FALSE,"",VALUE(Length_11!A111))</f>
        <v/>
      </c>
      <c r="D116" s="158" t="str">
        <f>IF($B116=FALSE,"",Length_11!B111)</f>
        <v/>
      </c>
      <c r="E116" s="175" t="str">
        <f>IF($B116=FALSE,"",Length_11!M111)</f>
        <v/>
      </c>
      <c r="F116" s="175" t="str">
        <f>IF($B116=FALSE,"",Length_11!N111)</f>
        <v/>
      </c>
      <c r="G116" s="175" t="str">
        <f>IF($B116=FALSE,"",Length_11!O111)</f>
        <v/>
      </c>
      <c r="H116" s="175" t="str">
        <f>IF($B116=FALSE,"",Length_11!P111)</f>
        <v/>
      </c>
      <c r="I116" s="175" t="str">
        <f>IF($B116=FALSE,"",Length_11!Q111)</f>
        <v/>
      </c>
      <c r="J116" s="175" t="str">
        <f>IF($B116=FALSE,"",Length_11!R111)</f>
        <v/>
      </c>
      <c r="K116" s="158" t="str">
        <f t="shared" si="40"/>
        <v/>
      </c>
      <c r="L116" s="176" t="str">
        <f t="shared" si="25"/>
        <v/>
      </c>
      <c r="M116" s="178" t="str">
        <f>IF($B116=FALSE,"",Calcu!K116*J$3)</f>
        <v/>
      </c>
      <c r="N116" s="177" t="str">
        <f>IF($B116=FALSE,"",Length_11!E424)</f>
        <v/>
      </c>
      <c r="O116" s="158" t="str">
        <f t="shared" si="41"/>
        <v/>
      </c>
      <c r="P116" s="158" t="str">
        <f t="shared" si="42"/>
        <v/>
      </c>
      <c r="Q116" s="158" t="str">
        <f t="shared" si="43"/>
        <v/>
      </c>
      <c r="R116" s="158" t="str">
        <f t="shared" si="44"/>
        <v/>
      </c>
      <c r="S116" s="165" t="str">
        <f t="shared" si="26"/>
        <v/>
      </c>
      <c r="T116" s="197" t="str">
        <f t="shared" si="27"/>
        <v/>
      </c>
      <c r="U116" s="158" t="str">
        <f t="shared" si="28"/>
        <v/>
      </c>
      <c r="V116" s="158" t="str">
        <f t="shared" si="29"/>
        <v/>
      </c>
      <c r="W116" s="158" t="str">
        <f t="shared" si="30"/>
        <v/>
      </c>
      <c r="X116" s="158" t="str">
        <f t="shared" si="31"/>
        <v/>
      </c>
      <c r="Y116" s="158" t="str">
        <f t="shared" si="32"/>
        <v/>
      </c>
      <c r="Z116" s="158" t="str">
        <f t="shared" si="33"/>
        <v/>
      </c>
      <c r="AA116" s="202" t="str">
        <f t="shared" si="34"/>
        <v/>
      </c>
      <c r="AB116" s="203" t="str">
        <f t="shared" si="45"/>
        <v/>
      </c>
      <c r="AC116" s="158" t="str">
        <f t="shared" si="46"/>
        <v/>
      </c>
      <c r="AD116" s="158" t="str">
        <f t="shared" si="47"/>
        <v/>
      </c>
      <c r="AE116" s="122"/>
      <c r="AF116" s="158" t="e">
        <f ca="1">IF(Length_11!J111&lt;0,ROUNDUP(Length_11!J111*J$3,$M$335),ROUNDDOWN(Length_11!J111*J$3,$M$335))</f>
        <v>#DIV/0!</v>
      </c>
      <c r="AG116" s="158" t="e">
        <f ca="1">IF(Length_11!K111&lt;0,ROUNDDOWN(Length_11!K111*J$3,$M$335),ROUNDUP(Length_11!K111*J$3,$M$335))</f>
        <v>#DIV/0!</v>
      </c>
      <c r="AH116" s="158" t="str">
        <f t="shared" si="35"/>
        <v>-</v>
      </c>
      <c r="AI116" s="158" t="str">
        <f t="shared" si="36"/>
        <v>-</v>
      </c>
      <c r="AJ116" s="158" t="str">
        <f t="shared" si="37"/>
        <v>-</v>
      </c>
      <c r="AK116" s="158" t="str">
        <f t="shared" si="38"/>
        <v>-</v>
      </c>
      <c r="AL116" s="158" t="str">
        <f t="shared" si="48"/>
        <v/>
      </c>
      <c r="AM116" s="158" t="e">
        <f t="shared" ca="1" si="39"/>
        <v>#DIV/0!</v>
      </c>
    </row>
    <row r="117" spans="2:39" ht="15" customHeight="1">
      <c r="B117" s="175" t="b">
        <f>IF(TRIM(Length_11!A112)="",FALSE,TRUE)</f>
        <v>0</v>
      </c>
      <c r="C117" s="158" t="str">
        <f>IF($B117=FALSE,"",VALUE(Length_11!A112))</f>
        <v/>
      </c>
      <c r="D117" s="158" t="str">
        <f>IF($B117=FALSE,"",Length_11!B112)</f>
        <v/>
      </c>
      <c r="E117" s="175" t="str">
        <f>IF($B117=FALSE,"",Length_11!M112)</f>
        <v/>
      </c>
      <c r="F117" s="175" t="str">
        <f>IF($B117=FALSE,"",Length_11!N112)</f>
        <v/>
      </c>
      <c r="G117" s="175" t="str">
        <f>IF($B117=FALSE,"",Length_11!O112)</f>
        <v/>
      </c>
      <c r="H117" s="175" t="str">
        <f>IF($B117=FALSE,"",Length_11!P112)</f>
        <v/>
      </c>
      <c r="I117" s="175" t="str">
        <f>IF($B117=FALSE,"",Length_11!Q112)</f>
        <v/>
      </c>
      <c r="J117" s="175" t="str">
        <f>IF($B117=FALSE,"",Length_11!R112)</f>
        <v/>
      </c>
      <c r="K117" s="158" t="str">
        <f t="shared" si="40"/>
        <v/>
      </c>
      <c r="L117" s="176" t="str">
        <f t="shared" si="25"/>
        <v/>
      </c>
      <c r="M117" s="178" t="str">
        <f>IF($B117=FALSE,"",Calcu!K117*J$3)</f>
        <v/>
      </c>
      <c r="N117" s="177" t="str">
        <f>IF($B117=FALSE,"",Length_11!E425)</f>
        <v/>
      </c>
      <c r="O117" s="158" t="str">
        <f t="shared" si="41"/>
        <v/>
      </c>
      <c r="P117" s="158" t="str">
        <f t="shared" si="42"/>
        <v/>
      </c>
      <c r="Q117" s="158" t="str">
        <f t="shared" si="43"/>
        <v/>
      </c>
      <c r="R117" s="158" t="str">
        <f t="shared" si="44"/>
        <v/>
      </c>
      <c r="S117" s="165" t="str">
        <f t="shared" si="26"/>
        <v/>
      </c>
      <c r="T117" s="197" t="str">
        <f t="shared" si="27"/>
        <v/>
      </c>
      <c r="U117" s="158" t="str">
        <f t="shared" si="28"/>
        <v/>
      </c>
      <c r="V117" s="158" t="str">
        <f t="shared" si="29"/>
        <v/>
      </c>
      <c r="W117" s="158" t="str">
        <f t="shared" si="30"/>
        <v/>
      </c>
      <c r="X117" s="158" t="str">
        <f t="shared" si="31"/>
        <v/>
      </c>
      <c r="Y117" s="158" t="str">
        <f t="shared" si="32"/>
        <v/>
      </c>
      <c r="Z117" s="158" t="str">
        <f t="shared" si="33"/>
        <v/>
      </c>
      <c r="AA117" s="202" t="str">
        <f t="shared" si="34"/>
        <v/>
      </c>
      <c r="AB117" s="203" t="str">
        <f t="shared" si="45"/>
        <v/>
      </c>
      <c r="AC117" s="158" t="str">
        <f t="shared" si="46"/>
        <v/>
      </c>
      <c r="AD117" s="158" t="str">
        <f t="shared" si="47"/>
        <v/>
      </c>
      <c r="AE117" s="122"/>
      <c r="AF117" s="158" t="e">
        <f ca="1">IF(Length_11!J112&lt;0,ROUNDUP(Length_11!J112*J$3,$M$335),ROUNDDOWN(Length_11!J112*J$3,$M$335))</f>
        <v>#DIV/0!</v>
      </c>
      <c r="AG117" s="158" t="e">
        <f ca="1">IF(Length_11!K112&lt;0,ROUNDDOWN(Length_11!K112*J$3,$M$335),ROUNDUP(Length_11!K112*J$3,$M$335))</f>
        <v>#DIV/0!</v>
      </c>
      <c r="AH117" s="158" t="str">
        <f t="shared" si="35"/>
        <v>-</v>
      </c>
      <c r="AI117" s="158" t="str">
        <f t="shared" si="36"/>
        <v>-</v>
      </c>
      <c r="AJ117" s="158" t="str">
        <f t="shared" si="37"/>
        <v>-</v>
      </c>
      <c r="AK117" s="158" t="str">
        <f t="shared" si="38"/>
        <v>-</v>
      </c>
      <c r="AL117" s="158" t="str">
        <f t="shared" si="48"/>
        <v/>
      </c>
      <c r="AM117" s="158" t="e">
        <f t="shared" ca="1" si="39"/>
        <v>#DIV/0!</v>
      </c>
    </row>
    <row r="118" spans="2:39" ht="15" customHeight="1">
      <c r="B118" s="175" t="b">
        <f>IF(TRIM(Length_11!A113)="",FALSE,TRUE)</f>
        <v>0</v>
      </c>
      <c r="C118" s="158" t="str">
        <f>IF($B118=FALSE,"",VALUE(Length_11!A113))</f>
        <v/>
      </c>
      <c r="D118" s="158" t="str">
        <f>IF($B118=FALSE,"",Length_11!B113)</f>
        <v/>
      </c>
      <c r="E118" s="175" t="str">
        <f>IF($B118=FALSE,"",Length_11!M113)</f>
        <v/>
      </c>
      <c r="F118" s="175" t="str">
        <f>IF($B118=FALSE,"",Length_11!N113)</f>
        <v/>
      </c>
      <c r="G118" s="175" t="str">
        <f>IF($B118=FALSE,"",Length_11!O113)</f>
        <v/>
      </c>
      <c r="H118" s="175" t="str">
        <f>IF($B118=FALSE,"",Length_11!P113)</f>
        <v/>
      </c>
      <c r="I118" s="175" t="str">
        <f>IF($B118=FALSE,"",Length_11!Q113)</f>
        <v/>
      </c>
      <c r="J118" s="175" t="str">
        <f>IF($B118=FALSE,"",Length_11!R113)</f>
        <v/>
      </c>
      <c r="K118" s="158" t="str">
        <f t="shared" si="40"/>
        <v/>
      </c>
      <c r="L118" s="176" t="str">
        <f t="shared" si="25"/>
        <v/>
      </c>
      <c r="M118" s="178" t="str">
        <f>IF($B118=FALSE,"",Calcu!K118*J$3)</f>
        <v/>
      </c>
      <c r="N118" s="177" t="str">
        <f>IF($B118=FALSE,"",Length_11!E426)</f>
        <v/>
      </c>
      <c r="O118" s="158" t="str">
        <f t="shared" si="41"/>
        <v/>
      </c>
      <c r="P118" s="158" t="str">
        <f t="shared" si="42"/>
        <v/>
      </c>
      <c r="Q118" s="158" t="str">
        <f t="shared" si="43"/>
        <v/>
      </c>
      <c r="R118" s="158" t="str">
        <f t="shared" si="44"/>
        <v/>
      </c>
      <c r="S118" s="165" t="str">
        <f t="shared" si="26"/>
        <v/>
      </c>
      <c r="T118" s="197" t="str">
        <f t="shared" si="27"/>
        <v/>
      </c>
      <c r="U118" s="158" t="str">
        <f t="shared" si="28"/>
        <v/>
      </c>
      <c r="V118" s="158" t="str">
        <f t="shared" si="29"/>
        <v/>
      </c>
      <c r="W118" s="158" t="str">
        <f t="shared" si="30"/>
        <v/>
      </c>
      <c r="X118" s="158" t="str">
        <f t="shared" si="31"/>
        <v/>
      </c>
      <c r="Y118" s="158" t="str">
        <f t="shared" si="32"/>
        <v/>
      </c>
      <c r="Z118" s="158" t="str">
        <f t="shared" si="33"/>
        <v/>
      </c>
      <c r="AA118" s="202" t="str">
        <f t="shared" si="34"/>
        <v/>
      </c>
      <c r="AB118" s="203" t="str">
        <f t="shared" si="45"/>
        <v/>
      </c>
      <c r="AC118" s="158" t="str">
        <f t="shared" si="46"/>
        <v/>
      </c>
      <c r="AD118" s="158" t="str">
        <f t="shared" si="47"/>
        <v/>
      </c>
      <c r="AE118" s="122"/>
      <c r="AF118" s="158" t="e">
        <f ca="1">IF(Length_11!J113&lt;0,ROUNDUP(Length_11!J113*J$3,$M$335),ROUNDDOWN(Length_11!J113*J$3,$M$335))</f>
        <v>#DIV/0!</v>
      </c>
      <c r="AG118" s="158" t="e">
        <f ca="1">IF(Length_11!K113&lt;0,ROUNDDOWN(Length_11!K113*J$3,$M$335),ROUNDUP(Length_11!K113*J$3,$M$335))</f>
        <v>#DIV/0!</v>
      </c>
      <c r="AH118" s="158" t="str">
        <f t="shared" si="35"/>
        <v>-</v>
      </c>
      <c r="AI118" s="158" t="str">
        <f t="shared" si="36"/>
        <v>-</v>
      </c>
      <c r="AJ118" s="158" t="str">
        <f t="shared" si="37"/>
        <v>-</v>
      </c>
      <c r="AK118" s="158" t="str">
        <f t="shared" si="38"/>
        <v>-</v>
      </c>
      <c r="AL118" s="158" t="str">
        <f t="shared" si="48"/>
        <v/>
      </c>
      <c r="AM118" s="158" t="e">
        <f t="shared" ca="1" si="39"/>
        <v>#DIV/0!</v>
      </c>
    </row>
    <row r="119" spans="2:39" ht="15" customHeight="1">
      <c r="B119" s="175" t="b">
        <f>IF(TRIM(Length_11!A114)="",FALSE,TRUE)</f>
        <v>0</v>
      </c>
      <c r="C119" s="158" t="str">
        <f>IF($B119=FALSE,"",VALUE(Length_11!A114))</f>
        <v/>
      </c>
      <c r="D119" s="158" t="str">
        <f>IF($B119=FALSE,"",Length_11!B114)</f>
        <v/>
      </c>
      <c r="E119" s="175" t="str">
        <f>IF($B119=FALSE,"",Length_11!M114)</f>
        <v/>
      </c>
      <c r="F119" s="175" t="str">
        <f>IF($B119=FALSE,"",Length_11!N114)</f>
        <v/>
      </c>
      <c r="G119" s="175" t="str">
        <f>IF($B119=FALSE,"",Length_11!O114)</f>
        <v/>
      </c>
      <c r="H119" s="175" t="str">
        <f>IF($B119=FALSE,"",Length_11!P114)</f>
        <v/>
      </c>
      <c r="I119" s="175" t="str">
        <f>IF($B119=FALSE,"",Length_11!Q114)</f>
        <v/>
      </c>
      <c r="J119" s="175" t="str">
        <f>IF($B119=FALSE,"",Length_11!R114)</f>
        <v/>
      </c>
      <c r="K119" s="158" t="str">
        <f t="shared" si="40"/>
        <v/>
      </c>
      <c r="L119" s="176" t="str">
        <f t="shared" si="25"/>
        <v/>
      </c>
      <c r="M119" s="178" t="str">
        <f>IF($B119=FALSE,"",Calcu!K119*J$3)</f>
        <v/>
      </c>
      <c r="N119" s="177" t="str">
        <f>IF($B119=FALSE,"",Length_11!E427)</f>
        <v/>
      </c>
      <c r="O119" s="158" t="str">
        <f t="shared" si="41"/>
        <v/>
      </c>
      <c r="P119" s="158" t="str">
        <f t="shared" si="42"/>
        <v/>
      </c>
      <c r="Q119" s="158" t="str">
        <f t="shared" si="43"/>
        <v/>
      </c>
      <c r="R119" s="158" t="str">
        <f t="shared" si="44"/>
        <v/>
      </c>
      <c r="S119" s="165" t="str">
        <f t="shared" si="26"/>
        <v/>
      </c>
      <c r="T119" s="197" t="str">
        <f t="shared" si="27"/>
        <v/>
      </c>
      <c r="U119" s="158" t="str">
        <f t="shared" si="28"/>
        <v/>
      </c>
      <c r="V119" s="158" t="str">
        <f t="shared" si="29"/>
        <v/>
      </c>
      <c r="W119" s="158" t="str">
        <f t="shared" si="30"/>
        <v/>
      </c>
      <c r="X119" s="158" t="str">
        <f t="shared" si="31"/>
        <v/>
      </c>
      <c r="Y119" s="158" t="str">
        <f t="shared" si="32"/>
        <v/>
      </c>
      <c r="Z119" s="158" t="str">
        <f t="shared" si="33"/>
        <v/>
      </c>
      <c r="AA119" s="202" t="str">
        <f t="shared" si="34"/>
        <v/>
      </c>
      <c r="AB119" s="203" t="str">
        <f t="shared" si="45"/>
        <v/>
      </c>
      <c r="AC119" s="158" t="str">
        <f t="shared" si="46"/>
        <v/>
      </c>
      <c r="AD119" s="158" t="str">
        <f t="shared" si="47"/>
        <v/>
      </c>
      <c r="AE119" s="122"/>
      <c r="AF119" s="158" t="e">
        <f ca="1">IF(Length_11!J114&lt;0,ROUNDUP(Length_11!J114*J$3,$M$335),ROUNDDOWN(Length_11!J114*J$3,$M$335))</f>
        <v>#DIV/0!</v>
      </c>
      <c r="AG119" s="158" t="e">
        <f ca="1">IF(Length_11!K114&lt;0,ROUNDDOWN(Length_11!K114*J$3,$M$335),ROUNDUP(Length_11!K114*J$3,$M$335))</f>
        <v>#DIV/0!</v>
      </c>
      <c r="AH119" s="158" t="str">
        <f t="shared" si="35"/>
        <v>-</v>
      </c>
      <c r="AI119" s="158" t="str">
        <f t="shared" si="36"/>
        <v>-</v>
      </c>
      <c r="AJ119" s="158" t="str">
        <f t="shared" si="37"/>
        <v>-</v>
      </c>
      <c r="AK119" s="158" t="str">
        <f t="shared" si="38"/>
        <v>-</v>
      </c>
      <c r="AL119" s="158" t="str">
        <f t="shared" si="48"/>
        <v/>
      </c>
      <c r="AM119" s="158" t="e">
        <f t="shared" ca="1" si="39"/>
        <v>#DIV/0!</v>
      </c>
    </row>
    <row r="120" spans="2:39" ht="15" customHeight="1">
      <c r="B120" s="175" t="b">
        <f>IF(TRIM(Length_11!A115)="",FALSE,TRUE)</f>
        <v>0</v>
      </c>
      <c r="C120" s="158" t="str">
        <f>IF($B120=FALSE,"",VALUE(Length_11!A115))</f>
        <v/>
      </c>
      <c r="D120" s="158" t="str">
        <f>IF($B120=FALSE,"",Length_11!B115)</f>
        <v/>
      </c>
      <c r="E120" s="175" t="str">
        <f>IF($B120=FALSE,"",Length_11!M115)</f>
        <v/>
      </c>
      <c r="F120" s="175" t="str">
        <f>IF($B120=FALSE,"",Length_11!N115)</f>
        <v/>
      </c>
      <c r="G120" s="175" t="str">
        <f>IF($B120=FALSE,"",Length_11!O115)</f>
        <v/>
      </c>
      <c r="H120" s="175" t="str">
        <f>IF($B120=FALSE,"",Length_11!P115)</f>
        <v/>
      </c>
      <c r="I120" s="175" t="str">
        <f>IF($B120=FALSE,"",Length_11!Q115)</f>
        <v/>
      </c>
      <c r="J120" s="175" t="str">
        <f>IF($B120=FALSE,"",Length_11!R115)</f>
        <v/>
      </c>
      <c r="K120" s="158" t="str">
        <f t="shared" si="40"/>
        <v/>
      </c>
      <c r="L120" s="176" t="str">
        <f t="shared" si="25"/>
        <v/>
      </c>
      <c r="M120" s="178" t="str">
        <f>IF($B120=FALSE,"",Calcu!K120*J$3)</f>
        <v/>
      </c>
      <c r="N120" s="177" t="str">
        <f>IF($B120=FALSE,"",Length_11!E428)</f>
        <v/>
      </c>
      <c r="O120" s="158" t="str">
        <f t="shared" si="41"/>
        <v/>
      </c>
      <c r="P120" s="158" t="str">
        <f t="shared" si="42"/>
        <v/>
      </c>
      <c r="Q120" s="158" t="str">
        <f t="shared" si="43"/>
        <v/>
      </c>
      <c r="R120" s="158" t="str">
        <f t="shared" si="44"/>
        <v/>
      </c>
      <c r="S120" s="165" t="str">
        <f t="shared" si="26"/>
        <v/>
      </c>
      <c r="T120" s="197" t="str">
        <f t="shared" si="27"/>
        <v/>
      </c>
      <c r="U120" s="158" t="str">
        <f t="shared" si="28"/>
        <v/>
      </c>
      <c r="V120" s="158" t="str">
        <f t="shared" si="29"/>
        <v/>
      </c>
      <c r="W120" s="158" t="str">
        <f t="shared" si="30"/>
        <v/>
      </c>
      <c r="X120" s="158" t="str">
        <f t="shared" si="31"/>
        <v/>
      </c>
      <c r="Y120" s="158" t="str">
        <f t="shared" si="32"/>
        <v/>
      </c>
      <c r="Z120" s="158" t="str">
        <f t="shared" si="33"/>
        <v/>
      </c>
      <c r="AA120" s="202" t="str">
        <f t="shared" si="34"/>
        <v/>
      </c>
      <c r="AB120" s="203" t="str">
        <f t="shared" si="45"/>
        <v/>
      </c>
      <c r="AC120" s="158" t="str">
        <f t="shared" si="46"/>
        <v/>
      </c>
      <c r="AD120" s="158" t="str">
        <f t="shared" si="47"/>
        <v/>
      </c>
      <c r="AE120" s="122"/>
      <c r="AF120" s="158" t="e">
        <f ca="1">IF(Length_11!J115&lt;0,ROUNDUP(Length_11!J115*J$3,$M$335),ROUNDDOWN(Length_11!J115*J$3,$M$335))</f>
        <v>#DIV/0!</v>
      </c>
      <c r="AG120" s="158" t="e">
        <f ca="1">IF(Length_11!K115&lt;0,ROUNDDOWN(Length_11!K115*J$3,$M$335),ROUNDUP(Length_11!K115*J$3,$M$335))</f>
        <v>#DIV/0!</v>
      </c>
      <c r="AH120" s="158" t="str">
        <f t="shared" si="35"/>
        <v>-</v>
      </c>
      <c r="AI120" s="158" t="str">
        <f t="shared" si="36"/>
        <v>-</v>
      </c>
      <c r="AJ120" s="158" t="str">
        <f t="shared" si="37"/>
        <v>-</v>
      </c>
      <c r="AK120" s="158" t="str">
        <f t="shared" si="38"/>
        <v>-</v>
      </c>
      <c r="AL120" s="158" t="str">
        <f t="shared" si="48"/>
        <v/>
      </c>
      <c r="AM120" s="158" t="e">
        <f t="shared" ca="1" si="39"/>
        <v>#DIV/0!</v>
      </c>
    </row>
    <row r="121" spans="2:39" ht="15" customHeight="1">
      <c r="B121" s="175" t="b">
        <f>IF(TRIM(Length_11!A116)="",FALSE,TRUE)</f>
        <v>0</v>
      </c>
      <c r="C121" s="158" t="str">
        <f>IF($B121=FALSE,"",VALUE(Length_11!A116))</f>
        <v/>
      </c>
      <c r="D121" s="158" t="str">
        <f>IF($B121=FALSE,"",Length_11!B116)</f>
        <v/>
      </c>
      <c r="E121" s="175" t="str">
        <f>IF($B121=FALSE,"",Length_11!M116)</f>
        <v/>
      </c>
      <c r="F121" s="175" t="str">
        <f>IF($B121=FALSE,"",Length_11!N116)</f>
        <v/>
      </c>
      <c r="G121" s="175" t="str">
        <f>IF($B121=FALSE,"",Length_11!O116)</f>
        <v/>
      </c>
      <c r="H121" s="175" t="str">
        <f>IF($B121=FALSE,"",Length_11!P116)</f>
        <v/>
      </c>
      <c r="I121" s="175" t="str">
        <f>IF($B121=FALSE,"",Length_11!Q116)</f>
        <v/>
      </c>
      <c r="J121" s="175" t="str">
        <f>IF($B121=FALSE,"",Length_11!R116)</f>
        <v/>
      </c>
      <c r="K121" s="158" t="str">
        <f t="shared" si="40"/>
        <v/>
      </c>
      <c r="L121" s="176" t="str">
        <f t="shared" si="25"/>
        <v/>
      </c>
      <c r="M121" s="178" t="str">
        <f>IF($B121=FALSE,"",Calcu!K121*J$3)</f>
        <v/>
      </c>
      <c r="N121" s="177" t="str">
        <f>IF($B121=FALSE,"",Length_11!E429)</f>
        <v/>
      </c>
      <c r="O121" s="158" t="str">
        <f t="shared" si="41"/>
        <v/>
      </c>
      <c r="P121" s="158" t="str">
        <f t="shared" si="42"/>
        <v/>
      </c>
      <c r="Q121" s="158" t="str">
        <f t="shared" si="43"/>
        <v/>
      </c>
      <c r="R121" s="158" t="str">
        <f t="shared" si="44"/>
        <v/>
      </c>
      <c r="S121" s="165" t="str">
        <f t="shared" si="26"/>
        <v/>
      </c>
      <c r="T121" s="197" t="str">
        <f t="shared" si="27"/>
        <v/>
      </c>
      <c r="U121" s="158" t="str">
        <f t="shared" si="28"/>
        <v/>
      </c>
      <c r="V121" s="158" t="str">
        <f t="shared" si="29"/>
        <v/>
      </c>
      <c r="W121" s="158" t="str">
        <f t="shared" si="30"/>
        <v/>
      </c>
      <c r="X121" s="158" t="str">
        <f t="shared" si="31"/>
        <v/>
      </c>
      <c r="Y121" s="158" t="str">
        <f t="shared" si="32"/>
        <v/>
      </c>
      <c r="Z121" s="158" t="str">
        <f t="shared" si="33"/>
        <v/>
      </c>
      <c r="AA121" s="202" t="str">
        <f t="shared" si="34"/>
        <v/>
      </c>
      <c r="AB121" s="203" t="str">
        <f t="shared" si="45"/>
        <v/>
      </c>
      <c r="AC121" s="158" t="str">
        <f t="shared" si="46"/>
        <v/>
      </c>
      <c r="AD121" s="158" t="str">
        <f t="shared" si="47"/>
        <v/>
      </c>
      <c r="AE121" s="122"/>
      <c r="AF121" s="158" t="e">
        <f ca="1">IF(Length_11!J116&lt;0,ROUNDUP(Length_11!J116*J$3,$M$335),ROUNDDOWN(Length_11!J116*J$3,$M$335))</f>
        <v>#DIV/0!</v>
      </c>
      <c r="AG121" s="158" t="e">
        <f ca="1">IF(Length_11!K116&lt;0,ROUNDDOWN(Length_11!K116*J$3,$M$335),ROUNDUP(Length_11!K116*J$3,$M$335))</f>
        <v>#DIV/0!</v>
      </c>
      <c r="AH121" s="158" t="str">
        <f t="shared" si="35"/>
        <v>-</v>
      </c>
      <c r="AI121" s="158" t="str">
        <f t="shared" si="36"/>
        <v>-</v>
      </c>
      <c r="AJ121" s="158" t="str">
        <f t="shared" si="37"/>
        <v>-</v>
      </c>
      <c r="AK121" s="158" t="str">
        <f t="shared" si="38"/>
        <v>-</v>
      </c>
      <c r="AL121" s="158" t="str">
        <f t="shared" si="48"/>
        <v/>
      </c>
      <c r="AM121" s="158" t="e">
        <f t="shared" ca="1" si="39"/>
        <v>#DIV/0!</v>
      </c>
    </row>
    <row r="122" spans="2:39" ht="15" customHeight="1">
      <c r="B122" s="175" t="b">
        <f>IF(TRIM(Length_11!A117)="",FALSE,TRUE)</f>
        <v>0</v>
      </c>
      <c r="C122" s="158" t="str">
        <f>IF($B122=FALSE,"",VALUE(Length_11!A117))</f>
        <v/>
      </c>
      <c r="D122" s="158" t="str">
        <f>IF($B122=FALSE,"",Length_11!B117)</f>
        <v/>
      </c>
      <c r="E122" s="175" t="str">
        <f>IF($B122=FALSE,"",Length_11!M117)</f>
        <v/>
      </c>
      <c r="F122" s="175" t="str">
        <f>IF($B122=FALSE,"",Length_11!N117)</f>
        <v/>
      </c>
      <c r="G122" s="175" t="str">
        <f>IF($B122=FALSE,"",Length_11!O117)</f>
        <v/>
      </c>
      <c r="H122" s="175" t="str">
        <f>IF($B122=FALSE,"",Length_11!P117)</f>
        <v/>
      </c>
      <c r="I122" s="175" t="str">
        <f>IF($B122=FALSE,"",Length_11!Q117)</f>
        <v/>
      </c>
      <c r="J122" s="175" t="str">
        <f>IF($B122=FALSE,"",Length_11!R117)</f>
        <v/>
      </c>
      <c r="K122" s="158" t="str">
        <f t="shared" si="40"/>
        <v/>
      </c>
      <c r="L122" s="176" t="str">
        <f t="shared" si="25"/>
        <v/>
      </c>
      <c r="M122" s="178" t="str">
        <f>IF($B122=FALSE,"",Calcu!K122*J$3)</f>
        <v/>
      </c>
      <c r="N122" s="177" t="str">
        <f>IF($B122=FALSE,"",Length_11!E430)</f>
        <v/>
      </c>
      <c r="O122" s="158" t="str">
        <f t="shared" si="41"/>
        <v/>
      </c>
      <c r="P122" s="158" t="str">
        <f t="shared" si="42"/>
        <v/>
      </c>
      <c r="Q122" s="158" t="str">
        <f t="shared" si="43"/>
        <v/>
      </c>
      <c r="R122" s="158" t="str">
        <f t="shared" si="44"/>
        <v/>
      </c>
      <c r="S122" s="165" t="str">
        <f t="shared" si="26"/>
        <v/>
      </c>
      <c r="T122" s="197" t="str">
        <f t="shared" si="27"/>
        <v/>
      </c>
      <c r="U122" s="158" t="str">
        <f t="shared" si="28"/>
        <v/>
      </c>
      <c r="V122" s="158" t="str">
        <f t="shared" si="29"/>
        <v/>
      </c>
      <c r="W122" s="158" t="str">
        <f t="shared" si="30"/>
        <v/>
      </c>
      <c r="X122" s="158" t="str">
        <f t="shared" si="31"/>
        <v/>
      </c>
      <c r="Y122" s="158" t="str">
        <f t="shared" si="32"/>
        <v/>
      </c>
      <c r="Z122" s="158" t="str">
        <f t="shared" si="33"/>
        <v/>
      </c>
      <c r="AA122" s="202" t="str">
        <f t="shared" si="34"/>
        <v/>
      </c>
      <c r="AB122" s="203" t="str">
        <f t="shared" si="45"/>
        <v/>
      </c>
      <c r="AC122" s="158" t="str">
        <f t="shared" si="46"/>
        <v/>
      </c>
      <c r="AD122" s="158" t="str">
        <f t="shared" si="47"/>
        <v/>
      </c>
      <c r="AE122" s="122"/>
      <c r="AF122" s="158" t="e">
        <f ca="1">IF(Length_11!J117&lt;0,ROUNDUP(Length_11!J117*J$3,$M$335),ROUNDDOWN(Length_11!J117*J$3,$M$335))</f>
        <v>#DIV/0!</v>
      </c>
      <c r="AG122" s="158" t="e">
        <f ca="1">IF(Length_11!K117&lt;0,ROUNDDOWN(Length_11!K117*J$3,$M$335),ROUNDUP(Length_11!K117*J$3,$M$335))</f>
        <v>#DIV/0!</v>
      </c>
      <c r="AH122" s="158" t="str">
        <f t="shared" si="35"/>
        <v>-</v>
      </c>
      <c r="AI122" s="158" t="str">
        <f t="shared" si="36"/>
        <v>-</v>
      </c>
      <c r="AJ122" s="158" t="str">
        <f t="shared" si="37"/>
        <v>-</v>
      </c>
      <c r="AK122" s="158" t="str">
        <f t="shared" si="38"/>
        <v>-</v>
      </c>
      <c r="AL122" s="158" t="str">
        <f t="shared" si="48"/>
        <v/>
      </c>
      <c r="AM122" s="158" t="e">
        <f t="shared" ca="1" si="39"/>
        <v>#DIV/0!</v>
      </c>
    </row>
    <row r="123" spans="2:39" ht="15" customHeight="1">
      <c r="B123" s="175" t="b">
        <f>IF(TRIM(Length_11!A118)="",FALSE,TRUE)</f>
        <v>0</v>
      </c>
      <c r="C123" s="158" t="str">
        <f>IF($B123=FALSE,"",VALUE(Length_11!A118))</f>
        <v/>
      </c>
      <c r="D123" s="158" t="str">
        <f>IF($B123=FALSE,"",Length_11!B118)</f>
        <v/>
      </c>
      <c r="E123" s="175" t="str">
        <f>IF($B123=FALSE,"",Length_11!M118)</f>
        <v/>
      </c>
      <c r="F123" s="175" t="str">
        <f>IF($B123=FALSE,"",Length_11!N118)</f>
        <v/>
      </c>
      <c r="G123" s="175" t="str">
        <f>IF($B123=FALSE,"",Length_11!O118)</f>
        <v/>
      </c>
      <c r="H123" s="175" t="str">
        <f>IF($B123=FALSE,"",Length_11!P118)</f>
        <v/>
      </c>
      <c r="I123" s="175" t="str">
        <f>IF($B123=FALSE,"",Length_11!Q118)</f>
        <v/>
      </c>
      <c r="J123" s="175" t="str">
        <f>IF($B123=FALSE,"",Length_11!R118)</f>
        <v/>
      </c>
      <c r="K123" s="158" t="str">
        <f t="shared" si="40"/>
        <v/>
      </c>
      <c r="L123" s="176" t="str">
        <f t="shared" si="25"/>
        <v/>
      </c>
      <c r="M123" s="178" t="str">
        <f>IF($B123=FALSE,"",Calcu!K123*J$3)</f>
        <v/>
      </c>
      <c r="N123" s="177" t="str">
        <f>IF($B123=FALSE,"",Length_11!E431)</f>
        <v/>
      </c>
      <c r="O123" s="158" t="str">
        <f t="shared" si="41"/>
        <v/>
      </c>
      <c r="P123" s="158" t="str">
        <f t="shared" si="42"/>
        <v/>
      </c>
      <c r="Q123" s="158" t="str">
        <f t="shared" si="43"/>
        <v/>
      </c>
      <c r="R123" s="158" t="str">
        <f t="shared" si="44"/>
        <v/>
      </c>
      <c r="S123" s="165" t="str">
        <f t="shared" si="26"/>
        <v/>
      </c>
      <c r="T123" s="197" t="str">
        <f t="shared" si="27"/>
        <v/>
      </c>
      <c r="U123" s="158" t="str">
        <f t="shared" si="28"/>
        <v/>
      </c>
      <c r="V123" s="158" t="str">
        <f t="shared" si="29"/>
        <v/>
      </c>
      <c r="W123" s="158" t="str">
        <f t="shared" si="30"/>
        <v/>
      </c>
      <c r="X123" s="158" t="str">
        <f t="shared" si="31"/>
        <v/>
      </c>
      <c r="Y123" s="158" t="str">
        <f t="shared" si="32"/>
        <v/>
      </c>
      <c r="Z123" s="158" t="str">
        <f t="shared" si="33"/>
        <v/>
      </c>
      <c r="AA123" s="202" t="str">
        <f t="shared" si="34"/>
        <v/>
      </c>
      <c r="AB123" s="203" t="str">
        <f t="shared" si="45"/>
        <v/>
      </c>
      <c r="AC123" s="158" t="str">
        <f t="shared" si="46"/>
        <v/>
      </c>
      <c r="AD123" s="158" t="str">
        <f t="shared" si="47"/>
        <v/>
      </c>
      <c r="AE123" s="122"/>
      <c r="AF123" s="158" t="e">
        <f ca="1">IF(Length_11!J118&lt;0,ROUNDUP(Length_11!J118*J$3,$M$335),ROUNDDOWN(Length_11!J118*J$3,$M$335))</f>
        <v>#DIV/0!</v>
      </c>
      <c r="AG123" s="158" t="e">
        <f ca="1">IF(Length_11!K118&lt;0,ROUNDDOWN(Length_11!K118*J$3,$M$335),ROUNDUP(Length_11!K118*J$3,$M$335))</f>
        <v>#DIV/0!</v>
      </c>
      <c r="AH123" s="158" t="str">
        <f t="shared" si="35"/>
        <v>-</v>
      </c>
      <c r="AI123" s="158" t="str">
        <f t="shared" si="36"/>
        <v>-</v>
      </c>
      <c r="AJ123" s="158" t="str">
        <f t="shared" si="37"/>
        <v>-</v>
      </c>
      <c r="AK123" s="158" t="str">
        <f t="shared" si="38"/>
        <v>-</v>
      </c>
      <c r="AL123" s="158" t="str">
        <f t="shared" si="48"/>
        <v/>
      </c>
      <c r="AM123" s="158" t="e">
        <f t="shared" ca="1" si="39"/>
        <v>#DIV/0!</v>
      </c>
    </row>
    <row r="124" spans="2:39" ht="15" customHeight="1">
      <c r="B124" s="175" t="b">
        <f>IF(TRIM(Length_11!A119)="",FALSE,TRUE)</f>
        <v>0</v>
      </c>
      <c r="C124" s="158" t="str">
        <f>IF($B124=FALSE,"",VALUE(Length_11!A119))</f>
        <v/>
      </c>
      <c r="D124" s="158" t="str">
        <f>IF($B124=FALSE,"",Length_11!B119)</f>
        <v/>
      </c>
      <c r="E124" s="175" t="str">
        <f>IF($B124=FALSE,"",Length_11!M119)</f>
        <v/>
      </c>
      <c r="F124" s="175" t="str">
        <f>IF($B124=FALSE,"",Length_11!N119)</f>
        <v/>
      </c>
      <c r="G124" s="175" t="str">
        <f>IF($B124=FALSE,"",Length_11!O119)</f>
        <v/>
      </c>
      <c r="H124" s="175" t="str">
        <f>IF($B124=FALSE,"",Length_11!P119)</f>
        <v/>
      </c>
      <c r="I124" s="175" t="str">
        <f>IF($B124=FALSE,"",Length_11!Q119)</f>
        <v/>
      </c>
      <c r="J124" s="175" t="str">
        <f>IF($B124=FALSE,"",Length_11!R119)</f>
        <v/>
      </c>
      <c r="K124" s="158" t="str">
        <f t="shared" si="40"/>
        <v/>
      </c>
      <c r="L124" s="176" t="str">
        <f t="shared" si="25"/>
        <v/>
      </c>
      <c r="M124" s="178" t="str">
        <f>IF($B124=FALSE,"",Calcu!K124*J$3)</f>
        <v/>
      </c>
      <c r="N124" s="177" t="str">
        <f>IF($B124=FALSE,"",Length_11!E432)</f>
        <v/>
      </c>
      <c r="O124" s="158" t="str">
        <f t="shared" si="41"/>
        <v/>
      </c>
      <c r="P124" s="158" t="str">
        <f t="shared" si="42"/>
        <v/>
      </c>
      <c r="Q124" s="158" t="str">
        <f t="shared" si="43"/>
        <v/>
      </c>
      <c r="R124" s="158" t="str">
        <f t="shared" si="44"/>
        <v/>
      </c>
      <c r="S124" s="165" t="str">
        <f t="shared" si="26"/>
        <v/>
      </c>
      <c r="T124" s="197" t="str">
        <f t="shared" si="27"/>
        <v/>
      </c>
      <c r="U124" s="158" t="str">
        <f t="shared" si="28"/>
        <v/>
      </c>
      <c r="V124" s="158" t="str">
        <f t="shared" si="29"/>
        <v/>
      </c>
      <c r="W124" s="158" t="str">
        <f t="shared" si="30"/>
        <v/>
      </c>
      <c r="X124" s="158" t="str">
        <f t="shared" si="31"/>
        <v/>
      </c>
      <c r="Y124" s="158" t="str">
        <f t="shared" si="32"/>
        <v/>
      </c>
      <c r="Z124" s="158" t="str">
        <f t="shared" si="33"/>
        <v/>
      </c>
      <c r="AA124" s="202" t="str">
        <f t="shared" si="34"/>
        <v/>
      </c>
      <c r="AB124" s="203" t="str">
        <f t="shared" si="45"/>
        <v/>
      </c>
      <c r="AC124" s="158" t="str">
        <f t="shared" si="46"/>
        <v/>
      </c>
      <c r="AD124" s="158" t="str">
        <f t="shared" si="47"/>
        <v/>
      </c>
      <c r="AE124" s="122"/>
      <c r="AF124" s="158" t="e">
        <f ca="1">IF(Length_11!J119&lt;0,ROUNDUP(Length_11!J119*J$3,$M$335),ROUNDDOWN(Length_11!J119*J$3,$M$335))</f>
        <v>#DIV/0!</v>
      </c>
      <c r="AG124" s="158" t="e">
        <f ca="1">IF(Length_11!K119&lt;0,ROUNDDOWN(Length_11!K119*J$3,$M$335),ROUNDUP(Length_11!K119*J$3,$M$335))</f>
        <v>#DIV/0!</v>
      </c>
      <c r="AH124" s="158" t="str">
        <f t="shared" si="35"/>
        <v>-</v>
      </c>
      <c r="AI124" s="158" t="str">
        <f t="shared" si="36"/>
        <v>-</v>
      </c>
      <c r="AJ124" s="158" t="str">
        <f t="shared" si="37"/>
        <v>-</v>
      </c>
      <c r="AK124" s="158" t="str">
        <f t="shared" si="38"/>
        <v>-</v>
      </c>
      <c r="AL124" s="158" t="str">
        <f t="shared" si="48"/>
        <v/>
      </c>
      <c r="AM124" s="158" t="e">
        <f t="shared" ca="1" si="39"/>
        <v>#DIV/0!</v>
      </c>
    </row>
    <row r="125" spans="2:39" ht="15" customHeight="1">
      <c r="B125" s="175" t="b">
        <f>IF(TRIM(Length_11!A120)="",FALSE,TRUE)</f>
        <v>0</v>
      </c>
      <c r="C125" s="158" t="str">
        <f>IF($B125=FALSE,"",VALUE(Length_11!A120))</f>
        <v/>
      </c>
      <c r="D125" s="158" t="str">
        <f>IF($B125=FALSE,"",Length_11!B120)</f>
        <v/>
      </c>
      <c r="E125" s="175" t="str">
        <f>IF($B125=FALSE,"",Length_11!M120)</f>
        <v/>
      </c>
      <c r="F125" s="175" t="str">
        <f>IF($B125=FALSE,"",Length_11!N120)</f>
        <v/>
      </c>
      <c r="G125" s="175" t="str">
        <f>IF($B125=FALSE,"",Length_11!O120)</f>
        <v/>
      </c>
      <c r="H125" s="175" t="str">
        <f>IF($B125=FALSE,"",Length_11!P120)</f>
        <v/>
      </c>
      <c r="I125" s="175" t="str">
        <f>IF($B125=FALSE,"",Length_11!Q120)</f>
        <v/>
      </c>
      <c r="J125" s="175" t="str">
        <f>IF($B125=FALSE,"",Length_11!R120)</f>
        <v/>
      </c>
      <c r="K125" s="158" t="str">
        <f t="shared" si="40"/>
        <v/>
      </c>
      <c r="L125" s="176" t="str">
        <f t="shared" si="25"/>
        <v/>
      </c>
      <c r="M125" s="178" t="str">
        <f>IF($B125=FALSE,"",Calcu!K125*J$3)</f>
        <v/>
      </c>
      <c r="N125" s="177" t="str">
        <f>IF($B125=FALSE,"",Length_11!E433)</f>
        <v/>
      </c>
      <c r="O125" s="158" t="str">
        <f t="shared" si="41"/>
        <v/>
      </c>
      <c r="P125" s="158" t="str">
        <f t="shared" si="42"/>
        <v/>
      </c>
      <c r="Q125" s="158" t="str">
        <f t="shared" si="43"/>
        <v/>
      </c>
      <c r="R125" s="158" t="str">
        <f t="shared" si="44"/>
        <v/>
      </c>
      <c r="S125" s="165" t="str">
        <f t="shared" si="26"/>
        <v/>
      </c>
      <c r="T125" s="197" t="str">
        <f t="shared" si="27"/>
        <v/>
      </c>
      <c r="U125" s="158" t="str">
        <f t="shared" si="28"/>
        <v/>
      </c>
      <c r="V125" s="158" t="str">
        <f t="shared" si="29"/>
        <v/>
      </c>
      <c r="W125" s="158" t="str">
        <f t="shared" si="30"/>
        <v/>
      </c>
      <c r="X125" s="158" t="str">
        <f t="shared" si="31"/>
        <v/>
      </c>
      <c r="Y125" s="158" t="str">
        <f t="shared" si="32"/>
        <v/>
      </c>
      <c r="Z125" s="158" t="str">
        <f t="shared" si="33"/>
        <v/>
      </c>
      <c r="AA125" s="202" t="str">
        <f t="shared" si="34"/>
        <v/>
      </c>
      <c r="AB125" s="203" t="str">
        <f t="shared" si="45"/>
        <v/>
      </c>
      <c r="AC125" s="158" t="str">
        <f t="shared" si="46"/>
        <v/>
      </c>
      <c r="AD125" s="158" t="str">
        <f t="shared" si="47"/>
        <v/>
      </c>
      <c r="AE125" s="122"/>
      <c r="AF125" s="158" t="e">
        <f ca="1">IF(Length_11!J120&lt;0,ROUNDUP(Length_11!J120*J$3,$M$335),ROUNDDOWN(Length_11!J120*J$3,$M$335))</f>
        <v>#DIV/0!</v>
      </c>
      <c r="AG125" s="158" t="e">
        <f ca="1">IF(Length_11!K120&lt;0,ROUNDDOWN(Length_11!K120*J$3,$M$335),ROUNDUP(Length_11!K120*J$3,$M$335))</f>
        <v>#DIV/0!</v>
      </c>
      <c r="AH125" s="158" t="str">
        <f t="shared" si="35"/>
        <v>-</v>
      </c>
      <c r="AI125" s="158" t="str">
        <f t="shared" si="36"/>
        <v>-</v>
      </c>
      <c r="AJ125" s="158" t="str">
        <f t="shared" si="37"/>
        <v>-</v>
      </c>
      <c r="AK125" s="158" t="str">
        <f t="shared" si="38"/>
        <v>-</v>
      </c>
      <c r="AL125" s="158" t="str">
        <f t="shared" si="48"/>
        <v/>
      </c>
      <c r="AM125" s="158" t="e">
        <f t="shared" ca="1" si="39"/>
        <v>#DIV/0!</v>
      </c>
    </row>
    <row r="126" spans="2:39" ht="15" customHeight="1">
      <c r="B126" s="175" t="b">
        <f>IF(TRIM(Length_11!A121)="",FALSE,TRUE)</f>
        <v>0</v>
      </c>
      <c r="C126" s="158" t="str">
        <f>IF($B126=FALSE,"",VALUE(Length_11!A121))</f>
        <v/>
      </c>
      <c r="D126" s="158" t="str">
        <f>IF($B126=FALSE,"",Length_11!B121)</f>
        <v/>
      </c>
      <c r="E126" s="175" t="str">
        <f>IF($B126=FALSE,"",Length_11!M121)</f>
        <v/>
      </c>
      <c r="F126" s="175" t="str">
        <f>IF($B126=FALSE,"",Length_11!N121)</f>
        <v/>
      </c>
      <c r="G126" s="175" t="str">
        <f>IF($B126=FALSE,"",Length_11!O121)</f>
        <v/>
      </c>
      <c r="H126" s="175" t="str">
        <f>IF($B126=FALSE,"",Length_11!P121)</f>
        <v/>
      </c>
      <c r="I126" s="175" t="str">
        <f>IF($B126=FALSE,"",Length_11!Q121)</f>
        <v/>
      </c>
      <c r="J126" s="175" t="str">
        <f>IF($B126=FALSE,"",Length_11!R121)</f>
        <v/>
      </c>
      <c r="K126" s="158" t="str">
        <f t="shared" si="40"/>
        <v/>
      </c>
      <c r="L126" s="176" t="str">
        <f t="shared" si="25"/>
        <v/>
      </c>
      <c r="M126" s="178" t="str">
        <f>IF($B126=FALSE,"",Calcu!K126*J$3)</f>
        <v/>
      </c>
      <c r="N126" s="177" t="str">
        <f>IF($B126=FALSE,"",Length_11!E434)</f>
        <v/>
      </c>
      <c r="O126" s="158" t="str">
        <f t="shared" si="41"/>
        <v/>
      </c>
      <c r="P126" s="158" t="str">
        <f t="shared" si="42"/>
        <v/>
      </c>
      <c r="Q126" s="158" t="str">
        <f t="shared" si="43"/>
        <v/>
      </c>
      <c r="R126" s="158" t="str">
        <f t="shared" si="44"/>
        <v/>
      </c>
      <c r="S126" s="165" t="str">
        <f t="shared" si="26"/>
        <v/>
      </c>
      <c r="T126" s="197" t="str">
        <f t="shared" si="27"/>
        <v/>
      </c>
      <c r="U126" s="158" t="str">
        <f t="shared" si="28"/>
        <v/>
      </c>
      <c r="V126" s="158" t="str">
        <f t="shared" si="29"/>
        <v/>
      </c>
      <c r="W126" s="158" t="str">
        <f t="shared" si="30"/>
        <v/>
      </c>
      <c r="X126" s="158" t="str">
        <f t="shared" si="31"/>
        <v/>
      </c>
      <c r="Y126" s="158" t="str">
        <f t="shared" si="32"/>
        <v/>
      </c>
      <c r="Z126" s="158" t="str">
        <f t="shared" si="33"/>
        <v/>
      </c>
      <c r="AA126" s="202" t="str">
        <f t="shared" si="34"/>
        <v/>
      </c>
      <c r="AB126" s="203" t="str">
        <f t="shared" si="45"/>
        <v/>
      </c>
      <c r="AC126" s="158" t="str">
        <f t="shared" si="46"/>
        <v/>
      </c>
      <c r="AD126" s="158" t="str">
        <f t="shared" si="47"/>
        <v/>
      </c>
      <c r="AE126" s="122"/>
      <c r="AF126" s="158" t="e">
        <f ca="1">IF(Length_11!J121&lt;0,ROUNDUP(Length_11!J121*J$3,$M$335),ROUNDDOWN(Length_11!J121*J$3,$M$335))</f>
        <v>#DIV/0!</v>
      </c>
      <c r="AG126" s="158" t="e">
        <f ca="1">IF(Length_11!K121&lt;0,ROUNDDOWN(Length_11!K121*J$3,$M$335),ROUNDUP(Length_11!K121*J$3,$M$335))</f>
        <v>#DIV/0!</v>
      </c>
      <c r="AH126" s="158" t="str">
        <f t="shared" si="35"/>
        <v>-</v>
      </c>
      <c r="AI126" s="158" t="str">
        <f t="shared" si="36"/>
        <v>-</v>
      </c>
      <c r="AJ126" s="158" t="str">
        <f t="shared" si="37"/>
        <v>-</v>
      </c>
      <c r="AK126" s="158" t="str">
        <f t="shared" si="38"/>
        <v>-</v>
      </c>
      <c r="AL126" s="158" t="str">
        <f t="shared" si="48"/>
        <v/>
      </c>
      <c r="AM126" s="158" t="e">
        <f t="shared" ca="1" si="39"/>
        <v>#DIV/0!</v>
      </c>
    </row>
    <row r="127" spans="2:39" ht="15" customHeight="1">
      <c r="B127" s="175" t="b">
        <f>IF(TRIM(Length_11!A122)="",FALSE,TRUE)</f>
        <v>0</v>
      </c>
      <c r="C127" s="158" t="str">
        <f>IF($B127=FALSE,"",VALUE(Length_11!A122))</f>
        <v/>
      </c>
      <c r="D127" s="158" t="str">
        <f>IF($B127=FALSE,"",Length_11!B122)</f>
        <v/>
      </c>
      <c r="E127" s="175" t="str">
        <f>IF($B127=FALSE,"",Length_11!M122)</f>
        <v/>
      </c>
      <c r="F127" s="175" t="str">
        <f>IF($B127=FALSE,"",Length_11!N122)</f>
        <v/>
      </c>
      <c r="G127" s="175" t="str">
        <f>IF($B127=FALSE,"",Length_11!O122)</f>
        <v/>
      </c>
      <c r="H127" s="175" t="str">
        <f>IF($B127=FALSE,"",Length_11!P122)</f>
        <v/>
      </c>
      <c r="I127" s="175" t="str">
        <f>IF($B127=FALSE,"",Length_11!Q122)</f>
        <v/>
      </c>
      <c r="J127" s="175" t="str">
        <f>IF($B127=FALSE,"",Length_11!R122)</f>
        <v/>
      </c>
      <c r="K127" s="158" t="str">
        <f t="shared" si="40"/>
        <v/>
      </c>
      <c r="L127" s="176" t="str">
        <f t="shared" si="25"/>
        <v/>
      </c>
      <c r="M127" s="178" t="str">
        <f>IF($B127=FALSE,"",Calcu!K127*J$3)</f>
        <v/>
      </c>
      <c r="N127" s="177" t="str">
        <f>IF($B127=FALSE,"",Length_11!E435)</f>
        <v/>
      </c>
      <c r="O127" s="158" t="str">
        <f t="shared" si="41"/>
        <v/>
      </c>
      <c r="P127" s="158" t="str">
        <f t="shared" si="42"/>
        <v/>
      </c>
      <c r="Q127" s="158" t="str">
        <f t="shared" si="43"/>
        <v/>
      </c>
      <c r="R127" s="158" t="str">
        <f t="shared" si="44"/>
        <v/>
      </c>
      <c r="S127" s="165" t="str">
        <f t="shared" si="26"/>
        <v/>
      </c>
      <c r="T127" s="197" t="str">
        <f t="shared" si="27"/>
        <v/>
      </c>
      <c r="U127" s="158" t="str">
        <f t="shared" si="28"/>
        <v/>
      </c>
      <c r="V127" s="158" t="str">
        <f t="shared" si="29"/>
        <v/>
      </c>
      <c r="W127" s="158" t="str">
        <f t="shared" si="30"/>
        <v/>
      </c>
      <c r="X127" s="158" t="str">
        <f t="shared" si="31"/>
        <v/>
      </c>
      <c r="Y127" s="158" t="str">
        <f t="shared" si="32"/>
        <v/>
      </c>
      <c r="Z127" s="158" t="str">
        <f t="shared" si="33"/>
        <v/>
      </c>
      <c r="AA127" s="202" t="str">
        <f t="shared" si="34"/>
        <v/>
      </c>
      <c r="AB127" s="203" t="str">
        <f t="shared" si="45"/>
        <v/>
      </c>
      <c r="AC127" s="158" t="str">
        <f t="shared" si="46"/>
        <v/>
      </c>
      <c r="AD127" s="158" t="str">
        <f t="shared" si="47"/>
        <v/>
      </c>
      <c r="AE127" s="122"/>
      <c r="AF127" s="158" t="e">
        <f ca="1">IF(Length_11!J122&lt;0,ROUNDUP(Length_11!J122*J$3,$M$335),ROUNDDOWN(Length_11!J122*J$3,$M$335))</f>
        <v>#DIV/0!</v>
      </c>
      <c r="AG127" s="158" t="e">
        <f ca="1">IF(Length_11!K122&lt;0,ROUNDDOWN(Length_11!K122*J$3,$M$335),ROUNDUP(Length_11!K122*J$3,$M$335))</f>
        <v>#DIV/0!</v>
      </c>
      <c r="AH127" s="158" t="str">
        <f t="shared" si="35"/>
        <v>-</v>
      </c>
      <c r="AI127" s="158" t="str">
        <f t="shared" si="36"/>
        <v>-</v>
      </c>
      <c r="AJ127" s="158" t="str">
        <f t="shared" si="37"/>
        <v>-</v>
      </c>
      <c r="AK127" s="158" t="str">
        <f t="shared" si="38"/>
        <v>-</v>
      </c>
      <c r="AL127" s="158" t="str">
        <f t="shared" si="48"/>
        <v/>
      </c>
      <c r="AM127" s="158" t="e">
        <f t="shared" ca="1" si="39"/>
        <v>#DIV/0!</v>
      </c>
    </row>
    <row r="128" spans="2:39" ht="15" customHeight="1">
      <c r="B128" s="175" t="b">
        <f>IF(TRIM(Length_11!A123)="",FALSE,TRUE)</f>
        <v>0</v>
      </c>
      <c r="C128" s="158" t="str">
        <f>IF($B128=FALSE,"",VALUE(Length_11!A123))</f>
        <v/>
      </c>
      <c r="D128" s="158" t="str">
        <f>IF($B128=FALSE,"",Length_11!B123)</f>
        <v/>
      </c>
      <c r="E128" s="175" t="str">
        <f>IF($B128=FALSE,"",Length_11!M123)</f>
        <v/>
      </c>
      <c r="F128" s="175" t="str">
        <f>IF($B128=FALSE,"",Length_11!N123)</f>
        <v/>
      </c>
      <c r="G128" s="175" t="str">
        <f>IF($B128=FALSE,"",Length_11!O123)</f>
        <v/>
      </c>
      <c r="H128" s="175" t="str">
        <f>IF($B128=FALSE,"",Length_11!P123)</f>
        <v/>
      </c>
      <c r="I128" s="175" t="str">
        <f>IF($B128=FALSE,"",Length_11!Q123)</f>
        <v/>
      </c>
      <c r="J128" s="175" t="str">
        <f>IF($B128=FALSE,"",Length_11!R123)</f>
        <v/>
      </c>
      <c r="K128" s="158" t="str">
        <f t="shared" si="40"/>
        <v/>
      </c>
      <c r="L128" s="176" t="str">
        <f t="shared" si="25"/>
        <v/>
      </c>
      <c r="M128" s="178" t="str">
        <f>IF($B128=FALSE,"",Calcu!K128*J$3)</f>
        <v/>
      </c>
      <c r="N128" s="177" t="str">
        <f>IF($B128=FALSE,"",Length_11!E436)</f>
        <v/>
      </c>
      <c r="O128" s="158" t="str">
        <f t="shared" si="41"/>
        <v/>
      </c>
      <c r="P128" s="158" t="str">
        <f t="shared" si="42"/>
        <v/>
      </c>
      <c r="Q128" s="158" t="str">
        <f t="shared" si="43"/>
        <v/>
      </c>
      <c r="R128" s="158" t="str">
        <f t="shared" si="44"/>
        <v/>
      </c>
      <c r="S128" s="165" t="str">
        <f t="shared" si="26"/>
        <v/>
      </c>
      <c r="T128" s="197" t="str">
        <f t="shared" si="27"/>
        <v/>
      </c>
      <c r="U128" s="158" t="str">
        <f t="shared" si="28"/>
        <v/>
      </c>
      <c r="V128" s="158" t="str">
        <f t="shared" si="29"/>
        <v/>
      </c>
      <c r="W128" s="158" t="str">
        <f t="shared" si="30"/>
        <v/>
      </c>
      <c r="X128" s="158" t="str">
        <f t="shared" si="31"/>
        <v/>
      </c>
      <c r="Y128" s="158" t="str">
        <f t="shared" si="32"/>
        <v/>
      </c>
      <c r="Z128" s="158" t="str">
        <f t="shared" si="33"/>
        <v/>
      </c>
      <c r="AA128" s="202" t="str">
        <f t="shared" si="34"/>
        <v/>
      </c>
      <c r="AB128" s="203" t="str">
        <f t="shared" si="45"/>
        <v/>
      </c>
      <c r="AC128" s="158" t="str">
        <f t="shared" si="46"/>
        <v/>
      </c>
      <c r="AD128" s="158" t="str">
        <f t="shared" si="47"/>
        <v/>
      </c>
      <c r="AE128" s="122"/>
      <c r="AF128" s="158" t="e">
        <f ca="1">IF(Length_11!J123&lt;0,ROUNDUP(Length_11!J123*J$3,$M$335),ROUNDDOWN(Length_11!J123*J$3,$M$335))</f>
        <v>#DIV/0!</v>
      </c>
      <c r="AG128" s="158" t="e">
        <f ca="1">IF(Length_11!K123&lt;0,ROUNDDOWN(Length_11!K123*J$3,$M$335),ROUNDUP(Length_11!K123*J$3,$M$335))</f>
        <v>#DIV/0!</v>
      </c>
      <c r="AH128" s="158" t="str">
        <f t="shared" si="35"/>
        <v>-</v>
      </c>
      <c r="AI128" s="158" t="str">
        <f t="shared" si="36"/>
        <v>-</v>
      </c>
      <c r="AJ128" s="158" t="str">
        <f t="shared" si="37"/>
        <v>-</v>
      </c>
      <c r="AK128" s="158" t="str">
        <f t="shared" si="38"/>
        <v>-</v>
      </c>
      <c r="AL128" s="158" t="str">
        <f t="shared" si="48"/>
        <v/>
      </c>
      <c r="AM128" s="158" t="e">
        <f t="shared" ca="1" si="39"/>
        <v>#DIV/0!</v>
      </c>
    </row>
    <row r="129" spans="2:39" ht="15" customHeight="1">
      <c r="B129" s="175" t="b">
        <f>IF(TRIM(Length_11!A124)="",FALSE,TRUE)</f>
        <v>0</v>
      </c>
      <c r="C129" s="158" t="str">
        <f>IF($B129=FALSE,"",VALUE(Length_11!A124))</f>
        <v/>
      </c>
      <c r="D129" s="158" t="str">
        <f>IF($B129=FALSE,"",Length_11!B124)</f>
        <v/>
      </c>
      <c r="E129" s="175" t="str">
        <f>IF($B129=FALSE,"",Length_11!M124)</f>
        <v/>
      </c>
      <c r="F129" s="175" t="str">
        <f>IF($B129=FALSE,"",Length_11!N124)</f>
        <v/>
      </c>
      <c r="G129" s="175" t="str">
        <f>IF($B129=FALSE,"",Length_11!O124)</f>
        <v/>
      </c>
      <c r="H129" s="175" t="str">
        <f>IF($B129=FALSE,"",Length_11!P124)</f>
        <v/>
      </c>
      <c r="I129" s="175" t="str">
        <f>IF($B129=FALSE,"",Length_11!Q124)</f>
        <v/>
      </c>
      <c r="J129" s="175" t="str">
        <f>IF($B129=FALSE,"",Length_11!R124)</f>
        <v/>
      </c>
      <c r="K129" s="158" t="str">
        <f t="shared" si="40"/>
        <v/>
      </c>
      <c r="L129" s="176" t="str">
        <f t="shared" si="25"/>
        <v/>
      </c>
      <c r="M129" s="178" t="str">
        <f>IF($B129=FALSE,"",Calcu!K129*J$3)</f>
        <v/>
      </c>
      <c r="N129" s="177" t="str">
        <f>IF($B129=FALSE,"",Length_11!E437)</f>
        <v/>
      </c>
      <c r="O129" s="158" t="str">
        <f t="shared" si="41"/>
        <v/>
      </c>
      <c r="P129" s="158" t="str">
        <f t="shared" si="42"/>
        <v/>
      </c>
      <c r="Q129" s="158" t="str">
        <f t="shared" si="43"/>
        <v/>
      </c>
      <c r="R129" s="158" t="str">
        <f t="shared" si="44"/>
        <v/>
      </c>
      <c r="S129" s="165" t="str">
        <f t="shared" si="26"/>
        <v/>
      </c>
      <c r="T129" s="197" t="str">
        <f t="shared" si="27"/>
        <v/>
      </c>
      <c r="U129" s="158" t="str">
        <f t="shared" si="28"/>
        <v/>
      </c>
      <c r="V129" s="158" t="str">
        <f t="shared" si="29"/>
        <v/>
      </c>
      <c r="W129" s="158" t="str">
        <f t="shared" si="30"/>
        <v/>
      </c>
      <c r="X129" s="158" t="str">
        <f t="shared" si="31"/>
        <v/>
      </c>
      <c r="Y129" s="158" t="str">
        <f t="shared" si="32"/>
        <v/>
      </c>
      <c r="Z129" s="158" t="str">
        <f t="shared" si="33"/>
        <v/>
      </c>
      <c r="AA129" s="202" t="str">
        <f t="shared" si="34"/>
        <v/>
      </c>
      <c r="AB129" s="203" t="str">
        <f t="shared" si="45"/>
        <v/>
      </c>
      <c r="AC129" s="158" t="str">
        <f t="shared" si="46"/>
        <v/>
      </c>
      <c r="AD129" s="158" t="str">
        <f t="shared" si="47"/>
        <v/>
      </c>
      <c r="AE129" s="122"/>
      <c r="AF129" s="158" t="e">
        <f ca="1">IF(Length_11!J124&lt;0,ROUNDUP(Length_11!J124*J$3,$M$335),ROUNDDOWN(Length_11!J124*J$3,$M$335))</f>
        <v>#DIV/0!</v>
      </c>
      <c r="AG129" s="158" t="e">
        <f ca="1">IF(Length_11!K124&lt;0,ROUNDDOWN(Length_11!K124*J$3,$M$335),ROUNDUP(Length_11!K124*J$3,$M$335))</f>
        <v>#DIV/0!</v>
      </c>
      <c r="AH129" s="158" t="str">
        <f t="shared" si="35"/>
        <v>-</v>
      </c>
      <c r="AI129" s="158" t="str">
        <f t="shared" si="36"/>
        <v>-</v>
      </c>
      <c r="AJ129" s="158" t="str">
        <f t="shared" si="37"/>
        <v>-</v>
      </c>
      <c r="AK129" s="158" t="str">
        <f t="shared" si="38"/>
        <v>-</v>
      </c>
      <c r="AL129" s="158" t="str">
        <f t="shared" si="48"/>
        <v/>
      </c>
      <c r="AM129" s="158" t="e">
        <f t="shared" ca="1" si="39"/>
        <v>#DIV/0!</v>
      </c>
    </row>
    <row r="130" spans="2:39" ht="15" customHeight="1">
      <c r="B130" s="175" t="b">
        <f>IF(TRIM(Length_11!A125)="",FALSE,TRUE)</f>
        <v>0</v>
      </c>
      <c r="C130" s="158" t="str">
        <f>IF($B130=FALSE,"",VALUE(Length_11!A125))</f>
        <v/>
      </c>
      <c r="D130" s="158" t="str">
        <f>IF($B130=FALSE,"",Length_11!B125)</f>
        <v/>
      </c>
      <c r="E130" s="175" t="str">
        <f>IF($B130=FALSE,"",Length_11!M125)</f>
        <v/>
      </c>
      <c r="F130" s="175" t="str">
        <f>IF($B130=FALSE,"",Length_11!N125)</f>
        <v/>
      </c>
      <c r="G130" s="175" t="str">
        <f>IF($B130=FALSE,"",Length_11!O125)</f>
        <v/>
      </c>
      <c r="H130" s="175" t="str">
        <f>IF($B130=FALSE,"",Length_11!P125)</f>
        <v/>
      </c>
      <c r="I130" s="175" t="str">
        <f>IF($B130=FALSE,"",Length_11!Q125)</f>
        <v/>
      </c>
      <c r="J130" s="175" t="str">
        <f>IF($B130=FALSE,"",Length_11!R125)</f>
        <v/>
      </c>
      <c r="K130" s="158" t="str">
        <f t="shared" si="40"/>
        <v/>
      </c>
      <c r="L130" s="176" t="str">
        <f t="shared" si="25"/>
        <v/>
      </c>
      <c r="M130" s="178" t="str">
        <f>IF($B130=FALSE,"",Calcu!K130*J$3)</f>
        <v/>
      </c>
      <c r="N130" s="177" t="str">
        <f>IF($B130=FALSE,"",Length_11!E438)</f>
        <v/>
      </c>
      <c r="O130" s="158" t="str">
        <f t="shared" si="41"/>
        <v/>
      </c>
      <c r="P130" s="158" t="str">
        <f t="shared" si="42"/>
        <v/>
      </c>
      <c r="Q130" s="158" t="str">
        <f t="shared" si="43"/>
        <v/>
      </c>
      <c r="R130" s="158" t="str">
        <f t="shared" si="44"/>
        <v/>
      </c>
      <c r="S130" s="165" t="str">
        <f t="shared" si="26"/>
        <v/>
      </c>
      <c r="T130" s="197" t="str">
        <f t="shared" si="27"/>
        <v/>
      </c>
      <c r="U130" s="158" t="str">
        <f t="shared" si="28"/>
        <v/>
      </c>
      <c r="V130" s="158" t="str">
        <f t="shared" si="29"/>
        <v/>
      </c>
      <c r="W130" s="158" t="str">
        <f t="shared" si="30"/>
        <v/>
      </c>
      <c r="X130" s="158" t="str">
        <f t="shared" si="31"/>
        <v/>
      </c>
      <c r="Y130" s="158" t="str">
        <f t="shared" si="32"/>
        <v/>
      </c>
      <c r="Z130" s="158" t="str">
        <f t="shared" si="33"/>
        <v/>
      </c>
      <c r="AA130" s="202" t="str">
        <f t="shared" si="34"/>
        <v/>
      </c>
      <c r="AB130" s="203" t="str">
        <f t="shared" si="45"/>
        <v/>
      </c>
      <c r="AC130" s="158" t="str">
        <f t="shared" si="46"/>
        <v/>
      </c>
      <c r="AD130" s="158" t="str">
        <f t="shared" si="47"/>
        <v/>
      </c>
      <c r="AE130" s="122"/>
      <c r="AF130" s="158" t="e">
        <f ca="1">IF(Length_11!J125&lt;0,ROUNDUP(Length_11!J125*J$3,$M$335),ROUNDDOWN(Length_11!J125*J$3,$M$335))</f>
        <v>#DIV/0!</v>
      </c>
      <c r="AG130" s="158" t="e">
        <f ca="1">IF(Length_11!K125&lt;0,ROUNDDOWN(Length_11!K125*J$3,$M$335),ROUNDUP(Length_11!K125*J$3,$M$335))</f>
        <v>#DIV/0!</v>
      </c>
      <c r="AH130" s="158" t="str">
        <f t="shared" si="35"/>
        <v>-</v>
      </c>
      <c r="AI130" s="158" t="str">
        <f t="shared" si="36"/>
        <v>-</v>
      </c>
      <c r="AJ130" s="158" t="str">
        <f t="shared" si="37"/>
        <v>-</v>
      </c>
      <c r="AK130" s="158" t="str">
        <f t="shared" si="38"/>
        <v>-</v>
      </c>
      <c r="AL130" s="158" t="str">
        <f t="shared" si="48"/>
        <v/>
      </c>
      <c r="AM130" s="158" t="e">
        <f t="shared" ca="1" si="39"/>
        <v>#DIV/0!</v>
      </c>
    </row>
    <row r="131" spans="2:39" ht="15" customHeight="1">
      <c r="B131" s="175" t="b">
        <f>IF(TRIM(Length_11!A126)="",FALSE,TRUE)</f>
        <v>0</v>
      </c>
      <c r="C131" s="158" t="str">
        <f>IF($B131=FALSE,"",VALUE(Length_11!A126))</f>
        <v/>
      </c>
      <c r="D131" s="158" t="str">
        <f>IF($B131=FALSE,"",Length_11!B126)</f>
        <v/>
      </c>
      <c r="E131" s="175" t="str">
        <f>IF($B131=FALSE,"",Length_11!M126)</f>
        <v/>
      </c>
      <c r="F131" s="175" t="str">
        <f>IF($B131=FALSE,"",Length_11!N126)</f>
        <v/>
      </c>
      <c r="G131" s="175" t="str">
        <f>IF($B131=FALSE,"",Length_11!O126)</f>
        <v/>
      </c>
      <c r="H131" s="175" t="str">
        <f>IF($B131=FALSE,"",Length_11!P126)</f>
        <v/>
      </c>
      <c r="I131" s="175" t="str">
        <f>IF($B131=FALSE,"",Length_11!Q126)</f>
        <v/>
      </c>
      <c r="J131" s="175" t="str">
        <f>IF($B131=FALSE,"",Length_11!R126)</f>
        <v/>
      </c>
      <c r="K131" s="158" t="str">
        <f t="shared" si="40"/>
        <v/>
      </c>
      <c r="L131" s="176" t="str">
        <f t="shared" si="25"/>
        <v/>
      </c>
      <c r="M131" s="178" t="str">
        <f>IF($B131=FALSE,"",Calcu!K131*J$3)</f>
        <v/>
      </c>
      <c r="N131" s="177" t="str">
        <f>IF($B131=FALSE,"",Length_11!E439)</f>
        <v/>
      </c>
      <c r="O131" s="158" t="str">
        <f t="shared" si="41"/>
        <v/>
      </c>
      <c r="P131" s="158" t="str">
        <f t="shared" si="42"/>
        <v/>
      </c>
      <c r="Q131" s="158" t="str">
        <f t="shared" si="43"/>
        <v/>
      </c>
      <c r="R131" s="158" t="str">
        <f t="shared" si="44"/>
        <v/>
      </c>
      <c r="S131" s="165" t="str">
        <f t="shared" si="26"/>
        <v/>
      </c>
      <c r="T131" s="197" t="str">
        <f t="shared" si="27"/>
        <v/>
      </c>
      <c r="U131" s="158" t="str">
        <f t="shared" si="28"/>
        <v/>
      </c>
      <c r="V131" s="158" t="str">
        <f t="shared" si="29"/>
        <v/>
      </c>
      <c r="W131" s="158" t="str">
        <f t="shared" si="30"/>
        <v/>
      </c>
      <c r="X131" s="158" t="str">
        <f t="shared" si="31"/>
        <v/>
      </c>
      <c r="Y131" s="158" t="str">
        <f t="shared" si="32"/>
        <v/>
      </c>
      <c r="Z131" s="158" t="str">
        <f t="shared" si="33"/>
        <v/>
      </c>
      <c r="AA131" s="202" t="str">
        <f t="shared" si="34"/>
        <v/>
      </c>
      <c r="AB131" s="203" t="str">
        <f t="shared" si="45"/>
        <v/>
      </c>
      <c r="AC131" s="158" t="str">
        <f t="shared" si="46"/>
        <v/>
      </c>
      <c r="AD131" s="158" t="str">
        <f t="shared" si="47"/>
        <v/>
      </c>
      <c r="AE131" s="122"/>
      <c r="AF131" s="158" t="e">
        <f ca="1">IF(Length_11!J126&lt;0,ROUNDUP(Length_11!J126*J$3,$M$335),ROUNDDOWN(Length_11!J126*J$3,$M$335))</f>
        <v>#DIV/0!</v>
      </c>
      <c r="AG131" s="158" t="e">
        <f ca="1">IF(Length_11!K126&lt;0,ROUNDDOWN(Length_11!K126*J$3,$M$335),ROUNDUP(Length_11!K126*J$3,$M$335))</f>
        <v>#DIV/0!</v>
      </c>
      <c r="AH131" s="158" t="str">
        <f t="shared" si="35"/>
        <v>-</v>
      </c>
      <c r="AI131" s="158" t="str">
        <f t="shared" si="36"/>
        <v>-</v>
      </c>
      <c r="AJ131" s="158" t="str">
        <f t="shared" si="37"/>
        <v>-</v>
      </c>
      <c r="AK131" s="158" t="str">
        <f t="shared" si="38"/>
        <v>-</v>
      </c>
      <c r="AL131" s="158" t="str">
        <f t="shared" si="48"/>
        <v/>
      </c>
      <c r="AM131" s="158" t="e">
        <f t="shared" ca="1" si="39"/>
        <v>#DIV/0!</v>
      </c>
    </row>
    <row r="132" spans="2:39" ht="15" customHeight="1">
      <c r="B132" s="175" t="b">
        <f>IF(TRIM(Length_11!A127)="",FALSE,TRUE)</f>
        <v>0</v>
      </c>
      <c r="C132" s="158" t="str">
        <f>IF($B132=FALSE,"",VALUE(Length_11!A127))</f>
        <v/>
      </c>
      <c r="D132" s="158" t="str">
        <f>IF($B132=FALSE,"",Length_11!B127)</f>
        <v/>
      </c>
      <c r="E132" s="175" t="str">
        <f>IF($B132=FALSE,"",Length_11!M127)</f>
        <v/>
      </c>
      <c r="F132" s="175" t="str">
        <f>IF($B132=FALSE,"",Length_11!N127)</f>
        <v/>
      </c>
      <c r="G132" s="175" t="str">
        <f>IF($B132=FALSE,"",Length_11!O127)</f>
        <v/>
      </c>
      <c r="H132" s="175" t="str">
        <f>IF($B132=FALSE,"",Length_11!P127)</f>
        <v/>
      </c>
      <c r="I132" s="175" t="str">
        <f>IF($B132=FALSE,"",Length_11!Q127)</f>
        <v/>
      </c>
      <c r="J132" s="175" t="str">
        <f>IF($B132=FALSE,"",Length_11!R127)</f>
        <v/>
      </c>
      <c r="K132" s="158" t="str">
        <f t="shared" si="40"/>
        <v/>
      </c>
      <c r="L132" s="176" t="str">
        <f t="shared" si="25"/>
        <v/>
      </c>
      <c r="M132" s="178" t="str">
        <f>IF($B132=FALSE,"",Calcu!K132*J$3)</f>
        <v/>
      </c>
      <c r="N132" s="177" t="str">
        <f>IF($B132=FALSE,"",Length_11!E440)</f>
        <v/>
      </c>
      <c r="O132" s="158" t="str">
        <f t="shared" si="41"/>
        <v/>
      </c>
      <c r="P132" s="158" t="str">
        <f t="shared" si="42"/>
        <v/>
      </c>
      <c r="Q132" s="158" t="str">
        <f t="shared" si="43"/>
        <v/>
      </c>
      <c r="R132" s="158" t="str">
        <f t="shared" si="44"/>
        <v/>
      </c>
      <c r="S132" s="165" t="str">
        <f t="shared" si="26"/>
        <v/>
      </c>
      <c r="T132" s="197" t="str">
        <f t="shared" si="27"/>
        <v/>
      </c>
      <c r="U132" s="158" t="str">
        <f t="shared" si="28"/>
        <v/>
      </c>
      <c r="V132" s="158" t="str">
        <f t="shared" si="29"/>
        <v/>
      </c>
      <c r="W132" s="158" t="str">
        <f t="shared" si="30"/>
        <v/>
      </c>
      <c r="X132" s="158" t="str">
        <f t="shared" si="31"/>
        <v/>
      </c>
      <c r="Y132" s="158" t="str">
        <f t="shared" si="32"/>
        <v/>
      </c>
      <c r="Z132" s="158" t="str">
        <f t="shared" si="33"/>
        <v/>
      </c>
      <c r="AA132" s="202" t="str">
        <f t="shared" si="34"/>
        <v/>
      </c>
      <c r="AB132" s="203" t="str">
        <f t="shared" si="45"/>
        <v/>
      </c>
      <c r="AC132" s="158" t="str">
        <f t="shared" si="46"/>
        <v/>
      </c>
      <c r="AD132" s="158" t="str">
        <f t="shared" si="47"/>
        <v/>
      </c>
      <c r="AE132" s="122"/>
      <c r="AF132" s="158" t="e">
        <f ca="1">IF(Length_11!J127&lt;0,ROUNDUP(Length_11!J127*J$3,$M$335),ROUNDDOWN(Length_11!J127*J$3,$M$335))</f>
        <v>#DIV/0!</v>
      </c>
      <c r="AG132" s="158" t="e">
        <f ca="1">IF(Length_11!K127&lt;0,ROUNDDOWN(Length_11!K127*J$3,$M$335),ROUNDUP(Length_11!K127*J$3,$M$335))</f>
        <v>#DIV/0!</v>
      </c>
      <c r="AH132" s="158" t="str">
        <f t="shared" si="35"/>
        <v>-</v>
      </c>
      <c r="AI132" s="158" t="str">
        <f t="shared" si="36"/>
        <v>-</v>
      </c>
      <c r="AJ132" s="158" t="str">
        <f t="shared" si="37"/>
        <v>-</v>
      </c>
      <c r="AK132" s="158" t="str">
        <f t="shared" si="38"/>
        <v>-</v>
      </c>
      <c r="AL132" s="158" t="str">
        <f t="shared" si="48"/>
        <v/>
      </c>
      <c r="AM132" s="158" t="e">
        <f t="shared" ca="1" si="39"/>
        <v>#DIV/0!</v>
      </c>
    </row>
    <row r="133" spans="2:39" ht="15" customHeight="1">
      <c r="B133" s="175" t="b">
        <f>IF(TRIM(Length_11!A128)="",FALSE,TRUE)</f>
        <v>0</v>
      </c>
      <c r="C133" s="158" t="str">
        <f>IF($B133=FALSE,"",VALUE(Length_11!A128))</f>
        <v/>
      </c>
      <c r="D133" s="158" t="str">
        <f>IF($B133=FALSE,"",Length_11!B128)</f>
        <v/>
      </c>
      <c r="E133" s="175" t="str">
        <f>IF($B133=FALSE,"",Length_11!M128)</f>
        <v/>
      </c>
      <c r="F133" s="175" t="str">
        <f>IF($B133=FALSE,"",Length_11!N128)</f>
        <v/>
      </c>
      <c r="G133" s="175" t="str">
        <f>IF($B133=FALSE,"",Length_11!O128)</f>
        <v/>
      </c>
      <c r="H133" s="175" t="str">
        <f>IF($B133=FALSE,"",Length_11!P128)</f>
        <v/>
      </c>
      <c r="I133" s="175" t="str">
        <f>IF($B133=FALSE,"",Length_11!Q128)</f>
        <v/>
      </c>
      <c r="J133" s="175" t="str">
        <f>IF($B133=FALSE,"",Length_11!R128)</f>
        <v/>
      </c>
      <c r="K133" s="158" t="str">
        <f t="shared" si="40"/>
        <v/>
      </c>
      <c r="L133" s="176" t="str">
        <f t="shared" si="25"/>
        <v/>
      </c>
      <c r="M133" s="178" t="str">
        <f>IF($B133=FALSE,"",Calcu!K133*J$3)</f>
        <v/>
      </c>
      <c r="N133" s="177" t="str">
        <f>IF($B133=FALSE,"",Length_11!E441)</f>
        <v/>
      </c>
      <c r="O133" s="158" t="str">
        <f t="shared" si="41"/>
        <v/>
      </c>
      <c r="P133" s="158" t="str">
        <f t="shared" si="42"/>
        <v/>
      </c>
      <c r="Q133" s="158" t="str">
        <f t="shared" si="43"/>
        <v/>
      </c>
      <c r="R133" s="158" t="str">
        <f t="shared" si="44"/>
        <v/>
      </c>
      <c r="S133" s="165" t="str">
        <f t="shared" si="26"/>
        <v/>
      </c>
      <c r="T133" s="197" t="str">
        <f t="shared" si="27"/>
        <v/>
      </c>
      <c r="U133" s="158" t="str">
        <f t="shared" si="28"/>
        <v/>
      </c>
      <c r="V133" s="158" t="str">
        <f t="shared" si="29"/>
        <v/>
      </c>
      <c r="W133" s="158" t="str">
        <f t="shared" si="30"/>
        <v/>
      </c>
      <c r="X133" s="158" t="str">
        <f t="shared" si="31"/>
        <v/>
      </c>
      <c r="Y133" s="158" t="str">
        <f t="shared" si="32"/>
        <v/>
      </c>
      <c r="Z133" s="158" t="str">
        <f t="shared" si="33"/>
        <v/>
      </c>
      <c r="AA133" s="202" t="str">
        <f t="shared" si="34"/>
        <v/>
      </c>
      <c r="AB133" s="203" t="str">
        <f t="shared" si="45"/>
        <v/>
      </c>
      <c r="AC133" s="158" t="str">
        <f t="shared" si="46"/>
        <v/>
      </c>
      <c r="AD133" s="158" t="str">
        <f t="shared" si="47"/>
        <v/>
      </c>
      <c r="AE133" s="122"/>
      <c r="AF133" s="158" t="e">
        <f ca="1">IF(Length_11!J128&lt;0,ROUNDUP(Length_11!J128*J$3,$M$335),ROUNDDOWN(Length_11!J128*J$3,$M$335))</f>
        <v>#DIV/0!</v>
      </c>
      <c r="AG133" s="158" t="e">
        <f ca="1">IF(Length_11!K128&lt;0,ROUNDDOWN(Length_11!K128*J$3,$M$335),ROUNDUP(Length_11!K128*J$3,$M$335))</f>
        <v>#DIV/0!</v>
      </c>
      <c r="AH133" s="158" t="str">
        <f t="shared" si="35"/>
        <v>-</v>
      </c>
      <c r="AI133" s="158" t="str">
        <f t="shared" si="36"/>
        <v>-</v>
      </c>
      <c r="AJ133" s="158" t="str">
        <f t="shared" si="37"/>
        <v>-</v>
      </c>
      <c r="AK133" s="158" t="str">
        <f t="shared" si="38"/>
        <v>-</v>
      </c>
      <c r="AL133" s="158" t="str">
        <f t="shared" si="48"/>
        <v/>
      </c>
      <c r="AM133" s="158" t="e">
        <f t="shared" ca="1" si="39"/>
        <v>#DIV/0!</v>
      </c>
    </row>
    <row r="134" spans="2:39" ht="15" customHeight="1">
      <c r="B134" s="175" t="b">
        <f>IF(TRIM(Length_11!A129)="",FALSE,TRUE)</f>
        <v>0</v>
      </c>
      <c r="C134" s="158" t="str">
        <f>IF($B134=FALSE,"",VALUE(Length_11!A129))</f>
        <v/>
      </c>
      <c r="D134" s="158" t="str">
        <f>IF($B134=FALSE,"",Length_11!B129)</f>
        <v/>
      </c>
      <c r="E134" s="175" t="str">
        <f>IF($B134=FALSE,"",Length_11!M129)</f>
        <v/>
      </c>
      <c r="F134" s="175" t="str">
        <f>IF($B134=FALSE,"",Length_11!N129)</f>
        <v/>
      </c>
      <c r="G134" s="175" t="str">
        <f>IF($B134=FALSE,"",Length_11!O129)</f>
        <v/>
      </c>
      <c r="H134" s="175" t="str">
        <f>IF($B134=FALSE,"",Length_11!P129)</f>
        <v/>
      </c>
      <c r="I134" s="175" t="str">
        <f>IF($B134=FALSE,"",Length_11!Q129)</f>
        <v/>
      </c>
      <c r="J134" s="175" t="str">
        <f>IF($B134=FALSE,"",Length_11!R129)</f>
        <v/>
      </c>
      <c r="K134" s="158" t="str">
        <f t="shared" si="40"/>
        <v/>
      </c>
      <c r="L134" s="176" t="str">
        <f t="shared" si="25"/>
        <v/>
      </c>
      <c r="M134" s="178" t="str">
        <f>IF($B134=FALSE,"",Calcu!K134*J$3)</f>
        <v/>
      </c>
      <c r="N134" s="177" t="str">
        <f>IF($B134=FALSE,"",Length_11!E442)</f>
        <v/>
      </c>
      <c r="O134" s="158" t="str">
        <f t="shared" si="41"/>
        <v/>
      </c>
      <c r="P134" s="158" t="str">
        <f t="shared" si="42"/>
        <v/>
      </c>
      <c r="Q134" s="158" t="str">
        <f t="shared" si="43"/>
        <v/>
      </c>
      <c r="R134" s="158" t="str">
        <f t="shared" si="44"/>
        <v/>
      </c>
      <c r="S134" s="165" t="str">
        <f t="shared" si="26"/>
        <v/>
      </c>
      <c r="T134" s="197" t="str">
        <f t="shared" si="27"/>
        <v/>
      </c>
      <c r="U134" s="158" t="str">
        <f t="shared" si="28"/>
        <v/>
      </c>
      <c r="V134" s="158" t="str">
        <f t="shared" si="29"/>
        <v/>
      </c>
      <c r="W134" s="158" t="str">
        <f t="shared" si="30"/>
        <v/>
      </c>
      <c r="X134" s="158" t="str">
        <f t="shared" si="31"/>
        <v/>
      </c>
      <c r="Y134" s="158" t="str">
        <f t="shared" si="32"/>
        <v/>
      </c>
      <c r="Z134" s="158" t="str">
        <f t="shared" si="33"/>
        <v/>
      </c>
      <c r="AA134" s="202" t="str">
        <f t="shared" si="34"/>
        <v/>
      </c>
      <c r="AB134" s="203" t="str">
        <f t="shared" si="45"/>
        <v/>
      </c>
      <c r="AC134" s="158" t="str">
        <f t="shared" si="46"/>
        <v/>
      </c>
      <c r="AD134" s="158" t="str">
        <f t="shared" si="47"/>
        <v/>
      </c>
      <c r="AE134" s="122"/>
      <c r="AF134" s="158" t="e">
        <f ca="1">IF(Length_11!J129&lt;0,ROUNDUP(Length_11!J129*J$3,$M$335),ROUNDDOWN(Length_11!J129*J$3,$M$335))</f>
        <v>#DIV/0!</v>
      </c>
      <c r="AG134" s="158" t="e">
        <f ca="1">IF(Length_11!K129&lt;0,ROUNDDOWN(Length_11!K129*J$3,$M$335),ROUNDUP(Length_11!K129*J$3,$M$335))</f>
        <v>#DIV/0!</v>
      </c>
      <c r="AH134" s="158" t="str">
        <f t="shared" si="35"/>
        <v>-</v>
      </c>
      <c r="AI134" s="158" t="str">
        <f t="shared" si="36"/>
        <v>-</v>
      </c>
      <c r="AJ134" s="158" t="str">
        <f t="shared" si="37"/>
        <v>-</v>
      </c>
      <c r="AK134" s="158" t="str">
        <f t="shared" si="38"/>
        <v>-</v>
      </c>
      <c r="AL134" s="158" t="str">
        <f t="shared" si="48"/>
        <v/>
      </c>
      <c r="AM134" s="158" t="e">
        <f t="shared" ca="1" si="39"/>
        <v>#DIV/0!</v>
      </c>
    </row>
    <row r="135" spans="2:39" ht="15" customHeight="1">
      <c r="B135" s="175" t="b">
        <f>IF(TRIM(Length_11!A130)="",FALSE,TRUE)</f>
        <v>0</v>
      </c>
      <c r="C135" s="158" t="str">
        <f>IF($B135=FALSE,"",VALUE(Length_11!A130))</f>
        <v/>
      </c>
      <c r="D135" s="158" t="str">
        <f>IF($B135=FALSE,"",Length_11!B130)</f>
        <v/>
      </c>
      <c r="E135" s="175" t="str">
        <f>IF($B135=FALSE,"",Length_11!M130)</f>
        <v/>
      </c>
      <c r="F135" s="175" t="str">
        <f>IF($B135=FALSE,"",Length_11!N130)</f>
        <v/>
      </c>
      <c r="G135" s="175" t="str">
        <f>IF($B135=FALSE,"",Length_11!O130)</f>
        <v/>
      </c>
      <c r="H135" s="175" t="str">
        <f>IF($B135=FALSE,"",Length_11!P130)</f>
        <v/>
      </c>
      <c r="I135" s="175" t="str">
        <f>IF($B135=FALSE,"",Length_11!Q130)</f>
        <v/>
      </c>
      <c r="J135" s="175" t="str">
        <f>IF($B135=FALSE,"",Length_11!R130)</f>
        <v/>
      </c>
      <c r="K135" s="158" t="str">
        <f t="shared" si="40"/>
        <v/>
      </c>
      <c r="L135" s="176" t="str">
        <f t="shared" si="25"/>
        <v/>
      </c>
      <c r="M135" s="178" t="str">
        <f>IF($B135=FALSE,"",Calcu!K135*J$3)</f>
        <v/>
      </c>
      <c r="N135" s="177" t="str">
        <f>IF($B135=FALSE,"",Length_11!E443)</f>
        <v/>
      </c>
      <c r="O135" s="158" t="str">
        <f t="shared" si="41"/>
        <v/>
      </c>
      <c r="P135" s="158" t="str">
        <f t="shared" si="42"/>
        <v/>
      </c>
      <c r="Q135" s="158" t="str">
        <f t="shared" si="43"/>
        <v/>
      </c>
      <c r="R135" s="158" t="str">
        <f t="shared" si="44"/>
        <v/>
      </c>
      <c r="S135" s="165" t="str">
        <f t="shared" si="26"/>
        <v/>
      </c>
      <c r="T135" s="197" t="str">
        <f t="shared" si="27"/>
        <v/>
      </c>
      <c r="U135" s="158" t="str">
        <f t="shared" si="28"/>
        <v/>
      </c>
      <c r="V135" s="158" t="str">
        <f t="shared" si="29"/>
        <v/>
      </c>
      <c r="W135" s="158" t="str">
        <f t="shared" si="30"/>
        <v/>
      </c>
      <c r="X135" s="158" t="str">
        <f t="shared" si="31"/>
        <v/>
      </c>
      <c r="Y135" s="158" t="str">
        <f t="shared" si="32"/>
        <v/>
      </c>
      <c r="Z135" s="158" t="str">
        <f t="shared" si="33"/>
        <v/>
      </c>
      <c r="AA135" s="202" t="str">
        <f t="shared" si="34"/>
        <v/>
      </c>
      <c r="AB135" s="203" t="str">
        <f t="shared" si="45"/>
        <v/>
      </c>
      <c r="AC135" s="158" t="str">
        <f t="shared" si="46"/>
        <v/>
      </c>
      <c r="AD135" s="158" t="str">
        <f t="shared" si="47"/>
        <v/>
      </c>
      <c r="AE135" s="122"/>
      <c r="AF135" s="158" t="e">
        <f ca="1">IF(Length_11!J130&lt;0,ROUNDUP(Length_11!J130*J$3,$M$335),ROUNDDOWN(Length_11!J130*J$3,$M$335))</f>
        <v>#DIV/0!</v>
      </c>
      <c r="AG135" s="158" t="e">
        <f ca="1">IF(Length_11!K130&lt;0,ROUNDDOWN(Length_11!K130*J$3,$M$335),ROUNDUP(Length_11!K130*J$3,$M$335))</f>
        <v>#DIV/0!</v>
      </c>
      <c r="AH135" s="158" t="str">
        <f t="shared" si="35"/>
        <v>-</v>
      </c>
      <c r="AI135" s="158" t="str">
        <f t="shared" si="36"/>
        <v>-</v>
      </c>
      <c r="AJ135" s="158" t="str">
        <f t="shared" si="37"/>
        <v>-</v>
      </c>
      <c r="AK135" s="158" t="str">
        <f t="shared" si="38"/>
        <v>-</v>
      </c>
      <c r="AL135" s="158" t="str">
        <f t="shared" si="48"/>
        <v/>
      </c>
      <c r="AM135" s="158" t="e">
        <f t="shared" ca="1" si="39"/>
        <v>#DIV/0!</v>
      </c>
    </row>
    <row r="136" spans="2:39" ht="15" customHeight="1">
      <c r="B136" s="175" t="b">
        <f>IF(TRIM(Length_11!A131)="",FALSE,TRUE)</f>
        <v>0</v>
      </c>
      <c r="C136" s="158" t="str">
        <f>IF($B136=FALSE,"",VALUE(Length_11!A131))</f>
        <v/>
      </c>
      <c r="D136" s="158" t="str">
        <f>IF($B136=FALSE,"",Length_11!B131)</f>
        <v/>
      </c>
      <c r="E136" s="175" t="str">
        <f>IF($B136=FALSE,"",Length_11!M131)</f>
        <v/>
      </c>
      <c r="F136" s="175" t="str">
        <f>IF($B136=FALSE,"",Length_11!N131)</f>
        <v/>
      </c>
      <c r="G136" s="175" t="str">
        <f>IF($B136=FALSE,"",Length_11!O131)</f>
        <v/>
      </c>
      <c r="H136" s="175" t="str">
        <f>IF($B136=FALSE,"",Length_11!P131)</f>
        <v/>
      </c>
      <c r="I136" s="175" t="str">
        <f>IF($B136=FALSE,"",Length_11!Q131)</f>
        <v/>
      </c>
      <c r="J136" s="175" t="str">
        <f>IF($B136=FALSE,"",Length_11!R131)</f>
        <v/>
      </c>
      <c r="K136" s="158" t="str">
        <f t="shared" si="40"/>
        <v/>
      </c>
      <c r="L136" s="176" t="str">
        <f t="shared" si="25"/>
        <v/>
      </c>
      <c r="M136" s="178" t="str">
        <f>IF($B136=FALSE,"",Calcu!K136*J$3)</f>
        <v/>
      </c>
      <c r="N136" s="177" t="str">
        <f>IF($B136=FALSE,"",Length_11!E444)</f>
        <v/>
      </c>
      <c r="O136" s="158" t="str">
        <f t="shared" si="41"/>
        <v/>
      </c>
      <c r="P136" s="158" t="str">
        <f t="shared" si="42"/>
        <v/>
      </c>
      <c r="Q136" s="158" t="str">
        <f t="shared" si="43"/>
        <v/>
      </c>
      <c r="R136" s="158" t="str">
        <f t="shared" si="44"/>
        <v/>
      </c>
      <c r="S136" s="165" t="str">
        <f t="shared" si="26"/>
        <v/>
      </c>
      <c r="T136" s="197" t="str">
        <f t="shared" si="27"/>
        <v/>
      </c>
      <c r="U136" s="158" t="str">
        <f t="shared" si="28"/>
        <v/>
      </c>
      <c r="V136" s="158" t="str">
        <f t="shared" si="29"/>
        <v/>
      </c>
      <c r="W136" s="158" t="str">
        <f t="shared" si="30"/>
        <v/>
      </c>
      <c r="X136" s="158" t="str">
        <f t="shared" si="31"/>
        <v/>
      </c>
      <c r="Y136" s="158" t="str">
        <f t="shared" si="32"/>
        <v/>
      </c>
      <c r="Z136" s="158" t="str">
        <f t="shared" si="33"/>
        <v/>
      </c>
      <c r="AA136" s="202" t="str">
        <f t="shared" si="34"/>
        <v/>
      </c>
      <c r="AB136" s="203" t="str">
        <f t="shared" si="45"/>
        <v/>
      </c>
      <c r="AC136" s="158" t="str">
        <f t="shared" si="46"/>
        <v/>
      </c>
      <c r="AD136" s="158" t="str">
        <f t="shared" si="47"/>
        <v/>
      </c>
      <c r="AE136" s="122"/>
      <c r="AF136" s="158" t="e">
        <f ca="1">IF(Length_11!J131&lt;0,ROUNDUP(Length_11!J131*J$3,$M$335),ROUNDDOWN(Length_11!J131*J$3,$M$335))</f>
        <v>#DIV/0!</v>
      </c>
      <c r="AG136" s="158" t="e">
        <f ca="1">IF(Length_11!K131&lt;0,ROUNDDOWN(Length_11!K131*J$3,$M$335),ROUNDUP(Length_11!K131*J$3,$M$335))</f>
        <v>#DIV/0!</v>
      </c>
      <c r="AH136" s="158" t="str">
        <f t="shared" si="35"/>
        <v>-</v>
      </c>
      <c r="AI136" s="158" t="str">
        <f t="shared" si="36"/>
        <v>-</v>
      </c>
      <c r="AJ136" s="158" t="str">
        <f t="shared" si="37"/>
        <v>-</v>
      </c>
      <c r="AK136" s="158" t="str">
        <f t="shared" si="38"/>
        <v>-</v>
      </c>
      <c r="AL136" s="158" t="str">
        <f t="shared" si="48"/>
        <v/>
      </c>
      <c r="AM136" s="158" t="e">
        <f t="shared" ca="1" si="39"/>
        <v>#DIV/0!</v>
      </c>
    </row>
    <row r="137" spans="2:39" ht="15" customHeight="1">
      <c r="B137" s="175" t="b">
        <f>IF(TRIM(Length_11!A132)="",FALSE,TRUE)</f>
        <v>0</v>
      </c>
      <c r="C137" s="158" t="str">
        <f>IF($B137=FALSE,"",VALUE(Length_11!A132))</f>
        <v/>
      </c>
      <c r="D137" s="158" t="str">
        <f>IF($B137=FALSE,"",Length_11!B132)</f>
        <v/>
      </c>
      <c r="E137" s="175" t="str">
        <f>IF($B137=FALSE,"",Length_11!M132)</f>
        <v/>
      </c>
      <c r="F137" s="175" t="str">
        <f>IF($B137=FALSE,"",Length_11!N132)</f>
        <v/>
      </c>
      <c r="G137" s="175" t="str">
        <f>IF($B137=FALSE,"",Length_11!O132)</f>
        <v/>
      </c>
      <c r="H137" s="175" t="str">
        <f>IF($B137=FALSE,"",Length_11!P132)</f>
        <v/>
      </c>
      <c r="I137" s="175" t="str">
        <f>IF($B137=FALSE,"",Length_11!Q132)</f>
        <v/>
      </c>
      <c r="J137" s="175" t="str">
        <f>IF($B137=FALSE,"",Length_11!R132)</f>
        <v/>
      </c>
      <c r="K137" s="158" t="str">
        <f t="shared" si="40"/>
        <v/>
      </c>
      <c r="L137" s="176" t="str">
        <f t="shared" ref="L137:L200" si="49">IF($B137=FALSE,"",STDEV(E137:J137)*J$3)</f>
        <v/>
      </c>
      <c r="M137" s="178" t="str">
        <f>IF($B137=FALSE,"",Calcu!K137*J$3)</f>
        <v/>
      </c>
      <c r="N137" s="177" t="str">
        <f>IF($B137=FALSE,"",Length_11!E445)</f>
        <v/>
      </c>
      <c r="O137" s="158" t="str">
        <f t="shared" si="41"/>
        <v/>
      </c>
      <c r="P137" s="158" t="str">
        <f t="shared" si="42"/>
        <v/>
      </c>
      <c r="Q137" s="158" t="str">
        <f t="shared" si="43"/>
        <v/>
      </c>
      <c r="R137" s="158" t="str">
        <f t="shared" si="44"/>
        <v/>
      </c>
      <c r="S137" s="165" t="str">
        <f t="shared" ref="S137:S200" si="50">IF($B137=FALSE,"",C137*J$3)</f>
        <v/>
      </c>
      <c r="T137" s="197" t="str">
        <f t="shared" ref="T137:T200" si="51">IF($B137=FALSE,"",(O137*P137+Q137*R137)*S137)</f>
        <v/>
      </c>
      <c r="U137" s="158" t="str">
        <f t="shared" ref="U137:U200" si="52">IF($B137=FALSE,"",P$3)</f>
        <v/>
      </c>
      <c r="V137" s="158" t="str">
        <f t="shared" ref="V137:V200" si="53">IF($B137=FALSE,"",Q$3)</f>
        <v/>
      </c>
      <c r="W137" s="158" t="str">
        <f t="shared" ref="W137:W200" si="54">IF($B137=FALSE,"",IF(F$3="레이저 스캔 마이크로미터",0,(1-U137^2)/(PI()*V137)))</f>
        <v/>
      </c>
      <c r="X137" s="158" t="str">
        <f t="shared" ref="X137:X200" si="55">IF($B137=FALSE,"",R$3)</f>
        <v/>
      </c>
      <c r="Y137" s="158" t="str">
        <f t="shared" ref="Y137:Y200" si="56">IF($B137=FALSE,"",S$3)</f>
        <v/>
      </c>
      <c r="Z137" s="158" t="str">
        <f t="shared" ref="Z137:Z200" si="57">IF($B137=FALSE,"",IF(F$3="레이저 스캔 마이크로미터",0,(1-X137^2)/(PI()*Y137)))</f>
        <v/>
      </c>
      <c r="AA137" s="202" t="str">
        <f t="shared" ref="AA137:AA200" si="58">IF($B137=FALSE,"",IF(F$3="레이저 스캔 마이크로미터",0,(($T$3*(W137+Z137))/$U$3)*(1+LN((16*$U$3^3)/((W137+Z137)*$T$3*C137)))))</f>
        <v/>
      </c>
      <c r="AB137" s="203" t="str">
        <f t="shared" si="45"/>
        <v/>
      </c>
      <c r="AC137" s="158" t="str">
        <f t="shared" si="46"/>
        <v/>
      </c>
      <c r="AD137" s="158" t="str">
        <f t="shared" si="47"/>
        <v/>
      </c>
      <c r="AE137" s="122"/>
      <c r="AF137" s="158" t="e">
        <f ca="1">IF(Length_11!J132&lt;0,ROUNDUP(Length_11!J132*J$3,$M$335),ROUNDDOWN(Length_11!J132*J$3,$M$335))</f>
        <v>#DIV/0!</v>
      </c>
      <c r="AG137" s="158" t="e">
        <f ca="1">IF(Length_11!K132&lt;0,ROUNDDOWN(Length_11!K132*J$3,$M$335),ROUNDUP(Length_11!K132*J$3,$M$335))</f>
        <v>#DIV/0!</v>
      </c>
      <c r="AH137" s="158" t="str">
        <f t="shared" ref="AH137:AH200" si="59">IF(B137=FALSE,"-",TEXT(S137,IF(S137&gt;=1000,"# ##","")&amp;$P$335))</f>
        <v>-</v>
      </c>
      <c r="AI137" s="158" t="str">
        <f t="shared" ref="AI137:AI200" si="60">IF(B137=FALSE,"-",TEXT(AC137,IF(AC137&gt;=1000,"# ##","")&amp;$P$335))</f>
        <v>-</v>
      </c>
      <c r="AJ137" s="158" t="str">
        <f t="shared" ref="AJ137:AJ200" si="61">IF(B137=FALSE,"-",TEXT(AD137,$P$335))</f>
        <v>-</v>
      </c>
      <c r="AK137" s="158" t="str">
        <f t="shared" ref="AK137:AK200" si="62">IF(B137=FALSE,"-","± "&amp;TEXT(AG137-S137,P$335))</f>
        <v>-</v>
      </c>
      <c r="AL137" s="158" t="str">
        <f t="shared" si="48"/>
        <v/>
      </c>
      <c r="AM137" s="158" t="e">
        <f t="shared" ref="AM137:AM200" ca="1" si="63">S$335</f>
        <v>#DIV/0!</v>
      </c>
    </row>
    <row r="138" spans="2:39" ht="15" customHeight="1">
      <c r="B138" s="175" t="b">
        <f>IF(TRIM(Length_11!A133)="",FALSE,TRUE)</f>
        <v>0</v>
      </c>
      <c r="C138" s="158" t="str">
        <f>IF($B138=FALSE,"",VALUE(Length_11!A133))</f>
        <v/>
      </c>
      <c r="D138" s="158" t="str">
        <f>IF($B138=FALSE,"",Length_11!B133)</f>
        <v/>
      </c>
      <c r="E138" s="175" t="str">
        <f>IF($B138=FALSE,"",Length_11!M133)</f>
        <v/>
      </c>
      <c r="F138" s="175" t="str">
        <f>IF($B138=FALSE,"",Length_11!N133)</f>
        <v/>
      </c>
      <c r="G138" s="175" t="str">
        <f>IF($B138=FALSE,"",Length_11!O133)</f>
        <v/>
      </c>
      <c r="H138" s="175" t="str">
        <f>IF($B138=FALSE,"",Length_11!P133)</f>
        <v/>
      </c>
      <c r="I138" s="175" t="str">
        <f>IF($B138=FALSE,"",Length_11!Q133)</f>
        <v/>
      </c>
      <c r="J138" s="175" t="str">
        <f>IF($B138=FALSE,"",Length_11!R133)</f>
        <v/>
      </c>
      <c r="K138" s="158" t="str">
        <f t="shared" ref="K138:K201" si="64">IF($B138=FALSE,"",AVERAGE(E138:J138))</f>
        <v/>
      </c>
      <c r="L138" s="176" t="str">
        <f t="shared" si="49"/>
        <v/>
      </c>
      <c r="M138" s="178" t="str">
        <f>IF($B138=FALSE,"",Calcu!K138*J$3)</f>
        <v/>
      </c>
      <c r="N138" s="177" t="str">
        <f>IF($B138=FALSE,"",Length_11!E446)</f>
        <v/>
      </c>
      <c r="O138" s="158" t="str">
        <f t="shared" ref="O138:O201" si="65">IF($B138=FALSE,"",AVERAGE($D$3:$E$3))</f>
        <v/>
      </c>
      <c r="P138" s="158" t="str">
        <f t="shared" ref="P138:P201" si="66">IF($B138=FALSE,"",$B$3-$C$3)</f>
        <v/>
      </c>
      <c r="Q138" s="158" t="str">
        <f t="shared" ref="Q138:Q201" si="67">IF($B138=FALSE,"",$D$3-$E$3)</f>
        <v/>
      </c>
      <c r="R138" s="158" t="str">
        <f t="shared" ref="R138:R201" si="68">IF($B138=FALSE,"",AVERAGE($B$3:$C$3)-20)</f>
        <v/>
      </c>
      <c r="S138" s="165" t="str">
        <f t="shared" si="50"/>
        <v/>
      </c>
      <c r="T138" s="197" t="str">
        <f t="shared" si="51"/>
        <v/>
      </c>
      <c r="U138" s="158" t="str">
        <f t="shared" si="52"/>
        <v/>
      </c>
      <c r="V138" s="158" t="str">
        <f t="shared" si="53"/>
        <v/>
      </c>
      <c r="W138" s="158" t="str">
        <f t="shared" si="54"/>
        <v/>
      </c>
      <c r="X138" s="158" t="str">
        <f t="shared" si="55"/>
        <v/>
      </c>
      <c r="Y138" s="158" t="str">
        <f t="shared" si="56"/>
        <v/>
      </c>
      <c r="Z138" s="158" t="str">
        <f t="shared" si="57"/>
        <v/>
      </c>
      <c r="AA138" s="202" t="str">
        <f t="shared" si="58"/>
        <v/>
      </c>
      <c r="AB138" s="203" t="str">
        <f t="shared" ref="AB138:AB201" si="69">IF($B138=FALSE,"",N138+M138-T138+AA138)</f>
        <v/>
      </c>
      <c r="AC138" s="158" t="str">
        <f t="shared" ref="AC138:AC201" si="70">IF($B138=FALSE,"",ROUND(AB138,$M$335))</f>
        <v/>
      </c>
      <c r="AD138" s="158" t="str">
        <f t="shared" ref="AD138:AD201" si="71">IF($B138=FALSE,"",ROUND(S138-AC138,$M$335))</f>
        <v/>
      </c>
      <c r="AE138" s="122"/>
      <c r="AF138" s="158" t="e">
        <f ca="1">IF(Length_11!J133&lt;0,ROUNDUP(Length_11!J133*J$3,$M$335),ROUNDDOWN(Length_11!J133*J$3,$M$335))</f>
        <v>#DIV/0!</v>
      </c>
      <c r="AG138" s="158" t="e">
        <f ca="1">IF(Length_11!K133&lt;0,ROUNDDOWN(Length_11!K133*J$3,$M$335),ROUNDUP(Length_11!K133*J$3,$M$335))</f>
        <v>#DIV/0!</v>
      </c>
      <c r="AH138" s="158" t="str">
        <f t="shared" si="59"/>
        <v>-</v>
      </c>
      <c r="AI138" s="158" t="str">
        <f t="shared" si="60"/>
        <v>-</v>
      </c>
      <c r="AJ138" s="158" t="str">
        <f t="shared" si="61"/>
        <v>-</v>
      </c>
      <c r="AK138" s="158" t="str">
        <f t="shared" si="62"/>
        <v>-</v>
      </c>
      <c r="AL138" s="158" t="str">
        <f t="shared" ref="AL138:AL201" si="72">IF(B138=FALSE,"",IF(AND(AF138&lt;=AC138,AC138&lt;=AG138),"PASS","FAIL"))</f>
        <v/>
      </c>
      <c r="AM138" s="158" t="e">
        <f t="shared" ca="1" si="63"/>
        <v>#DIV/0!</v>
      </c>
    </row>
    <row r="139" spans="2:39" ht="15" customHeight="1">
      <c r="B139" s="175" t="b">
        <f>IF(TRIM(Length_11!A134)="",FALSE,TRUE)</f>
        <v>0</v>
      </c>
      <c r="C139" s="158" t="str">
        <f>IF($B139=FALSE,"",VALUE(Length_11!A134))</f>
        <v/>
      </c>
      <c r="D139" s="158" t="str">
        <f>IF($B139=FALSE,"",Length_11!B134)</f>
        <v/>
      </c>
      <c r="E139" s="175" t="str">
        <f>IF($B139=FALSE,"",Length_11!M134)</f>
        <v/>
      </c>
      <c r="F139" s="175" t="str">
        <f>IF($B139=FALSE,"",Length_11!N134)</f>
        <v/>
      </c>
      <c r="G139" s="175" t="str">
        <f>IF($B139=FALSE,"",Length_11!O134)</f>
        <v/>
      </c>
      <c r="H139" s="175" t="str">
        <f>IF($B139=FALSE,"",Length_11!P134)</f>
        <v/>
      </c>
      <c r="I139" s="175" t="str">
        <f>IF($B139=FALSE,"",Length_11!Q134)</f>
        <v/>
      </c>
      <c r="J139" s="175" t="str">
        <f>IF($B139=FALSE,"",Length_11!R134)</f>
        <v/>
      </c>
      <c r="K139" s="158" t="str">
        <f t="shared" si="64"/>
        <v/>
      </c>
      <c r="L139" s="176" t="str">
        <f t="shared" si="49"/>
        <v/>
      </c>
      <c r="M139" s="178" t="str">
        <f>IF($B139=FALSE,"",Calcu!K139*J$3)</f>
        <v/>
      </c>
      <c r="N139" s="177" t="str">
        <f>IF($B139=FALSE,"",Length_11!E447)</f>
        <v/>
      </c>
      <c r="O139" s="158" t="str">
        <f t="shared" si="65"/>
        <v/>
      </c>
      <c r="P139" s="158" t="str">
        <f t="shared" si="66"/>
        <v/>
      </c>
      <c r="Q139" s="158" t="str">
        <f t="shared" si="67"/>
        <v/>
      </c>
      <c r="R139" s="158" t="str">
        <f t="shared" si="68"/>
        <v/>
      </c>
      <c r="S139" s="165" t="str">
        <f t="shared" si="50"/>
        <v/>
      </c>
      <c r="T139" s="197" t="str">
        <f t="shared" si="51"/>
        <v/>
      </c>
      <c r="U139" s="158" t="str">
        <f t="shared" si="52"/>
        <v/>
      </c>
      <c r="V139" s="158" t="str">
        <f t="shared" si="53"/>
        <v/>
      </c>
      <c r="W139" s="158" t="str">
        <f t="shared" si="54"/>
        <v/>
      </c>
      <c r="X139" s="158" t="str">
        <f t="shared" si="55"/>
        <v/>
      </c>
      <c r="Y139" s="158" t="str">
        <f t="shared" si="56"/>
        <v/>
      </c>
      <c r="Z139" s="158" t="str">
        <f t="shared" si="57"/>
        <v/>
      </c>
      <c r="AA139" s="202" t="str">
        <f t="shared" si="58"/>
        <v/>
      </c>
      <c r="AB139" s="203" t="str">
        <f t="shared" si="69"/>
        <v/>
      </c>
      <c r="AC139" s="158" t="str">
        <f t="shared" si="70"/>
        <v/>
      </c>
      <c r="AD139" s="158" t="str">
        <f t="shared" si="71"/>
        <v/>
      </c>
      <c r="AE139" s="122"/>
      <c r="AF139" s="158" t="e">
        <f ca="1">IF(Length_11!J134&lt;0,ROUNDUP(Length_11!J134*J$3,$M$335),ROUNDDOWN(Length_11!J134*J$3,$M$335))</f>
        <v>#DIV/0!</v>
      </c>
      <c r="AG139" s="158" t="e">
        <f ca="1">IF(Length_11!K134&lt;0,ROUNDDOWN(Length_11!K134*J$3,$M$335),ROUNDUP(Length_11!K134*J$3,$M$335))</f>
        <v>#DIV/0!</v>
      </c>
      <c r="AH139" s="158" t="str">
        <f t="shared" si="59"/>
        <v>-</v>
      </c>
      <c r="AI139" s="158" t="str">
        <f t="shared" si="60"/>
        <v>-</v>
      </c>
      <c r="AJ139" s="158" t="str">
        <f t="shared" si="61"/>
        <v>-</v>
      </c>
      <c r="AK139" s="158" t="str">
        <f t="shared" si="62"/>
        <v>-</v>
      </c>
      <c r="AL139" s="158" t="str">
        <f t="shared" si="72"/>
        <v/>
      </c>
      <c r="AM139" s="158" t="e">
        <f t="shared" ca="1" si="63"/>
        <v>#DIV/0!</v>
      </c>
    </row>
    <row r="140" spans="2:39" ht="15" customHeight="1">
      <c r="B140" s="175" t="b">
        <f>IF(TRIM(Length_11!A135)="",FALSE,TRUE)</f>
        <v>0</v>
      </c>
      <c r="C140" s="158" t="str">
        <f>IF($B140=FALSE,"",VALUE(Length_11!A135))</f>
        <v/>
      </c>
      <c r="D140" s="158" t="str">
        <f>IF($B140=FALSE,"",Length_11!B135)</f>
        <v/>
      </c>
      <c r="E140" s="175" t="str">
        <f>IF($B140=FALSE,"",Length_11!M135)</f>
        <v/>
      </c>
      <c r="F140" s="175" t="str">
        <f>IF($B140=FALSE,"",Length_11!N135)</f>
        <v/>
      </c>
      <c r="G140" s="175" t="str">
        <f>IF($B140=FALSE,"",Length_11!O135)</f>
        <v/>
      </c>
      <c r="H140" s="175" t="str">
        <f>IF($B140=FALSE,"",Length_11!P135)</f>
        <v/>
      </c>
      <c r="I140" s="175" t="str">
        <f>IF($B140=FALSE,"",Length_11!Q135)</f>
        <v/>
      </c>
      <c r="J140" s="175" t="str">
        <f>IF($B140=FALSE,"",Length_11!R135)</f>
        <v/>
      </c>
      <c r="K140" s="158" t="str">
        <f t="shared" si="64"/>
        <v/>
      </c>
      <c r="L140" s="176" t="str">
        <f t="shared" si="49"/>
        <v/>
      </c>
      <c r="M140" s="178" t="str">
        <f>IF($B140=FALSE,"",Calcu!K140*J$3)</f>
        <v/>
      </c>
      <c r="N140" s="177" t="str">
        <f>IF($B140=FALSE,"",Length_11!E448)</f>
        <v/>
      </c>
      <c r="O140" s="158" t="str">
        <f t="shared" si="65"/>
        <v/>
      </c>
      <c r="P140" s="158" t="str">
        <f t="shared" si="66"/>
        <v/>
      </c>
      <c r="Q140" s="158" t="str">
        <f t="shared" si="67"/>
        <v/>
      </c>
      <c r="R140" s="158" t="str">
        <f t="shared" si="68"/>
        <v/>
      </c>
      <c r="S140" s="165" t="str">
        <f t="shared" si="50"/>
        <v/>
      </c>
      <c r="T140" s="197" t="str">
        <f t="shared" si="51"/>
        <v/>
      </c>
      <c r="U140" s="158" t="str">
        <f t="shared" si="52"/>
        <v/>
      </c>
      <c r="V140" s="158" t="str">
        <f t="shared" si="53"/>
        <v/>
      </c>
      <c r="W140" s="158" t="str">
        <f t="shared" si="54"/>
        <v/>
      </c>
      <c r="X140" s="158" t="str">
        <f t="shared" si="55"/>
        <v/>
      </c>
      <c r="Y140" s="158" t="str">
        <f t="shared" si="56"/>
        <v/>
      </c>
      <c r="Z140" s="158" t="str">
        <f t="shared" si="57"/>
        <v/>
      </c>
      <c r="AA140" s="202" t="str">
        <f t="shared" si="58"/>
        <v/>
      </c>
      <c r="AB140" s="203" t="str">
        <f t="shared" si="69"/>
        <v/>
      </c>
      <c r="AC140" s="158" t="str">
        <f t="shared" si="70"/>
        <v/>
      </c>
      <c r="AD140" s="158" t="str">
        <f t="shared" si="71"/>
        <v/>
      </c>
      <c r="AE140" s="122"/>
      <c r="AF140" s="158" t="e">
        <f ca="1">IF(Length_11!J135&lt;0,ROUNDUP(Length_11!J135*J$3,$M$335),ROUNDDOWN(Length_11!J135*J$3,$M$335))</f>
        <v>#DIV/0!</v>
      </c>
      <c r="AG140" s="158" t="e">
        <f ca="1">IF(Length_11!K135&lt;0,ROUNDDOWN(Length_11!K135*J$3,$M$335),ROUNDUP(Length_11!K135*J$3,$M$335))</f>
        <v>#DIV/0!</v>
      </c>
      <c r="AH140" s="158" t="str">
        <f t="shared" si="59"/>
        <v>-</v>
      </c>
      <c r="AI140" s="158" t="str">
        <f t="shared" si="60"/>
        <v>-</v>
      </c>
      <c r="AJ140" s="158" t="str">
        <f t="shared" si="61"/>
        <v>-</v>
      </c>
      <c r="AK140" s="158" t="str">
        <f t="shared" si="62"/>
        <v>-</v>
      </c>
      <c r="AL140" s="158" t="str">
        <f t="shared" si="72"/>
        <v/>
      </c>
      <c r="AM140" s="158" t="e">
        <f t="shared" ca="1" si="63"/>
        <v>#DIV/0!</v>
      </c>
    </row>
    <row r="141" spans="2:39" ht="15" customHeight="1">
      <c r="B141" s="175" t="b">
        <f>IF(TRIM(Length_11!A136)="",FALSE,TRUE)</f>
        <v>0</v>
      </c>
      <c r="C141" s="158" t="str">
        <f>IF($B141=FALSE,"",VALUE(Length_11!A136))</f>
        <v/>
      </c>
      <c r="D141" s="158" t="str">
        <f>IF($B141=FALSE,"",Length_11!B136)</f>
        <v/>
      </c>
      <c r="E141" s="175" t="str">
        <f>IF($B141=FALSE,"",Length_11!M136)</f>
        <v/>
      </c>
      <c r="F141" s="175" t="str">
        <f>IF($B141=FALSE,"",Length_11!N136)</f>
        <v/>
      </c>
      <c r="G141" s="175" t="str">
        <f>IF($B141=FALSE,"",Length_11!O136)</f>
        <v/>
      </c>
      <c r="H141" s="175" t="str">
        <f>IF($B141=FALSE,"",Length_11!P136)</f>
        <v/>
      </c>
      <c r="I141" s="175" t="str">
        <f>IF($B141=FALSE,"",Length_11!Q136)</f>
        <v/>
      </c>
      <c r="J141" s="175" t="str">
        <f>IF($B141=FALSE,"",Length_11!R136)</f>
        <v/>
      </c>
      <c r="K141" s="158" t="str">
        <f t="shared" si="64"/>
        <v/>
      </c>
      <c r="L141" s="176" t="str">
        <f t="shared" si="49"/>
        <v/>
      </c>
      <c r="M141" s="178" t="str">
        <f>IF($B141=FALSE,"",Calcu!K141*J$3)</f>
        <v/>
      </c>
      <c r="N141" s="177" t="str">
        <f>IF($B141=FALSE,"",Length_11!E449)</f>
        <v/>
      </c>
      <c r="O141" s="158" t="str">
        <f t="shared" si="65"/>
        <v/>
      </c>
      <c r="P141" s="158" t="str">
        <f t="shared" si="66"/>
        <v/>
      </c>
      <c r="Q141" s="158" t="str">
        <f t="shared" si="67"/>
        <v/>
      </c>
      <c r="R141" s="158" t="str">
        <f t="shared" si="68"/>
        <v/>
      </c>
      <c r="S141" s="165" t="str">
        <f t="shared" si="50"/>
        <v/>
      </c>
      <c r="T141" s="197" t="str">
        <f t="shared" si="51"/>
        <v/>
      </c>
      <c r="U141" s="158" t="str">
        <f t="shared" si="52"/>
        <v/>
      </c>
      <c r="V141" s="158" t="str">
        <f t="shared" si="53"/>
        <v/>
      </c>
      <c r="W141" s="158" t="str">
        <f t="shared" si="54"/>
        <v/>
      </c>
      <c r="X141" s="158" t="str">
        <f t="shared" si="55"/>
        <v/>
      </c>
      <c r="Y141" s="158" t="str">
        <f t="shared" si="56"/>
        <v/>
      </c>
      <c r="Z141" s="158" t="str">
        <f t="shared" si="57"/>
        <v/>
      </c>
      <c r="AA141" s="202" t="str">
        <f t="shared" si="58"/>
        <v/>
      </c>
      <c r="AB141" s="203" t="str">
        <f t="shared" si="69"/>
        <v/>
      </c>
      <c r="AC141" s="158" t="str">
        <f t="shared" si="70"/>
        <v/>
      </c>
      <c r="AD141" s="158" t="str">
        <f t="shared" si="71"/>
        <v/>
      </c>
      <c r="AE141" s="122"/>
      <c r="AF141" s="158" t="e">
        <f ca="1">IF(Length_11!J136&lt;0,ROUNDUP(Length_11!J136*J$3,$M$335),ROUNDDOWN(Length_11!J136*J$3,$M$335))</f>
        <v>#DIV/0!</v>
      </c>
      <c r="AG141" s="158" t="e">
        <f ca="1">IF(Length_11!K136&lt;0,ROUNDDOWN(Length_11!K136*J$3,$M$335),ROUNDUP(Length_11!K136*J$3,$M$335))</f>
        <v>#DIV/0!</v>
      </c>
      <c r="AH141" s="158" t="str">
        <f t="shared" si="59"/>
        <v>-</v>
      </c>
      <c r="AI141" s="158" t="str">
        <f t="shared" si="60"/>
        <v>-</v>
      </c>
      <c r="AJ141" s="158" t="str">
        <f t="shared" si="61"/>
        <v>-</v>
      </c>
      <c r="AK141" s="158" t="str">
        <f t="shared" si="62"/>
        <v>-</v>
      </c>
      <c r="AL141" s="158" t="str">
        <f t="shared" si="72"/>
        <v/>
      </c>
      <c r="AM141" s="158" t="e">
        <f t="shared" ca="1" si="63"/>
        <v>#DIV/0!</v>
      </c>
    </row>
    <row r="142" spans="2:39" ht="15" customHeight="1">
      <c r="B142" s="175" t="b">
        <f>IF(TRIM(Length_11!A137)="",FALSE,TRUE)</f>
        <v>0</v>
      </c>
      <c r="C142" s="158" t="str">
        <f>IF($B142=FALSE,"",VALUE(Length_11!A137))</f>
        <v/>
      </c>
      <c r="D142" s="158" t="str">
        <f>IF($B142=FALSE,"",Length_11!B137)</f>
        <v/>
      </c>
      <c r="E142" s="175" t="str">
        <f>IF($B142=FALSE,"",Length_11!M137)</f>
        <v/>
      </c>
      <c r="F142" s="175" t="str">
        <f>IF($B142=FALSE,"",Length_11!N137)</f>
        <v/>
      </c>
      <c r="G142" s="175" t="str">
        <f>IF($B142=FALSE,"",Length_11!O137)</f>
        <v/>
      </c>
      <c r="H142" s="175" t="str">
        <f>IF($B142=FALSE,"",Length_11!P137)</f>
        <v/>
      </c>
      <c r="I142" s="175" t="str">
        <f>IF($B142=FALSE,"",Length_11!Q137)</f>
        <v/>
      </c>
      <c r="J142" s="175" t="str">
        <f>IF($B142=FALSE,"",Length_11!R137)</f>
        <v/>
      </c>
      <c r="K142" s="158" t="str">
        <f t="shared" si="64"/>
        <v/>
      </c>
      <c r="L142" s="176" t="str">
        <f t="shared" si="49"/>
        <v/>
      </c>
      <c r="M142" s="178" t="str">
        <f>IF($B142=FALSE,"",Calcu!K142*J$3)</f>
        <v/>
      </c>
      <c r="N142" s="177" t="str">
        <f>IF($B142=FALSE,"",Length_11!E450)</f>
        <v/>
      </c>
      <c r="O142" s="158" t="str">
        <f t="shared" si="65"/>
        <v/>
      </c>
      <c r="P142" s="158" t="str">
        <f t="shared" si="66"/>
        <v/>
      </c>
      <c r="Q142" s="158" t="str">
        <f t="shared" si="67"/>
        <v/>
      </c>
      <c r="R142" s="158" t="str">
        <f t="shared" si="68"/>
        <v/>
      </c>
      <c r="S142" s="165" t="str">
        <f t="shared" si="50"/>
        <v/>
      </c>
      <c r="T142" s="197" t="str">
        <f t="shared" si="51"/>
        <v/>
      </c>
      <c r="U142" s="158" t="str">
        <f t="shared" si="52"/>
        <v/>
      </c>
      <c r="V142" s="158" t="str">
        <f t="shared" si="53"/>
        <v/>
      </c>
      <c r="W142" s="158" t="str">
        <f t="shared" si="54"/>
        <v/>
      </c>
      <c r="X142" s="158" t="str">
        <f t="shared" si="55"/>
        <v/>
      </c>
      <c r="Y142" s="158" t="str">
        <f t="shared" si="56"/>
        <v/>
      </c>
      <c r="Z142" s="158" t="str">
        <f t="shared" si="57"/>
        <v/>
      </c>
      <c r="AA142" s="202" t="str">
        <f t="shared" si="58"/>
        <v/>
      </c>
      <c r="AB142" s="203" t="str">
        <f t="shared" si="69"/>
        <v/>
      </c>
      <c r="AC142" s="158" t="str">
        <f t="shared" si="70"/>
        <v/>
      </c>
      <c r="AD142" s="158" t="str">
        <f t="shared" si="71"/>
        <v/>
      </c>
      <c r="AE142" s="122"/>
      <c r="AF142" s="158" t="e">
        <f ca="1">IF(Length_11!J137&lt;0,ROUNDUP(Length_11!J137*J$3,$M$335),ROUNDDOWN(Length_11!J137*J$3,$M$335))</f>
        <v>#DIV/0!</v>
      </c>
      <c r="AG142" s="158" t="e">
        <f ca="1">IF(Length_11!K137&lt;0,ROUNDDOWN(Length_11!K137*J$3,$M$335),ROUNDUP(Length_11!K137*J$3,$M$335))</f>
        <v>#DIV/0!</v>
      </c>
      <c r="AH142" s="158" t="str">
        <f t="shared" si="59"/>
        <v>-</v>
      </c>
      <c r="AI142" s="158" t="str">
        <f t="shared" si="60"/>
        <v>-</v>
      </c>
      <c r="AJ142" s="158" t="str">
        <f t="shared" si="61"/>
        <v>-</v>
      </c>
      <c r="AK142" s="158" t="str">
        <f t="shared" si="62"/>
        <v>-</v>
      </c>
      <c r="AL142" s="158" t="str">
        <f t="shared" si="72"/>
        <v/>
      </c>
      <c r="AM142" s="158" t="e">
        <f t="shared" ca="1" si="63"/>
        <v>#DIV/0!</v>
      </c>
    </row>
    <row r="143" spans="2:39" ht="15" customHeight="1">
      <c r="B143" s="175" t="b">
        <f>IF(TRIM(Length_11!A138)="",FALSE,TRUE)</f>
        <v>0</v>
      </c>
      <c r="C143" s="158" t="str">
        <f>IF($B143=FALSE,"",VALUE(Length_11!A138))</f>
        <v/>
      </c>
      <c r="D143" s="158" t="str">
        <f>IF($B143=FALSE,"",Length_11!B138)</f>
        <v/>
      </c>
      <c r="E143" s="175" t="str">
        <f>IF($B143=FALSE,"",Length_11!M138)</f>
        <v/>
      </c>
      <c r="F143" s="175" t="str">
        <f>IF($B143=FALSE,"",Length_11!N138)</f>
        <v/>
      </c>
      <c r="G143" s="175" t="str">
        <f>IF($B143=FALSE,"",Length_11!O138)</f>
        <v/>
      </c>
      <c r="H143" s="175" t="str">
        <f>IF($B143=FALSE,"",Length_11!P138)</f>
        <v/>
      </c>
      <c r="I143" s="175" t="str">
        <f>IF($B143=FALSE,"",Length_11!Q138)</f>
        <v/>
      </c>
      <c r="J143" s="175" t="str">
        <f>IF($B143=FALSE,"",Length_11!R138)</f>
        <v/>
      </c>
      <c r="K143" s="158" t="str">
        <f t="shared" si="64"/>
        <v/>
      </c>
      <c r="L143" s="176" t="str">
        <f t="shared" si="49"/>
        <v/>
      </c>
      <c r="M143" s="178" t="str">
        <f>IF($B143=FALSE,"",Calcu!K143*J$3)</f>
        <v/>
      </c>
      <c r="N143" s="177" t="str">
        <f>IF($B143=FALSE,"",Length_11!E451)</f>
        <v/>
      </c>
      <c r="O143" s="158" t="str">
        <f t="shared" si="65"/>
        <v/>
      </c>
      <c r="P143" s="158" t="str">
        <f t="shared" si="66"/>
        <v/>
      </c>
      <c r="Q143" s="158" t="str">
        <f t="shared" si="67"/>
        <v/>
      </c>
      <c r="R143" s="158" t="str">
        <f t="shared" si="68"/>
        <v/>
      </c>
      <c r="S143" s="165" t="str">
        <f t="shared" si="50"/>
        <v/>
      </c>
      <c r="T143" s="197" t="str">
        <f t="shared" si="51"/>
        <v/>
      </c>
      <c r="U143" s="158" t="str">
        <f t="shared" si="52"/>
        <v/>
      </c>
      <c r="V143" s="158" t="str">
        <f t="shared" si="53"/>
        <v/>
      </c>
      <c r="W143" s="158" t="str">
        <f t="shared" si="54"/>
        <v/>
      </c>
      <c r="X143" s="158" t="str">
        <f t="shared" si="55"/>
        <v/>
      </c>
      <c r="Y143" s="158" t="str">
        <f t="shared" si="56"/>
        <v/>
      </c>
      <c r="Z143" s="158" t="str">
        <f t="shared" si="57"/>
        <v/>
      </c>
      <c r="AA143" s="202" t="str">
        <f t="shared" si="58"/>
        <v/>
      </c>
      <c r="AB143" s="203" t="str">
        <f t="shared" si="69"/>
        <v/>
      </c>
      <c r="AC143" s="158" t="str">
        <f t="shared" si="70"/>
        <v/>
      </c>
      <c r="AD143" s="158" t="str">
        <f t="shared" si="71"/>
        <v/>
      </c>
      <c r="AE143" s="122"/>
      <c r="AF143" s="158" t="e">
        <f ca="1">IF(Length_11!J138&lt;0,ROUNDUP(Length_11!J138*J$3,$M$335),ROUNDDOWN(Length_11!J138*J$3,$M$335))</f>
        <v>#DIV/0!</v>
      </c>
      <c r="AG143" s="158" t="e">
        <f ca="1">IF(Length_11!K138&lt;0,ROUNDDOWN(Length_11!K138*J$3,$M$335),ROUNDUP(Length_11!K138*J$3,$M$335))</f>
        <v>#DIV/0!</v>
      </c>
      <c r="AH143" s="158" t="str">
        <f t="shared" si="59"/>
        <v>-</v>
      </c>
      <c r="AI143" s="158" t="str">
        <f t="shared" si="60"/>
        <v>-</v>
      </c>
      <c r="AJ143" s="158" t="str">
        <f t="shared" si="61"/>
        <v>-</v>
      </c>
      <c r="AK143" s="158" t="str">
        <f t="shared" si="62"/>
        <v>-</v>
      </c>
      <c r="AL143" s="158" t="str">
        <f t="shared" si="72"/>
        <v/>
      </c>
      <c r="AM143" s="158" t="e">
        <f t="shared" ca="1" si="63"/>
        <v>#DIV/0!</v>
      </c>
    </row>
    <row r="144" spans="2:39" ht="15" customHeight="1">
      <c r="B144" s="175" t="b">
        <f>IF(TRIM(Length_11!A139)="",FALSE,TRUE)</f>
        <v>0</v>
      </c>
      <c r="C144" s="158" t="str">
        <f>IF($B144=FALSE,"",VALUE(Length_11!A139))</f>
        <v/>
      </c>
      <c r="D144" s="158" t="str">
        <f>IF($B144=FALSE,"",Length_11!B139)</f>
        <v/>
      </c>
      <c r="E144" s="175" t="str">
        <f>IF($B144=FALSE,"",Length_11!M139)</f>
        <v/>
      </c>
      <c r="F144" s="175" t="str">
        <f>IF($B144=FALSE,"",Length_11!N139)</f>
        <v/>
      </c>
      <c r="G144" s="175" t="str">
        <f>IF($B144=FALSE,"",Length_11!O139)</f>
        <v/>
      </c>
      <c r="H144" s="175" t="str">
        <f>IF($B144=FALSE,"",Length_11!P139)</f>
        <v/>
      </c>
      <c r="I144" s="175" t="str">
        <f>IF($B144=FALSE,"",Length_11!Q139)</f>
        <v/>
      </c>
      <c r="J144" s="175" t="str">
        <f>IF($B144=FALSE,"",Length_11!R139)</f>
        <v/>
      </c>
      <c r="K144" s="158" t="str">
        <f t="shared" si="64"/>
        <v/>
      </c>
      <c r="L144" s="176" t="str">
        <f t="shared" si="49"/>
        <v/>
      </c>
      <c r="M144" s="178" t="str">
        <f>IF($B144=FALSE,"",Calcu!K144*J$3)</f>
        <v/>
      </c>
      <c r="N144" s="177" t="str">
        <f>IF($B144=FALSE,"",Length_11!E452)</f>
        <v/>
      </c>
      <c r="O144" s="158" t="str">
        <f t="shared" si="65"/>
        <v/>
      </c>
      <c r="P144" s="158" t="str">
        <f t="shared" si="66"/>
        <v/>
      </c>
      <c r="Q144" s="158" t="str">
        <f t="shared" si="67"/>
        <v/>
      </c>
      <c r="R144" s="158" t="str">
        <f t="shared" si="68"/>
        <v/>
      </c>
      <c r="S144" s="165" t="str">
        <f t="shared" si="50"/>
        <v/>
      </c>
      <c r="T144" s="197" t="str">
        <f t="shared" si="51"/>
        <v/>
      </c>
      <c r="U144" s="158" t="str">
        <f t="shared" si="52"/>
        <v/>
      </c>
      <c r="V144" s="158" t="str">
        <f t="shared" si="53"/>
        <v/>
      </c>
      <c r="W144" s="158" t="str">
        <f t="shared" si="54"/>
        <v/>
      </c>
      <c r="X144" s="158" t="str">
        <f t="shared" si="55"/>
        <v/>
      </c>
      <c r="Y144" s="158" t="str">
        <f t="shared" si="56"/>
        <v/>
      </c>
      <c r="Z144" s="158" t="str">
        <f t="shared" si="57"/>
        <v/>
      </c>
      <c r="AA144" s="202" t="str">
        <f t="shared" si="58"/>
        <v/>
      </c>
      <c r="AB144" s="203" t="str">
        <f t="shared" si="69"/>
        <v/>
      </c>
      <c r="AC144" s="158" t="str">
        <f t="shared" si="70"/>
        <v/>
      </c>
      <c r="AD144" s="158" t="str">
        <f t="shared" si="71"/>
        <v/>
      </c>
      <c r="AE144" s="122"/>
      <c r="AF144" s="158" t="e">
        <f ca="1">IF(Length_11!J139&lt;0,ROUNDUP(Length_11!J139*J$3,$M$335),ROUNDDOWN(Length_11!J139*J$3,$M$335))</f>
        <v>#DIV/0!</v>
      </c>
      <c r="AG144" s="158" t="e">
        <f ca="1">IF(Length_11!K139&lt;0,ROUNDDOWN(Length_11!K139*J$3,$M$335),ROUNDUP(Length_11!K139*J$3,$M$335))</f>
        <v>#DIV/0!</v>
      </c>
      <c r="AH144" s="158" t="str">
        <f t="shared" si="59"/>
        <v>-</v>
      </c>
      <c r="AI144" s="158" t="str">
        <f t="shared" si="60"/>
        <v>-</v>
      </c>
      <c r="AJ144" s="158" t="str">
        <f t="shared" si="61"/>
        <v>-</v>
      </c>
      <c r="AK144" s="158" t="str">
        <f t="shared" si="62"/>
        <v>-</v>
      </c>
      <c r="AL144" s="158" t="str">
        <f t="shared" si="72"/>
        <v/>
      </c>
      <c r="AM144" s="158" t="e">
        <f t="shared" ca="1" si="63"/>
        <v>#DIV/0!</v>
      </c>
    </row>
    <row r="145" spans="2:39" ht="15" customHeight="1">
      <c r="B145" s="175" t="b">
        <f>IF(TRIM(Length_11!A140)="",FALSE,TRUE)</f>
        <v>0</v>
      </c>
      <c r="C145" s="158" t="str">
        <f>IF($B145=FALSE,"",VALUE(Length_11!A140))</f>
        <v/>
      </c>
      <c r="D145" s="158" t="str">
        <f>IF($B145=FALSE,"",Length_11!B140)</f>
        <v/>
      </c>
      <c r="E145" s="175" t="str">
        <f>IF($B145=FALSE,"",Length_11!M140)</f>
        <v/>
      </c>
      <c r="F145" s="175" t="str">
        <f>IF($B145=FALSE,"",Length_11!N140)</f>
        <v/>
      </c>
      <c r="G145" s="175" t="str">
        <f>IF($B145=FALSE,"",Length_11!O140)</f>
        <v/>
      </c>
      <c r="H145" s="175" t="str">
        <f>IF($B145=FALSE,"",Length_11!P140)</f>
        <v/>
      </c>
      <c r="I145" s="175" t="str">
        <f>IF($B145=FALSE,"",Length_11!Q140)</f>
        <v/>
      </c>
      <c r="J145" s="175" t="str">
        <f>IF($B145=FALSE,"",Length_11!R140)</f>
        <v/>
      </c>
      <c r="K145" s="158" t="str">
        <f t="shared" si="64"/>
        <v/>
      </c>
      <c r="L145" s="176" t="str">
        <f t="shared" si="49"/>
        <v/>
      </c>
      <c r="M145" s="178" t="str">
        <f>IF($B145=FALSE,"",Calcu!K145*J$3)</f>
        <v/>
      </c>
      <c r="N145" s="177" t="str">
        <f>IF($B145=FALSE,"",Length_11!E453)</f>
        <v/>
      </c>
      <c r="O145" s="158" t="str">
        <f t="shared" si="65"/>
        <v/>
      </c>
      <c r="P145" s="158" t="str">
        <f t="shared" si="66"/>
        <v/>
      </c>
      <c r="Q145" s="158" t="str">
        <f t="shared" si="67"/>
        <v/>
      </c>
      <c r="R145" s="158" t="str">
        <f t="shared" si="68"/>
        <v/>
      </c>
      <c r="S145" s="165" t="str">
        <f t="shared" si="50"/>
        <v/>
      </c>
      <c r="T145" s="197" t="str">
        <f t="shared" si="51"/>
        <v/>
      </c>
      <c r="U145" s="158" t="str">
        <f t="shared" si="52"/>
        <v/>
      </c>
      <c r="V145" s="158" t="str">
        <f t="shared" si="53"/>
        <v/>
      </c>
      <c r="W145" s="158" t="str">
        <f t="shared" si="54"/>
        <v/>
      </c>
      <c r="X145" s="158" t="str">
        <f t="shared" si="55"/>
        <v/>
      </c>
      <c r="Y145" s="158" t="str">
        <f t="shared" si="56"/>
        <v/>
      </c>
      <c r="Z145" s="158" t="str">
        <f t="shared" si="57"/>
        <v/>
      </c>
      <c r="AA145" s="202" t="str">
        <f t="shared" si="58"/>
        <v/>
      </c>
      <c r="AB145" s="203" t="str">
        <f t="shared" si="69"/>
        <v/>
      </c>
      <c r="AC145" s="158" t="str">
        <f t="shared" si="70"/>
        <v/>
      </c>
      <c r="AD145" s="158" t="str">
        <f t="shared" si="71"/>
        <v/>
      </c>
      <c r="AE145" s="122"/>
      <c r="AF145" s="158" t="e">
        <f ca="1">IF(Length_11!J140&lt;0,ROUNDUP(Length_11!J140*J$3,$M$335),ROUNDDOWN(Length_11!J140*J$3,$M$335))</f>
        <v>#DIV/0!</v>
      </c>
      <c r="AG145" s="158" t="e">
        <f ca="1">IF(Length_11!K140&lt;0,ROUNDDOWN(Length_11!K140*J$3,$M$335),ROUNDUP(Length_11!K140*J$3,$M$335))</f>
        <v>#DIV/0!</v>
      </c>
      <c r="AH145" s="158" t="str">
        <f t="shared" si="59"/>
        <v>-</v>
      </c>
      <c r="AI145" s="158" t="str">
        <f t="shared" si="60"/>
        <v>-</v>
      </c>
      <c r="AJ145" s="158" t="str">
        <f t="shared" si="61"/>
        <v>-</v>
      </c>
      <c r="AK145" s="158" t="str">
        <f t="shared" si="62"/>
        <v>-</v>
      </c>
      <c r="AL145" s="158" t="str">
        <f t="shared" si="72"/>
        <v/>
      </c>
      <c r="AM145" s="158" t="e">
        <f t="shared" ca="1" si="63"/>
        <v>#DIV/0!</v>
      </c>
    </row>
    <row r="146" spans="2:39" ht="15" customHeight="1">
      <c r="B146" s="175" t="b">
        <f>IF(TRIM(Length_11!A141)="",FALSE,TRUE)</f>
        <v>0</v>
      </c>
      <c r="C146" s="158" t="str">
        <f>IF($B146=FALSE,"",VALUE(Length_11!A141))</f>
        <v/>
      </c>
      <c r="D146" s="158" t="str">
        <f>IF($B146=FALSE,"",Length_11!B141)</f>
        <v/>
      </c>
      <c r="E146" s="175" t="str">
        <f>IF($B146=FALSE,"",Length_11!M141)</f>
        <v/>
      </c>
      <c r="F146" s="175" t="str">
        <f>IF($B146=FALSE,"",Length_11!N141)</f>
        <v/>
      </c>
      <c r="G146" s="175" t="str">
        <f>IF($B146=FALSE,"",Length_11!O141)</f>
        <v/>
      </c>
      <c r="H146" s="175" t="str">
        <f>IF($B146=FALSE,"",Length_11!P141)</f>
        <v/>
      </c>
      <c r="I146" s="175" t="str">
        <f>IF($B146=FALSE,"",Length_11!Q141)</f>
        <v/>
      </c>
      <c r="J146" s="175" t="str">
        <f>IF($B146=FALSE,"",Length_11!R141)</f>
        <v/>
      </c>
      <c r="K146" s="158" t="str">
        <f t="shared" si="64"/>
        <v/>
      </c>
      <c r="L146" s="176" t="str">
        <f t="shared" si="49"/>
        <v/>
      </c>
      <c r="M146" s="178" t="str">
        <f>IF($B146=FALSE,"",Calcu!K146*J$3)</f>
        <v/>
      </c>
      <c r="N146" s="177" t="str">
        <f>IF($B146=FALSE,"",Length_11!E454)</f>
        <v/>
      </c>
      <c r="O146" s="158" t="str">
        <f t="shared" si="65"/>
        <v/>
      </c>
      <c r="P146" s="158" t="str">
        <f t="shared" si="66"/>
        <v/>
      </c>
      <c r="Q146" s="158" t="str">
        <f t="shared" si="67"/>
        <v/>
      </c>
      <c r="R146" s="158" t="str">
        <f t="shared" si="68"/>
        <v/>
      </c>
      <c r="S146" s="165" t="str">
        <f t="shared" si="50"/>
        <v/>
      </c>
      <c r="T146" s="197" t="str">
        <f t="shared" si="51"/>
        <v/>
      </c>
      <c r="U146" s="158" t="str">
        <f t="shared" si="52"/>
        <v/>
      </c>
      <c r="V146" s="158" t="str">
        <f t="shared" si="53"/>
        <v/>
      </c>
      <c r="W146" s="158" t="str">
        <f t="shared" si="54"/>
        <v/>
      </c>
      <c r="X146" s="158" t="str">
        <f t="shared" si="55"/>
        <v/>
      </c>
      <c r="Y146" s="158" t="str">
        <f t="shared" si="56"/>
        <v/>
      </c>
      <c r="Z146" s="158" t="str">
        <f t="shared" si="57"/>
        <v/>
      </c>
      <c r="AA146" s="202" t="str">
        <f t="shared" si="58"/>
        <v/>
      </c>
      <c r="AB146" s="203" t="str">
        <f t="shared" si="69"/>
        <v/>
      </c>
      <c r="AC146" s="158" t="str">
        <f t="shared" si="70"/>
        <v/>
      </c>
      <c r="AD146" s="158" t="str">
        <f t="shared" si="71"/>
        <v/>
      </c>
      <c r="AE146" s="122"/>
      <c r="AF146" s="158" t="e">
        <f ca="1">IF(Length_11!J141&lt;0,ROUNDUP(Length_11!J141*J$3,$M$335),ROUNDDOWN(Length_11!J141*J$3,$M$335))</f>
        <v>#DIV/0!</v>
      </c>
      <c r="AG146" s="158" t="e">
        <f ca="1">IF(Length_11!K141&lt;0,ROUNDDOWN(Length_11!K141*J$3,$M$335),ROUNDUP(Length_11!K141*J$3,$M$335))</f>
        <v>#DIV/0!</v>
      </c>
      <c r="AH146" s="158" t="str">
        <f t="shared" si="59"/>
        <v>-</v>
      </c>
      <c r="AI146" s="158" t="str">
        <f t="shared" si="60"/>
        <v>-</v>
      </c>
      <c r="AJ146" s="158" t="str">
        <f t="shared" si="61"/>
        <v>-</v>
      </c>
      <c r="AK146" s="158" t="str">
        <f t="shared" si="62"/>
        <v>-</v>
      </c>
      <c r="AL146" s="158" t="str">
        <f t="shared" si="72"/>
        <v/>
      </c>
      <c r="AM146" s="158" t="e">
        <f t="shared" ca="1" si="63"/>
        <v>#DIV/0!</v>
      </c>
    </row>
    <row r="147" spans="2:39" ht="15" customHeight="1">
      <c r="B147" s="175" t="b">
        <f>IF(TRIM(Length_11!A142)="",FALSE,TRUE)</f>
        <v>0</v>
      </c>
      <c r="C147" s="158" t="str">
        <f>IF($B147=FALSE,"",VALUE(Length_11!A142))</f>
        <v/>
      </c>
      <c r="D147" s="158" t="str">
        <f>IF($B147=FALSE,"",Length_11!B142)</f>
        <v/>
      </c>
      <c r="E147" s="175" t="str">
        <f>IF($B147=FALSE,"",Length_11!M142)</f>
        <v/>
      </c>
      <c r="F147" s="175" t="str">
        <f>IF($B147=FALSE,"",Length_11!N142)</f>
        <v/>
      </c>
      <c r="G147" s="175" t="str">
        <f>IF($B147=FALSE,"",Length_11!O142)</f>
        <v/>
      </c>
      <c r="H147" s="175" t="str">
        <f>IF($B147=FALSE,"",Length_11!P142)</f>
        <v/>
      </c>
      <c r="I147" s="175" t="str">
        <f>IF($B147=FALSE,"",Length_11!Q142)</f>
        <v/>
      </c>
      <c r="J147" s="175" t="str">
        <f>IF($B147=FALSE,"",Length_11!R142)</f>
        <v/>
      </c>
      <c r="K147" s="158" t="str">
        <f t="shared" si="64"/>
        <v/>
      </c>
      <c r="L147" s="176" t="str">
        <f t="shared" si="49"/>
        <v/>
      </c>
      <c r="M147" s="178" t="str">
        <f>IF($B147=FALSE,"",Calcu!K147*J$3)</f>
        <v/>
      </c>
      <c r="N147" s="177" t="str">
        <f>IF($B147=FALSE,"",Length_11!E455)</f>
        <v/>
      </c>
      <c r="O147" s="158" t="str">
        <f t="shared" si="65"/>
        <v/>
      </c>
      <c r="P147" s="158" t="str">
        <f t="shared" si="66"/>
        <v/>
      </c>
      <c r="Q147" s="158" t="str">
        <f t="shared" si="67"/>
        <v/>
      </c>
      <c r="R147" s="158" t="str">
        <f t="shared" si="68"/>
        <v/>
      </c>
      <c r="S147" s="165" t="str">
        <f t="shared" si="50"/>
        <v/>
      </c>
      <c r="T147" s="197" t="str">
        <f t="shared" si="51"/>
        <v/>
      </c>
      <c r="U147" s="158" t="str">
        <f t="shared" si="52"/>
        <v/>
      </c>
      <c r="V147" s="158" t="str">
        <f t="shared" si="53"/>
        <v/>
      </c>
      <c r="W147" s="158" t="str">
        <f t="shared" si="54"/>
        <v/>
      </c>
      <c r="X147" s="158" t="str">
        <f t="shared" si="55"/>
        <v/>
      </c>
      <c r="Y147" s="158" t="str">
        <f t="shared" si="56"/>
        <v/>
      </c>
      <c r="Z147" s="158" t="str">
        <f t="shared" si="57"/>
        <v/>
      </c>
      <c r="AA147" s="202" t="str">
        <f t="shared" si="58"/>
        <v/>
      </c>
      <c r="AB147" s="203" t="str">
        <f t="shared" si="69"/>
        <v/>
      </c>
      <c r="AC147" s="158" t="str">
        <f t="shared" si="70"/>
        <v/>
      </c>
      <c r="AD147" s="158" t="str">
        <f t="shared" si="71"/>
        <v/>
      </c>
      <c r="AE147" s="122"/>
      <c r="AF147" s="158" t="e">
        <f ca="1">IF(Length_11!J142&lt;0,ROUNDUP(Length_11!J142*J$3,$M$335),ROUNDDOWN(Length_11!J142*J$3,$M$335))</f>
        <v>#DIV/0!</v>
      </c>
      <c r="AG147" s="158" t="e">
        <f ca="1">IF(Length_11!K142&lt;0,ROUNDDOWN(Length_11!K142*J$3,$M$335),ROUNDUP(Length_11!K142*J$3,$M$335))</f>
        <v>#DIV/0!</v>
      </c>
      <c r="AH147" s="158" t="str">
        <f t="shared" si="59"/>
        <v>-</v>
      </c>
      <c r="AI147" s="158" t="str">
        <f t="shared" si="60"/>
        <v>-</v>
      </c>
      <c r="AJ147" s="158" t="str">
        <f t="shared" si="61"/>
        <v>-</v>
      </c>
      <c r="AK147" s="158" t="str">
        <f t="shared" si="62"/>
        <v>-</v>
      </c>
      <c r="AL147" s="158" t="str">
        <f t="shared" si="72"/>
        <v/>
      </c>
      <c r="AM147" s="158" t="e">
        <f t="shared" ca="1" si="63"/>
        <v>#DIV/0!</v>
      </c>
    </row>
    <row r="148" spans="2:39" ht="15" customHeight="1">
      <c r="B148" s="175" t="b">
        <f>IF(TRIM(Length_11!A143)="",FALSE,TRUE)</f>
        <v>0</v>
      </c>
      <c r="C148" s="158" t="str">
        <f>IF($B148=FALSE,"",VALUE(Length_11!A143))</f>
        <v/>
      </c>
      <c r="D148" s="158" t="str">
        <f>IF($B148=FALSE,"",Length_11!B143)</f>
        <v/>
      </c>
      <c r="E148" s="175" t="str">
        <f>IF($B148=FALSE,"",Length_11!M143)</f>
        <v/>
      </c>
      <c r="F148" s="175" t="str">
        <f>IF($B148=FALSE,"",Length_11!N143)</f>
        <v/>
      </c>
      <c r="G148" s="175" t="str">
        <f>IF($B148=FALSE,"",Length_11!O143)</f>
        <v/>
      </c>
      <c r="H148" s="175" t="str">
        <f>IF($B148=FALSE,"",Length_11!P143)</f>
        <v/>
      </c>
      <c r="I148" s="175" t="str">
        <f>IF($B148=FALSE,"",Length_11!Q143)</f>
        <v/>
      </c>
      <c r="J148" s="175" t="str">
        <f>IF($B148=FALSE,"",Length_11!R143)</f>
        <v/>
      </c>
      <c r="K148" s="158" t="str">
        <f t="shared" si="64"/>
        <v/>
      </c>
      <c r="L148" s="176" t="str">
        <f t="shared" si="49"/>
        <v/>
      </c>
      <c r="M148" s="178" t="str">
        <f>IF($B148=FALSE,"",Calcu!K148*J$3)</f>
        <v/>
      </c>
      <c r="N148" s="177" t="str">
        <f>IF($B148=FALSE,"",Length_11!E456)</f>
        <v/>
      </c>
      <c r="O148" s="158" t="str">
        <f t="shared" si="65"/>
        <v/>
      </c>
      <c r="P148" s="158" t="str">
        <f t="shared" si="66"/>
        <v/>
      </c>
      <c r="Q148" s="158" t="str">
        <f t="shared" si="67"/>
        <v/>
      </c>
      <c r="R148" s="158" t="str">
        <f t="shared" si="68"/>
        <v/>
      </c>
      <c r="S148" s="165" t="str">
        <f t="shared" si="50"/>
        <v/>
      </c>
      <c r="T148" s="197" t="str">
        <f t="shared" si="51"/>
        <v/>
      </c>
      <c r="U148" s="158" t="str">
        <f t="shared" si="52"/>
        <v/>
      </c>
      <c r="V148" s="158" t="str">
        <f t="shared" si="53"/>
        <v/>
      </c>
      <c r="W148" s="158" t="str">
        <f t="shared" si="54"/>
        <v/>
      </c>
      <c r="X148" s="158" t="str">
        <f t="shared" si="55"/>
        <v/>
      </c>
      <c r="Y148" s="158" t="str">
        <f t="shared" si="56"/>
        <v/>
      </c>
      <c r="Z148" s="158" t="str">
        <f t="shared" si="57"/>
        <v/>
      </c>
      <c r="AA148" s="202" t="str">
        <f t="shared" si="58"/>
        <v/>
      </c>
      <c r="AB148" s="203" t="str">
        <f t="shared" si="69"/>
        <v/>
      </c>
      <c r="AC148" s="158" t="str">
        <f t="shared" si="70"/>
        <v/>
      </c>
      <c r="AD148" s="158" t="str">
        <f t="shared" si="71"/>
        <v/>
      </c>
      <c r="AE148" s="122"/>
      <c r="AF148" s="158" t="e">
        <f ca="1">IF(Length_11!J143&lt;0,ROUNDUP(Length_11!J143*J$3,$M$335),ROUNDDOWN(Length_11!J143*J$3,$M$335))</f>
        <v>#DIV/0!</v>
      </c>
      <c r="AG148" s="158" t="e">
        <f ca="1">IF(Length_11!K143&lt;0,ROUNDDOWN(Length_11!K143*J$3,$M$335),ROUNDUP(Length_11!K143*J$3,$M$335))</f>
        <v>#DIV/0!</v>
      </c>
      <c r="AH148" s="158" t="str">
        <f t="shared" si="59"/>
        <v>-</v>
      </c>
      <c r="AI148" s="158" t="str">
        <f t="shared" si="60"/>
        <v>-</v>
      </c>
      <c r="AJ148" s="158" t="str">
        <f t="shared" si="61"/>
        <v>-</v>
      </c>
      <c r="AK148" s="158" t="str">
        <f t="shared" si="62"/>
        <v>-</v>
      </c>
      <c r="AL148" s="158" t="str">
        <f t="shared" si="72"/>
        <v/>
      </c>
      <c r="AM148" s="158" t="e">
        <f t="shared" ca="1" si="63"/>
        <v>#DIV/0!</v>
      </c>
    </row>
    <row r="149" spans="2:39" ht="15" customHeight="1">
      <c r="B149" s="175" t="b">
        <f>IF(TRIM(Length_11!A144)="",FALSE,TRUE)</f>
        <v>0</v>
      </c>
      <c r="C149" s="158" t="str">
        <f>IF($B149=FALSE,"",VALUE(Length_11!A144))</f>
        <v/>
      </c>
      <c r="D149" s="158" t="str">
        <f>IF($B149=FALSE,"",Length_11!B144)</f>
        <v/>
      </c>
      <c r="E149" s="175" t="str">
        <f>IF($B149=FALSE,"",Length_11!M144)</f>
        <v/>
      </c>
      <c r="F149" s="175" t="str">
        <f>IF($B149=FALSE,"",Length_11!N144)</f>
        <v/>
      </c>
      <c r="G149" s="175" t="str">
        <f>IF($B149=FALSE,"",Length_11!O144)</f>
        <v/>
      </c>
      <c r="H149" s="175" t="str">
        <f>IF($B149=FALSE,"",Length_11!P144)</f>
        <v/>
      </c>
      <c r="I149" s="175" t="str">
        <f>IF($B149=FALSE,"",Length_11!Q144)</f>
        <v/>
      </c>
      <c r="J149" s="175" t="str">
        <f>IF($B149=FALSE,"",Length_11!R144)</f>
        <v/>
      </c>
      <c r="K149" s="158" t="str">
        <f t="shared" si="64"/>
        <v/>
      </c>
      <c r="L149" s="176" t="str">
        <f t="shared" si="49"/>
        <v/>
      </c>
      <c r="M149" s="178" t="str">
        <f>IF($B149=FALSE,"",Calcu!K149*J$3)</f>
        <v/>
      </c>
      <c r="N149" s="177" t="str">
        <f>IF($B149=FALSE,"",Length_11!E457)</f>
        <v/>
      </c>
      <c r="O149" s="158" t="str">
        <f t="shared" si="65"/>
        <v/>
      </c>
      <c r="P149" s="158" t="str">
        <f t="shared" si="66"/>
        <v/>
      </c>
      <c r="Q149" s="158" t="str">
        <f t="shared" si="67"/>
        <v/>
      </c>
      <c r="R149" s="158" t="str">
        <f t="shared" si="68"/>
        <v/>
      </c>
      <c r="S149" s="165" t="str">
        <f t="shared" si="50"/>
        <v/>
      </c>
      <c r="T149" s="197" t="str">
        <f t="shared" si="51"/>
        <v/>
      </c>
      <c r="U149" s="158" t="str">
        <f t="shared" si="52"/>
        <v/>
      </c>
      <c r="V149" s="158" t="str">
        <f t="shared" si="53"/>
        <v/>
      </c>
      <c r="W149" s="158" t="str">
        <f t="shared" si="54"/>
        <v/>
      </c>
      <c r="X149" s="158" t="str">
        <f t="shared" si="55"/>
        <v/>
      </c>
      <c r="Y149" s="158" t="str">
        <f t="shared" si="56"/>
        <v/>
      </c>
      <c r="Z149" s="158" t="str">
        <f t="shared" si="57"/>
        <v/>
      </c>
      <c r="AA149" s="202" t="str">
        <f t="shared" si="58"/>
        <v/>
      </c>
      <c r="AB149" s="203" t="str">
        <f t="shared" si="69"/>
        <v/>
      </c>
      <c r="AC149" s="158" t="str">
        <f t="shared" si="70"/>
        <v/>
      </c>
      <c r="AD149" s="158" t="str">
        <f t="shared" si="71"/>
        <v/>
      </c>
      <c r="AE149" s="122"/>
      <c r="AF149" s="158" t="e">
        <f ca="1">IF(Length_11!J144&lt;0,ROUNDUP(Length_11!J144*J$3,$M$335),ROUNDDOWN(Length_11!J144*J$3,$M$335))</f>
        <v>#DIV/0!</v>
      </c>
      <c r="AG149" s="158" t="e">
        <f ca="1">IF(Length_11!K144&lt;0,ROUNDDOWN(Length_11!K144*J$3,$M$335),ROUNDUP(Length_11!K144*J$3,$M$335))</f>
        <v>#DIV/0!</v>
      </c>
      <c r="AH149" s="158" t="str">
        <f t="shared" si="59"/>
        <v>-</v>
      </c>
      <c r="AI149" s="158" t="str">
        <f t="shared" si="60"/>
        <v>-</v>
      </c>
      <c r="AJ149" s="158" t="str">
        <f t="shared" si="61"/>
        <v>-</v>
      </c>
      <c r="AK149" s="158" t="str">
        <f t="shared" si="62"/>
        <v>-</v>
      </c>
      <c r="AL149" s="158" t="str">
        <f t="shared" si="72"/>
        <v/>
      </c>
      <c r="AM149" s="158" t="e">
        <f t="shared" ca="1" si="63"/>
        <v>#DIV/0!</v>
      </c>
    </row>
    <row r="150" spans="2:39" ht="15" customHeight="1">
      <c r="B150" s="175" t="b">
        <f>IF(TRIM(Length_11!A145)="",FALSE,TRUE)</f>
        <v>0</v>
      </c>
      <c r="C150" s="158" t="str">
        <f>IF($B150=FALSE,"",VALUE(Length_11!A145))</f>
        <v/>
      </c>
      <c r="D150" s="158" t="str">
        <f>IF($B150=FALSE,"",Length_11!B145)</f>
        <v/>
      </c>
      <c r="E150" s="175" t="str">
        <f>IF($B150=FALSE,"",Length_11!M145)</f>
        <v/>
      </c>
      <c r="F150" s="175" t="str">
        <f>IF($B150=FALSE,"",Length_11!N145)</f>
        <v/>
      </c>
      <c r="G150" s="175" t="str">
        <f>IF($B150=FALSE,"",Length_11!O145)</f>
        <v/>
      </c>
      <c r="H150" s="175" t="str">
        <f>IF($B150=FALSE,"",Length_11!P145)</f>
        <v/>
      </c>
      <c r="I150" s="175" t="str">
        <f>IF($B150=FALSE,"",Length_11!Q145)</f>
        <v/>
      </c>
      <c r="J150" s="175" t="str">
        <f>IF($B150=FALSE,"",Length_11!R145)</f>
        <v/>
      </c>
      <c r="K150" s="158" t="str">
        <f t="shared" si="64"/>
        <v/>
      </c>
      <c r="L150" s="176" t="str">
        <f t="shared" si="49"/>
        <v/>
      </c>
      <c r="M150" s="178" t="str">
        <f>IF($B150=FALSE,"",Calcu!K150*J$3)</f>
        <v/>
      </c>
      <c r="N150" s="177" t="str">
        <f>IF($B150=FALSE,"",Length_11!E458)</f>
        <v/>
      </c>
      <c r="O150" s="158" t="str">
        <f t="shared" si="65"/>
        <v/>
      </c>
      <c r="P150" s="158" t="str">
        <f t="shared" si="66"/>
        <v/>
      </c>
      <c r="Q150" s="158" t="str">
        <f t="shared" si="67"/>
        <v/>
      </c>
      <c r="R150" s="158" t="str">
        <f t="shared" si="68"/>
        <v/>
      </c>
      <c r="S150" s="165" t="str">
        <f t="shared" si="50"/>
        <v/>
      </c>
      <c r="T150" s="197" t="str">
        <f t="shared" si="51"/>
        <v/>
      </c>
      <c r="U150" s="158" t="str">
        <f t="shared" si="52"/>
        <v/>
      </c>
      <c r="V150" s="158" t="str">
        <f t="shared" si="53"/>
        <v/>
      </c>
      <c r="W150" s="158" t="str">
        <f t="shared" si="54"/>
        <v/>
      </c>
      <c r="X150" s="158" t="str">
        <f t="shared" si="55"/>
        <v/>
      </c>
      <c r="Y150" s="158" t="str">
        <f t="shared" si="56"/>
        <v/>
      </c>
      <c r="Z150" s="158" t="str">
        <f t="shared" si="57"/>
        <v/>
      </c>
      <c r="AA150" s="202" t="str">
        <f t="shared" si="58"/>
        <v/>
      </c>
      <c r="AB150" s="203" t="str">
        <f t="shared" si="69"/>
        <v/>
      </c>
      <c r="AC150" s="158" t="str">
        <f t="shared" si="70"/>
        <v/>
      </c>
      <c r="AD150" s="158" t="str">
        <f t="shared" si="71"/>
        <v/>
      </c>
      <c r="AE150" s="122"/>
      <c r="AF150" s="158" t="e">
        <f ca="1">IF(Length_11!J145&lt;0,ROUNDUP(Length_11!J145*J$3,$M$335),ROUNDDOWN(Length_11!J145*J$3,$M$335))</f>
        <v>#DIV/0!</v>
      </c>
      <c r="AG150" s="158" t="e">
        <f ca="1">IF(Length_11!K145&lt;0,ROUNDDOWN(Length_11!K145*J$3,$M$335),ROUNDUP(Length_11!K145*J$3,$M$335))</f>
        <v>#DIV/0!</v>
      </c>
      <c r="AH150" s="158" t="str">
        <f t="shared" si="59"/>
        <v>-</v>
      </c>
      <c r="AI150" s="158" t="str">
        <f t="shared" si="60"/>
        <v>-</v>
      </c>
      <c r="AJ150" s="158" t="str">
        <f t="shared" si="61"/>
        <v>-</v>
      </c>
      <c r="AK150" s="158" t="str">
        <f t="shared" si="62"/>
        <v>-</v>
      </c>
      <c r="AL150" s="158" t="str">
        <f t="shared" si="72"/>
        <v/>
      </c>
      <c r="AM150" s="158" t="e">
        <f t="shared" ca="1" si="63"/>
        <v>#DIV/0!</v>
      </c>
    </row>
    <row r="151" spans="2:39" ht="15" customHeight="1">
      <c r="B151" s="175" t="b">
        <f>IF(TRIM(Length_11!A146)="",FALSE,TRUE)</f>
        <v>0</v>
      </c>
      <c r="C151" s="158" t="str">
        <f>IF($B151=FALSE,"",VALUE(Length_11!A146))</f>
        <v/>
      </c>
      <c r="D151" s="158" t="str">
        <f>IF($B151=FALSE,"",Length_11!B146)</f>
        <v/>
      </c>
      <c r="E151" s="175" t="str">
        <f>IF($B151=FALSE,"",Length_11!M146)</f>
        <v/>
      </c>
      <c r="F151" s="175" t="str">
        <f>IF($B151=FALSE,"",Length_11!N146)</f>
        <v/>
      </c>
      <c r="G151" s="175" t="str">
        <f>IF($B151=FALSE,"",Length_11!O146)</f>
        <v/>
      </c>
      <c r="H151" s="175" t="str">
        <f>IF($B151=FALSE,"",Length_11!P146)</f>
        <v/>
      </c>
      <c r="I151" s="175" t="str">
        <f>IF($B151=FALSE,"",Length_11!Q146)</f>
        <v/>
      </c>
      <c r="J151" s="175" t="str">
        <f>IF($B151=FALSE,"",Length_11!R146)</f>
        <v/>
      </c>
      <c r="K151" s="158" t="str">
        <f t="shared" si="64"/>
        <v/>
      </c>
      <c r="L151" s="176" t="str">
        <f t="shared" si="49"/>
        <v/>
      </c>
      <c r="M151" s="178" t="str">
        <f>IF($B151=FALSE,"",Calcu!K151*J$3)</f>
        <v/>
      </c>
      <c r="N151" s="177" t="str">
        <f>IF($B151=FALSE,"",Length_11!E459)</f>
        <v/>
      </c>
      <c r="O151" s="158" t="str">
        <f t="shared" si="65"/>
        <v/>
      </c>
      <c r="P151" s="158" t="str">
        <f t="shared" si="66"/>
        <v/>
      </c>
      <c r="Q151" s="158" t="str">
        <f t="shared" si="67"/>
        <v/>
      </c>
      <c r="R151" s="158" t="str">
        <f t="shared" si="68"/>
        <v/>
      </c>
      <c r="S151" s="165" t="str">
        <f t="shared" si="50"/>
        <v/>
      </c>
      <c r="T151" s="197" t="str">
        <f t="shared" si="51"/>
        <v/>
      </c>
      <c r="U151" s="158" t="str">
        <f t="shared" si="52"/>
        <v/>
      </c>
      <c r="V151" s="158" t="str">
        <f t="shared" si="53"/>
        <v/>
      </c>
      <c r="W151" s="158" t="str">
        <f t="shared" si="54"/>
        <v/>
      </c>
      <c r="X151" s="158" t="str">
        <f t="shared" si="55"/>
        <v/>
      </c>
      <c r="Y151" s="158" t="str">
        <f t="shared" si="56"/>
        <v/>
      </c>
      <c r="Z151" s="158" t="str">
        <f t="shared" si="57"/>
        <v/>
      </c>
      <c r="AA151" s="202" t="str">
        <f t="shared" si="58"/>
        <v/>
      </c>
      <c r="AB151" s="203" t="str">
        <f t="shared" si="69"/>
        <v/>
      </c>
      <c r="AC151" s="158" t="str">
        <f t="shared" si="70"/>
        <v/>
      </c>
      <c r="AD151" s="158" t="str">
        <f t="shared" si="71"/>
        <v/>
      </c>
      <c r="AE151" s="122"/>
      <c r="AF151" s="158" t="e">
        <f ca="1">IF(Length_11!J146&lt;0,ROUNDUP(Length_11!J146*J$3,$M$335),ROUNDDOWN(Length_11!J146*J$3,$M$335))</f>
        <v>#DIV/0!</v>
      </c>
      <c r="AG151" s="158" t="e">
        <f ca="1">IF(Length_11!K146&lt;0,ROUNDDOWN(Length_11!K146*J$3,$M$335),ROUNDUP(Length_11!K146*J$3,$M$335))</f>
        <v>#DIV/0!</v>
      </c>
      <c r="AH151" s="158" t="str">
        <f t="shared" si="59"/>
        <v>-</v>
      </c>
      <c r="AI151" s="158" t="str">
        <f t="shared" si="60"/>
        <v>-</v>
      </c>
      <c r="AJ151" s="158" t="str">
        <f t="shared" si="61"/>
        <v>-</v>
      </c>
      <c r="AK151" s="158" t="str">
        <f t="shared" si="62"/>
        <v>-</v>
      </c>
      <c r="AL151" s="158" t="str">
        <f t="shared" si="72"/>
        <v/>
      </c>
      <c r="AM151" s="158" t="e">
        <f t="shared" ca="1" si="63"/>
        <v>#DIV/0!</v>
      </c>
    </row>
    <row r="152" spans="2:39" ht="15" customHeight="1">
      <c r="B152" s="175" t="b">
        <f>IF(TRIM(Length_11!A147)="",FALSE,TRUE)</f>
        <v>0</v>
      </c>
      <c r="C152" s="158" t="str">
        <f>IF($B152=FALSE,"",VALUE(Length_11!A147))</f>
        <v/>
      </c>
      <c r="D152" s="158" t="str">
        <f>IF($B152=FALSE,"",Length_11!B147)</f>
        <v/>
      </c>
      <c r="E152" s="175" t="str">
        <f>IF($B152=FALSE,"",Length_11!M147)</f>
        <v/>
      </c>
      <c r="F152" s="175" t="str">
        <f>IF($B152=FALSE,"",Length_11!N147)</f>
        <v/>
      </c>
      <c r="G152" s="175" t="str">
        <f>IF($B152=FALSE,"",Length_11!O147)</f>
        <v/>
      </c>
      <c r="H152" s="175" t="str">
        <f>IF($B152=FALSE,"",Length_11!P147)</f>
        <v/>
      </c>
      <c r="I152" s="175" t="str">
        <f>IF($B152=FALSE,"",Length_11!Q147)</f>
        <v/>
      </c>
      <c r="J152" s="175" t="str">
        <f>IF($B152=FALSE,"",Length_11!R147)</f>
        <v/>
      </c>
      <c r="K152" s="158" t="str">
        <f t="shared" si="64"/>
        <v/>
      </c>
      <c r="L152" s="176" t="str">
        <f t="shared" si="49"/>
        <v/>
      </c>
      <c r="M152" s="178" t="str">
        <f>IF($B152=FALSE,"",Calcu!K152*J$3)</f>
        <v/>
      </c>
      <c r="N152" s="177" t="str">
        <f>IF($B152=FALSE,"",Length_11!E460)</f>
        <v/>
      </c>
      <c r="O152" s="158" t="str">
        <f t="shared" si="65"/>
        <v/>
      </c>
      <c r="P152" s="158" t="str">
        <f t="shared" si="66"/>
        <v/>
      </c>
      <c r="Q152" s="158" t="str">
        <f t="shared" si="67"/>
        <v/>
      </c>
      <c r="R152" s="158" t="str">
        <f t="shared" si="68"/>
        <v/>
      </c>
      <c r="S152" s="165" t="str">
        <f t="shared" si="50"/>
        <v/>
      </c>
      <c r="T152" s="197" t="str">
        <f t="shared" si="51"/>
        <v/>
      </c>
      <c r="U152" s="158" t="str">
        <f t="shared" si="52"/>
        <v/>
      </c>
      <c r="V152" s="158" t="str">
        <f t="shared" si="53"/>
        <v/>
      </c>
      <c r="W152" s="158" t="str">
        <f t="shared" si="54"/>
        <v/>
      </c>
      <c r="X152" s="158" t="str">
        <f t="shared" si="55"/>
        <v/>
      </c>
      <c r="Y152" s="158" t="str">
        <f t="shared" si="56"/>
        <v/>
      </c>
      <c r="Z152" s="158" t="str">
        <f t="shared" si="57"/>
        <v/>
      </c>
      <c r="AA152" s="202" t="str">
        <f t="shared" si="58"/>
        <v/>
      </c>
      <c r="AB152" s="203" t="str">
        <f t="shared" si="69"/>
        <v/>
      </c>
      <c r="AC152" s="158" t="str">
        <f t="shared" si="70"/>
        <v/>
      </c>
      <c r="AD152" s="158" t="str">
        <f t="shared" si="71"/>
        <v/>
      </c>
      <c r="AE152" s="122"/>
      <c r="AF152" s="158" t="e">
        <f ca="1">IF(Length_11!J147&lt;0,ROUNDUP(Length_11!J147*J$3,$M$335),ROUNDDOWN(Length_11!J147*J$3,$M$335))</f>
        <v>#DIV/0!</v>
      </c>
      <c r="AG152" s="158" t="e">
        <f ca="1">IF(Length_11!K147&lt;0,ROUNDDOWN(Length_11!K147*J$3,$M$335),ROUNDUP(Length_11!K147*J$3,$M$335))</f>
        <v>#DIV/0!</v>
      </c>
      <c r="AH152" s="158" t="str">
        <f t="shared" si="59"/>
        <v>-</v>
      </c>
      <c r="AI152" s="158" t="str">
        <f t="shared" si="60"/>
        <v>-</v>
      </c>
      <c r="AJ152" s="158" t="str">
        <f t="shared" si="61"/>
        <v>-</v>
      </c>
      <c r="AK152" s="158" t="str">
        <f t="shared" si="62"/>
        <v>-</v>
      </c>
      <c r="AL152" s="158" t="str">
        <f t="shared" si="72"/>
        <v/>
      </c>
      <c r="AM152" s="158" t="e">
        <f t="shared" ca="1" si="63"/>
        <v>#DIV/0!</v>
      </c>
    </row>
    <row r="153" spans="2:39" ht="15" customHeight="1">
      <c r="B153" s="175" t="b">
        <f>IF(TRIM(Length_11!A148)="",FALSE,TRUE)</f>
        <v>0</v>
      </c>
      <c r="C153" s="158" t="str">
        <f>IF($B153=FALSE,"",VALUE(Length_11!A148))</f>
        <v/>
      </c>
      <c r="D153" s="158" t="str">
        <f>IF($B153=FALSE,"",Length_11!B148)</f>
        <v/>
      </c>
      <c r="E153" s="175" t="str">
        <f>IF($B153=FALSE,"",Length_11!M148)</f>
        <v/>
      </c>
      <c r="F153" s="175" t="str">
        <f>IF($B153=FALSE,"",Length_11!N148)</f>
        <v/>
      </c>
      <c r="G153" s="175" t="str">
        <f>IF($B153=FALSE,"",Length_11!O148)</f>
        <v/>
      </c>
      <c r="H153" s="175" t="str">
        <f>IF($B153=FALSE,"",Length_11!P148)</f>
        <v/>
      </c>
      <c r="I153" s="175" t="str">
        <f>IF($B153=FALSE,"",Length_11!Q148)</f>
        <v/>
      </c>
      <c r="J153" s="175" t="str">
        <f>IF($B153=FALSE,"",Length_11!R148)</f>
        <v/>
      </c>
      <c r="K153" s="158" t="str">
        <f t="shared" si="64"/>
        <v/>
      </c>
      <c r="L153" s="176" t="str">
        <f t="shared" si="49"/>
        <v/>
      </c>
      <c r="M153" s="178" t="str">
        <f>IF($B153=FALSE,"",Calcu!K153*J$3)</f>
        <v/>
      </c>
      <c r="N153" s="177" t="str">
        <f>IF($B153=FALSE,"",Length_11!E461)</f>
        <v/>
      </c>
      <c r="O153" s="158" t="str">
        <f t="shared" si="65"/>
        <v/>
      </c>
      <c r="P153" s="158" t="str">
        <f t="shared" si="66"/>
        <v/>
      </c>
      <c r="Q153" s="158" t="str">
        <f t="shared" si="67"/>
        <v/>
      </c>
      <c r="R153" s="158" t="str">
        <f t="shared" si="68"/>
        <v/>
      </c>
      <c r="S153" s="165" t="str">
        <f t="shared" si="50"/>
        <v/>
      </c>
      <c r="T153" s="197" t="str">
        <f t="shared" si="51"/>
        <v/>
      </c>
      <c r="U153" s="158" t="str">
        <f t="shared" si="52"/>
        <v/>
      </c>
      <c r="V153" s="158" t="str">
        <f t="shared" si="53"/>
        <v/>
      </c>
      <c r="W153" s="158" t="str">
        <f t="shared" si="54"/>
        <v/>
      </c>
      <c r="X153" s="158" t="str">
        <f t="shared" si="55"/>
        <v/>
      </c>
      <c r="Y153" s="158" t="str">
        <f t="shared" si="56"/>
        <v/>
      </c>
      <c r="Z153" s="158" t="str">
        <f t="shared" si="57"/>
        <v/>
      </c>
      <c r="AA153" s="202" t="str">
        <f t="shared" si="58"/>
        <v/>
      </c>
      <c r="AB153" s="203" t="str">
        <f t="shared" si="69"/>
        <v/>
      </c>
      <c r="AC153" s="158" t="str">
        <f t="shared" si="70"/>
        <v/>
      </c>
      <c r="AD153" s="158" t="str">
        <f t="shared" si="71"/>
        <v/>
      </c>
      <c r="AE153" s="122"/>
      <c r="AF153" s="158" t="e">
        <f ca="1">IF(Length_11!J148&lt;0,ROUNDUP(Length_11!J148*J$3,$M$335),ROUNDDOWN(Length_11!J148*J$3,$M$335))</f>
        <v>#DIV/0!</v>
      </c>
      <c r="AG153" s="158" t="e">
        <f ca="1">IF(Length_11!K148&lt;0,ROUNDDOWN(Length_11!K148*J$3,$M$335),ROUNDUP(Length_11!K148*J$3,$M$335))</f>
        <v>#DIV/0!</v>
      </c>
      <c r="AH153" s="158" t="str">
        <f t="shared" si="59"/>
        <v>-</v>
      </c>
      <c r="AI153" s="158" t="str">
        <f t="shared" si="60"/>
        <v>-</v>
      </c>
      <c r="AJ153" s="158" t="str">
        <f t="shared" si="61"/>
        <v>-</v>
      </c>
      <c r="AK153" s="158" t="str">
        <f t="shared" si="62"/>
        <v>-</v>
      </c>
      <c r="AL153" s="158" t="str">
        <f t="shared" si="72"/>
        <v/>
      </c>
      <c r="AM153" s="158" t="e">
        <f t="shared" ca="1" si="63"/>
        <v>#DIV/0!</v>
      </c>
    </row>
    <row r="154" spans="2:39" ht="15" customHeight="1">
      <c r="B154" s="175" t="b">
        <f>IF(TRIM(Length_11!A149)="",FALSE,TRUE)</f>
        <v>0</v>
      </c>
      <c r="C154" s="158" t="str">
        <f>IF($B154=FALSE,"",VALUE(Length_11!A149))</f>
        <v/>
      </c>
      <c r="D154" s="158" t="str">
        <f>IF($B154=FALSE,"",Length_11!B149)</f>
        <v/>
      </c>
      <c r="E154" s="175" t="str">
        <f>IF($B154=FALSE,"",Length_11!M149)</f>
        <v/>
      </c>
      <c r="F154" s="175" t="str">
        <f>IF($B154=FALSE,"",Length_11!N149)</f>
        <v/>
      </c>
      <c r="G154" s="175" t="str">
        <f>IF($B154=FALSE,"",Length_11!O149)</f>
        <v/>
      </c>
      <c r="H154" s="175" t="str">
        <f>IF($B154=FALSE,"",Length_11!P149)</f>
        <v/>
      </c>
      <c r="I154" s="175" t="str">
        <f>IF($B154=FALSE,"",Length_11!Q149)</f>
        <v/>
      </c>
      <c r="J154" s="175" t="str">
        <f>IF($B154=FALSE,"",Length_11!R149)</f>
        <v/>
      </c>
      <c r="K154" s="158" t="str">
        <f t="shared" si="64"/>
        <v/>
      </c>
      <c r="L154" s="176" t="str">
        <f t="shared" si="49"/>
        <v/>
      </c>
      <c r="M154" s="178" t="str">
        <f>IF($B154=FALSE,"",Calcu!K154*J$3)</f>
        <v/>
      </c>
      <c r="N154" s="177" t="str">
        <f>IF($B154=FALSE,"",Length_11!E462)</f>
        <v/>
      </c>
      <c r="O154" s="158" t="str">
        <f t="shared" si="65"/>
        <v/>
      </c>
      <c r="P154" s="158" t="str">
        <f t="shared" si="66"/>
        <v/>
      </c>
      <c r="Q154" s="158" t="str">
        <f t="shared" si="67"/>
        <v/>
      </c>
      <c r="R154" s="158" t="str">
        <f t="shared" si="68"/>
        <v/>
      </c>
      <c r="S154" s="165" t="str">
        <f t="shared" si="50"/>
        <v/>
      </c>
      <c r="T154" s="197" t="str">
        <f t="shared" si="51"/>
        <v/>
      </c>
      <c r="U154" s="158" t="str">
        <f t="shared" si="52"/>
        <v/>
      </c>
      <c r="V154" s="158" t="str">
        <f t="shared" si="53"/>
        <v/>
      </c>
      <c r="W154" s="158" t="str">
        <f t="shared" si="54"/>
        <v/>
      </c>
      <c r="X154" s="158" t="str">
        <f t="shared" si="55"/>
        <v/>
      </c>
      <c r="Y154" s="158" t="str">
        <f t="shared" si="56"/>
        <v/>
      </c>
      <c r="Z154" s="158" t="str">
        <f t="shared" si="57"/>
        <v/>
      </c>
      <c r="AA154" s="202" t="str">
        <f t="shared" si="58"/>
        <v/>
      </c>
      <c r="AB154" s="203" t="str">
        <f t="shared" si="69"/>
        <v/>
      </c>
      <c r="AC154" s="158" t="str">
        <f t="shared" si="70"/>
        <v/>
      </c>
      <c r="AD154" s="158" t="str">
        <f t="shared" si="71"/>
        <v/>
      </c>
      <c r="AE154" s="122"/>
      <c r="AF154" s="158" t="e">
        <f ca="1">IF(Length_11!J149&lt;0,ROUNDUP(Length_11!J149*J$3,$M$335),ROUNDDOWN(Length_11!J149*J$3,$M$335))</f>
        <v>#DIV/0!</v>
      </c>
      <c r="AG154" s="158" t="e">
        <f ca="1">IF(Length_11!K149&lt;0,ROUNDDOWN(Length_11!K149*J$3,$M$335),ROUNDUP(Length_11!K149*J$3,$M$335))</f>
        <v>#DIV/0!</v>
      </c>
      <c r="AH154" s="158" t="str">
        <f t="shared" si="59"/>
        <v>-</v>
      </c>
      <c r="AI154" s="158" t="str">
        <f t="shared" si="60"/>
        <v>-</v>
      </c>
      <c r="AJ154" s="158" t="str">
        <f t="shared" si="61"/>
        <v>-</v>
      </c>
      <c r="AK154" s="158" t="str">
        <f t="shared" si="62"/>
        <v>-</v>
      </c>
      <c r="AL154" s="158" t="str">
        <f t="shared" si="72"/>
        <v/>
      </c>
      <c r="AM154" s="158" t="e">
        <f t="shared" ca="1" si="63"/>
        <v>#DIV/0!</v>
      </c>
    </row>
    <row r="155" spans="2:39" ht="15" customHeight="1">
      <c r="B155" s="175" t="b">
        <f>IF(TRIM(Length_11!A150)="",FALSE,TRUE)</f>
        <v>0</v>
      </c>
      <c r="C155" s="158" t="str">
        <f>IF($B155=FALSE,"",VALUE(Length_11!A150))</f>
        <v/>
      </c>
      <c r="D155" s="158" t="str">
        <f>IF($B155=FALSE,"",Length_11!B150)</f>
        <v/>
      </c>
      <c r="E155" s="175" t="str">
        <f>IF($B155=FALSE,"",Length_11!M150)</f>
        <v/>
      </c>
      <c r="F155" s="175" t="str">
        <f>IF($B155=FALSE,"",Length_11!N150)</f>
        <v/>
      </c>
      <c r="G155" s="175" t="str">
        <f>IF($B155=FALSE,"",Length_11!O150)</f>
        <v/>
      </c>
      <c r="H155" s="175" t="str">
        <f>IF($B155=FALSE,"",Length_11!P150)</f>
        <v/>
      </c>
      <c r="I155" s="175" t="str">
        <f>IF($B155=FALSE,"",Length_11!Q150)</f>
        <v/>
      </c>
      <c r="J155" s="175" t="str">
        <f>IF($B155=FALSE,"",Length_11!R150)</f>
        <v/>
      </c>
      <c r="K155" s="158" t="str">
        <f t="shared" si="64"/>
        <v/>
      </c>
      <c r="L155" s="176" t="str">
        <f t="shared" si="49"/>
        <v/>
      </c>
      <c r="M155" s="178" t="str">
        <f>IF($B155=FALSE,"",Calcu!K155*J$3)</f>
        <v/>
      </c>
      <c r="N155" s="177" t="str">
        <f>IF($B155=FALSE,"",Length_11!E463)</f>
        <v/>
      </c>
      <c r="O155" s="158" t="str">
        <f t="shared" si="65"/>
        <v/>
      </c>
      <c r="P155" s="158" t="str">
        <f t="shared" si="66"/>
        <v/>
      </c>
      <c r="Q155" s="158" t="str">
        <f t="shared" si="67"/>
        <v/>
      </c>
      <c r="R155" s="158" t="str">
        <f t="shared" si="68"/>
        <v/>
      </c>
      <c r="S155" s="165" t="str">
        <f t="shared" si="50"/>
        <v/>
      </c>
      <c r="T155" s="197" t="str">
        <f t="shared" si="51"/>
        <v/>
      </c>
      <c r="U155" s="158" t="str">
        <f t="shared" si="52"/>
        <v/>
      </c>
      <c r="V155" s="158" t="str">
        <f t="shared" si="53"/>
        <v/>
      </c>
      <c r="W155" s="158" t="str">
        <f t="shared" si="54"/>
        <v/>
      </c>
      <c r="X155" s="158" t="str">
        <f t="shared" si="55"/>
        <v/>
      </c>
      <c r="Y155" s="158" t="str">
        <f t="shared" si="56"/>
        <v/>
      </c>
      <c r="Z155" s="158" t="str">
        <f t="shared" si="57"/>
        <v/>
      </c>
      <c r="AA155" s="202" t="str">
        <f t="shared" si="58"/>
        <v/>
      </c>
      <c r="AB155" s="203" t="str">
        <f t="shared" si="69"/>
        <v/>
      </c>
      <c r="AC155" s="158" t="str">
        <f t="shared" si="70"/>
        <v/>
      </c>
      <c r="AD155" s="158" t="str">
        <f t="shared" si="71"/>
        <v/>
      </c>
      <c r="AE155" s="122"/>
      <c r="AF155" s="158" t="e">
        <f ca="1">IF(Length_11!J150&lt;0,ROUNDUP(Length_11!J150*J$3,$M$335),ROUNDDOWN(Length_11!J150*J$3,$M$335))</f>
        <v>#DIV/0!</v>
      </c>
      <c r="AG155" s="158" t="e">
        <f ca="1">IF(Length_11!K150&lt;0,ROUNDDOWN(Length_11!K150*J$3,$M$335),ROUNDUP(Length_11!K150*J$3,$M$335))</f>
        <v>#DIV/0!</v>
      </c>
      <c r="AH155" s="158" t="str">
        <f t="shared" si="59"/>
        <v>-</v>
      </c>
      <c r="AI155" s="158" t="str">
        <f t="shared" si="60"/>
        <v>-</v>
      </c>
      <c r="AJ155" s="158" t="str">
        <f t="shared" si="61"/>
        <v>-</v>
      </c>
      <c r="AK155" s="158" t="str">
        <f t="shared" si="62"/>
        <v>-</v>
      </c>
      <c r="AL155" s="158" t="str">
        <f t="shared" si="72"/>
        <v/>
      </c>
      <c r="AM155" s="158" t="e">
        <f t="shared" ca="1" si="63"/>
        <v>#DIV/0!</v>
      </c>
    </row>
    <row r="156" spans="2:39" ht="15" customHeight="1">
      <c r="B156" s="175" t="b">
        <f>IF(TRIM(Length_11!A151)="",FALSE,TRUE)</f>
        <v>0</v>
      </c>
      <c r="C156" s="158" t="str">
        <f>IF($B156=FALSE,"",VALUE(Length_11!A151))</f>
        <v/>
      </c>
      <c r="D156" s="158" t="str">
        <f>IF($B156=FALSE,"",Length_11!B151)</f>
        <v/>
      </c>
      <c r="E156" s="175" t="str">
        <f>IF($B156=FALSE,"",Length_11!M151)</f>
        <v/>
      </c>
      <c r="F156" s="175" t="str">
        <f>IF($B156=FALSE,"",Length_11!N151)</f>
        <v/>
      </c>
      <c r="G156" s="175" t="str">
        <f>IF($B156=FALSE,"",Length_11!O151)</f>
        <v/>
      </c>
      <c r="H156" s="175" t="str">
        <f>IF($B156=FALSE,"",Length_11!P151)</f>
        <v/>
      </c>
      <c r="I156" s="175" t="str">
        <f>IF($B156=FALSE,"",Length_11!Q151)</f>
        <v/>
      </c>
      <c r="J156" s="175" t="str">
        <f>IF($B156=FALSE,"",Length_11!R151)</f>
        <v/>
      </c>
      <c r="K156" s="158" t="str">
        <f t="shared" si="64"/>
        <v/>
      </c>
      <c r="L156" s="176" t="str">
        <f t="shared" si="49"/>
        <v/>
      </c>
      <c r="M156" s="178" t="str">
        <f>IF($B156=FALSE,"",Calcu!K156*J$3)</f>
        <v/>
      </c>
      <c r="N156" s="177" t="str">
        <f>IF($B156=FALSE,"",Length_11!E464)</f>
        <v/>
      </c>
      <c r="O156" s="158" t="str">
        <f t="shared" si="65"/>
        <v/>
      </c>
      <c r="P156" s="158" t="str">
        <f t="shared" si="66"/>
        <v/>
      </c>
      <c r="Q156" s="158" t="str">
        <f t="shared" si="67"/>
        <v/>
      </c>
      <c r="R156" s="158" t="str">
        <f t="shared" si="68"/>
        <v/>
      </c>
      <c r="S156" s="165" t="str">
        <f t="shared" si="50"/>
        <v/>
      </c>
      <c r="T156" s="197" t="str">
        <f t="shared" si="51"/>
        <v/>
      </c>
      <c r="U156" s="158" t="str">
        <f t="shared" si="52"/>
        <v/>
      </c>
      <c r="V156" s="158" t="str">
        <f t="shared" si="53"/>
        <v/>
      </c>
      <c r="W156" s="158" t="str">
        <f t="shared" si="54"/>
        <v/>
      </c>
      <c r="X156" s="158" t="str">
        <f t="shared" si="55"/>
        <v/>
      </c>
      <c r="Y156" s="158" t="str">
        <f t="shared" si="56"/>
        <v/>
      </c>
      <c r="Z156" s="158" t="str">
        <f t="shared" si="57"/>
        <v/>
      </c>
      <c r="AA156" s="202" t="str">
        <f t="shared" si="58"/>
        <v/>
      </c>
      <c r="AB156" s="203" t="str">
        <f t="shared" si="69"/>
        <v/>
      </c>
      <c r="AC156" s="158" t="str">
        <f t="shared" si="70"/>
        <v/>
      </c>
      <c r="AD156" s="158" t="str">
        <f t="shared" si="71"/>
        <v/>
      </c>
      <c r="AE156" s="122"/>
      <c r="AF156" s="158" t="e">
        <f ca="1">IF(Length_11!J151&lt;0,ROUNDUP(Length_11!J151*J$3,$M$335),ROUNDDOWN(Length_11!J151*J$3,$M$335))</f>
        <v>#DIV/0!</v>
      </c>
      <c r="AG156" s="158" t="e">
        <f ca="1">IF(Length_11!K151&lt;0,ROUNDDOWN(Length_11!K151*J$3,$M$335),ROUNDUP(Length_11!K151*J$3,$M$335))</f>
        <v>#DIV/0!</v>
      </c>
      <c r="AH156" s="158" t="str">
        <f t="shared" si="59"/>
        <v>-</v>
      </c>
      <c r="AI156" s="158" t="str">
        <f t="shared" si="60"/>
        <v>-</v>
      </c>
      <c r="AJ156" s="158" t="str">
        <f t="shared" si="61"/>
        <v>-</v>
      </c>
      <c r="AK156" s="158" t="str">
        <f t="shared" si="62"/>
        <v>-</v>
      </c>
      <c r="AL156" s="158" t="str">
        <f t="shared" si="72"/>
        <v/>
      </c>
      <c r="AM156" s="158" t="e">
        <f t="shared" ca="1" si="63"/>
        <v>#DIV/0!</v>
      </c>
    </row>
    <row r="157" spans="2:39" ht="15" customHeight="1">
      <c r="B157" s="175" t="b">
        <f>IF(TRIM(Length_11!A152)="",FALSE,TRUE)</f>
        <v>0</v>
      </c>
      <c r="C157" s="158" t="str">
        <f>IF($B157=FALSE,"",VALUE(Length_11!A152))</f>
        <v/>
      </c>
      <c r="D157" s="158" t="str">
        <f>IF($B157=FALSE,"",Length_11!B152)</f>
        <v/>
      </c>
      <c r="E157" s="175" t="str">
        <f>IF($B157=FALSE,"",Length_11!M152)</f>
        <v/>
      </c>
      <c r="F157" s="175" t="str">
        <f>IF($B157=FALSE,"",Length_11!N152)</f>
        <v/>
      </c>
      <c r="G157" s="175" t="str">
        <f>IF($B157=FALSE,"",Length_11!O152)</f>
        <v/>
      </c>
      <c r="H157" s="175" t="str">
        <f>IF($B157=FALSE,"",Length_11!P152)</f>
        <v/>
      </c>
      <c r="I157" s="175" t="str">
        <f>IF($B157=FALSE,"",Length_11!Q152)</f>
        <v/>
      </c>
      <c r="J157" s="175" t="str">
        <f>IF($B157=FALSE,"",Length_11!R152)</f>
        <v/>
      </c>
      <c r="K157" s="158" t="str">
        <f t="shared" si="64"/>
        <v/>
      </c>
      <c r="L157" s="176" t="str">
        <f t="shared" si="49"/>
        <v/>
      </c>
      <c r="M157" s="178" t="str">
        <f>IF($B157=FALSE,"",Calcu!K157*J$3)</f>
        <v/>
      </c>
      <c r="N157" s="177" t="str">
        <f>IF($B157=FALSE,"",Length_11!E465)</f>
        <v/>
      </c>
      <c r="O157" s="158" t="str">
        <f t="shared" si="65"/>
        <v/>
      </c>
      <c r="P157" s="158" t="str">
        <f t="shared" si="66"/>
        <v/>
      </c>
      <c r="Q157" s="158" t="str">
        <f t="shared" si="67"/>
        <v/>
      </c>
      <c r="R157" s="158" t="str">
        <f t="shared" si="68"/>
        <v/>
      </c>
      <c r="S157" s="165" t="str">
        <f t="shared" si="50"/>
        <v/>
      </c>
      <c r="T157" s="197" t="str">
        <f t="shared" si="51"/>
        <v/>
      </c>
      <c r="U157" s="158" t="str">
        <f t="shared" si="52"/>
        <v/>
      </c>
      <c r="V157" s="158" t="str">
        <f t="shared" si="53"/>
        <v/>
      </c>
      <c r="W157" s="158" t="str">
        <f t="shared" si="54"/>
        <v/>
      </c>
      <c r="X157" s="158" t="str">
        <f t="shared" si="55"/>
        <v/>
      </c>
      <c r="Y157" s="158" t="str">
        <f t="shared" si="56"/>
        <v/>
      </c>
      <c r="Z157" s="158" t="str">
        <f t="shared" si="57"/>
        <v/>
      </c>
      <c r="AA157" s="202" t="str">
        <f t="shared" si="58"/>
        <v/>
      </c>
      <c r="AB157" s="203" t="str">
        <f t="shared" si="69"/>
        <v/>
      </c>
      <c r="AC157" s="158" t="str">
        <f t="shared" si="70"/>
        <v/>
      </c>
      <c r="AD157" s="158" t="str">
        <f t="shared" si="71"/>
        <v/>
      </c>
      <c r="AE157" s="122"/>
      <c r="AF157" s="158" t="e">
        <f ca="1">IF(Length_11!J152&lt;0,ROUNDUP(Length_11!J152*J$3,$M$335),ROUNDDOWN(Length_11!J152*J$3,$M$335))</f>
        <v>#DIV/0!</v>
      </c>
      <c r="AG157" s="158" t="e">
        <f ca="1">IF(Length_11!K152&lt;0,ROUNDDOWN(Length_11!K152*J$3,$M$335),ROUNDUP(Length_11!K152*J$3,$M$335))</f>
        <v>#DIV/0!</v>
      </c>
      <c r="AH157" s="158" t="str">
        <f t="shared" si="59"/>
        <v>-</v>
      </c>
      <c r="AI157" s="158" t="str">
        <f t="shared" si="60"/>
        <v>-</v>
      </c>
      <c r="AJ157" s="158" t="str">
        <f t="shared" si="61"/>
        <v>-</v>
      </c>
      <c r="AK157" s="158" t="str">
        <f t="shared" si="62"/>
        <v>-</v>
      </c>
      <c r="AL157" s="158" t="str">
        <f t="shared" si="72"/>
        <v/>
      </c>
      <c r="AM157" s="158" t="e">
        <f t="shared" ca="1" si="63"/>
        <v>#DIV/0!</v>
      </c>
    </row>
    <row r="158" spans="2:39" ht="15" customHeight="1">
      <c r="B158" s="175" t="b">
        <f>IF(TRIM(Length_11!A153)="",FALSE,TRUE)</f>
        <v>0</v>
      </c>
      <c r="C158" s="158" t="str">
        <f>IF($B158=FALSE,"",VALUE(Length_11!A153))</f>
        <v/>
      </c>
      <c r="D158" s="158" t="str">
        <f>IF($B158=FALSE,"",Length_11!B153)</f>
        <v/>
      </c>
      <c r="E158" s="175" t="str">
        <f>IF($B158=FALSE,"",Length_11!M153)</f>
        <v/>
      </c>
      <c r="F158" s="175" t="str">
        <f>IF($B158=FALSE,"",Length_11!N153)</f>
        <v/>
      </c>
      <c r="G158" s="175" t="str">
        <f>IF($B158=FALSE,"",Length_11!O153)</f>
        <v/>
      </c>
      <c r="H158" s="175" t="str">
        <f>IF($B158=FALSE,"",Length_11!P153)</f>
        <v/>
      </c>
      <c r="I158" s="175" t="str">
        <f>IF($B158=FALSE,"",Length_11!Q153)</f>
        <v/>
      </c>
      <c r="J158" s="175" t="str">
        <f>IF($B158=FALSE,"",Length_11!R153)</f>
        <v/>
      </c>
      <c r="K158" s="158" t="str">
        <f t="shared" si="64"/>
        <v/>
      </c>
      <c r="L158" s="176" t="str">
        <f t="shared" si="49"/>
        <v/>
      </c>
      <c r="M158" s="178" t="str">
        <f>IF($B158=FALSE,"",Calcu!K158*J$3)</f>
        <v/>
      </c>
      <c r="N158" s="177" t="str">
        <f>IF($B158=FALSE,"",Length_11!E466)</f>
        <v/>
      </c>
      <c r="O158" s="158" t="str">
        <f t="shared" si="65"/>
        <v/>
      </c>
      <c r="P158" s="158" t="str">
        <f t="shared" si="66"/>
        <v/>
      </c>
      <c r="Q158" s="158" t="str">
        <f t="shared" si="67"/>
        <v/>
      </c>
      <c r="R158" s="158" t="str">
        <f t="shared" si="68"/>
        <v/>
      </c>
      <c r="S158" s="165" t="str">
        <f t="shared" si="50"/>
        <v/>
      </c>
      <c r="T158" s="197" t="str">
        <f t="shared" si="51"/>
        <v/>
      </c>
      <c r="U158" s="158" t="str">
        <f t="shared" si="52"/>
        <v/>
      </c>
      <c r="V158" s="158" t="str">
        <f t="shared" si="53"/>
        <v/>
      </c>
      <c r="W158" s="158" t="str">
        <f t="shared" si="54"/>
        <v/>
      </c>
      <c r="X158" s="158" t="str">
        <f t="shared" si="55"/>
        <v/>
      </c>
      <c r="Y158" s="158" t="str">
        <f t="shared" si="56"/>
        <v/>
      </c>
      <c r="Z158" s="158" t="str">
        <f t="shared" si="57"/>
        <v/>
      </c>
      <c r="AA158" s="202" t="str">
        <f t="shared" si="58"/>
        <v/>
      </c>
      <c r="AB158" s="203" t="str">
        <f t="shared" si="69"/>
        <v/>
      </c>
      <c r="AC158" s="158" t="str">
        <f t="shared" si="70"/>
        <v/>
      </c>
      <c r="AD158" s="158" t="str">
        <f t="shared" si="71"/>
        <v/>
      </c>
      <c r="AE158" s="122"/>
      <c r="AF158" s="158" t="e">
        <f ca="1">IF(Length_11!J153&lt;0,ROUNDUP(Length_11!J153*J$3,$M$335),ROUNDDOWN(Length_11!J153*J$3,$M$335))</f>
        <v>#DIV/0!</v>
      </c>
      <c r="AG158" s="158" t="e">
        <f ca="1">IF(Length_11!K153&lt;0,ROUNDDOWN(Length_11!K153*J$3,$M$335),ROUNDUP(Length_11!K153*J$3,$M$335))</f>
        <v>#DIV/0!</v>
      </c>
      <c r="AH158" s="158" t="str">
        <f t="shared" si="59"/>
        <v>-</v>
      </c>
      <c r="AI158" s="158" t="str">
        <f t="shared" si="60"/>
        <v>-</v>
      </c>
      <c r="AJ158" s="158" t="str">
        <f t="shared" si="61"/>
        <v>-</v>
      </c>
      <c r="AK158" s="158" t="str">
        <f t="shared" si="62"/>
        <v>-</v>
      </c>
      <c r="AL158" s="158" t="str">
        <f t="shared" si="72"/>
        <v/>
      </c>
      <c r="AM158" s="158" t="e">
        <f t="shared" ca="1" si="63"/>
        <v>#DIV/0!</v>
      </c>
    </row>
    <row r="159" spans="2:39" ht="15" customHeight="1">
      <c r="B159" s="175" t="b">
        <f>IF(TRIM(Length_11!A154)="",FALSE,TRUE)</f>
        <v>0</v>
      </c>
      <c r="C159" s="158" t="str">
        <f>IF($B159=FALSE,"",VALUE(Length_11!A154))</f>
        <v/>
      </c>
      <c r="D159" s="158" t="str">
        <f>IF($B159=FALSE,"",Length_11!B154)</f>
        <v/>
      </c>
      <c r="E159" s="175" t="str">
        <f>IF($B159=FALSE,"",Length_11!M154)</f>
        <v/>
      </c>
      <c r="F159" s="175" t="str">
        <f>IF($B159=FALSE,"",Length_11!N154)</f>
        <v/>
      </c>
      <c r="G159" s="175" t="str">
        <f>IF($B159=FALSE,"",Length_11!O154)</f>
        <v/>
      </c>
      <c r="H159" s="175" t="str">
        <f>IF($B159=FALSE,"",Length_11!P154)</f>
        <v/>
      </c>
      <c r="I159" s="175" t="str">
        <f>IF($B159=FALSE,"",Length_11!Q154)</f>
        <v/>
      </c>
      <c r="J159" s="175" t="str">
        <f>IF($B159=FALSE,"",Length_11!R154)</f>
        <v/>
      </c>
      <c r="K159" s="158" t="str">
        <f t="shared" si="64"/>
        <v/>
      </c>
      <c r="L159" s="176" t="str">
        <f t="shared" si="49"/>
        <v/>
      </c>
      <c r="M159" s="178" t="str">
        <f>IF($B159=FALSE,"",Calcu!K159*J$3)</f>
        <v/>
      </c>
      <c r="N159" s="177" t="str">
        <f>IF($B159=FALSE,"",Length_11!E467)</f>
        <v/>
      </c>
      <c r="O159" s="158" t="str">
        <f t="shared" si="65"/>
        <v/>
      </c>
      <c r="P159" s="158" t="str">
        <f t="shared" si="66"/>
        <v/>
      </c>
      <c r="Q159" s="158" t="str">
        <f t="shared" si="67"/>
        <v/>
      </c>
      <c r="R159" s="158" t="str">
        <f t="shared" si="68"/>
        <v/>
      </c>
      <c r="S159" s="165" t="str">
        <f t="shared" si="50"/>
        <v/>
      </c>
      <c r="T159" s="197" t="str">
        <f t="shared" si="51"/>
        <v/>
      </c>
      <c r="U159" s="158" t="str">
        <f t="shared" si="52"/>
        <v/>
      </c>
      <c r="V159" s="158" t="str">
        <f t="shared" si="53"/>
        <v/>
      </c>
      <c r="W159" s="158" t="str">
        <f t="shared" si="54"/>
        <v/>
      </c>
      <c r="X159" s="158" t="str">
        <f t="shared" si="55"/>
        <v/>
      </c>
      <c r="Y159" s="158" t="str">
        <f t="shared" si="56"/>
        <v/>
      </c>
      <c r="Z159" s="158" t="str">
        <f t="shared" si="57"/>
        <v/>
      </c>
      <c r="AA159" s="202" t="str">
        <f t="shared" si="58"/>
        <v/>
      </c>
      <c r="AB159" s="203" t="str">
        <f t="shared" si="69"/>
        <v/>
      </c>
      <c r="AC159" s="158" t="str">
        <f t="shared" si="70"/>
        <v/>
      </c>
      <c r="AD159" s="158" t="str">
        <f t="shared" si="71"/>
        <v/>
      </c>
      <c r="AE159" s="122"/>
      <c r="AF159" s="158" t="e">
        <f ca="1">IF(Length_11!J154&lt;0,ROUNDUP(Length_11!J154*J$3,$M$335),ROUNDDOWN(Length_11!J154*J$3,$M$335))</f>
        <v>#DIV/0!</v>
      </c>
      <c r="AG159" s="158" t="e">
        <f ca="1">IF(Length_11!K154&lt;0,ROUNDDOWN(Length_11!K154*J$3,$M$335),ROUNDUP(Length_11!K154*J$3,$M$335))</f>
        <v>#DIV/0!</v>
      </c>
      <c r="AH159" s="158" t="str">
        <f t="shared" si="59"/>
        <v>-</v>
      </c>
      <c r="AI159" s="158" t="str">
        <f t="shared" si="60"/>
        <v>-</v>
      </c>
      <c r="AJ159" s="158" t="str">
        <f t="shared" si="61"/>
        <v>-</v>
      </c>
      <c r="AK159" s="158" t="str">
        <f t="shared" si="62"/>
        <v>-</v>
      </c>
      <c r="AL159" s="158" t="str">
        <f t="shared" si="72"/>
        <v/>
      </c>
      <c r="AM159" s="158" t="e">
        <f t="shared" ca="1" si="63"/>
        <v>#DIV/0!</v>
      </c>
    </row>
    <row r="160" spans="2:39" ht="15" customHeight="1">
      <c r="B160" s="175" t="b">
        <f>IF(TRIM(Length_11!A155)="",FALSE,TRUE)</f>
        <v>0</v>
      </c>
      <c r="C160" s="158" t="str">
        <f>IF($B160=FALSE,"",VALUE(Length_11!A155))</f>
        <v/>
      </c>
      <c r="D160" s="158" t="str">
        <f>IF($B160=FALSE,"",Length_11!B155)</f>
        <v/>
      </c>
      <c r="E160" s="175" t="str">
        <f>IF($B160=FALSE,"",Length_11!M155)</f>
        <v/>
      </c>
      <c r="F160" s="175" t="str">
        <f>IF($B160=FALSE,"",Length_11!N155)</f>
        <v/>
      </c>
      <c r="G160" s="175" t="str">
        <f>IF($B160=FALSE,"",Length_11!O155)</f>
        <v/>
      </c>
      <c r="H160" s="175" t="str">
        <f>IF($B160=FALSE,"",Length_11!P155)</f>
        <v/>
      </c>
      <c r="I160" s="175" t="str">
        <f>IF($B160=FALSE,"",Length_11!Q155)</f>
        <v/>
      </c>
      <c r="J160" s="175" t="str">
        <f>IF($B160=FALSE,"",Length_11!R155)</f>
        <v/>
      </c>
      <c r="K160" s="158" t="str">
        <f t="shared" si="64"/>
        <v/>
      </c>
      <c r="L160" s="176" t="str">
        <f t="shared" si="49"/>
        <v/>
      </c>
      <c r="M160" s="178" t="str">
        <f>IF($B160=FALSE,"",Calcu!K160*J$3)</f>
        <v/>
      </c>
      <c r="N160" s="177" t="str">
        <f>IF($B160=FALSE,"",Length_11!E468)</f>
        <v/>
      </c>
      <c r="O160" s="158" t="str">
        <f t="shared" si="65"/>
        <v/>
      </c>
      <c r="P160" s="158" t="str">
        <f t="shared" si="66"/>
        <v/>
      </c>
      <c r="Q160" s="158" t="str">
        <f t="shared" si="67"/>
        <v/>
      </c>
      <c r="R160" s="158" t="str">
        <f t="shared" si="68"/>
        <v/>
      </c>
      <c r="S160" s="165" t="str">
        <f t="shared" si="50"/>
        <v/>
      </c>
      <c r="T160" s="197" t="str">
        <f t="shared" si="51"/>
        <v/>
      </c>
      <c r="U160" s="158" t="str">
        <f t="shared" si="52"/>
        <v/>
      </c>
      <c r="V160" s="158" t="str">
        <f t="shared" si="53"/>
        <v/>
      </c>
      <c r="W160" s="158" t="str">
        <f t="shared" si="54"/>
        <v/>
      </c>
      <c r="X160" s="158" t="str">
        <f t="shared" si="55"/>
        <v/>
      </c>
      <c r="Y160" s="158" t="str">
        <f t="shared" si="56"/>
        <v/>
      </c>
      <c r="Z160" s="158" t="str">
        <f t="shared" si="57"/>
        <v/>
      </c>
      <c r="AA160" s="202" t="str">
        <f t="shared" si="58"/>
        <v/>
      </c>
      <c r="AB160" s="203" t="str">
        <f t="shared" si="69"/>
        <v/>
      </c>
      <c r="AC160" s="158" t="str">
        <f t="shared" si="70"/>
        <v/>
      </c>
      <c r="AD160" s="158" t="str">
        <f t="shared" si="71"/>
        <v/>
      </c>
      <c r="AE160" s="122"/>
      <c r="AF160" s="158" t="e">
        <f ca="1">IF(Length_11!J155&lt;0,ROUNDUP(Length_11!J155*J$3,$M$335),ROUNDDOWN(Length_11!J155*J$3,$M$335))</f>
        <v>#DIV/0!</v>
      </c>
      <c r="AG160" s="158" t="e">
        <f ca="1">IF(Length_11!K155&lt;0,ROUNDDOWN(Length_11!K155*J$3,$M$335),ROUNDUP(Length_11!K155*J$3,$M$335))</f>
        <v>#DIV/0!</v>
      </c>
      <c r="AH160" s="158" t="str">
        <f t="shared" si="59"/>
        <v>-</v>
      </c>
      <c r="AI160" s="158" t="str">
        <f t="shared" si="60"/>
        <v>-</v>
      </c>
      <c r="AJ160" s="158" t="str">
        <f t="shared" si="61"/>
        <v>-</v>
      </c>
      <c r="AK160" s="158" t="str">
        <f t="shared" si="62"/>
        <v>-</v>
      </c>
      <c r="AL160" s="158" t="str">
        <f t="shared" si="72"/>
        <v/>
      </c>
      <c r="AM160" s="158" t="e">
        <f t="shared" ca="1" si="63"/>
        <v>#DIV/0!</v>
      </c>
    </row>
    <row r="161" spans="2:39" ht="15" customHeight="1">
      <c r="B161" s="175" t="b">
        <f>IF(TRIM(Length_11!A156)="",FALSE,TRUE)</f>
        <v>0</v>
      </c>
      <c r="C161" s="158" t="str">
        <f>IF($B161=FALSE,"",VALUE(Length_11!A156))</f>
        <v/>
      </c>
      <c r="D161" s="158" t="str">
        <f>IF($B161=FALSE,"",Length_11!B156)</f>
        <v/>
      </c>
      <c r="E161" s="175" t="str">
        <f>IF($B161=FALSE,"",Length_11!M156)</f>
        <v/>
      </c>
      <c r="F161" s="175" t="str">
        <f>IF($B161=FALSE,"",Length_11!N156)</f>
        <v/>
      </c>
      <c r="G161" s="175" t="str">
        <f>IF($B161=FALSE,"",Length_11!O156)</f>
        <v/>
      </c>
      <c r="H161" s="175" t="str">
        <f>IF($B161=FALSE,"",Length_11!P156)</f>
        <v/>
      </c>
      <c r="I161" s="175" t="str">
        <f>IF($B161=FALSE,"",Length_11!Q156)</f>
        <v/>
      </c>
      <c r="J161" s="175" t="str">
        <f>IF($B161=FALSE,"",Length_11!R156)</f>
        <v/>
      </c>
      <c r="K161" s="158" t="str">
        <f t="shared" si="64"/>
        <v/>
      </c>
      <c r="L161" s="176" t="str">
        <f t="shared" si="49"/>
        <v/>
      </c>
      <c r="M161" s="178" t="str">
        <f>IF($B161=FALSE,"",Calcu!K161*J$3)</f>
        <v/>
      </c>
      <c r="N161" s="177" t="str">
        <f>IF($B161=FALSE,"",Length_11!E469)</f>
        <v/>
      </c>
      <c r="O161" s="158" t="str">
        <f t="shared" si="65"/>
        <v/>
      </c>
      <c r="P161" s="158" t="str">
        <f t="shared" si="66"/>
        <v/>
      </c>
      <c r="Q161" s="158" t="str">
        <f t="shared" si="67"/>
        <v/>
      </c>
      <c r="R161" s="158" t="str">
        <f t="shared" si="68"/>
        <v/>
      </c>
      <c r="S161" s="165" t="str">
        <f t="shared" si="50"/>
        <v/>
      </c>
      <c r="T161" s="197" t="str">
        <f t="shared" si="51"/>
        <v/>
      </c>
      <c r="U161" s="158" t="str">
        <f t="shared" si="52"/>
        <v/>
      </c>
      <c r="V161" s="158" t="str">
        <f t="shared" si="53"/>
        <v/>
      </c>
      <c r="W161" s="158" t="str">
        <f t="shared" si="54"/>
        <v/>
      </c>
      <c r="X161" s="158" t="str">
        <f t="shared" si="55"/>
        <v/>
      </c>
      <c r="Y161" s="158" t="str">
        <f t="shared" si="56"/>
        <v/>
      </c>
      <c r="Z161" s="158" t="str">
        <f t="shared" si="57"/>
        <v/>
      </c>
      <c r="AA161" s="202" t="str">
        <f t="shared" si="58"/>
        <v/>
      </c>
      <c r="AB161" s="203" t="str">
        <f t="shared" si="69"/>
        <v/>
      </c>
      <c r="AC161" s="158" t="str">
        <f t="shared" si="70"/>
        <v/>
      </c>
      <c r="AD161" s="158" t="str">
        <f t="shared" si="71"/>
        <v/>
      </c>
      <c r="AE161" s="122"/>
      <c r="AF161" s="158" t="e">
        <f ca="1">IF(Length_11!J156&lt;0,ROUNDUP(Length_11!J156*J$3,$M$335),ROUNDDOWN(Length_11!J156*J$3,$M$335))</f>
        <v>#DIV/0!</v>
      </c>
      <c r="AG161" s="158" t="e">
        <f ca="1">IF(Length_11!K156&lt;0,ROUNDDOWN(Length_11!K156*J$3,$M$335),ROUNDUP(Length_11!K156*J$3,$M$335))</f>
        <v>#DIV/0!</v>
      </c>
      <c r="AH161" s="158" t="str">
        <f t="shared" si="59"/>
        <v>-</v>
      </c>
      <c r="AI161" s="158" t="str">
        <f t="shared" si="60"/>
        <v>-</v>
      </c>
      <c r="AJ161" s="158" t="str">
        <f t="shared" si="61"/>
        <v>-</v>
      </c>
      <c r="AK161" s="158" t="str">
        <f t="shared" si="62"/>
        <v>-</v>
      </c>
      <c r="AL161" s="158" t="str">
        <f t="shared" si="72"/>
        <v/>
      </c>
      <c r="AM161" s="158" t="e">
        <f t="shared" ca="1" si="63"/>
        <v>#DIV/0!</v>
      </c>
    </row>
    <row r="162" spans="2:39" ht="15" customHeight="1">
      <c r="B162" s="175" t="b">
        <f>IF(TRIM(Length_11!A157)="",FALSE,TRUE)</f>
        <v>0</v>
      </c>
      <c r="C162" s="158" t="str">
        <f>IF($B162=FALSE,"",VALUE(Length_11!A157))</f>
        <v/>
      </c>
      <c r="D162" s="158" t="str">
        <f>IF($B162=FALSE,"",Length_11!B157)</f>
        <v/>
      </c>
      <c r="E162" s="175" t="str">
        <f>IF($B162=FALSE,"",Length_11!M157)</f>
        <v/>
      </c>
      <c r="F162" s="175" t="str">
        <f>IF($B162=FALSE,"",Length_11!N157)</f>
        <v/>
      </c>
      <c r="G162" s="175" t="str">
        <f>IF($B162=FALSE,"",Length_11!O157)</f>
        <v/>
      </c>
      <c r="H162" s="175" t="str">
        <f>IF($B162=FALSE,"",Length_11!P157)</f>
        <v/>
      </c>
      <c r="I162" s="175" t="str">
        <f>IF($B162=FALSE,"",Length_11!Q157)</f>
        <v/>
      </c>
      <c r="J162" s="175" t="str">
        <f>IF($B162=FALSE,"",Length_11!R157)</f>
        <v/>
      </c>
      <c r="K162" s="158" t="str">
        <f t="shared" si="64"/>
        <v/>
      </c>
      <c r="L162" s="176" t="str">
        <f t="shared" si="49"/>
        <v/>
      </c>
      <c r="M162" s="178" t="str">
        <f>IF($B162=FALSE,"",Calcu!K162*J$3)</f>
        <v/>
      </c>
      <c r="N162" s="177" t="str">
        <f>IF($B162=FALSE,"",Length_11!E470)</f>
        <v/>
      </c>
      <c r="O162" s="158" t="str">
        <f t="shared" si="65"/>
        <v/>
      </c>
      <c r="P162" s="158" t="str">
        <f t="shared" si="66"/>
        <v/>
      </c>
      <c r="Q162" s="158" t="str">
        <f t="shared" si="67"/>
        <v/>
      </c>
      <c r="R162" s="158" t="str">
        <f t="shared" si="68"/>
        <v/>
      </c>
      <c r="S162" s="165" t="str">
        <f t="shared" si="50"/>
        <v/>
      </c>
      <c r="T162" s="197" t="str">
        <f t="shared" si="51"/>
        <v/>
      </c>
      <c r="U162" s="158" t="str">
        <f t="shared" si="52"/>
        <v/>
      </c>
      <c r="V162" s="158" t="str">
        <f t="shared" si="53"/>
        <v/>
      </c>
      <c r="W162" s="158" t="str">
        <f t="shared" si="54"/>
        <v/>
      </c>
      <c r="X162" s="158" t="str">
        <f t="shared" si="55"/>
        <v/>
      </c>
      <c r="Y162" s="158" t="str">
        <f t="shared" si="56"/>
        <v/>
      </c>
      <c r="Z162" s="158" t="str">
        <f t="shared" si="57"/>
        <v/>
      </c>
      <c r="AA162" s="202" t="str">
        <f t="shared" si="58"/>
        <v/>
      </c>
      <c r="AB162" s="203" t="str">
        <f t="shared" si="69"/>
        <v/>
      </c>
      <c r="AC162" s="158" t="str">
        <f t="shared" si="70"/>
        <v/>
      </c>
      <c r="AD162" s="158" t="str">
        <f t="shared" si="71"/>
        <v/>
      </c>
      <c r="AE162" s="122"/>
      <c r="AF162" s="158" t="e">
        <f ca="1">IF(Length_11!J157&lt;0,ROUNDUP(Length_11!J157*J$3,$M$335),ROUNDDOWN(Length_11!J157*J$3,$M$335))</f>
        <v>#DIV/0!</v>
      </c>
      <c r="AG162" s="158" t="e">
        <f ca="1">IF(Length_11!K157&lt;0,ROUNDDOWN(Length_11!K157*J$3,$M$335),ROUNDUP(Length_11!K157*J$3,$M$335))</f>
        <v>#DIV/0!</v>
      </c>
      <c r="AH162" s="158" t="str">
        <f t="shared" si="59"/>
        <v>-</v>
      </c>
      <c r="AI162" s="158" t="str">
        <f t="shared" si="60"/>
        <v>-</v>
      </c>
      <c r="AJ162" s="158" t="str">
        <f t="shared" si="61"/>
        <v>-</v>
      </c>
      <c r="AK162" s="158" t="str">
        <f t="shared" si="62"/>
        <v>-</v>
      </c>
      <c r="AL162" s="158" t="str">
        <f t="shared" si="72"/>
        <v/>
      </c>
      <c r="AM162" s="158" t="e">
        <f t="shared" ca="1" si="63"/>
        <v>#DIV/0!</v>
      </c>
    </row>
    <row r="163" spans="2:39" ht="15" customHeight="1">
      <c r="B163" s="175" t="b">
        <f>IF(TRIM(Length_11!A158)="",FALSE,TRUE)</f>
        <v>0</v>
      </c>
      <c r="C163" s="158" t="str">
        <f>IF($B163=FALSE,"",VALUE(Length_11!A158))</f>
        <v/>
      </c>
      <c r="D163" s="158" t="str">
        <f>IF($B163=FALSE,"",Length_11!B158)</f>
        <v/>
      </c>
      <c r="E163" s="175" t="str">
        <f>IF($B163=FALSE,"",Length_11!M158)</f>
        <v/>
      </c>
      <c r="F163" s="175" t="str">
        <f>IF($B163=FALSE,"",Length_11!N158)</f>
        <v/>
      </c>
      <c r="G163" s="175" t="str">
        <f>IF($B163=FALSE,"",Length_11!O158)</f>
        <v/>
      </c>
      <c r="H163" s="175" t="str">
        <f>IF($B163=FALSE,"",Length_11!P158)</f>
        <v/>
      </c>
      <c r="I163" s="175" t="str">
        <f>IF($B163=FALSE,"",Length_11!Q158)</f>
        <v/>
      </c>
      <c r="J163" s="175" t="str">
        <f>IF($B163=FALSE,"",Length_11!R158)</f>
        <v/>
      </c>
      <c r="K163" s="158" t="str">
        <f t="shared" si="64"/>
        <v/>
      </c>
      <c r="L163" s="176" t="str">
        <f t="shared" si="49"/>
        <v/>
      </c>
      <c r="M163" s="178" t="str">
        <f>IF($B163=FALSE,"",Calcu!K163*J$3)</f>
        <v/>
      </c>
      <c r="N163" s="177" t="str">
        <f>IF($B163=FALSE,"",Length_11!E471)</f>
        <v/>
      </c>
      <c r="O163" s="158" t="str">
        <f t="shared" si="65"/>
        <v/>
      </c>
      <c r="P163" s="158" t="str">
        <f t="shared" si="66"/>
        <v/>
      </c>
      <c r="Q163" s="158" t="str">
        <f t="shared" si="67"/>
        <v/>
      </c>
      <c r="R163" s="158" t="str">
        <f t="shared" si="68"/>
        <v/>
      </c>
      <c r="S163" s="165" t="str">
        <f t="shared" si="50"/>
        <v/>
      </c>
      <c r="T163" s="197" t="str">
        <f t="shared" si="51"/>
        <v/>
      </c>
      <c r="U163" s="158" t="str">
        <f t="shared" si="52"/>
        <v/>
      </c>
      <c r="V163" s="158" t="str">
        <f t="shared" si="53"/>
        <v/>
      </c>
      <c r="W163" s="158" t="str">
        <f t="shared" si="54"/>
        <v/>
      </c>
      <c r="X163" s="158" t="str">
        <f t="shared" si="55"/>
        <v/>
      </c>
      <c r="Y163" s="158" t="str">
        <f t="shared" si="56"/>
        <v/>
      </c>
      <c r="Z163" s="158" t="str">
        <f t="shared" si="57"/>
        <v/>
      </c>
      <c r="AA163" s="202" t="str">
        <f t="shared" si="58"/>
        <v/>
      </c>
      <c r="AB163" s="203" t="str">
        <f t="shared" si="69"/>
        <v/>
      </c>
      <c r="AC163" s="158" t="str">
        <f t="shared" si="70"/>
        <v/>
      </c>
      <c r="AD163" s="158" t="str">
        <f t="shared" si="71"/>
        <v/>
      </c>
      <c r="AE163" s="122"/>
      <c r="AF163" s="158" t="e">
        <f ca="1">IF(Length_11!J158&lt;0,ROUNDUP(Length_11!J158*J$3,$M$335),ROUNDDOWN(Length_11!J158*J$3,$M$335))</f>
        <v>#DIV/0!</v>
      </c>
      <c r="AG163" s="158" t="e">
        <f ca="1">IF(Length_11!K158&lt;0,ROUNDDOWN(Length_11!K158*J$3,$M$335),ROUNDUP(Length_11!K158*J$3,$M$335))</f>
        <v>#DIV/0!</v>
      </c>
      <c r="AH163" s="158" t="str">
        <f t="shared" si="59"/>
        <v>-</v>
      </c>
      <c r="AI163" s="158" t="str">
        <f t="shared" si="60"/>
        <v>-</v>
      </c>
      <c r="AJ163" s="158" t="str">
        <f t="shared" si="61"/>
        <v>-</v>
      </c>
      <c r="AK163" s="158" t="str">
        <f t="shared" si="62"/>
        <v>-</v>
      </c>
      <c r="AL163" s="158" t="str">
        <f t="shared" si="72"/>
        <v/>
      </c>
      <c r="AM163" s="158" t="e">
        <f t="shared" ca="1" si="63"/>
        <v>#DIV/0!</v>
      </c>
    </row>
    <row r="164" spans="2:39" ht="15" customHeight="1">
      <c r="B164" s="175" t="b">
        <f>IF(TRIM(Length_11!A159)="",FALSE,TRUE)</f>
        <v>0</v>
      </c>
      <c r="C164" s="158" t="str">
        <f>IF($B164=FALSE,"",VALUE(Length_11!A159))</f>
        <v/>
      </c>
      <c r="D164" s="158" t="str">
        <f>IF($B164=FALSE,"",Length_11!B159)</f>
        <v/>
      </c>
      <c r="E164" s="175" t="str">
        <f>IF($B164=FALSE,"",Length_11!M159)</f>
        <v/>
      </c>
      <c r="F164" s="175" t="str">
        <f>IF($B164=FALSE,"",Length_11!N159)</f>
        <v/>
      </c>
      <c r="G164" s="175" t="str">
        <f>IF($B164=FALSE,"",Length_11!O159)</f>
        <v/>
      </c>
      <c r="H164" s="175" t="str">
        <f>IF($B164=FALSE,"",Length_11!P159)</f>
        <v/>
      </c>
      <c r="I164" s="175" t="str">
        <f>IF($B164=FALSE,"",Length_11!Q159)</f>
        <v/>
      </c>
      <c r="J164" s="175" t="str">
        <f>IF($B164=FALSE,"",Length_11!R159)</f>
        <v/>
      </c>
      <c r="K164" s="158" t="str">
        <f t="shared" si="64"/>
        <v/>
      </c>
      <c r="L164" s="176" t="str">
        <f t="shared" si="49"/>
        <v/>
      </c>
      <c r="M164" s="178" t="str">
        <f>IF($B164=FALSE,"",Calcu!K164*J$3)</f>
        <v/>
      </c>
      <c r="N164" s="177" t="str">
        <f>IF($B164=FALSE,"",Length_11!E472)</f>
        <v/>
      </c>
      <c r="O164" s="158" t="str">
        <f t="shared" si="65"/>
        <v/>
      </c>
      <c r="P164" s="158" t="str">
        <f t="shared" si="66"/>
        <v/>
      </c>
      <c r="Q164" s="158" t="str">
        <f t="shared" si="67"/>
        <v/>
      </c>
      <c r="R164" s="158" t="str">
        <f t="shared" si="68"/>
        <v/>
      </c>
      <c r="S164" s="165" t="str">
        <f t="shared" si="50"/>
        <v/>
      </c>
      <c r="T164" s="197" t="str">
        <f t="shared" si="51"/>
        <v/>
      </c>
      <c r="U164" s="158" t="str">
        <f t="shared" si="52"/>
        <v/>
      </c>
      <c r="V164" s="158" t="str">
        <f t="shared" si="53"/>
        <v/>
      </c>
      <c r="W164" s="158" t="str">
        <f t="shared" si="54"/>
        <v/>
      </c>
      <c r="X164" s="158" t="str">
        <f t="shared" si="55"/>
        <v/>
      </c>
      <c r="Y164" s="158" t="str">
        <f t="shared" si="56"/>
        <v/>
      </c>
      <c r="Z164" s="158" t="str">
        <f t="shared" si="57"/>
        <v/>
      </c>
      <c r="AA164" s="202" t="str">
        <f t="shared" si="58"/>
        <v/>
      </c>
      <c r="AB164" s="203" t="str">
        <f t="shared" si="69"/>
        <v/>
      </c>
      <c r="AC164" s="158" t="str">
        <f t="shared" si="70"/>
        <v/>
      </c>
      <c r="AD164" s="158" t="str">
        <f t="shared" si="71"/>
        <v/>
      </c>
      <c r="AE164" s="122"/>
      <c r="AF164" s="158" t="e">
        <f ca="1">IF(Length_11!J159&lt;0,ROUNDUP(Length_11!J159*J$3,$M$335),ROUNDDOWN(Length_11!J159*J$3,$M$335))</f>
        <v>#DIV/0!</v>
      </c>
      <c r="AG164" s="158" t="e">
        <f ca="1">IF(Length_11!K159&lt;0,ROUNDDOWN(Length_11!K159*J$3,$M$335),ROUNDUP(Length_11!K159*J$3,$M$335))</f>
        <v>#DIV/0!</v>
      </c>
      <c r="AH164" s="158" t="str">
        <f t="shared" si="59"/>
        <v>-</v>
      </c>
      <c r="AI164" s="158" t="str">
        <f t="shared" si="60"/>
        <v>-</v>
      </c>
      <c r="AJ164" s="158" t="str">
        <f t="shared" si="61"/>
        <v>-</v>
      </c>
      <c r="AK164" s="158" t="str">
        <f t="shared" si="62"/>
        <v>-</v>
      </c>
      <c r="AL164" s="158" t="str">
        <f t="shared" si="72"/>
        <v/>
      </c>
      <c r="AM164" s="158" t="e">
        <f t="shared" ca="1" si="63"/>
        <v>#DIV/0!</v>
      </c>
    </row>
    <row r="165" spans="2:39" ht="15" customHeight="1">
      <c r="B165" s="175" t="b">
        <f>IF(TRIM(Length_11!A160)="",FALSE,TRUE)</f>
        <v>0</v>
      </c>
      <c r="C165" s="158" t="str">
        <f>IF($B165=FALSE,"",VALUE(Length_11!A160))</f>
        <v/>
      </c>
      <c r="D165" s="158" t="str">
        <f>IF($B165=FALSE,"",Length_11!B160)</f>
        <v/>
      </c>
      <c r="E165" s="175" t="str">
        <f>IF($B165=FALSE,"",Length_11!M160)</f>
        <v/>
      </c>
      <c r="F165" s="175" t="str">
        <f>IF($B165=FALSE,"",Length_11!N160)</f>
        <v/>
      </c>
      <c r="G165" s="175" t="str">
        <f>IF($B165=FALSE,"",Length_11!O160)</f>
        <v/>
      </c>
      <c r="H165" s="175" t="str">
        <f>IF($B165=FALSE,"",Length_11!P160)</f>
        <v/>
      </c>
      <c r="I165" s="175" t="str">
        <f>IF($B165=FALSE,"",Length_11!Q160)</f>
        <v/>
      </c>
      <c r="J165" s="175" t="str">
        <f>IF($B165=FALSE,"",Length_11!R160)</f>
        <v/>
      </c>
      <c r="K165" s="158" t="str">
        <f t="shared" si="64"/>
        <v/>
      </c>
      <c r="L165" s="176" t="str">
        <f t="shared" si="49"/>
        <v/>
      </c>
      <c r="M165" s="178" t="str">
        <f>IF($B165=FALSE,"",Calcu!K165*J$3)</f>
        <v/>
      </c>
      <c r="N165" s="177" t="str">
        <f>IF($B165=FALSE,"",Length_11!E473)</f>
        <v/>
      </c>
      <c r="O165" s="158" t="str">
        <f t="shared" si="65"/>
        <v/>
      </c>
      <c r="P165" s="158" t="str">
        <f t="shared" si="66"/>
        <v/>
      </c>
      <c r="Q165" s="158" t="str">
        <f t="shared" si="67"/>
        <v/>
      </c>
      <c r="R165" s="158" t="str">
        <f t="shared" si="68"/>
        <v/>
      </c>
      <c r="S165" s="165" t="str">
        <f t="shared" si="50"/>
        <v/>
      </c>
      <c r="T165" s="197" t="str">
        <f t="shared" si="51"/>
        <v/>
      </c>
      <c r="U165" s="158" t="str">
        <f t="shared" si="52"/>
        <v/>
      </c>
      <c r="V165" s="158" t="str">
        <f t="shared" si="53"/>
        <v/>
      </c>
      <c r="W165" s="158" t="str">
        <f t="shared" si="54"/>
        <v/>
      </c>
      <c r="X165" s="158" t="str">
        <f t="shared" si="55"/>
        <v/>
      </c>
      <c r="Y165" s="158" t="str">
        <f t="shared" si="56"/>
        <v/>
      </c>
      <c r="Z165" s="158" t="str">
        <f t="shared" si="57"/>
        <v/>
      </c>
      <c r="AA165" s="202" t="str">
        <f t="shared" si="58"/>
        <v/>
      </c>
      <c r="AB165" s="203" t="str">
        <f t="shared" si="69"/>
        <v/>
      </c>
      <c r="AC165" s="158" t="str">
        <f t="shared" si="70"/>
        <v/>
      </c>
      <c r="AD165" s="158" t="str">
        <f t="shared" si="71"/>
        <v/>
      </c>
      <c r="AE165" s="122"/>
      <c r="AF165" s="158" t="e">
        <f ca="1">IF(Length_11!J160&lt;0,ROUNDUP(Length_11!J160*J$3,$M$335),ROUNDDOWN(Length_11!J160*J$3,$M$335))</f>
        <v>#DIV/0!</v>
      </c>
      <c r="AG165" s="158" t="e">
        <f ca="1">IF(Length_11!K160&lt;0,ROUNDDOWN(Length_11!K160*J$3,$M$335),ROUNDUP(Length_11!K160*J$3,$M$335))</f>
        <v>#DIV/0!</v>
      </c>
      <c r="AH165" s="158" t="str">
        <f t="shared" si="59"/>
        <v>-</v>
      </c>
      <c r="AI165" s="158" t="str">
        <f t="shared" si="60"/>
        <v>-</v>
      </c>
      <c r="AJ165" s="158" t="str">
        <f t="shared" si="61"/>
        <v>-</v>
      </c>
      <c r="AK165" s="158" t="str">
        <f t="shared" si="62"/>
        <v>-</v>
      </c>
      <c r="AL165" s="158" t="str">
        <f t="shared" si="72"/>
        <v/>
      </c>
      <c r="AM165" s="158" t="e">
        <f t="shared" ca="1" si="63"/>
        <v>#DIV/0!</v>
      </c>
    </row>
    <row r="166" spans="2:39" ht="15" customHeight="1">
      <c r="B166" s="175" t="b">
        <f>IF(TRIM(Length_11!A161)="",FALSE,TRUE)</f>
        <v>0</v>
      </c>
      <c r="C166" s="158" t="str">
        <f>IF($B166=FALSE,"",VALUE(Length_11!A161))</f>
        <v/>
      </c>
      <c r="D166" s="158" t="str">
        <f>IF($B166=FALSE,"",Length_11!B161)</f>
        <v/>
      </c>
      <c r="E166" s="175" t="str">
        <f>IF($B166=FALSE,"",Length_11!M161)</f>
        <v/>
      </c>
      <c r="F166" s="175" t="str">
        <f>IF($B166=FALSE,"",Length_11!N161)</f>
        <v/>
      </c>
      <c r="G166" s="175" t="str">
        <f>IF($B166=FALSE,"",Length_11!O161)</f>
        <v/>
      </c>
      <c r="H166" s="175" t="str">
        <f>IF($B166=FALSE,"",Length_11!P161)</f>
        <v/>
      </c>
      <c r="I166" s="175" t="str">
        <f>IF($B166=FALSE,"",Length_11!Q161)</f>
        <v/>
      </c>
      <c r="J166" s="175" t="str">
        <f>IF($B166=FALSE,"",Length_11!R161)</f>
        <v/>
      </c>
      <c r="K166" s="158" t="str">
        <f t="shared" si="64"/>
        <v/>
      </c>
      <c r="L166" s="176" t="str">
        <f t="shared" si="49"/>
        <v/>
      </c>
      <c r="M166" s="178" t="str">
        <f>IF($B166=FALSE,"",Calcu!K166*J$3)</f>
        <v/>
      </c>
      <c r="N166" s="177" t="str">
        <f>IF($B166=FALSE,"",Length_11!E474)</f>
        <v/>
      </c>
      <c r="O166" s="158" t="str">
        <f t="shared" si="65"/>
        <v/>
      </c>
      <c r="P166" s="158" t="str">
        <f t="shared" si="66"/>
        <v/>
      </c>
      <c r="Q166" s="158" t="str">
        <f t="shared" si="67"/>
        <v/>
      </c>
      <c r="R166" s="158" t="str">
        <f t="shared" si="68"/>
        <v/>
      </c>
      <c r="S166" s="165" t="str">
        <f t="shared" si="50"/>
        <v/>
      </c>
      <c r="T166" s="197" t="str">
        <f t="shared" si="51"/>
        <v/>
      </c>
      <c r="U166" s="158" t="str">
        <f t="shared" si="52"/>
        <v/>
      </c>
      <c r="V166" s="158" t="str">
        <f t="shared" si="53"/>
        <v/>
      </c>
      <c r="W166" s="158" t="str">
        <f t="shared" si="54"/>
        <v/>
      </c>
      <c r="X166" s="158" t="str">
        <f t="shared" si="55"/>
        <v/>
      </c>
      <c r="Y166" s="158" t="str">
        <f t="shared" si="56"/>
        <v/>
      </c>
      <c r="Z166" s="158" t="str">
        <f t="shared" si="57"/>
        <v/>
      </c>
      <c r="AA166" s="202" t="str">
        <f t="shared" si="58"/>
        <v/>
      </c>
      <c r="AB166" s="203" t="str">
        <f t="shared" si="69"/>
        <v/>
      </c>
      <c r="AC166" s="158" t="str">
        <f t="shared" si="70"/>
        <v/>
      </c>
      <c r="AD166" s="158" t="str">
        <f t="shared" si="71"/>
        <v/>
      </c>
      <c r="AE166" s="122"/>
      <c r="AF166" s="158" t="e">
        <f ca="1">IF(Length_11!J161&lt;0,ROUNDUP(Length_11!J161*J$3,$M$335),ROUNDDOWN(Length_11!J161*J$3,$M$335))</f>
        <v>#DIV/0!</v>
      </c>
      <c r="AG166" s="158" t="e">
        <f ca="1">IF(Length_11!K161&lt;0,ROUNDDOWN(Length_11!K161*J$3,$M$335),ROUNDUP(Length_11!K161*J$3,$M$335))</f>
        <v>#DIV/0!</v>
      </c>
      <c r="AH166" s="158" t="str">
        <f t="shared" si="59"/>
        <v>-</v>
      </c>
      <c r="AI166" s="158" t="str">
        <f t="shared" si="60"/>
        <v>-</v>
      </c>
      <c r="AJ166" s="158" t="str">
        <f t="shared" si="61"/>
        <v>-</v>
      </c>
      <c r="AK166" s="158" t="str">
        <f t="shared" si="62"/>
        <v>-</v>
      </c>
      <c r="AL166" s="158" t="str">
        <f t="shared" si="72"/>
        <v/>
      </c>
      <c r="AM166" s="158" t="e">
        <f t="shared" ca="1" si="63"/>
        <v>#DIV/0!</v>
      </c>
    </row>
    <row r="167" spans="2:39" ht="15" customHeight="1">
      <c r="B167" s="175" t="b">
        <f>IF(TRIM(Length_11!A162)="",FALSE,TRUE)</f>
        <v>0</v>
      </c>
      <c r="C167" s="158" t="str">
        <f>IF($B167=FALSE,"",VALUE(Length_11!A162))</f>
        <v/>
      </c>
      <c r="D167" s="158" t="str">
        <f>IF($B167=FALSE,"",Length_11!B162)</f>
        <v/>
      </c>
      <c r="E167" s="175" t="str">
        <f>IF($B167=FALSE,"",Length_11!M162)</f>
        <v/>
      </c>
      <c r="F167" s="175" t="str">
        <f>IF($B167=FALSE,"",Length_11!N162)</f>
        <v/>
      </c>
      <c r="G167" s="175" t="str">
        <f>IF($B167=FALSE,"",Length_11!O162)</f>
        <v/>
      </c>
      <c r="H167" s="175" t="str">
        <f>IF($B167=FALSE,"",Length_11!P162)</f>
        <v/>
      </c>
      <c r="I167" s="175" t="str">
        <f>IF($B167=FALSE,"",Length_11!Q162)</f>
        <v/>
      </c>
      <c r="J167" s="175" t="str">
        <f>IF($B167=FALSE,"",Length_11!R162)</f>
        <v/>
      </c>
      <c r="K167" s="158" t="str">
        <f t="shared" si="64"/>
        <v/>
      </c>
      <c r="L167" s="176" t="str">
        <f t="shared" si="49"/>
        <v/>
      </c>
      <c r="M167" s="178" t="str">
        <f>IF($B167=FALSE,"",Calcu!K167*J$3)</f>
        <v/>
      </c>
      <c r="N167" s="177" t="str">
        <f>IF($B167=FALSE,"",Length_11!E475)</f>
        <v/>
      </c>
      <c r="O167" s="158" t="str">
        <f t="shared" si="65"/>
        <v/>
      </c>
      <c r="P167" s="158" t="str">
        <f t="shared" si="66"/>
        <v/>
      </c>
      <c r="Q167" s="158" t="str">
        <f t="shared" si="67"/>
        <v/>
      </c>
      <c r="R167" s="158" t="str">
        <f t="shared" si="68"/>
        <v/>
      </c>
      <c r="S167" s="165" t="str">
        <f t="shared" si="50"/>
        <v/>
      </c>
      <c r="T167" s="197" t="str">
        <f t="shared" si="51"/>
        <v/>
      </c>
      <c r="U167" s="158" t="str">
        <f t="shared" si="52"/>
        <v/>
      </c>
      <c r="V167" s="158" t="str">
        <f t="shared" si="53"/>
        <v/>
      </c>
      <c r="W167" s="158" t="str">
        <f t="shared" si="54"/>
        <v/>
      </c>
      <c r="X167" s="158" t="str">
        <f t="shared" si="55"/>
        <v/>
      </c>
      <c r="Y167" s="158" t="str">
        <f t="shared" si="56"/>
        <v/>
      </c>
      <c r="Z167" s="158" t="str">
        <f t="shared" si="57"/>
        <v/>
      </c>
      <c r="AA167" s="202" t="str">
        <f t="shared" si="58"/>
        <v/>
      </c>
      <c r="AB167" s="203" t="str">
        <f t="shared" si="69"/>
        <v/>
      </c>
      <c r="AC167" s="158" t="str">
        <f t="shared" si="70"/>
        <v/>
      </c>
      <c r="AD167" s="158" t="str">
        <f t="shared" si="71"/>
        <v/>
      </c>
      <c r="AE167" s="122"/>
      <c r="AF167" s="158" t="e">
        <f ca="1">IF(Length_11!J162&lt;0,ROUNDUP(Length_11!J162*J$3,$M$335),ROUNDDOWN(Length_11!J162*J$3,$M$335))</f>
        <v>#DIV/0!</v>
      </c>
      <c r="AG167" s="158" t="e">
        <f ca="1">IF(Length_11!K162&lt;0,ROUNDDOWN(Length_11!K162*J$3,$M$335),ROUNDUP(Length_11!K162*J$3,$M$335))</f>
        <v>#DIV/0!</v>
      </c>
      <c r="AH167" s="158" t="str">
        <f t="shared" si="59"/>
        <v>-</v>
      </c>
      <c r="AI167" s="158" t="str">
        <f t="shared" si="60"/>
        <v>-</v>
      </c>
      <c r="AJ167" s="158" t="str">
        <f t="shared" si="61"/>
        <v>-</v>
      </c>
      <c r="AK167" s="158" t="str">
        <f t="shared" si="62"/>
        <v>-</v>
      </c>
      <c r="AL167" s="158" t="str">
        <f t="shared" si="72"/>
        <v/>
      </c>
      <c r="AM167" s="158" t="e">
        <f t="shared" ca="1" si="63"/>
        <v>#DIV/0!</v>
      </c>
    </row>
    <row r="168" spans="2:39" ht="15" customHeight="1">
      <c r="B168" s="175" t="b">
        <f>IF(TRIM(Length_11!A163)="",FALSE,TRUE)</f>
        <v>0</v>
      </c>
      <c r="C168" s="158" t="str">
        <f>IF($B168=FALSE,"",VALUE(Length_11!A163))</f>
        <v/>
      </c>
      <c r="D168" s="158" t="str">
        <f>IF($B168=FALSE,"",Length_11!B163)</f>
        <v/>
      </c>
      <c r="E168" s="175" t="str">
        <f>IF($B168=FALSE,"",Length_11!M163)</f>
        <v/>
      </c>
      <c r="F168" s="175" t="str">
        <f>IF($B168=FALSE,"",Length_11!N163)</f>
        <v/>
      </c>
      <c r="G168" s="175" t="str">
        <f>IF($B168=FALSE,"",Length_11!O163)</f>
        <v/>
      </c>
      <c r="H168" s="175" t="str">
        <f>IF($B168=FALSE,"",Length_11!P163)</f>
        <v/>
      </c>
      <c r="I168" s="175" t="str">
        <f>IF($B168=FALSE,"",Length_11!Q163)</f>
        <v/>
      </c>
      <c r="J168" s="175" t="str">
        <f>IF($B168=FALSE,"",Length_11!R163)</f>
        <v/>
      </c>
      <c r="K168" s="158" t="str">
        <f t="shared" si="64"/>
        <v/>
      </c>
      <c r="L168" s="176" t="str">
        <f t="shared" si="49"/>
        <v/>
      </c>
      <c r="M168" s="178" t="str">
        <f>IF($B168=FALSE,"",Calcu!K168*J$3)</f>
        <v/>
      </c>
      <c r="N168" s="177" t="str">
        <f>IF($B168=FALSE,"",Length_11!E476)</f>
        <v/>
      </c>
      <c r="O168" s="158" t="str">
        <f t="shared" si="65"/>
        <v/>
      </c>
      <c r="P168" s="158" t="str">
        <f t="shared" si="66"/>
        <v/>
      </c>
      <c r="Q168" s="158" t="str">
        <f t="shared" si="67"/>
        <v/>
      </c>
      <c r="R168" s="158" t="str">
        <f t="shared" si="68"/>
        <v/>
      </c>
      <c r="S168" s="165" t="str">
        <f t="shared" si="50"/>
        <v/>
      </c>
      <c r="T168" s="197" t="str">
        <f t="shared" si="51"/>
        <v/>
      </c>
      <c r="U168" s="158" t="str">
        <f t="shared" si="52"/>
        <v/>
      </c>
      <c r="V168" s="158" t="str">
        <f t="shared" si="53"/>
        <v/>
      </c>
      <c r="W168" s="158" t="str">
        <f t="shared" si="54"/>
        <v/>
      </c>
      <c r="X168" s="158" t="str">
        <f t="shared" si="55"/>
        <v/>
      </c>
      <c r="Y168" s="158" t="str">
        <f t="shared" si="56"/>
        <v/>
      </c>
      <c r="Z168" s="158" t="str">
        <f t="shared" si="57"/>
        <v/>
      </c>
      <c r="AA168" s="202" t="str">
        <f t="shared" si="58"/>
        <v/>
      </c>
      <c r="AB168" s="203" t="str">
        <f t="shared" si="69"/>
        <v/>
      </c>
      <c r="AC168" s="158" t="str">
        <f t="shared" si="70"/>
        <v/>
      </c>
      <c r="AD168" s="158" t="str">
        <f t="shared" si="71"/>
        <v/>
      </c>
      <c r="AE168" s="122"/>
      <c r="AF168" s="158" t="e">
        <f ca="1">IF(Length_11!J163&lt;0,ROUNDUP(Length_11!J163*J$3,$M$335),ROUNDDOWN(Length_11!J163*J$3,$M$335))</f>
        <v>#DIV/0!</v>
      </c>
      <c r="AG168" s="158" t="e">
        <f ca="1">IF(Length_11!K163&lt;0,ROUNDDOWN(Length_11!K163*J$3,$M$335),ROUNDUP(Length_11!K163*J$3,$M$335))</f>
        <v>#DIV/0!</v>
      </c>
      <c r="AH168" s="158" t="str">
        <f t="shared" si="59"/>
        <v>-</v>
      </c>
      <c r="AI168" s="158" t="str">
        <f t="shared" si="60"/>
        <v>-</v>
      </c>
      <c r="AJ168" s="158" t="str">
        <f t="shared" si="61"/>
        <v>-</v>
      </c>
      <c r="AK168" s="158" t="str">
        <f t="shared" si="62"/>
        <v>-</v>
      </c>
      <c r="AL168" s="158" t="str">
        <f t="shared" si="72"/>
        <v/>
      </c>
      <c r="AM168" s="158" t="e">
        <f t="shared" ca="1" si="63"/>
        <v>#DIV/0!</v>
      </c>
    </row>
    <row r="169" spans="2:39" ht="15" customHeight="1">
      <c r="B169" s="175" t="b">
        <f>IF(TRIM(Length_11!A164)="",FALSE,TRUE)</f>
        <v>0</v>
      </c>
      <c r="C169" s="158" t="str">
        <f>IF($B169=FALSE,"",VALUE(Length_11!A164))</f>
        <v/>
      </c>
      <c r="D169" s="158" t="str">
        <f>IF($B169=FALSE,"",Length_11!B164)</f>
        <v/>
      </c>
      <c r="E169" s="175" t="str">
        <f>IF($B169=FALSE,"",Length_11!M164)</f>
        <v/>
      </c>
      <c r="F169" s="175" t="str">
        <f>IF($B169=FALSE,"",Length_11!N164)</f>
        <v/>
      </c>
      <c r="G169" s="175" t="str">
        <f>IF($B169=FALSE,"",Length_11!O164)</f>
        <v/>
      </c>
      <c r="H169" s="175" t="str">
        <f>IF($B169=FALSE,"",Length_11!P164)</f>
        <v/>
      </c>
      <c r="I169" s="175" t="str">
        <f>IF($B169=FALSE,"",Length_11!Q164)</f>
        <v/>
      </c>
      <c r="J169" s="175" t="str">
        <f>IF($B169=FALSE,"",Length_11!R164)</f>
        <v/>
      </c>
      <c r="K169" s="158" t="str">
        <f t="shared" si="64"/>
        <v/>
      </c>
      <c r="L169" s="176" t="str">
        <f t="shared" si="49"/>
        <v/>
      </c>
      <c r="M169" s="178" t="str">
        <f>IF($B169=FALSE,"",Calcu!K169*J$3)</f>
        <v/>
      </c>
      <c r="N169" s="177" t="str">
        <f>IF($B169=FALSE,"",Length_11!E477)</f>
        <v/>
      </c>
      <c r="O169" s="158" t="str">
        <f t="shared" si="65"/>
        <v/>
      </c>
      <c r="P169" s="158" t="str">
        <f t="shared" si="66"/>
        <v/>
      </c>
      <c r="Q169" s="158" t="str">
        <f t="shared" si="67"/>
        <v/>
      </c>
      <c r="R169" s="158" t="str">
        <f t="shared" si="68"/>
        <v/>
      </c>
      <c r="S169" s="165" t="str">
        <f t="shared" si="50"/>
        <v/>
      </c>
      <c r="T169" s="197" t="str">
        <f t="shared" si="51"/>
        <v/>
      </c>
      <c r="U169" s="158" t="str">
        <f t="shared" si="52"/>
        <v/>
      </c>
      <c r="V169" s="158" t="str">
        <f t="shared" si="53"/>
        <v/>
      </c>
      <c r="W169" s="158" t="str">
        <f t="shared" si="54"/>
        <v/>
      </c>
      <c r="X169" s="158" t="str">
        <f t="shared" si="55"/>
        <v/>
      </c>
      <c r="Y169" s="158" t="str">
        <f t="shared" si="56"/>
        <v/>
      </c>
      <c r="Z169" s="158" t="str">
        <f t="shared" si="57"/>
        <v/>
      </c>
      <c r="AA169" s="202" t="str">
        <f t="shared" si="58"/>
        <v/>
      </c>
      <c r="AB169" s="203" t="str">
        <f t="shared" si="69"/>
        <v/>
      </c>
      <c r="AC169" s="158" t="str">
        <f t="shared" si="70"/>
        <v/>
      </c>
      <c r="AD169" s="158" t="str">
        <f t="shared" si="71"/>
        <v/>
      </c>
      <c r="AE169" s="122"/>
      <c r="AF169" s="158" t="e">
        <f ca="1">IF(Length_11!J164&lt;0,ROUNDUP(Length_11!J164*J$3,$M$335),ROUNDDOWN(Length_11!J164*J$3,$M$335))</f>
        <v>#DIV/0!</v>
      </c>
      <c r="AG169" s="158" t="e">
        <f ca="1">IF(Length_11!K164&lt;0,ROUNDDOWN(Length_11!K164*J$3,$M$335),ROUNDUP(Length_11!K164*J$3,$M$335))</f>
        <v>#DIV/0!</v>
      </c>
      <c r="AH169" s="158" t="str">
        <f t="shared" si="59"/>
        <v>-</v>
      </c>
      <c r="AI169" s="158" t="str">
        <f t="shared" si="60"/>
        <v>-</v>
      </c>
      <c r="AJ169" s="158" t="str">
        <f t="shared" si="61"/>
        <v>-</v>
      </c>
      <c r="AK169" s="158" t="str">
        <f t="shared" si="62"/>
        <v>-</v>
      </c>
      <c r="AL169" s="158" t="str">
        <f t="shared" si="72"/>
        <v/>
      </c>
      <c r="AM169" s="158" t="e">
        <f t="shared" ca="1" si="63"/>
        <v>#DIV/0!</v>
      </c>
    </row>
    <row r="170" spans="2:39" ht="15" customHeight="1">
      <c r="B170" s="175" t="b">
        <f>IF(TRIM(Length_11!A165)="",FALSE,TRUE)</f>
        <v>0</v>
      </c>
      <c r="C170" s="158" t="str">
        <f>IF($B170=FALSE,"",VALUE(Length_11!A165))</f>
        <v/>
      </c>
      <c r="D170" s="158" t="str">
        <f>IF($B170=FALSE,"",Length_11!B165)</f>
        <v/>
      </c>
      <c r="E170" s="175" t="str">
        <f>IF($B170=FALSE,"",Length_11!M165)</f>
        <v/>
      </c>
      <c r="F170" s="175" t="str">
        <f>IF($B170=FALSE,"",Length_11!N165)</f>
        <v/>
      </c>
      <c r="G170" s="175" t="str">
        <f>IF($B170=FALSE,"",Length_11!O165)</f>
        <v/>
      </c>
      <c r="H170" s="175" t="str">
        <f>IF($B170=FALSE,"",Length_11!P165)</f>
        <v/>
      </c>
      <c r="I170" s="175" t="str">
        <f>IF($B170=FALSE,"",Length_11!Q165)</f>
        <v/>
      </c>
      <c r="J170" s="175" t="str">
        <f>IF($B170=FALSE,"",Length_11!R165)</f>
        <v/>
      </c>
      <c r="K170" s="158" t="str">
        <f t="shared" si="64"/>
        <v/>
      </c>
      <c r="L170" s="176" t="str">
        <f t="shared" si="49"/>
        <v/>
      </c>
      <c r="M170" s="178" t="str">
        <f>IF($B170=FALSE,"",Calcu!K170*J$3)</f>
        <v/>
      </c>
      <c r="N170" s="177" t="str">
        <f>IF($B170=FALSE,"",Length_11!E478)</f>
        <v/>
      </c>
      <c r="O170" s="158" t="str">
        <f t="shared" si="65"/>
        <v/>
      </c>
      <c r="P170" s="158" t="str">
        <f t="shared" si="66"/>
        <v/>
      </c>
      <c r="Q170" s="158" t="str">
        <f t="shared" si="67"/>
        <v/>
      </c>
      <c r="R170" s="158" t="str">
        <f t="shared" si="68"/>
        <v/>
      </c>
      <c r="S170" s="165" t="str">
        <f t="shared" si="50"/>
        <v/>
      </c>
      <c r="T170" s="197" t="str">
        <f t="shared" si="51"/>
        <v/>
      </c>
      <c r="U170" s="158" t="str">
        <f t="shared" si="52"/>
        <v/>
      </c>
      <c r="V170" s="158" t="str">
        <f t="shared" si="53"/>
        <v/>
      </c>
      <c r="W170" s="158" t="str">
        <f t="shared" si="54"/>
        <v/>
      </c>
      <c r="X170" s="158" t="str">
        <f t="shared" si="55"/>
        <v/>
      </c>
      <c r="Y170" s="158" t="str">
        <f t="shared" si="56"/>
        <v/>
      </c>
      <c r="Z170" s="158" t="str">
        <f t="shared" si="57"/>
        <v/>
      </c>
      <c r="AA170" s="202" t="str">
        <f t="shared" si="58"/>
        <v/>
      </c>
      <c r="AB170" s="203" t="str">
        <f t="shared" si="69"/>
        <v/>
      </c>
      <c r="AC170" s="158" t="str">
        <f t="shared" si="70"/>
        <v/>
      </c>
      <c r="AD170" s="158" t="str">
        <f t="shared" si="71"/>
        <v/>
      </c>
      <c r="AE170" s="122"/>
      <c r="AF170" s="158" t="e">
        <f ca="1">IF(Length_11!J165&lt;0,ROUNDUP(Length_11!J165*J$3,$M$335),ROUNDDOWN(Length_11!J165*J$3,$M$335))</f>
        <v>#DIV/0!</v>
      </c>
      <c r="AG170" s="158" t="e">
        <f ca="1">IF(Length_11!K165&lt;0,ROUNDDOWN(Length_11!K165*J$3,$M$335),ROUNDUP(Length_11!K165*J$3,$M$335))</f>
        <v>#DIV/0!</v>
      </c>
      <c r="AH170" s="158" t="str">
        <f t="shared" si="59"/>
        <v>-</v>
      </c>
      <c r="AI170" s="158" t="str">
        <f t="shared" si="60"/>
        <v>-</v>
      </c>
      <c r="AJ170" s="158" t="str">
        <f t="shared" si="61"/>
        <v>-</v>
      </c>
      <c r="AK170" s="158" t="str">
        <f t="shared" si="62"/>
        <v>-</v>
      </c>
      <c r="AL170" s="158" t="str">
        <f t="shared" si="72"/>
        <v/>
      </c>
      <c r="AM170" s="158" t="e">
        <f t="shared" ca="1" si="63"/>
        <v>#DIV/0!</v>
      </c>
    </row>
    <row r="171" spans="2:39" ht="15" customHeight="1">
      <c r="B171" s="175" t="b">
        <f>IF(TRIM(Length_11!A166)="",FALSE,TRUE)</f>
        <v>0</v>
      </c>
      <c r="C171" s="158" t="str">
        <f>IF($B171=FALSE,"",VALUE(Length_11!A166))</f>
        <v/>
      </c>
      <c r="D171" s="158" t="str">
        <f>IF($B171=FALSE,"",Length_11!B166)</f>
        <v/>
      </c>
      <c r="E171" s="175" t="str">
        <f>IF($B171=FALSE,"",Length_11!M166)</f>
        <v/>
      </c>
      <c r="F171" s="175" t="str">
        <f>IF($B171=FALSE,"",Length_11!N166)</f>
        <v/>
      </c>
      <c r="G171" s="175" t="str">
        <f>IF($B171=FALSE,"",Length_11!O166)</f>
        <v/>
      </c>
      <c r="H171" s="175" t="str">
        <f>IF($B171=FALSE,"",Length_11!P166)</f>
        <v/>
      </c>
      <c r="I171" s="175" t="str">
        <f>IF($B171=FALSE,"",Length_11!Q166)</f>
        <v/>
      </c>
      <c r="J171" s="175" t="str">
        <f>IF($B171=FALSE,"",Length_11!R166)</f>
        <v/>
      </c>
      <c r="K171" s="158" t="str">
        <f t="shared" si="64"/>
        <v/>
      </c>
      <c r="L171" s="176" t="str">
        <f t="shared" si="49"/>
        <v/>
      </c>
      <c r="M171" s="178" t="str">
        <f>IF($B171=FALSE,"",Calcu!K171*J$3)</f>
        <v/>
      </c>
      <c r="N171" s="177" t="str">
        <f>IF($B171=FALSE,"",Length_11!E479)</f>
        <v/>
      </c>
      <c r="O171" s="158" t="str">
        <f t="shared" si="65"/>
        <v/>
      </c>
      <c r="P171" s="158" t="str">
        <f t="shared" si="66"/>
        <v/>
      </c>
      <c r="Q171" s="158" t="str">
        <f t="shared" si="67"/>
        <v/>
      </c>
      <c r="R171" s="158" t="str">
        <f t="shared" si="68"/>
        <v/>
      </c>
      <c r="S171" s="165" t="str">
        <f t="shared" si="50"/>
        <v/>
      </c>
      <c r="T171" s="197" t="str">
        <f t="shared" si="51"/>
        <v/>
      </c>
      <c r="U171" s="158" t="str">
        <f t="shared" si="52"/>
        <v/>
      </c>
      <c r="V171" s="158" t="str">
        <f t="shared" si="53"/>
        <v/>
      </c>
      <c r="W171" s="158" t="str">
        <f t="shared" si="54"/>
        <v/>
      </c>
      <c r="X171" s="158" t="str">
        <f t="shared" si="55"/>
        <v/>
      </c>
      <c r="Y171" s="158" t="str">
        <f t="shared" si="56"/>
        <v/>
      </c>
      <c r="Z171" s="158" t="str">
        <f t="shared" si="57"/>
        <v/>
      </c>
      <c r="AA171" s="202" t="str">
        <f t="shared" si="58"/>
        <v/>
      </c>
      <c r="AB171" s="203" t="str">
        <f t="shared" si="69"/>
        <v/>
      </c>
      <c r="AC171" s="158" t="str">
        <f t="shared" si="70"/>
        <v/>
      </c>
      <c r="AD171" s="158" t="str">
        <f t="shared" si="71"/>
        <v/>
      </c>
      <c r="AE171" s="122"/>
      <c r="AF171" s="158" t="e">
        <f ca="1">IF(Length_11!J166&lt;0,ROUNDUP(Length_11!J166*J$3,$M$335),ROUNDDOWN(Length_11!J166*J$3,$M$335))</f>
        <v>#DIV/0!</v>
      </c>
      <c r="AG171" s="158" t="e">
        <f ca="1">IF(Length_11!K166&lt;0,ROUNDDOWN(Length_11!K166*J$3,$M$335),ROUNDUP(Length_11!K166*J$3,$M$335))</f>
        <v>#DIV/0!</v>
      </c>
      <c r="AH171" s="158" t="str">
        <f t="shared" si="59"/>
        <v>-</v>
      </c>
      <c r="AI171" s="158" t="str">
        <f t="shared" si="60"/>
        <v>-</v>
      </c>
      <c r="AJ171" s="158" t="str">
        <f t="shared" si="61"/>
        <v>-</v>
      </c>
      <c r="AK171" s="158" t="str">
        <f t="shared" si="62"/>
        <v>-</v>
      </c>
      <c r="AL171" s="158" t="str">
        <f t="shared" si="72"/>
        <v/>
      </c>
      <c r="AM171" s="158" t="e">
        <f t="shared" ca="1" si="63"/>
        <v>#DIV/0!</v>
      </c>
    </row>
    <row r="172" spans="2:39" ht="15" customHeight="1">
      <c r="B172" s="175" t="b">
        <f>IF(TRIM(Length_11!A167)="",FALSE,TRUE)</f>
        <v>0</v>
      </c>
      <c r="C172" s="158" t="str">
        <f>IF($B172=FALSE,"",VALUE(Length_11!A167))</f>
        <v/>
      </c>
      <c r="D172" s="158" t="str">
        <f>IF($B172=FALSE,"",Length_11!B167)</f>
        <v/>
      </c>
      <c r="E172" s="175" t="str">
        <f>IF($B172=FALSE,"",Length_11!M167)</f>
        <v/>
      </c>
      <c r="F172" s="175" t="str">
        <f>IF($B172=FALSE,"",Length_11!N167)</f>
        <v/>
      </c>
      <c r="G172" s="175" t="str">
        <f>IF($B172=FALSE,"",Length_11!O167)</f>
        <v/>
      </c>
      <c r="H172" s="175" t="str">
        <f>IF($B172=FALSE,"",Length_11!P167)</f>
        <v/>
      </c>
      <c r="I172" s="175" t="str">
        <f>IF($B172=FALSE,"",Length_11!Q167)</f>
        <v/>
      </c>
      <c r="J172" s="175" t="str">
        <f>IF($B172=FALSE,"",Length_11!R167)</f>
        <v/>
      </c>
      <c r="K172" s="158" t="str">
        <f t="shared" si="64"/>
        <v/>
      </c>
      <c r="L172" s="176" t="str">
        <f t="shared" si="49"/>
        <v/>
      </c>
      <c r="M172" s="178" t="str">
        <f>IF($B172=FALSE,"",Calcu!K172*J$3)</f>
        <v/>
      </c>
      <c r="N172" s="177" t="str">
        <f>IF($B172=FALSE,"",Length_11!E480)</f>
        <v/>
      </c>
      <c r="O172" s="158" t="str">
        <f t="shared" si="65"/>
        <v/>
      </c>
      <c r="P172" s="158" t="str">
        <f t="shared" si="66"/>
        <v/>
      </c>
      <c r="Q172" s="158" t="str">
        <f t="shared" si="67"/>
        <v/>
      </c>
      <c r="R172" s="158" t="str">
        <f t="shared" si="68"/>
        <v/>
      </c>
      <c r="S172" s="165" t="str">
        <f t="shared" si="50"/>
        <v/>
      </c>
      <c r="T172" s="197" t="str">
        <f t="shared" si="51"/>
        <v/>
      </c>
      <c r="U172" s="158" t="str">
        <f t="shared" si="52"/>
        <v/>
      </c>
      <c r="V172" s="158" t="str">
        <f t="shared" si="53"/>
        <v/>
      </c>
      <c r="W172" s="158" t="str">
        <f t="shared" si="54"/>
        <v/>
      </c>
      <c r="X172" s="158" t="str">
        <f t="shared" si="55"/>
        <v/>
      </c>
      <c r="Y172" s="158" t="str">
        <f t="shared" si="56"/>
        <v/>
      </c>
      <c r="Z172" s="158" t="str">
        <f t="shared" si="57"/>
        <v/>
      </c>
      <c r="AA172" s="202" t="str">
        <f t="shared" si="58"/>
        <v/>
      </c>
      <c r="AB172" s="203" t="str">
        <f t="shared" si="69"/>
        <v/>
      </c>
      <c r="AC172" s="158" t="str">
        <f t="shared" si="70"/>
        <v/>
      </c>
      <c r="AD172" s="158" t="str">
        <f t="shared" si="71"/>
        <v/>
      </c>
      <c r="AE172" s="122"/>
      <c r="AF172" s="158" t="e">
        <f ca="1">IF(Length_11!J167&lt;0,ROUNDUP(Length_11!J167*J$3,$M$335),ROUNDDOWN(Length_11!J167*J$3,$M$335))</f>
        <v>#DIV/0!</v>
      </c>
      <c r="AG172" s="158" t="e">
        <f ca="1">IF(Length_11!K167&lt;0,ROUNDDOWN(Length_11!K167*J$3,$M$335),ROUNDUP(Length_11!K167*J$3,$M$335))</f>
        <v>#DIV/0!</v>
      </c>
      <c r="AH172" s="158" t="str">
        <f t="shared" si="59"/>
        <v>-</v>
      </c>
      <c r="AI172" s="158" t="str">
        <f t="shared" si="60"/>
        <v>-</v>
      </c>
      <c r="AJ172" s="158" t="str">
        <f t="shared" si="61"/>
        <v>-</v>
      </c>
      <c r="AK172" s="158" t="str">
        <f t="shared" si="62"/>
        <v>-</v>
      </c>
      <c r="AL172" s="158" t="str">
        <f t="shared" si="72"/>
        <v/>
      </c>
      <c r="AM172" s="158" t="e">
        <f t="shared" ca="1" si="63"/>
        <v>#DIV/0!</v>
      </c>
    </row>
    <row r="173" spans="2:39" ht="15" customHeight="1">
      <c r="B173" s="175" t="b">
        <f>IF(TRIM(Length_11!A168)="",FALSE,TRUE)</f>
        <v>0</v>
      </c>
      <c r="C173" s="158" t="str">
        <f>IF($B173=FALSE,"",VALUE(Length_11!A168))</f>
        <v/>
      </c>
      <c r="D173" s="158" t="str">
        <f>IF($B173=FALSE,"",Length_11!B168)</f>
        <v/>
      </c>
      <c r="E173" s="175" t="str">
        <f>IF($B173=FALSE,"",Length_11!M168)</f>
        <v/>
      </c>
      <c r="F173" s="175" t="str">
        <f>IF($B173=FALSE,"",Length_11!N168)</f>
        <v/>
      </c>
      <c r="G173" s="175" t="str">
        <f>IF($B173=FALSE,"",Length_11!O168)</f>
        <v/>
      </c>
      <c r="H173" s="175" t="str">
        <f>IF($B173=FALSE,"",Length_11!P168)</f>
        <v/>
      </c>
      <c r="I173" s="175" t="str">
        <f>IF($B173=FALSE,"",Length_11!Q168)</f>
        <v/>
      </c>
      <c r="J173" s="175" t="str">
        <f>IF($B173=FALSE,"",Length_11!R168)</f>
        <v/>
      </c>
      <c r="K173" s="158" t="str">
        <f t="shared" si="64"/>
        <v/>
      </c>
      <c r="L173" s="176" t="str">
        <f t="shared" si="49"/>
        <v/>
      </c>
      <c r="M173" s="178" t="str">
        <f>IF($B173=FALSE,"",Calcu!K173*J$3)</f>
        <v/>
      </c>
      <c r="N173" s="177" t="str">
        <f>IF($B173=FALSE,"",Length_11!E481)</f>
        <v/>
      </c>
      <c r="O173" s="158" t="str">
        <f t="shared" si="65"/>
        <v/>
      </c>
      <c r="P173" s="158" t="str">
        <f t="shared" si="66"/>
        <v/>
      </c>
      <c r="Q173" s="158" t="str">
        <f t="shared" si="67"/>
        <v/>
      </c>
      <c r="R173" s="158" t="str">
        <f t="shared" si="68"/>
        <v/>
      </c>
      <c r="S173" s="165" t="str">
        <f t="shared" si="50"/>
        <v/>
      </c>
      <c r="T173" s="197" t="str">
        <f t="shared" si="51"/>
        <v/>
      </c>
      <c r="U173" s="158" t="str">
        <f t="shared" si="52"/>
        <v/>
      </c>
      <c r="V173" s="158" t="str">
        <f t="shared" si="53"/>
        <v/>
      </c>
      <c r="W173" s="158" t="str">
        <f t="shared" si="54"/>
        <v/>
      </c>
      <c r="X173" s="158" t="str">
        <f t="shared" si="55"/>
        <v/>
      </c>
      <c r="Y173" s="158" t="str">
        <f t="shared" si="56"/>
        <v/>
      </c>
      <c r="Z173" s="158" t="str">
        <f t="shared" si="57"/>
        <v/>
      </c>
      <c r="AA173" s="202" t="str">
        <f t="shared" si="58"/>
        <v/>
      </c>
      <c r="AB173" s="203" t="str">
        <f t="shared" si="69"/>
        <v/>
      </c>
      <c r="AC173" s="158" t="str">
        <f t="shared" si="70"/>
        <v/>
      </c>
      <c r="AD173" s="158" t="str">
        <f t="shared" si="71"/>
        <v/>
      </c>
      <c r="AE173" s="122"/>
      <c r="AF173" s="158" t="e">
        <f ca="1">IF(Length_11!J168&lt;0,ROUNDUP(Length_11!J168*J$3,$M$335),ROUNDDOWN(Length_11!J168*J$3,$M$335))</f>
        <v>#DIV/0!</v>
      </c>
      <c r="AG173" s="158" t="e">
        <f ca="1">IF(Length_11!K168&lt;0,ROUNDDOWN(Length_11!K168*J$3,$M$335),ROUNDUP(Length_11!K168*J$3,$M$335))</f>
        <v>#DIV/0!</v>
      </c>
      <c r="AH173" s="158" t="str">
        <f t="shared" si="59"/>
        <v>-</v>
      </c>
      <c r="AI173" s="158" t="str">
        <f t="shared" si="60"/>
        <v>-</v>
      </c>
      <c r="AJ173" s="158" t="str">
        <f t="shared" si="61"/>
        <v>-</v>
      </c>
      <c r="AK173" s="158" t="str">
        <f t="shared" si="62"/>
        <v>-</v>
      </c>
      <c r="AL173" s="158" t="str">
        <f t="shared" si="72"/>
        <v/>
      </c>
      <c r="AM173" s="158" t="e">
        <f t="shared" ca="1" si="63"/>
        <v>#DIV/0!</v>
      </c>
    </row>
    <row r="174" spans="2:39" ht="15" customHeight="1">
      <c r="B174" s="175" t="b">
        <f>IF(TRIM(Length_11!A169)="",FALSE,TRUE)</f>
        <v>0</v>
      </c>
      <c r="C174" s="158" t="str">
        <f>IF($B174=FALSE,"",VALUE(Length_11!A169))</f>
        <v/>
      </c>
      <c r="D174" s="158" t="str">
        <f>IF($B174=FALSE,"",Length_11!B169)</f>
        <v/>
      </c>
      <c r="E174" s="175" t="str">
        <f>IF($B174=FALSE,"",Length_11!M169)</f>
        <v/>
      </c>
      <c r="F174" s="175" t="str">
        <f>IF($B174=FALSE,"",Length_11!N169)</f>
        <v/>
      </c>
      <c r="G174" s="175" t="str">
        <f>IF($B174=FALSE,"",Length_11!O169)</f>
        <v/>
      </c>
      <c r="H174" s="175" t="str">
        <f>IF($B174=FALSE,"",Length_11!P169)</f>
        <v/>
      </c>
      <c r="I174" s="175" t="str">
        <f>IF($B174=FALSE,"",Length_11!Q169)</f>
        <v/>
      </c>
      <c r="J174" s="175" t="str">
        <f>IF($B174=FALSE,"",Length_11!R169)</f>
        <v/>
      </c>
      <c r="K174" s="158" t="str">
        <f t="shared" si="64"/>
        <v/>
      </c>
      <c r="L174" s="176" t="str">
        <f t="shared" si="49"/>
        <v/>
      </c>
      <c r="M174" s="178" t="str">
        <f>IF($B174=FALSE,"",Calcu!K174*J$3)</f>
        <v/>
      </c>
      <c r="N174" s="177" t="str">
        <f>IF($B174=FALSE,"",Length_11!E482)</f>
        <v/>
      </c>
      <c r="O174" s="158" t="str">
        <f t="shared" si="65"/>
        <v/>
      </c>
      <c r="P174" s="158" t="str">
        <f t="shared" si="66"/>
        <v/>
      </c>
      <c r="Q174" s="158" t="str">
        <f t="shared" si="67"/>
        <v/>
      </c>
      <c r="R174" s="158" t="str">
        <f t="shared" si="68"/>
        <v/>
      </c>
      <c r="S174" s="165" t="str">
        <f t="shared" si="50"/>
        <v/>
      </c>
      <c r="T174" s="197" t="str">
        <f t="shared" si="51"/>
        <v/>
      </c>
      <c r="U174" s="158" t="str">
        <f t="shared" si="52"/>
        <v/>
      </c>
      <c r="V174" s="158" t="str">
        <f t="shared" si="53"/>
        <v/>
      </c>
      <c r="W174" s="158" t="str">
        <f t="shared" si="54"/>
        <v/>
      </c>
      <c r="X174" s="158" t="str">
        <f t="shared" si="55"/>
        <v/>
      </c>
      <c r="Y174" s="158" t="str">
        <f t="shared" si="56"/>
        <v/>
      </c>
      <c r="Z174" s="158" t="str">
        <f t="shared" si="57"/>
        <v/>
      </c>
      <c r="AA174" s="202" t="str">
        <f t="shared" si="58"/>
        <v/>
      </c>
      <c r="AB174" s="203" t="str">
        <f t="shared" si="69"/>
        <v/>
      </c>
      <c r="AC174" s="158" t="str">
        <f t="shared" si="70"/>
        <v/>
      </c>
      <c r="AD174" s="158" t="str">
        <f t="shared" si="71"/>
        <v/>
      </c>
      <c r="AE174" s="122"/>
      <c r="AF174" s="158" t="e">
        <f ca="1">IF(Length_11!J169&lt;0,ROUNDUP(Length_11!J169*J$3,$M$335),ROUNDDOWN(Length_11!J169*J$3,$M$335))</f>
        <v>#DIV/0!</v>
      </c>
      <c r="AG174" s="158" t="e">
        <f ca="1">IF(Length_11!K169&lt;0,ROUNDDOWN(Length_11!K169*J$3,$M$335),ROUNDUP(Length_11!K169*J$3,$M$335))</f>
        <v>#DIV/0!</v>
      </c>
      <c r="AH174" s="158" t="str">
        <f t="shared" si="59"/>
        <v>-</v>
      </c>
      <c r="AI174" s="158" t="str">
        <f t="shared" si="60"/>
        <v>-</v>
      </c>
      <c r="AJ174" s="158" t="str">
        <f t="shared" si="61"/>
        <v>-</v>
      </c>
      <c r="AK174" s="158" t="str">
        <f t="shared" si="62"/>
        <v>-</v>
      </c>
      <c r="AL174" s="158" t="str">
        <f t="shared" si="72"/>
        <v/>
      </c>
      <c r="AM174" s="158" t="e">
        <f t="shared" ca="1" si="63"/>
        <v>#DIV/0!</v>
      </c>
    </row>
    <row r="175" spans="2:39" ht="15" customHeight="1">
      <c r="B175" s="175" t="b">
        <f>IF(TRIM(Length_11!A170)="",FALSE,TRUE)</f>
        <v>0</v>
      </c>
      <c r="C175" s="158" t="str">
        <f>IF($B175=FALSE,"",VALUE(Length_11!A170))</f>
        <v/>
      </c>
      <c r="D175" s="158" t="str">
        <f>IF($B175=FALSE,"",Length_11!B170)</f>
        <v/>
      </c>
      <c r="E175" s="175" t="str">
        <f>IF($B175=FALSE,"",Length_11!M170)</f>
        <v/>
      </c>
      <c r="F175" s="175" t="str">
        <f>IF($B175=FALSE,"",Length_11!N170)</f>
        <v/>
      </c>
      <c r="G175" s="175" t="str">
        <f>IF($B175=FALSE,"",Length_11!O170)</f>
        <v/>
      </c>
      <c r="H175" s="175" t="str">
        <f>IF($B175=FALSE,"",Length_11!P170)</f>
        <v/>
      </c>
      <c r="I175" s="175" t="str">
        <f>IF($B175=FALSE,"",Length_11!Q170)</f>
        <v/>
      </c>
      <c r="J175" s="175" t="str">
        <f>IF($B175=FALSE,"",Length_11!R170)</f>
        <v/>
      </c>
      <c r="K175" s="158" t="str">
        <f t="shared" si="64"/>
        <v/>
      </c>
      <c r="L175" s="176" t="str">
        <f t="shared" si="49"/>
        <v/>
      </c>
      <c r="M175" s="178" t="str">
        <f>IF($B175=FALSE,"",Calcu!K175*J$3)</f>
        <v/>
      </c>
      <c r="N175" s="177" t="str">
        <f>IF($B175=FALSE,"",Length_11!E483)</f>
        <v/>
      </c>
      <c r="O175" s="158" t="str">
        <f t="shared" si="65"/>
        <v/>
      </c>
      <c r="P175" s="158" t="str">
        <f t="shared" si="66"/>
        <v/>
      </c>
      <c r="Q175" s="158" t="str">
        <f t="shared" si="67"/>
        <v/>
      </c>
      <c r="R175" s="158" t="str">
        <f t="shared" si="68"/>
        <v/>
      </c>
      <c r="S175" s="165" t="str">
        <f t="shared" si="50"/>
        <v/>
      </c>
      <c r="T175" s="197" t="str">
        <f t="shared" si="51"/>
        <v/>
      </c>
      <c r="U175" s="158" t="str">
        <f t="shared" si="52"/>
        <v/>
      </c>
      <c r="V175" s="158" t="str">
        <f t="shared" si="53"/>
        <v/>
      </c>
      <c r="W175" s="158" t="str">
        <f t="shared" si="54"/>
        <v/>
      </c>
      <c r="X175" s="158" t="str">
        <f t="shared" si="55"/>
        <v/>
      </c>
      <c r="Y175" s="158" t="str">
        <f t="shared" si="56"/>
        <v/>
      </c>
      <c r="Z175" s="158" t="str">
        <f t="shared" si="57"/>
        <v/>
      </c>
      <c r="AA175" s="202" t="str">
        <f t="shared" si="58"/>
        <v/>
      </c>
      <c r="AB175" s="203" t="str">
        <f t="shared" si="69"/>
        <v/>
      </c>
      <c r="AC175" s="158" t="str">
        <f t="shared" si="70"/>
        <v/>
      </c>
      <c r="AD175" s="158" t="str">
        <f t="shared" si="71"/>
        <v/>
      </c>
      <c r="AE175" s="122"/>
      <c r="AF175" s="158" t="e">
        <f ca="1">IF(Length_11!J170&lt;0,ROUNDUP(Length_11!J170*J$3,$M$335),ROUNDDOWN(Length_11!J170*J$3,$M$335))</f>
        <v>#DIV/0!</v>
      </c>
      <c r="AG175" s="158" t="e">
        <f ca="1">IF(Length_11!K170&lt;0,ROUNDDOWN(Length_11!K170*J$3,$M$335),ROUNDUP(Length_11!K170*J$3,$M$335))</f>
        <v>#DIV/0!</v>
      </c>
      <c r="AH175" s="158" t="str">
        <f t="shared" si="59"/>
        <v>-</v>
      </c>
      <c r="AI175" s="158" t="str">
        <f t="shared" si="60"/>
        <v>-</v>
      </c>
      <c r="AJ175" s="158" t="str">
        <f t="shared" si="61"/>
        <v>-</v>
      </c>
      <c r="AK175" s="158" t="str">
        <f t="shared" si="62"/>
        <v>-</v>
      </c>
      <c r="AL175" s="158" t="str">
        <f t="shared" si="72"/>
        <v/>
      </c>
      <c r="AM175" s="158" t="e">
        <f t="shared" ca="1" si="63"/>
        <v>#DIV/0!</v>
      </c>
    </row>
    <row r="176" spans="2:39" ht="15" customHeight="1">
      <c r="B176" s="175" t="b">
        <f>IF(TRIM(Length_11!A171)="",FALSE,TRUE)</f>
        <v>0</v>
      </c>
      <c r="C176" s="158" t="str">
        <f>IF($B176=FALSE,"",VALUE(Length_11!A171))</f>
        <v/>
      </c>
      <c r="D176" s="158" t="str">
        <f>IF($B176=FALSE,"",Length_11!B171)</f>
        <v/>
      </c>
      <c r="E176" s="175" t="str">
        <f>IF($B176=FALSE,"",Length_11!M171)</f>
        <v/>
      </c>
      <c r="F176" s="175" t="str">
        <f>IF($B176=FALSE,"",Length_11!N171)</f>
        <v/>
      </c>
      <c r="G176" s="175" t="str">
        <f>IF($B176=FALSE,"",Length_11!O171)</f>
        <v/>
      </c>
      <c r="H176" s="175" t="str">
        <f>IF($B176=FALSE,"",Length_11!P171)</f>
        <v/>
      </c>
      <c r="I176" s="175" t="str">
        <f>IF($B176=FALSE,"",Length_11!Q171)</f>
        <v/>
      </c>
      <c r="J176" s="175" t="str">
        <f>IF($B176=FALSE,"",Length_11!R171)</f>
        <v/>
      </c>
      <c r="K176" s="158" t="str">
        <f t="shared" si="64"/>
        <v/>
      </c>
      <c r="L176" s="176" t="str">
        <f t="shared" si="49"/>
        <v/>
      </c>
      <c r="M176" s="178" t="str">
        <f>IF($B176=FALSE,"",Calcu!K176*J$3)</f>
        <v/>
      </c>
      <c r="N176" s="177" t="str">
        <f>IF($B176=FALSE,"",Length_11!E484)</f>
        <v/>
      </c>
      <c r="O176" s="158" t="str">
        <f t="shared" si="65"/>
        <v/>
      </c>
      <c r="P176" s="158" t="str">
        <f t="shared" si="66"/>
        <v/>
      </c>
      <c r="Q176" s="158" t="str">
        <f t="shared" si="67"/>
        <v/>
      </c>
      <c r="R176" s="158" t="str">
        <f t="shared" si="68"/>
        <v/>
      </c>
      <c r="S176" s="165" t="str">
        <f t="shared" si="50"/>
        <v/>
      </c>
      <c r="T176" s="197" t="str">
        <f t="shared" si="51"/>
        <v/>
      </c>
      <c r="U176" s="158" t="str">
        <f t="shared" si="52"/>
        <v/>
      </c>
      <c r="V176" s="158" t="str">
        <f t="shared" si="53"/>
        <v/>
      </c>
      <c r="W176" s="158" t="str">
        <f t="shared" si="54"/>
        <v/>
      </c>
      <c r="X176" s="158" t="str">
        <f t="shared" si="55"/>
        <v/>
      </c>
      <c r="Y176" s="158" t="str">
        <f t="shared" si="56"/>
        <v/>
      </c>
      <c r="Z176" s="158" t="str">
        <f t="shared" si="57"/>
        <v/>
      </c>
      <c r="AA176" s="202" t="str">
        <f t="shared" si="58"/>
        <v/>
      </c>
      <c r="AB176" s="203" t="str">
        <f t="shared" si="69"/>
        <v/>
      </c>
      <c r="AC176" s="158" t="str">
        <f t="shared" si="70"/>
        <v/>
      </c>
      <c r="AD176" s="158" t="str">
        <f t="shared" si="71"/>
        <v/>
      </c>
      <c r="AE176" s="122"/>
      <c r="AF176" s="158" t="e">
        <f ca="1">IF(Length_11!J171&lt;0,ROUNDUP(Length_11!J171*J$3,$M$335),ROUNDDOWN(Length_11!J171*J$3,$M$335))</f>
        <v>#DIV/0!</v>
      </c>
      <c r="AG176" s="158" t="e">
        <f ca="1">IF(Length_11!K171&lt;0,ROUNDDOWN(Length_11!K171*J$3,$M$335),ROUNDUP(Length_11!K171*J$3,$M$335))</f>
        <v>#DIV/0!</v>
      </c>
      <c r="AH176" s="158" t="str">
        <f t="shared" si="59"/>
        <v>-</v>
      </c>
      <c r="AI176" s="158" t="str">
        <f t="shared" si="60"/>
        <v>-</v>
      </c>
      <c r="AJ176" s="158" t="str">
        <f t="shared" si="61"/>
        <v>-</v>
      </c>
      <c r="AK176" s="158" t="str">
        <f t="shared" si="62"/>
        <v>-</v>
      </c>
      <c r="AL176" s="158" t="str">
        <f t="shared" si="72"/>
        <v/>
      </c>
      <c r="AM176" s="158" t="e">
        <f t="shared" ca="1" si="63"/>
        <v>#DIV/0!</v>
      </c>
    </row>
    <row r="177" spans="2:39" ht="15" customHeight="1">
      <c r="B177" s="175" t="b">
        <f>IF(TRIM(Length_11!A172)="",FALSE,TRUE)</f>
        <v>0</v>
      </c>
      <c r="C177" s="158" t="str">
        <f>IF($B177=FALSE,"",VALUE(Length_11!A172))</f>
        <v/>
      </c>
      <c r="D177" s="158" t="str">
        <f>IF($B177=FALSE,"",Length_11!B172)</f>
        <v/>
      </c>
      <c r="E177" s="175" t="str">
        <f>IF($B177=FALSE,"",Length_11!M172)</f>
        <v/>
      </c>
      <c r="F177" s="175" t="str">
        <f>IF($B177=FALSE,"",Length_11!N172)</f>
        <v/>
      </c>
      <c r="G177" s="175" t="str">
        <f>IF($B177=FALSE,"",Length_11!O172)</f>
        <v/>
      </c>
      <c r="H177" s="175" t="str">
        <f>IF($B177=FALSE,"",Length_11!P172)</f>
        <v/>
      </c>
      <c r="I177" s="175" t="str">
        <f>IF($B177=FALSE,"",Length_11!Q172)</f>
        <v/>
      </c>
      <c r="J177" s="175" t="str">
        <f>IF($B177=FALSE,"",Length_11!R172)</f>
        <v/>
      </c>
      <c r="K177" s="158" t="str">
        <f t="shared" si="64"/>
        <v/>
      </c>
      <c r="L177" s="176" t="str">
        <f t="shared" si="49"/>
        <v/>
      </c>
      <c r="M177" s="178" t="str">
        <f>IF($B177=FALSE,"",Calcu!K177*J$3)</f>
        <v/>
      </c>
      <c r="N177" s="177" t="str">
        <f>IF($B177=FALSE,"",Length_11!E485)</f>
        <v/>
      </c>
      <c r="O177" s="158" t="str">
        <f t="shared" si="65"/>
        <v/>
      </c>
      <c r="P177" s="158" t="str">
        <f t="shared" si="66"/>
        <v/>
      </c>
      <c r="Q177" s="158" t="str">
        <f t="shared" si="67"/>
        <v/>
      </c>
      <c r="R177" s="158" t="str">
        <f t="shared" si="68"/>
        <v/>
      </c>
      <c r="S177" s="165" t="str">
        <f t="shared" si="50"/>
        <v/>
      </c>
      <c r="T177" s="197" t="str">
        <f t="shared" si="51"/>
        <v/>
      </c>
      <c r="U177" s="158" t="str">
        <f t="shared" si="52"/>
        <v/>
      </c>
      <c r="V177" s="158" t="str">
        <f t="shared" si="53"/>
        <v/>
      </c>
      <c r="W177" s="158" t="str">
        <f t="shared" si="54"/>
        <v/>
      </c>
      <c r="X177" s="158" t="str">
        <f t="shared" si="55"/>
        <v/>
      </c>
      <c r="Y177" s="158" t="str">
        <f t="shared" si="56"/>
        <v/>
      </c>
      <c r="Z177" s="158" t="str">
        <f t="shared" si="57"/>
        <v/>
      </c>
      <c r="AA177" s="202" t="str">
        <f t="shared" si="58"/>
        <v/>
      </c>
      <c r="AB177" s="203" t="str">
        <f t="shared" si="69"/>
        <v/>
      </c>
      <c r="AC177" s="158" t="str">
        <f t="shared" si="70"/>
        <v/>
      </c>
      <c r="AD177" s="158" t="str">
        <f t="shared" si="71"/>
        <v/>
      </c>
      <c r="AE177" s="122"/>
      <c r="AF177" s="158" t="e">
        <f ca="1">IF(Length_11!J172&lt;0,ROUNDUP(Length_11!J172*J$3,$M$335),ROUNDDOWN(Length_11!J172*J$3,$M$335))</f>
        <v>#DIV/0!</v>
      </c>
      <c r="AG177" s="158" t="e">
        <f ca="1">IF(Length_11!K172&lt;0,ROUNDDOWN(Length_11!K172*J$3,$M$335),ROUNDUP(Length_11!K172*J$3,$M$335))</f>
        <v>#DIV/0!</v>
      </c>
      <c r="AH177" s="158" t="str">
        <f t="shared" si="59"/>
        <v>-</v>
      </c>
      <c r="AI177" s="158" t="str">
        <f t="shared" si="60"/>
        <v>-</v>
      </c>
      <c r="AJ177" s="158" t="str">
        <f t="shared" si="61"/>
        <v>-</v>
      </c>
      <c r="AK177" s="158" t="str">
        <f t="shared" si="62"/>
        <v>-</v>
      </c>
      <c r="AL177" s="158" t="str">
        <f t="shared" si="72"/>
        <v/>
      </c>
      <c r="AM177" s="158" t="e">
        <f t="shared" ca="1" si="63"/>
        <v>#DIV/0!</v>
      </c>
    </row>
    <row r="178" spans="2:39" ht="15" customHeight="1">
      <c r="B178" s="175" t="b">
        <f>IF(TRIM(Length_11!A173)="",FALSE,TRUE)</f>
        <v>0</v>
      </c>
      <c r="C178" s="158" t="str">
        <f>IF($B178=FALSE,"",VALUE(Length_11!A173))</f>
        <v/>
      </c>
      <c r="D178" s="158" t="str">
        <f>IF($B178=FALSE,"",Length_11!B173)</f>
        <v/>
      </c>
      <c r="E178" s="175" t="str">
        <f>IF($B178=FALSE,"",Length_11!M173)</f>
        <v/>
      </c>
      <c r="F178" s="175" t="str">
        <f>IF($B178=FALSE,"",Length_11!N173)</f>
        <v/>
      </c>
      <c r="G178" s="175" t="str">
        <f>IF($B178=FALSE,"",Length_11!O173)</f>
        <v/>
      </c>
      <c r="H178" s="175" t="str">
        <f>IF($B178=FALSE,"",Length_11!P173)</f>
        <v/>
      </c>
      <c r="I178" s="175" t="str">
        <f>IF($B178=FALSE,"",Length_11!Q173)</f>
        <v/>
      </c>
      <c r="J178" s="175" t="str">
        <f>IF($B178=FALSE,"",Length_11!R173)</f>
        <v/>
      </c>
      <c r="K178" s="158" t="str">
        <f t="shared" si="64"/>
        <v/>
      </c>
      <c r="L178" s="176" t="str">
        <f t="shared" si="49"/>
        <v/>
      </c>
      <c r="M178" s="178" t="str">
        <f>IF($B178=FALSE,"",Calcu!K178*J$3)</f>
        <v/>
      </c>
      <c r="N178" s="177" t="str">
        <f>IF($B178=FALSE,"",Length_11!E486)</f>
        <v/>
      </c>
      <c r="O178" s="158" t="str">
        <f t="shared" si="65"/>
        <v/>
      </c>
      <c r="P178" s="158" t="str">
        <f t="shared" si="66"/>
        <v/>
      </c>
      <c r="Q178" s="158" t="str">
        <f t="shared" si="67"/>
        <v/>
      </c>
      <c r="R178" s="158" t="str">
        <f t="shared" si="68"/>
        <v/>
      </c>
      <c r="S178" s="165" t="str">
        <f t="shared" si="50"/>
        <v/>
      </c>
      <c r="T178" s="197" t="str">
        <f t="shared" si="51"/>
        <v/>
      </c>
      <c r="U178" s="158" t="str">
        <f t="shared" si="52"/>
        <v/>
      </c>
      <c r="V178" s="158" t="str">
        <f t="shared" si="53"/>
        <v/>
      </c>
      <c r="W178" s="158" t="str">
        <f t="shared" si="54"/>
        <v/>
      </c>
      <c r="X178" s="158" t="str">
        <f t="shared" si="55"/>
        <v/>
      </c>
      <c r="Y178" s="158" t="str">
        <f t="shared" si="56"/>
        <v/>
      </c>
      <c r="Z178" s="158" t="str">
        <f t="shared" si="57"/>
        <v/>
      </c>
      <c r="AA178" s="202" t="str">
        <f t="shared" si="58"/>
        <v/>
      </c>
      <c r="AB178" s="203" t="str">
        <f t="shared" si="69"/>
        <v/>
      </c>
      <c r="AC178" s="158" t="str">
        <f t="shared" si="70"/>
        <v/>
      </c>
      <c r="AD178" s="158" t="str">
        <f t="shared" si="71"/>
        <v/>
      </c>
      <c r="AE178" s="122"/>
      <c r="AF178" s="158" t="e">
        <f ca="1">IF(Length_11!J173&lt;0,ROUNDUP(Length_11!J173*J$3,$M$335),ROUNDDOWN(Length_11!J173*J$3,$M$335))</f>
        <v>#DIV/0!</v>
      </c>
      <c r="AG178" s="158" t="e">
        <f ca="1">IF(Length_11!K173&lt;0,ROUNDDOWN(Length_11!K173*J$3,$M$335),ROUNDUP(Length_11!K173*J$3,$M$335))</f>
        <v>#DIV/0!</v>
      </c>
      <c r="AH178" s="158" t="str">
        <f t="shared" si="59"/>
        <v>-</v>
      </c>
      <c r="AI178" s="158" t="str">
        <f t="shared" si="60"/>
        <v>-</v>
      </c>
      <c r="AJ178" s="158" t="str">
        <f t="shared" si="61"/>
        <v>-</v>
      </c>
      <c r="AK178" s="158" t="str">
        <f t="shared" si="62"/>
        <v>-</v>
      </c>
      <c r="AL178" s="158" t="str">
        <f t="shared" si="72"/>
        <v/>
      </c>
      <c r="AM178" s="158" t="e">
        <f t="shared" ca="1" si="63"/>
        <v>#DIV/0!</v>
      </c>
    </row>
    <row r="179" spans="2:39" ht="15" customHeight="1">
      <c r="B179" s="175" t="b">
        <f>IF(TRIM(Length_11!A174)="",FALSE,TRUE)</f>
        <v>0</v>
      </c>
      <c r="C179" s="158" t="str">
        <f>IF($B179=FALSE,"",VALUE(Length_11!A174))</f>
        <v/>
      </c>
      <c r="D179" s="158" t="str">
        <f>IF($B179=FALSE,"",Length_11!B174)</f>
        <v/>
      </c>
      <c r="E179" s="175" t="str">
        <f>IF($B179=FALSE,"",Length_11!M174)</f>
        <v/>
      </c>
      <c r="F179" s="175" t="str">
        <f>IF($B179=FALSE,"",Length_11!N174)</f>
        <v/>
      </c>
      <c r="G179" s="175" t="str">
        <f>IF($B179=FALSE,"",Length_11!O174)</f>
        <v/>
      </c>
      <c r="H179" s="175" t="str">
        <f>IF($B179=FALSE,"",Length_11!P174)</f>
        <v/>
      </c>
      <c r="I179" s="175" t="str">
        <f>IF($B179=FALSE,"",Length_11!Q174)</f>
        <v/>
      </c>
      <c r="J179" s="175" t="str">
        <f>IF($B179=FALSE,"",Length_11!R174)</f>
        <v/>
      </c>
      <c r="K179" s="158" t="str">
        <f t="shared" si="64"/>
        <v/>
      </c>
      <c r="L179" s="176" t="str">
        <f t="shared" si="49"/>
        <v/>
      </c>
      <c r="M179" s="178" t="str">
        <f>IF($B179=FALSE,"",Calcu!K179*J$3)</f>
        <v/>
      </c>
      <c r="N179" s="177" t="str">
        <f>IF($B179=FALSE,"",Length_11!E487)</f>
        <v/>
      </c>
      <c r="O179" s="158" t="str">
        <f t="shared" si="65"/>
        <v/>
      </c>
      <c r="P179" s="158" t="str">
        <f t="shared" si="66"/>
        <v/>
      </c>
      <c r="Q179" s="158" t="str">
        <f t="shared" si="67"/>
        <v/>
      </c>
      <c r="R179" s="158" t="str">
        <f t="shared" si="68"/>
        <v/>
      </c>
      <c r="S179" s="165" t="str">
        <f t="shared" si="50"/>
        <v/>
      </c>
      <c r="T179" s="197" t="str">
        <f t="shared" si="51"/>
        <v/>
      </c>
      <c r="U179" s="158" t="str">
        <f t="shared" si="52"/>
        <v/>
      </c>
      <c r="V179" s="158" t="str">
        <f t="shared" si="53"/>
        <v/>
      </c>
      <c r="W179" s="158" t="str">
        <f t="shared" si="54"/>
        <v/>
      </c>
      <c r="X179" s="158" t="str">
        <f t="shared" si="55"/>
        <v/>
      </c>
      <c r="Y179" s="158" t="str">
        <f t="shared" si="56"/>
        <v/>
      </c>
      <c r="Z179" s="158" t="str">
        <f t="shared" si="57"/>
        <v/>
      </c>
      <c r="AA179" s="202" t="str">
        <f t="shared" si="58"/>
        <v/>
      </c>
      <c r="AB179" s="203" t="str">
        <f t="shared" si="69"/>
        <v/>
      </c>
      <c r="AC179" s="158" t="str">
        <f t="shared" si="70"/>
        <v/>
      </c>
      <c r="AD179" s="158" t="str">
        <f t="shared" si="71"/>
        <v/>
      </c>
      <c r="AE179" s="122"/>
      <c r="AF179" s="158" t="e">
        <f ca="1">IF(Length_11!J174&lt;0,ROUNDUP(Length_11!J174*J$3,$M$335),ROUNDDOWN(Length_11!J174*J$3,$M$335))</f>
        <v>#DIV/0!</v>
      </c>
      <c r="AG179" s="158" t="e">
        <f ca="1">IF(Length_11!K174&lt;0,ROUNDDOWN(Length_11!K174*J$3,$M$335),ROUNDUP(Length_11!K174*J$3,$M$335))</f>
        <v>#DIV/0!</v>
      </c>
      <c r="AH179" s="158" t="str">
        <f t="shared" si="59"/>
        <v>-</v>
      </c>
      <c r="AI179" s="158" t="str">
        <f t="shared" si="60"/>
        <v>-</v>
      </c>
      <c r="AJ179" s="158" t="str">
        <f t="shared" si="61"/>
        <v>-</v>
      </c>
      <c r="AK179" s="158" t="str">
        <f t="shared" si="62"/>
        <v>-</v>
      </c>
      <c r="AL179" s="158" t="str">
        <f t="shared" si="72"/>
        <v/>
      </c>
      <c r="AM179" s="158" t="e">
        <f t="shared" ca="1" si="63"/>
        <v>#DIV/0!</v>
      </c>
    </row>
    <row r="180" spans="2:39" ht="15" customHeight="1">
      <c r="B180" s="175" t="b">
        <f>IF(TRIM(Length_11!A175)="",FALSE,TRUE)</f>
        <v>0</v>
      </c>
      <c r="C180" s="158" t="str">
        <f>IF($B180=FALSE,"",VALUE(Length_11!A175))</f>
        <v/>
      </c>
      <c r="D180" s="158" t="str">
        <f>IF($B180=FALSE,"",Length_11!B175)</f>
        <v/>
      </c>
      <c r="E180" s="175" t="str">
        <f>IF($B180=FALSE,"",Length_11!M175)</f>
        <v/>
      </c>
      <c r="F180" s="175" t="str">
        <f>IF($B180=FALSE,"",Length_11!N175)</f>
        <v/>
      </c>
      <c r="G180" s="175" t="str">
        <f>IF($B180=FALSE,"",Length_11!O175)</f>
        <v/>
      </c>
      <c r="H180" s="175" t="str">
        <f>IF($B180=FALSE,"",Length_11!P175)</f>
        <v/>
      </c>
      <c r="I180" s="175" t="str">
        <f>IF($B180=FALSE,"",Length_11!Q175)</f>
        <v/>
      </c>
      <c r="J180" s="175" t="str">
        <f>IF($B180=FALSE,"",Length_11!R175)</f>
        <v/>
      </c>
      <c r="K180" s="158" t="str">
        <f t="shared" si="64"/>
        <v/>
      </c>
      <c r="L180" s="176" t="str">
        <f t="shared" si="49"/>
        <v/>
      </c>
      <c r="M180" s="178" t="str">
        <f>IF($B180=FALSE,"",Calcu!K180*J$3)</f>
        <v/>
      </c>
      <c r="N180" s="177" t="str">
        <f>IF($B180=FALSE,"",Length_11!E488)</f>
        <v/>
      </c>
      <c r="O180" s="158" t="str">
        <f t="shared" si="65"/>
        <v/>
      </c>
      <c r="P180" s="158" t="str">
        <f t="shared" si="66"/>
        <v/>
      </c>
      <c r="Q180" s="158" t="str">
        <f t="shared" si="67"/>
        <v/>
      </c>
      <c r="R180" s="158" t="str">
        <f t="shared" si="68"/>
        <v/>
      </c>
      <c r="S180" s="165" t="str">
        <f t="shared" si="50"/>
        <v/>
      </c>
      <c r="T180" s="197" t="str">
        <f t="shared" si="51"/>
        <v/>
      </c>
      <c r="U180" s="158" t="str">
        <f t="shared" si="52"/>
        <v/>
      </c>
      <c r="V180" s="158" t="str">
        <f t="shared" si="53"/>
        <v/>
      </c>
      <c r="W180" s="158" t="str">
        <f t="shared" si="54"/>
        <v/>
      </c>
      <c r="X180" s="158" t="str">
        <f t="shared" si="55"/>
        <v/>
      </c>
      <c r="Y180" s="158" t="str">
        <f t="shared" si="56"/>
        <v/>
      </c>
      <c r="Z180" s="158" t="str">
        <f t="shared" si="57"/>
        <v/>
      </c>
      <c r="AA180" s="202" t="str">
        <f t="shared" si="58"/>
        <v/>
      </c>
      <c r="AB180" s="203" t="str">
        <f t="shared" si="69"/>
        <v/>
      </c>
      <c r="AC180" s="158" t="str">
        <f t="shared" si="70"/>
        <v/>
      </c>
      <c r="AD180" s="158" t="str">
        <f t="shared" si="71"/>
        <v/>
      </c>
      <c r="AE180" s="122"/>
      <c r="AF180" s="158" t="e">
        <f ca="1">IF(Length_11!J175&lt;0,ROUNDUP(Length_11!J175*J$3,$M$335),ROUNDDOWN(Length_11!J175*J$3,$M$335))</f>
        <v>#DIV/0!</v>
      </c>
      <c r="AG180" s="158" t="e">
        <f ca="1">IF(Length_11!K175&lt;0,ROUNDDOWN(Length_11!K175*J$3,$M$335),ROUNDUP(Length_11!K175*J$3,$M$335))</f>
        <v>#DIV/0!</v>
      </c>
      <c r="AH180" s="158" t="str">
        <f t="shared" si="59"/>
        <v>-</v>
      </c>
      <c r="AI180" s="158" t="str">
        <f t="shared" si="60"/>
        <v>-</v>
      </c>
      <c r="AJ180" s="158" t="str">
        <f t="shared" si="61"/>
        <v>-</v>
      </c>
      <c r="AK180" s="158" t="str">
        <f t="shared" si="62"/>
        <v>-</v>
      </c>
      <c r="AL180" s="158" t="str">
        <f t="shared" si="72"/>
        <v/>
      </c>
      <c r="AM180" s="158" t="e">
        <f t="shared" ca="1" si="63"/>
        <v>#DIV/0!</v>
      </c>
    </row>
    <row r="181" spans="2:39" ht="15" customHeight="1">
      <c r="B181" s="175" t="b">
        <f>IF(TRIM(Length_11!A176)="",FALSE,TRUE)</f>
        <v>0</v>
      </c>
      <c r="C181" s="158" t="str">
        <f>IF($B181=FALSE,"",VALUE(Length_11!A176))</f>
        <v/>
      </c>
      <c r="D181" s="158" t="str">
        <f>IF($B181=FALSE,"",Length_11!B176)</f>
        <v/>
      </c>
      <c r="E181" s="175" t="str">
        <f>IF($B181=FALSE,"",Length_11!M176)</f>
        <v/>
      </c>
      <c r="F181" s="175" t="str">
        <f>IF($B181=FALSE,"",Length_11!N176)</f>
        <v/>
      </c>
      <c r="G181" s="175" t="str">
        <f>IF($B181=FALSE,"",Length_11!O176)</f>
        <v/>
      </c>
      <c r="H181" s="175" t="str">
        <f>IF($B181=FALSE,"",Length_11!P176)</f>
        <v/>
      </c>
      <c r="I181" s="175" t="str">
        <f>IF($B181=FALSE,"",Length_11!Q176)</f>
        <v/>
      </c>
      <c r="J181" s="175" t="str">
        <f>IF($B181=FALSE,"",Length_11!R176)</f>
        <v/>
      </c>
      <c r="K181" s="158" t="str">
        <f t="shared" si="64"/>
        <v/>
      </c>
      <c r="L181" s="176" t="str">
        <f t="shared" si="49"/>
        <v/>
      </c>
      <c r="M181" s="178" t="str">
        <f>IF($B181=FALSE,"",Calcu!K181*J$3)</f>
        <v/>
      </c>
      <c r="N181" s="177" t="str">
        <f>IF($B181=FALSE,"",Length_11!E489)</f>
        <v/>
      </c>
      <c r="O181" s="158" t="str">
        <f t="shared" si="65"/>
        <v/>
      </c>
      <c r="P181" s="158" t="str">
        <f t="shared" si="66"/>
        <v/>
      </c>
      <c r="Q181" s="158" t="str">
        <f t="shared" si="67"/>
        <v/>
      </c>
      <c r="R181" s="158" t="str">
        <f t="shared" si="68"/>
        <v/>
      </c>
      <c r="S181" s="165" t="str">
        <f t="shared" si="50"/>
        <v/>
      </c>
      <c r="T181" s="197" t="str">
        <f t="shared" si="51"/>
        <v/>
      </c>
      <c r="U181" s="158" t="str">
        <f t="shared" si="52"/>
        <v/>
      </c>
      <c r="V181" s="158" t="str">
        <f t="shared" si="53"/>
        <v/>
      </c>
      <c r="W181" s="158" t="str">
        <f t="shared" si="54"/>
        <v/>
      </c>
      <c r="X181" s="158" t="str">
        <f t="shared" si="55"/>
        <v/>
      </c>
      <c r="Y181" s="158" t="str">
        <f t="shared" si="56"/>
        <v/>
      </c>
      <c r="Z181" s="158" t="str">
        <f t="shared" si="57"/>
        <v/>
      </c>
      <c r="AA181" s="202" t="str">
        <f t="shared" si="58"/>
        <v/>
      </c>
      <c r="AB181" s="203" t="str">
        <f t="shared" si="69"/>
        <v/>
      </c>
      <c r="AC181" s="158" t="str">
        <f t="shared" si="70"/>
        <v/>
      </c>
      <c r="AD181" s="158" t="str">
        <f t="shared" si="71"/>
        <v/>
      </c>
      <c r="AE181" s="122"/>
      <c r="AF181" s="158" t="e">
        <f ca="1">IF(Length_11!J176&lt;0,ROUNDUP(Length_11!J176*J$3,$M$335),ROUNDDOWN(Length_11!J176*J$3,$M$335))</f>
        <v>#DIV/0!</v>
      </c>
      <c r="AG181" s="158" t="e">
        <f ca="1">IF(Length_11!K176&lt;0,ROUNDDOWN(Length_11!K176*J$3,$M$335),ROUNDUP(Length_11!K176*J$3,$M$335))</f>
        <v>#DIV/0!</v>
      </c>
      <c r="AH181" s="158" t="str">
        <f t="shared" si="59"/>
        <v>-</v>
      </c>
      <c r="AI181" s="158" t="str">
        <f t="shared" si="60"/>
        <v>-</v>
      </c>
      <c r="AJ181" s="158" t="str">
        <f t="shared" si="61"/>
        <v>-</v>
      </c>
      <c r="AK181" s="158" t="str">
        <f t="shared" si="62"/>
        <v>-</v>
      </c>
      <c r="AL181" s="158" t="str">
        <f t="shared" si="72"/>
        <v/>
      </c>
      <c r="AM181" s="158" t="e">
        <f t="shared" ca="1" si="63"/>
        <v>#DIV/0!</v>
      </c>
    </row>
    <row r="182" spans="2:39" ht="15" customHeight="1">
      <c r="B182" s="175" t="b">
        <f>IF(TRIM(Length_11!A177)="",FALSE,TRUE)</f>
        <v>0</v>
      </c>
      <c r="C182" s="158" t="str">
        <f>IF($B182=FALSE,"",VALUE(Length_11!A177))</f>
        <v/>
      </c>
      <c r="D182" s="158" t="str">
        <f>IF($B182=FALSE,"",Length_11!B177)</f>
        <v/>
      </c>
      <c r="E182" s="175" t="str">
        <f>IF($B182=FALSE,"",Length_11!M177)</f>
        <v/>
      </c>
      <c r="F182" s="175" t="str">
        <f>IF($B182=FALSE,"",Length_11!N177)</f>
        <v/>
      </c>
      <c r="G182" s="175" t="str">
        <f>IF($B182=FALSE,"",Length_11!O177)</f>
        <v/>
      </c>
      <c r="H182" s="175" t="str">
        <f>IF($B182=FALSE,"",Length_11!P177)</f>
        <v/>
      </c>
      <c r="I182" s="175" t="str">
        <f>IF($B182=FALSE,"",Length_11!Q177)</f>
        <v/>
      </c>
      <c r="J182" s="175" t="str">
        <f>IF($B182=FALSE,"",Length_11!R177)</f>
        <v/>
      </c>
      <c r="K182" s="158" t="str">
        <f t="shared" si="64"/>
        <v/>
      </c>
      <c r="L182" s="176" t="str">
        <f t="shared" si="49"/>
        <v/>
      </c>
      <c r="M182" s="178" t="str">
        <f>IF($B182=FALSE,"",Calcu!K182*J$3)</f>
        <v/>
      </c>
      <c r="N182" s="177" t="str">
        <f>IF($B182=FALSE,"",Length_11!E490)</f>
        <v/>
      </c>
      <c r="O182" s="158" t="str">
        <f t="shared" si="65"/>
        <v/>
      </c>
      <c r="P182" s="158" t="str">
        <f t="shared" si="66"/>
        <v/>
      </c>
      <c r="Q182" s="158" t="str">
        <f t="shared" si="67"/>
        <v/>
      </c>
      <c r="R182" s="158" t="str">
        <f t="shared" si="68"/>
        <v/>
      </c>
      <c r="S182" s="165" t="str">
        <f t="shared" si="50"/>
        <v/>
      </c>
      <c r="T182" s="197" t="str">
        <f t="shared" si="51"/>
        <v/>
      </c>
      <c r="U182" s="158" t="str">
        <f t="shared" si="52"/>
        <v/>
      </c>
      <c r="V182" s="158" t="str">
        <f t="shared" si="53"/>
        <v/>
      </c>
      <c r="W182" s="158" t="str">
        <f t="shared" si="54"/>
        <v/>
      </c>
      <c r="X182" s="158" t="str">
        <f t="shared" si="55"/>
        <v/>
      </c>
      <c r="Y182" s="158" t="str">
        <f t="shared" si="56"/>
        <v/>
      </c>
      <c r="Z182" s="158" t="str">
        <f t="shared" si="57"/>
        <v/>
      </c>
      <c r="AA182" s="202" t="str">
        <f t="shared" si="58"/>
        <v/>
      </c>
      <c r="AB182" s="203" t="str">
        <f t="shared" si="69"/>
        <v/>
      </c>
      <c r="AC182" s="158" t="str">
        <f t="shared" si="70"/>
        <v/>
      </c>
      <c r="AD182" s="158" t="str">
        <f t="shared" si="71"/>
        <v/>
      </c>
      <c r="AE182" s="122"/>
      <c r="AF182" s="158" t="e">
        <f ca="1">IF(Length_11!J177&lt;0,ROUNDUP(Length_11!J177*J$3,$M$335),ROUNDDOWN(Length_11!J177*J$3,$M$335))</f>
        <v>#DIV/0!</v>
      </c>
      <c r="AG182" s="158" t="e">
        <f ca="1">IF(Length_11!K177&lt;0,ROUNDDOWN(Length_11!K177*J$3,$M$335),ROUNDUP(Length_11!K177*J$3,$M$335))</f>
        <v>#DIV/0!</v>
      </c>
      <c r="AH182" s="158" t="str">
        <f t="shared" si="59"/>
        <v>-</v>
      </c>
      <c r="AI182" s="158" t="str">
        <f t="shared" si="60"/>
        <v>-</v>
      </c>
      <c r="AJ182" s="158" t="str">
        <f t="shared" si="61"/>
        <v>-</v>
      </c>
      <c r="AK182" s="158" t="str">
        <f t="shared" si="62"/>
        <v>-</v>
      </c>
      <c r="AL182" s="158" t="str">
        <f t="shared" si="72"/>
        <v/>
      </c>
      <c r="AM182" s="158" t="e">
        <f t="shared" ca="1" si="63"/>
        <v>#DIV/0!</v>
      </c>
    </row>
    <row r="183" spans="2:39" ht="15" customHeight="1">
      <c r="B183" s="175" t="b">
        <f>IF(TRIM(Length_11!A178)="",FALSE,TRUE)</f>
        <v>0</v>
      </c>
      <c r="C183" s="158" t="str">
        <f>IF($B183=FALSE,"",VALUE(Length_11!A178))</f>
        <v/>
      </c>
      <c r="D183" s="158" t="str">
        <f>IF($B183=FALSE,"",Length_11!B178)</f>
        <v/>
      </c>
      <c r="E183" s="175" t="str">
        <f>IF($B183=FALSE,"",Length_11!M178)</f>
        <v/>
      </c>
      <c r="F183" s="175" t="str">
        <f>IF($B183=FALSE,"",Length_11!N178)</f>
        <v/>
      </c>
      <c r="G183" s="175" t="str">
        <f>IF($B183=FALSE,"",Length_11!O178)</f>
        <v/>
      </c>
      <c r="H183" s="175" t="str">
        <f>IF($B183=FALSE,"",Length_11!P178)</f>
        <v/>
      </c>
      <c r="I183" s="175" t="str">
        <f>IF($B183=FALSE,"",Length_11!Q178)</f>
        <v/>
      </c>
      <c r="J183" s="175" t="str">
        <f>IF($B183=FALSE,"",Length_11!R178)</f>
        <v/>
      </c>
      <c r="K183" s="158" t="str">
        <f t="shared" si="64"/>
        <v/>
      </c>
      <c r="L183" s="176" t="str">
        <f t="shared" si="49"/>
        <v/>
      </c>
      <c r="M183" s="178" t="str">
        <f>IF($B183=FALSE,"",Calcu!K183*J$3)</f>
        <v/>
      </c>
      <c r="N183" s="177" t="str">
        <f>IF($B183=FALSE,"",Length_11!E491)</f>
        <v/>
      </c>
      <c r="O183" s="158" t="str">
        <f t="shared" si="65"/>
        <v/>
      </c>
      <c r="P183" s="158" t="str">
        <f t="shared" si="66"/>
        <v/>
      </c>
      <c r="Q183" s="158" t="str">
        <f t="shared" si="67"/>
        <v/>
      </c>
      <c r="R183" s="158" t="str">
        <f t="shared" si="68"/>
        <v/>
      </c>
      <c r="S183" s="165" t="str">
        <f t="shared" si="50"/>
        <v/>
      </c>
      <c r="T183" s="197" t="str">
        <f t="shared" si="51"/>
        <v/>
      </c>
      <c r="U183" s="158" t="str">
        <f t="shared" si="52"/>
        <v/>
      </c>
      <c r="V183" s="158" t="str">
        <f t="shared" si="53"/>
        <v/>
      </c>
      <c r="W183" s="158" t="str">
        <f t="shared" si="54"/>
        <v/>
      </c>
      <c r="X183" s="158" t="str">
        <f t="shared" si="55"/>
        <v/>
      </c>
      <c r="Y183" s="158" t="str">
        <f t="shared" si="56"/>
        <v/>
      </c>
      <c r="Z183" s="158" t="str">
        <f t="shared" si="57"/>
        <v/>
      </c>
      <c r="AA183" s="202" t="str">
        <f t="shared" si="58"/>
        <v/>
      </c>
      <c r="AB183" s="203" t="str">
        <f t="shared" si="69"/>
        <v/>
      </c>
      <c r="AC183" s="158" t="str">
        <f t="shared" si="70"/>
        <v/>
      </c>
      <c r="AD183" s="158" t="str">
        <f t="shared" si="71"/>
        <v/>
      </c>
      <c r="AE183" s="122"/>
      <c r="AF183" s="158" t="e">
        <f ca="1">IF(Length_11!J178&lt;0,ROUNDUP(Length_11!J178*J$3,$M$335),ROUNDDOWN(Length_11!J178*J$3,$M$335))</f>
        <v>#DIV/0!</v>
      </c>
      <c r="AG183" s="158" t="e">
        <f ca="1">IF(Length_11!K178&lt;0,ROUNDDOWN(Length_11!K178*J$3,$M$335),ROUNDUP(Length_11!K178*J$3,$M$335))</f>
        <v>#DIV/0!</v>
      </c>
      <c r="AH183" s="158" t="str">
        <f t="shared" si="59"/>
        <v>-</v>
      </c>
      <c r="AI183" s="158" t="str">
        <f t="shared" si="60"/>
        <v>-</v>
      </c>
      <c r="AJ183" s="158" t="str">
        <f t="shared" si="61"/>
        <v>-</v>
      </c>
      <c r="AK183" s="158" t="str">
        <f t="shared" si="62"/>
        <v>-</v>
      </c>
      <c r="AL183" s="158" t="str">
        <f t="shared" si="72"/>
        <v/>
      </c>
      <c r="AM183" s="158" t="e">
        <f t="shared" ca="1" si="63"/>
        <v>#DIV/0!</v>
      </c>
    </row>
    <row r="184" spans="2:39" ht="15" customHeight="1">
      <c r="B184" s="175" t="b">
        <f>IF(TRIM(Length_11!A179)="",FALSE,TRUE)</f>
        <v>0</v>
      </c>
      <c r="C184" s="158" t="str">
        <f>IF($B184=FALSE,"",VALUE(Length_11!A179))</f>
        <v/>
      </c>
      <c r="D184" s="158" t="str">
        <f>IF($B184=FALSE,"",Length_11!B179)</f>
        <v/>
      </c>
      <c r="E184" s="175" t="str">
        <f>IF($B184=FALSE,"",Length_11!M179)</f>
        <v/>
      </c>
      <c r="F184" s="175" t="str">
        <f>IF($B184=FALSE,"",Length_11!N179)</f>
        <v/>
      </c>
      <c r="G184" s="175" t="str">
        <f>IF($B184=FALSE,"",Length_11!O179)</f>
        <v/>
      </c>
      <c r="H184" s="175" t="str">
        <f>IF($B184=FALSE,"",Length_11!P179)</f>
        <v/>
      </c>
      <c r="I184" s="175" t="str">
        <f>IF($B184=FALSE,"",Length_11!Q179)</f>
        <v/>
      </c>
      <c r="J184" s="175" t="str">
        <f>IF($B184=FALSE,"",Length_11!R179)</f>
        <v/>
      </c>
      <c r="K184" s="158" t="str">
        <f t="shared" si="64"/>
        <v/>
      </c>
      <c r="L184" s="176" t="str">
        <f t="shared" si="49"/>
        <v/>
      </c>
      <c r="M184" s="178" t="str">
        <f>IF($B184=FALSE,"",Calcu!K184*J$3)</f>
        <v/>
      </c>
      <c r="N184" s="177" t="str">
        <f>IF($B184=FALSE,"",Length_11!E492)</f>
        <v/>
      </c>
      <c r="O184" s="158" t="str">
        <f t="shared" si="65"/>
        <v/>
      </c>
      <c r="P184" s="158" t="str">
        <f t="shared" si="66"/>
        <v/>
      </c>
      <c r="Q184" s="158" t="str">
        <f t="shared" si="67"/>
        <v/>
      </c>
      <c r="R184" s="158" t="str">
        <f t="shared" si="68"/>
        <v/>
      </c>
      <c r="S184" s="165" t="str">
        <f t="shared" si="50"/>
        <v/>
      </c>
      <c r="T184" s="197" t="str">
        <f t="shared" si="51"/>
        <v/>
      </c>
      <c r="U184" s="158" t="str">
        <f t="shared" si="52"/>
        <v/>
      </c>
      <c r="V184" s="158" t="str">
        <f t="shared" si="53"/>
        <v/>
      </c>
      <c r="W184" s="158" t="str">
        <f t="shared" si="54"/>
        <v/>
      </c>
      <c r="X184" s="158" t="str">
        <f t="shared" si="55"/>
        <v/>
      </c>
      <c r="Y184" s="158" t="str">
        <f t="shared" si="56"/>
        <v/>
      </c>
      <c r="Z184" s="158" t="str">
        <f t="shared" si="57"/>
        <v/>
      </c>
      <c r="AA184" s="202" t="str">
        <f t="shared" si="58"/>
        <v/>
      </c>
      <c r="AB184" s="203" t="str">
        <f t="shared" si="69"/>
        <v/>
      </c>
      <c r="AC184" s="158" t="str">
        <f t="shared" si="70"/>
        <v/>
      </c>
      <c r="AD184" s="158" t="str">
        <f t="shared" si="71"/>
        <v/>
      </c>
      <c r="AE184" s="122"/>
      <c r="AF184" s="158" t="e">
        <f ca="1">IF(Length_11!J179&lt;0,ROUNDUP(Length_11!J179*J$3,$M$335),ROUNDDOWN(Length_11!J179*J$3,$M$335))</f>
        <v>#DIV/0!</v>
      </c>
      <c r="AG184" s="158" t="e">
        <f ca="1">IF(Length_11!K179&lt;0,ROUNDDOWN(Length_11!K179*J$3,$M$335),ROUNDUP(Length_11!K179*J$3,$M$335))</f>
        <v>#DIV/0!</v>
      </c>
      <c r="AH184" s="158" t="str">
        <f t="shared" si="59"/>
        <v>-</v>
      </c>
      <c r="AI184" s="158" t="str">
        <f t="shared" si="60"/>
        <v>-</v>
      </c>
      <c r="AJ184" s="158" t="str">
        <f t="shared" si="61"/>
        <v>-</v>
      </c>
      <c r="AK184" s="158" t="str">
        <f t="shared" si="62"/>
        <v>-</v>
      </c>
      <c r="AL184" s="158" t="str">
        <f t="shared" si="72"/>
        <v/>
      </c>
      <c r="AM184" s="158" t="e">
        <f t="shared" ca="1" si="63"/>
        <v>#DIV/0!</v>
      </c>
    </row>
    <row r="185" spans="2:39" ht="15" customHeight="1">
      <c r="B185" s="175" t="b">
        <f>IF(TRIM(Length_11!A180)="",FALSE,TRUE)</f>
        <v>0</v>
      </c>
      <c r="C185" s="158" t="str">
        <f>IF($B185=FALSE,"",VALUE(Length_11!A180))</f>
        <v/>
      </c>
      <c r="D185" s="158" t="str">
        <f>IF($B185=FALSE,"",Length_11!B180)</f>
        <v/>
      </c>
      <c r="E185" s="175" t="str">
        <f>IF($B185=FALSE,"",Length_11!M180)</f>
        <v/>
      </c>
      <c r="F185" s="175" t="str">
        <f>IF($B185=FALSE,"",Length_11!N180)</f>
        <v/>
      </c>
      <c r="G185" s="175" t="str">
        <f>IF($B185=FALSE,"",Length_11!O180)</f>
        <v/>
      </c>
      <c r="H185" s="175" t="str">
        <f>IF($B185=FALSE,"",Length_11!P180)</f>
        <v/>
      </c>
      <c r="I185" s="175" t="str">
        <f>IF($B185=FALSE,"",Length_11!Q180)</f>
        <v/>
      </c>
      <c r="J185" s="175" t="str">
        <f>IF($B185=FALSE,"",Length_11!R180)</f>
        <v/>
      </c>
      <c r="K185" s="158" t="str">
        <f t="shared" si="64"/>
        <v/>
      </c>
      <c r="L185" s="176" t="str">
        <f t="shared" si="49"/>
        <v/>
      </c>
      <c r="M185" s="178" t="str">
        <f>IF($B185=FALSE,"",Calcu!K185*J$3)</f>
        <v/>
      </c>
      <c r="N185" s="177" t="str">
        <f>IF($B185=FALSE,"",Length_11!E493)</f>
        <v/>
      </c>
      <c r="O185" s="158" t="str">
        <f t="shared" si="65"/>
        <v/>
      </c>
      <c r="P185" s="158" t="str">
        <f t="shared" si="66"/>
        <v/>
      </c>
      <c r="Q185" s="158" t="str">
        <f t="shared" si="67"/>
        <v/>
      </c>
      <c r="R185" s="158" t="str">
        <f t="shared" si="68"/>
        <v/>
      </c>
      <c r="S185" s="165" t="str">
        <f t="shared" si="50"/>
        <v/>
      </c>
      <c r="T185" s="197" t="str">
        <f t="shared" si="51"/>
        <v/>
      </c>
      <c r="U185" s="158" t="str">
        <f t="shared" si="52"/>
        <v/>
      </c>
      <c r="V185" s="158" t="str">
        <f t="shared" si="53"/>
        <v/>
      </c>
      <c r="W185" s="158" t="str">
        <f t="shared" si="54"/>
        <v/>
      </c>
      <c r="X185" s="158" t="str">
        <f t="shared" si="55"/>
        <v/>
      </c>
      <c r="Y185" s="158" t="str">
        <f t="shared" si="56"/>
        <v/>
      </c>
      <c r="Z185" s="158" t="str">
        <f t="shared" si="57"/>
        <v/>
      </c>
      <c r="AA185" s="202" t="str">
        <f t="shared" si="58"/>
        <v/>
      </c>
      <c r="AB185" s="203" t="str">
        <f t="shared" si="69"/>
        <v/>
      </c>
      <c r="AC185" s="158" t="str">
        <f t="shared" si="70"/>
        <v/>
      </c>
      <c r="AD185" s="158" t="str">
        <f t="shared" si="71"/>
        <v/>
      </c>
      <c r="AE185" s="122"/>
      <c r="AF185" s="158" t="e">
        <f ca="1">IF(Length_11!J180&lt;0,ROUNDUP(Length_11!J180*J$3,$M$335),ROUNDDOWN(Length_11!J180*J$3,$M$335))</f>
        <v>#DIV/0!</v>
      </c>
      <c r="AG185" s="158" t="e">
        <f ca="1">IF(Length_11!K180&lt;0,ROUNDDOWN(Length_11!K180*J$3,$M$335),ROUNDUP(Length_11!K180*J$3,$M$335))</f>
        <v>#DIV/0!</v>
      </c>
      <c r="AH185" s="158" t="str">
        <f t="shared" si="59"/>
        <v>-</v>
      </c>
      <c r="AI185" s="158" t="str">
        <f t="shared" si="60"/>
        <v>-</v>
      </c>
      <c r="AJ185" s="158" t="str">
        <f t="shared" si="61"/>
        <v>-</v>
      </c>
      <c r="AK185" s="158" t="str">
        <f t="shared" si="62"/>
        <v>-</v>
      </c>
      <c r="AL185" s="158" t="str">
        <f t="shared" si="72"/>
        <v/>
      </c>
      <c r="AM185" s="158" t="e">
        <f t="shared" ca="1" si="63"/>
        <v>#DIV/0!</v>
      </c>
    </row>
    <row r="186" spans="2:39" ht="15" customHeight="1">
      <c r="B186" s="175" t="b">
        <f>IF(TRIM(Length_11!A181)="",FALSE,TRUE)</f>
        <v>0</v>
      </c>
      <c r="C186" s="158" t="str">
        <f>IF($B186=FALSE,"",VALUE(Length_11!A181))</f>
        <v/>
      </c>
      <c r="D186" s="158" t="str">
        <f>IF($B186=FALSE,"",Length_11!B181)</f>
        <v/>
      </c>
      <c r="E186" s="175" t="str">
        <f>IF($B186=FALSE,"",Length_11!M181)</f>
        <v/>
      </c>
      <c r="F186" s="175" t="str">
        <f>IF($B186=FALSE,"",Length_11!N181)</f>
        <v/>
      </c>
      <c r="G186" s="175" t="str">
        <f>IF($B186=FALSE,"",Length_11!O181)</f>
        <v/>
      </c>
      <c r="H186" s="175" t="str">
        <f>IF($B186=FALSE,"",Length_11!P181)</f>
        <v/>
      </c>
      <c r="I186" s="175" t="str">
        <f>IF($B186=FALSE,"",Length_11!Q181)</f>
        <v/>
      </c>
      <c r="J186" s="175" t="str">
        <f>IF($B186=FALSE,"",Length_11!R181)</f>
        <v/>
      </c>
      <c r="K186" s="158" t="str">
        <f t="shared" si="64"/>
        <v/>
      </c>
      <c r="L186" s="176" t="str">
        <f t="shared" si="49"/>
        <v/>
      </c>
      <c r="M186" s="178" t="str">
        <f>IF($B186=FALSE,"",Calcu!K186*J$3)</f>
        <v/>
      </c>
      <c r="N186" s="177" t="str">
        <f>IF($B186=FALSE,"",Length_11!E494)</f>
        <v/>
      </c>
      <c r="O186" s="158" t="str">
        <f t="shared" si="65"/>
        <v/>
      </c>
      <c r="P186" s="158" t="str">
        <f t="shared" si="66"/>
        <v/>
      </c>
      <c r="Q186" s="158" t="str">
        <f t="shared" si="67"/>
        <v/>
      </c>
      <c r="R186" s="158" t="str">
        <f t="shared" si="68"/>
        <v/>
      </c>
      <c r="S186" s="165" t="str">
        <f t="shared" si="50"/>
        <v/>
      </c>
      <c r="T186" s="197" t="str">
        <f t="shared" si="51"/>
        <v/>
      </c>
      <c r="U186" s="158" t="str">
        <f t="shared" si="52"/>
        <v/>
      </c>
      <c r="V186" s="158" t="str">
        <f t="shared" si="53"/>
        <v/>
      </c>
      <c r="W186" s="158" t="str">
        <f t="shared" si="54"/>
        <v/>
      </c>
      <c r="X186" s="158" t="str">
        <f t="shared" si="55"/>
        <v/>
      </c>
      <c r="Y186" s="158" t="str">
        <f t="shared" si="56"/>
        <v/>
      </c>
      <c r="Z186" s="158" t="str">
        <f t="shared" si="57"/>
        <v/>
      </c>
      <c r="AA186" s="202" t="str">
        <f t="shared" si="58"/>
        <v/>
      </c>
      <c r="AB186" s="203" t="str">
        <f t="shared" si="69"/>
        <v/>
      </c>
      <c r="AC186" s="158" t="str">
        <f t="shared" si="70"/>
        <v/>
      </c>
      <c r="AD186" s="158" t="str">
        <f t="shared" si="71"/>
        <v/>
      </c>
      <c r="AE186" s="122"/>
      <c r="AF186" s="158" t="e">
        <f ca="1">IF(Length_11!J181&lt;0,ROUNDUP(Length_11!J181*J$3,$M$335),ROUNDDOWN(Length_11!J181*J$3,$M$335))</f>
        <v>#DIV/0!</v>
      </c>
      <c r="AG186" s="158" t="e">
        <f ca="1">IF(Length_11!K181&lt;0,ROUNDDOWN(Length_11!K181*J$3,$M$335),ROUNDUP(Length_11!K181*J$3,$M$335))</f>
        <v>#DIV/0!</v>
      </c>
      <c r="AH186" s="158" t="str">
        <f t="shared" si="59"/>
        <v>-</v>
      </c>
      <c r="AI186" s="158" t="str">
        <f t="shared" si="60"/>
        <v>-</v>
      </c>
      <c r="AJ186" s="158" t="str">
        <f t="shared" si="61"/>
        <v>-</v>
      </c>
      <c r="AK186" s="158" t="str">
        <f t="shared" si="62"/>
        <v>-</v>
      </c>
      <c r="AL186" s="158" t="str">
        <f t="shared" si="72"/>
        <v/>
      </c>
      <c r="AM186" s="158" t="e">
        <f t="shared" ca="1" si="63"/>
        <v>#DIV/0!</v>
      </c>
    </row>
    <row r="187" spans="2:39" ht="15" customHeight="1">
      <c r="B187" s="175" t="b">
        <f>IF(TRIM(Length_11!A182)="",FALSE,TRUE)</f>
        <v>0</v>
      </c>
      <c r="C187" s="158" t="str">
        <f>IF($B187=FALSE,"",VALUE(Length_11!A182))</f>
        <v/>
      </c>
      <c r="D187" s="158" t="str">
        <f>IF($B187=FALSE,"",Length_11!B182)</f>
        <v/>
      </c>
      <c r="E187" s="175" t="str">
        <f>IF($B187=FALSE,"",Length_11!M182)</f>
        <v/>
      </c>
      <c r="F187" s="175" t="str">
        <f>IF($B187=FALSE,"",Length_11!N182)</f>
        <v/>
      </c>
      <c r="G187" s="175" t="str">
        <f>IF($B187=FALSE,"",Length_11!O182)</f>
        <v/>
      </c>
      <c r="H187" s="175" t="str">
        <f>IF($B187=FALSE,"",Length_11!P182)</f>
        <v/>
      </c>
      <c r="I187" s="175" t="str">
        <f>IF($B187=FALSE,"",Length_11!Q182)</f>
        <v/>
      </c>
      <c r="J187" s="175" t="str">
        <f>IF($B187=FALSE,"",Length_11!R182)</f>
        <v/>
      </c>
      <c r="K187" s="158" t="str">
        <f t="shared" si="64"/>
        <v/>
      </c>
      <c r="L187" s="176" t="str">
        <f t="shared" si="49"/>
        <v/>
      </c>
      <c r="M187" s="178" t="str">
        <f>IF($B187=FALSE,"",Calcu!K187*J$3)</f>
        <v/>
      </c>
      <c r="N187" s="177" t="str">
        <f>IF($B187=FALSE,"",Length_11!E495)</f>
        <v/>
      </c>
      <c r="O187" s="158" t="str">
        <f t="shared" si="65"/>
        <v/>
      </c>
      <c r="P187" s="158" t="str">
        <f t="shared" si="66"/>
        <v/>
      </c>
      <c r="Q187" s="158" t="str">
        <f t="shared" si="67"/>
        <v/>
      </c>
      <c r="R187" s="158" t="str">
        <f t="shared" si="68"/>
        <v/>
      </c>
      <c r="S187" s="165" t="str">
        <f t="shared" si="50"/>
        <v/>
      </c>
      <c r="T187" s="197" t="str">
        <f t="shared" si="51"/>
        <v/>
      </c>
      <c r="U187" s="158" t="str">
        <f t="shared" si="52"/>
        <v/>
      </c>
      <c r="V187" s="158" t="str">
        <f t="shared" si="53"/>
        <v/>
      </c>
      <c r="W187" s="158" t="str">
        <f t="shared" si="54"/>
        <v/>
      </c>
      <c r="X187" s="158" t="str">
        <f t="shared" si="55"/>
        <v/>
      </c>
      <c r="Y187" s="158" t="str">
        <f t="shared" si="56"/>
        <v/>
      </c>
      <c r="Z187" s="158" t="str">
        <f t="shared" si="57"/>
        <v/>
      </c>
      <c r="AA187" s="202" t="str">
        <f t="shared" si="58"/>
        <v/>
      </c>
      <c r="AB187" s="203" t="str">
        <f t="shared" si="69"/>
        <v/>
      </c>
      <c r="AC187" s="158" t="str">
        <f t="shared" si="70"/>
        <v/>
      </c>
      <c r="AD187" s="158" t="str">
        <f t="shared" si="71"/>
        <v/>
      </c>
      <c r="AE187" s="122"/>
      <c r="AF187" s="158" t="e">
        <f ca="1">IF(Length_11!J182&lt;0,ROUNDUP(Length_11!J182*J$3,$M$335),ROUNDDOWN(Length_11!J182*J$3,$M$335))</f>
        <v>#DIV/0!</v>
      </c>
      <c r="AG187" s="158" t="e">
        <f ca="1">IF(Length_11!K182&lt;0,ROUNDDOWN(Length_11!K182*J$3,$M$335),ROUNDUP(Length_11!K182*J$3,$M$335))</f>
        <v>#DIV/0!</v>
      </c>
      <c r="AH187" s="158" t="str">
        <f t="shared" si="59"/>
        <v>-</v>
      </c>
      <c r="AI187" s="158" t="str">
        <f t="shared" si="60"/>
        <v>-</v>
      </c>
      <c r="AJ187" s="158" t="str">
        <f t="shared" si="61"/>
        <v>-</v>
      </c>
      <c r="AK187" s="158" t="str">
        <f t="shared" si="62"/>
        <v>-</v>
      </c>
      <c r="AL187" s="158" t="str">
        <f t="shared" si="72"/>
        <v/>
      </c>
      <c r="AM187" s="158" t="e">
        <f t="shared" ca="1" si="63"/>
        <v>#DIV/0!</v>
      </c>
    </row>
    <row r="188" spans="2:39" ht="15" customHeight="1">
      <c r="B188" s="175" t="b">
        <f>IF(TRIM(Length_11!A183)="",FALSE,TRUE)</f>
        <v>0</v>
      </c>
      <c r="C188" s="158" t="str">
        <f>IF($B188=FALSE,"",VALUE(Length_11!A183))</f>
        <v/>
      </c>
      <c r="D188" s="158" t="str">
        <f>IF($B188=FALSE,"",Length_11!B183)</f>
        <v/>
      </c>
      <c r="E188" s="175" t="str">
        <f>IF($B188=FALSE,"",Length_11!M183)</f>
        <v/>
      </c>
      <c r="F188" s="175" t="str">
        <f>IF($B188=FALSE,"",Length_11!N183)</f>
        <v/>
      </c>
      <c r="G188" s="175" t="str">
        <f>IF($B188=FALSE,"",Length_11!O183)</f>
        <v/>
      </c>
      <c r="H188" s="175" t="str">
        <f>IF($B188=FALSE,"",Length_11!P183)</f>
        <v/>
      </c>
      <c r="I188" s="175" t="str">
        <f>IF($B188=FALSE,"",Length_11!Q183)</f>
        <v/>
      </c>
      <c r="J188" s="175" t="str">
        <f>IF($B188=FALSE,"",Length_11!R183)</f>
        <v/>
      </c>
      <c r="K188" s="158" t="str">
        <f t="shared" si="64"/>
        <v/>
      </c>
      <c r="L188" s="176" t="str">
        <f t="shared" si="49"/>
        <v/>
      </c>
      <c r="M188" s="178" t="str">
        <f>IF($B188=FALSE,"",Calcu!K188*J$3)</f>
        <v/>
      </c>
      <c r="N188" s="177" t="str">
        <f>IF($B188=FALSE,"",Length_11!E496)</f>
        <v/>
      </c>
      <c r="O188" s="158" t="str">
        <f t="shared" si="65"/>
        <v/>
      </c>
      <c r="P188" s="158" t="str">
        <f t="shared" si="66"/>
        <v/>
      </c>
      <c r="Q188" s="158" t="str">
        <f t="shared" si="67"/>
        <v/>
      </c>
      <c r="R188" s="158" t="str">
        <f t="shared" si="68"/>
        <v/>
      </c>
      <c r="S188" s="165" t="str">
        <f t="shared" si="50"/>
        <v/>
      </c>
      <c r="T188" s="197" t="str">
        <f t="shared" si="51"/>
        <v/>
      </c>
      <c r="U188" s="158" t="str">
        <f t="shared" si="52"/>
        <v/>
      </c>
      <c r="V188" s="158" t="str">
        <f t="shared" si="53"/>
        <v/>
      </c>
      <c r="W188" s="158" t="str">
        <f t="shared" si="54"/>
        <v/>
      </c>
      <c r="X188" s="158" t="str">
        <f t="shared" si="55"/>
        <v/>
      </c>
      <c r="Y188" s="158" t="str">
        <f t="shared" si="56"/>
        <v/>
      </c>
      <c r="Z188" s="158" t="str">
        <f t="shared" si="57"/>
        <v/>
      </c>
      <c r="AA188" s="202" t="str">
        <f t="shared" si="58"/>
        <v/>
      </c>
      <c r="AB188" s="203" t="str">
        <f t="shared" si="69"/>
        <v/>
      </c>
      <c r="AC188" s="158" t="str">
        <f t="shared" si="70"/>
        <v/>
      </c>
      <c r="AD188" s="158" t="str">
        <f t="shared" si="71"/>
        <v/>
      </c>
      <c r="AE188" s="122"/>
      <c r="AF188" s="158" t="e">
        <f ca="1">IF(Length_11!J183&lt;0,ROUNDUP(Length_11!J183*J$3,$M$335),ROUNDDOWN(Length_11!J183*J$3,$M$335))</f>
        <v>#DIV/0!</v>
      </c>
      <c r="AG188" s="158" t="e">
        <f ca="1">IF(Length_11!K183&lt;0,ROUNDDOWN(Length_11!K183*J$3,$M$335),ROUNDUP(Length_11!K183*J$3,$M$335))</f>
        <v>#DIV/0!</v>
      </c>
      <c r="AH188" s="158" t="str">
        <f t="shared" si="59"/>
        <v>-</v>
      </c>
      <c r="AI188" s="158" t="str">
        <f t="shared" si="60"/>
        <v>-</v>
      </c>
      <c r="AJ188" s="158" t="str">
        <f t="shared" si="61"/>
        <v>-</v>
      </c>
      <c r="AK188" s="158" t="str">
        <f t="shared" si="62"/>
        <v>-</v>
      </c>
      <c r="AL188" s="158" t="str">
        <f t="shared" si="72"/>
        <v/>
      </c>
      <c r="AM188" s="158" t="e">
        <f t="shared" ca="1" si="63"/>
        <v>#DIV/0!</v>
      </c>
    </row>
    <row r="189" spans="2:39" ht="15" customHeight="1">
      <c r="B189" s="175" t="b">
        <f>IF(TRIM(Length_11!A184)="",FALSE,TRUE)</f>
        <v>0</v>
      </c>
      <c r="C189" s="158" t="str">
        <f>IF($B189=FALSE,"",VALUE(Length_11!A184))</f>
        <v/>
      </c>
      <c r="D189" s="158" t="str">
        <f>IF($B189=FALSE,"",Length_11!B184)</f>
        <v/>
      </c>
      <c r="E189" s="175" t="str">
        <f>IF($B189=FALSE,"",Length_11!M184)</f>
        <v/>
      </c>
      <c r="F189" s="175" t="str">
        <f>IF($B189=FALSE,"",Length_11!N184)</f>
        <v/>
      </c>
      <c r="G189" s="175" t="str">
        <f>IF($B189=FALSE,"",Length_11!O184)</f>
        <v/>
      </c>
      <c r="H189" s="175" t="str">
        <f>IF($B189=FALSE,"",Length_11!P184)</f>
        <v/>
      </c>
      <c r="I189" s="175" t="str">
        <f>IF($B189=FALSE,"",Length_11!Q184)</f>
        <v/>
      </c>
      <c r="J189" s="175" t="str">
        <f>IF($B189=FALSE,"",Length_11!R184)</f>
        <v/>
      </c>
      <c r="K189" s="158" t="str">
        <f t="shared" si="64"/>
        <v/>
      </c>
      <c r="L189" s="176" t="str">
        <f t="shared" si="49"/>
        <v/>
      </c>
      <c r="M189" s="178" t="str">
        <f>IF($B189=FALSE,"",Calcu!K189*J$3)</f>
        <v/>
      </c>
      <c r="N189" s="177" t="str">
        <f>IF($B189=FALSE,"",Length_11!E497)</f>
        <v/>
      </c>
      <c r="O189" s="158" t="str">
        <f t="shared" si="65"/>
        <v/>
      </c>
      <c r="P189" s="158" t="str">
        <f t="shared" si="66"/>
        <v/>
      </c>
      <c r="Q189" s="158" t="str">
        <f t="shared" si="67"/>
        <v/>
      </c>
      <c r="R189" s="158" t="str">
        <f t="shared" si="68"/>
        <v/>
      </c>
      <c r="S189" s="165" t="str">
        <f t="shared" si="50"/>
        <v/>
      </c>
      <c r="T189" s="197" t="str">
        <f t="shared" si="51"/>
        <v/>
      </c>
      <c r="U189" s="158" t="str">
        <f t="shared" si="52"/>
        <v/>
      </c>
      <c r="V189" s="158" t="str">
        <f t="shared" si="53"/>
        <v/>
      </c>
      <c r="W189" s="158" t="str">
        <f t="shared" si="54"/>
        <v/>
      </c>
      <c r="X189" s="158" t="str">
        <f t="shared" si="55"/>
        <v/>
      </c>
      <c r="Y189" s="158" t="str">
        <f t="shared" si="56"/>
        <v/>
      </c>
      <c r="Z189" s="158" t="str">
        <f t="shared" si="57"/>
        <v/>
      </c>
      <c r="AA189" s="202" t="str">
        <f t="shared" si="58"/>
        <v/>
      </c>
      <c r="AB189" s="203" t="str">
        <f t="shared" si="69"/>
        <v/>
      </c>
      <c r="AC189" s="158" t="str">
        <f t="shared" si="70"/>
        <v/>
      </c>
      <c r="AD189" s="158" t="str">
        <f t="shared" si="71"/>
        <v/>
      </c>
      <c r="AE189" s="122"/>
      <c r="AF189" s="158" t="e">
        <f ca="1">IF(Length_11!J184&lt;0,ROUNDUP(Length_11!J184*J$3,$M$335),ROUNDDOWN(Length_11!J184*J$3,$M$335))</f>
        <v>#DIV/0!</v>
      </c>
      <c r="AG189" s="158" t="e">
        <f ca="1">IF(Length_11!K184&lt;0,ROUNDDOWN(Length_11!K184*J$3,$M$335),ROUNDUP(Length_11!K184*J$3,$M$335))</f>
        <v>#DIV/0!</v>
      </c>
      <c r="AH189" s="158" t="str">
        <f t="shared" si="59"/>
        <v>-</v>
      </c>
      <c r="AI189" s="158" t="str">
        <f t="shared" si="60"/>
        <v>-</v>
      </c>
      <c r="AJ189" s="158" t="str">
        <f t="shared" si="61"/>
        <v>-</v>
      </c>
      <c r="AK189" s="158" t="str">
        <f t="shared" si="62"/>
        <v>-</v>
      </c>
      <c r="AL189" s="158" t="str">
        <f t="shared" si="72"/>
        <v/>
      </c>
      <c r="AM189" s="158" t="e">
        <f t="shared" ca="1" si="63"/>
        <v>#DIV/0!</v>
      </c>
    </row>
    <row r="190" spans="2:39" ht="15" customHeight="1">
      <c r="B190" s="175" t="b">
        <f>IF(TRIM(Length_11!A185)="",FALSE,TRUE)</f>
        <v>0</v>
      </c>
      <c r="C190" s="158" t="str">
        <f>IF($B190=FALSE,"",VALUE(Length_11!A185))</f>
        <v/>
      </c>
      <c r="D190" s="158" t="str">
        <f>IF($B190=FALSE,"",Length_11!B185)</f>
        <v/>
      </c>
      <c r="E190" s="175" t="str">
        <f>IF($B190=FALSE,"",Length_11!M185)</f>
        <v/>
      </c>
      <c r="F190" s="175" t="str">
        <f>IF($B190=FALSE,"",Length_11!N185)</f>
        <v/>
      </c>
      <c r="G190" s="175" t="str">
        <f>IF($B190=FALSE,"",Length_11!O185)</f>
        <v/>
      </c>
      <c r="H190" s="175" t="str">
        <f>IF($B190=FALSE,"",Length_11!P185)</f>
        <v/>
      </c>
      <c r="I190" s="175" t="str">
        <f>IF($B190=FALSE,"",Length_11!Q185)</f>
        <v/>
      </c>
      <c r="J190" s="175" t="str">
        <f>IF($B190=FALSE,"",Length_11!R185)</f>
        <v/>
      </c>
      <c r="K190" s="158" t="str">
        <f t="shared" si="64"/>
        <v/>
      </c>
      <c r="L190" s="176" t="str">
        <f t="shared" si="49"/>
        <v/>
      </c>
      <c r="M190" s="178" t="str">
        <f>IF($B190=FALSE,"",Calcu!K190*J$3)</f>
        <v/>
      </c>
      <c r="N190" s="177" t="str">
        <f>IF($B190=FALSE,"",Length_11!E498)</f>
        <v/>
      </c>
      <c r="O190" s="158" t="str">
        <f t="shared" si="65"/>
        <v/>
      </c>
      <c r="P190" s="158" t="str">
        <f t="shared" si="66"/>
        <v/>
      </c>
      <c r="Q190" s="158" t="str">
        <f t="shared" si="67"/>
        <v/>
      </c>
      <c r="R190" s="158" t="str">
        <f t="shared" si="68"/>
        <v/>
      </c>
      <c r="S190" s="165" t="str">
        <f t="shared" si="50"/>
        <v/>
      </c>
      <c r="T190" s="197" t="str">
        <f t="shared" si="51"/>
        <v/>
      </c>
      <c r="U190" s="158" t="str">
        <f t="shared" si="52"/>
        <v/>
      </c>
      <c r="V190" s="158" t="str">
        <f t="shared" si="53"/>
        <v/>
      </c>
      <c r="W190" s="158" t="str">
        <f t="shared" si="54"/>
        <v/>
      </c>
      <c r="X190" s="158" t="str">
        <f t="shared" si="55"/>
        <v/>
      </c>
      <c r="Y190" s="158" t="str">
        <f t="shared" si="56"/>
        <v/>
      </c>
      <c r="Z190" s="158" t="str">
        <f t="shared" si="57"/>
        <v/>
      </c>
      <c r="AA190" s="202" t="str">
        <f t="shared" si="58"/>
        <v/>
      </c>
      <c r="AB190" s="203" t="str">
        <f t="shared" si="69"/>
        <v/>
      </c>
      <c r="AC190" s="158" t="str">
        <f t="shared" si="70"/>
        <v/>
      </c>
      <c r="AD190" s="158" t="str">
        <f t="shared" si="71"/>
        <v/>
      </c>
      <c r="AE190" s="122"/>
      <c r="AF190" s="158" t="e">
        <f ca="1">IF(Length_11!J185&lt;0,ROUNDUP(Length_11!J185*J$3,$M$335),ROUNDDOWN(Length_11!J185*J$3,$M$335))</f>
        <v>#DIV/0!</v>
      </c>
      <c r="AG190" s="158" t="e">
        <f ca="1">IF(Length_11!K185&lt;0,ROUNDDOWN(Length_11!K185*J$3,$M$335),ROUNDUP(Length_11!K185*J$3,$M$335))</f>
        <v>#DIV/0!</v>
      </c>
      <c r="AH190" s="158" t="str">
        <f t="shared" si="59"/>
        <v>-</v>
      </c>
      <c r="AI190" s="158" t="str">
        <f t="shared" si="60"/>
        <v>-</v>
      </c>
      <c r="AJ190" s="158" t="str">
        <f t="shared" si="61"/>
        <v>-</v>
      </c>
      <c r="AK190" s="158" t="str">
        <f t="shared" si="62"/>
        <v>-</v>
      </c>
      <c r="AL190" s="158" t="str">
        <f t="shared" si="72"/>
        <v/>
      </c>
      <c r="AM190" s="158" t="e">
        <f t="shared" ca="1" si="63"/>
        <v>#DIV/0!</v>
      </c>
    </row>
    <row r="191" spans="2:39" ht="15" customHeight="1">
      <c r="B191" s="175" t="b">
        <f>IF(TRIM(Length_11!A186)="",FALSE,TRUE)</f>
        <v>0</v>
      </c>
      <c r="C191" s="158" t="str">
        <f>IF($B191=FALSE,"",VALUE(Length_11!A186))</f>
        <v/>
      </c>
      <c r="D191" s="158" t="str">
        <f>IF($B191=FALSE,"",Length_11!B186)</f>
        <v/>
      </c>
      <c r="E191" s="175" t="str">
        <f>IF($B191=FALSE,"",Length_11!M186)</f>
        <v/>
      </c>
      <c r="F191" s="175" t="str">
        <f>IF($B191=FALSE,"",Length_11!N186)</f>
        <v/>
      </c>
      <c r="G191" s="175" t="str">
        <f>IF($B191=FALSE,"",Length_11!O186)</f>
        <v/>
      </c>
      <c r="H191" s="175" t="str">
        <f>IF($B191=FALSE,"",Length_11!P186)</f>
        <v/>
      </c>
      <c r="I191" s="175" t="str">
        <f>IF($B191=FALSE,"",Length_11!Q186)</f>
        <v/>
      </c>
      <c r="J191" s="175" t="str">
        <f>IF($B191=FALSE,"",Length_11!R186)</f>
        <v/>
      </c>
      <c r="K191" s="158" t="str">
        <f t="shared" si="64"/>
        <v/>
      </c>
      <c r="L191" s="176" t="str">
        <f t="shared" si="49"/>
        <v/>
      </c>
      <c r="M191" s="178" t="str">
        <f>IF($B191=FALSE,"",Calcu!K191*J$3)</f>
        <v/>
      </c>
      <c r="N191" s="177" t="str">
        <f>IF($B191=FALSE,"",Length_11!E499)</f>
        <v/>
      </c>
      <c r="O191" s="158" t="str">
        <f t="shared" si="65"/>
        <v/>
      </c>
      <c r="P191" s="158" t="str">
        <f t="shared" si="66"/>
        <v/>
      </c>
      <c r="Q191" s="158" t="str">
        <f t="shared" si="67"/>
        <v/>
      </c>
      <c r="R191" s="158" t="str">
        <f t="shared" si="68"/>
        <v/>
      </c>
      <c r="S191" s="165" t="str">
        <f t="shared" si="50"/>
        <v/>
      </c>
      <c r="T191" s="197" t="str">
        <f t="shared" si="51"/>
        <v/>
      </c>
      <c r="U191" s="158" t="str">
        <f t="shared" si="52"/>
        <v/>
      </c>
      <c r="V191" s="158" t="str">
        <f t="shared" si="53"/>
        <v/>
      </c>
      <c r="W191" s="158" t="str">
        <f t="shared" si="54"/>
        <v/>
      </c>
      <c r="X191" s="158" t="str">
        <f t="shared" si="55"/>
        <v/>
      </c>
      <c r="Y191" s="158" t="str">
        <f t="shared" si="56"/>
        <v/>
      </c>
      <c r="Z191" s="158" t="str">
        <f t="shared" si="57"/>
        <v/>
      </c>
      <c r="AA191" s="202" t="str">
        <f t="shared" si="58"/>
        <v/>
      </c>
      <c r="AB191" s="203" t="str">
        <f t="shared" si="69"/>
        <v/>
      </c>
      <c r="AC191" s="158" t="str">
        <f t="shared" si="70"/>
        <v/>
      </c>
      <c r="AD191" s="158" t="str">
        <f t="shared" si="71"/>
        <v/>
      </c>
      <c r="AE191" s="122"/>
      <c r="AF191" s="158" t="e">
        <f ca="1">IF(Length_11!J186&lt;0,ROUNDUP(Length_11!J186*J$3,$M$335),ROUNDDOWN(Length_11!J186*J$3,$M$335))</f>
        <v>#DIV/0!</v>
      </c>
      <c r="AG191" s="158" t="e">
        <f ca="1">IF(Length_11!K186&lt;0,ROUNDDOWN(Length_11!K186*J$3,$M$335),ROUNDUP(Length_11!K186*J$3,$M$335))</f>
        <v>#DIV/0!</v>
      </c>
      <c r="AH191" s="158" t="str">
        <f t="shared" si="59"/>
        <v>-</v>
      </c>
      <c r="AI191" s="158" t="str">
        <f t="shared" si="60"/>
        <v>-</v>
      </c>
      <c r="AJ191" s="158" t="str">
        <f t="shared" si="61"/>
        <v>-</v>
      </c>
      <c r="AK191" s="158" t="str">
        <f t="shared" si="62"/>
        <v>-</v>
      </c>
      <c r="AL191" s="158" t="str">
        <f t="shared" si="72"/>
        <v/>
      </c>
      <c r="AM191" s="158" t="e">
        <f t="shared" ca="1" si="63"/>
        <v>#DIV/0!</v>
      </c>
    </row>
    <row r="192" spans="2:39" ht="15" customHeight="1">
      <c r="B192" s="175" t="b">
        <f>IF(TRIM(Length_11!A187)="",FALSE,TRUE)</f>
        <v>0</v>
      </c>
      <c r="C192" s="158" t="str">
        <f>IF($B192=FALSE,"",VALUE(Length_11!A187))</f>
        <v/>
      </c>
      <c r="D192" s="158" t="str">
        <f>IF($B192=FALSE,"",Length_11!B187)</f>
        <v/>
      </c>
      <c r="E192" s="175" t="str">
        <f>IF($B192=FALSE,"",Length_11!M187)</f>
        <v/>
      </c>
      <c r="F192" s="175" t="str">
        <f>IF($B192=FALSE,"",Length_11!N187)</f>
        <v/>
      </c>
      <c r="G192" s="175" t="str">
        <f>IF($B192=FALSE,"",Length_11!O187)</f>
        <v/>
      </c>
      <c r="H192" s="175" t="str">
        <f>IF($B192=FALSE,"",Length_11!P187)</f>
        <v/>
      </c>
      <c r="I192" s="175" t="str">
        <f>IF($B192=FALSE,"",Length_11!Q187)</f>
        <v/>
      </c>
      <c r="J192" s="175" t="str">
        <f>IF($B192=FALSE,"",Length_11!R187)</f>
        <v/>
      </c>
      <c r="K192" s="158" t="str">
        <f t="shared" si="64"/>
        <v/>
      </c>
      <c r="L192" s="176" t="str">
        <f t="shared" si="49"/>
        <v/>
      </c>
      <c r="M192" s="178" t="str">
        <f>IF($B192=FALSE,"",Calcu!K192*J$3)</f>
        <v/>
      </c>
      <c r="N192" s="177" t="str">
        <f>IF($B192=FALSE,"",Length_11!E500)</f>
        <v/>
      </c>
      <c r="O192" s="158" t="str">
        <f t="shared" si="65"/>
        <v/>
      </c>
      <c r="P192" s="158" t="str">
        <f t="shared" si="66"/>
        <v/>
      </c>
      <c r="Q192" s="158" t="str">
        <f t="shared" si="67"/>
        <v/>
      </c>
      <c r="R192" s="158" t="str">
        <f t="shared" si="68"/>
        <v/>
      </c>
      <c r="S192" s="165" t="str">
        <f t="shared" si="50"/>
        <v/>
      </c>
      <c r="T192" s="197" t="str">
        <f t="shared" si="51"/>
        <v/>
      </c>
      <c r="U192" s="158" t="str">
        <f t="shared" si="52"/>
        <v/>
      </c>
      <c r="V192" s="158" t="str">
        <f t="shared" si="53"/>
        <v/>
      </c>
      <c r="W192" s="158" t="str">
        <f t="shared" si="54"/>
        <v/>
      </c>
      <c r="X192" s="158" t="str">
        <f t="shared" si="55"/>
        <v/>
      </c>
      <c r="Y192" s="158" t="str">
        <f t="shared" si="56"/>
        <v/>
      </c>
      <c r="Z192" s="158" t="str">
        <f t="shared" si="57"/>
        <v/>
      </c>
      <c r="AA192" s="202" t="str">
        <f t="shared" si="58"/>
        <v/>
      </c>
      <c r="AB192" s="203" t="str">
        <f t="shared" si="69"/>
        <v/>
      </c>
      <c r="AC192" s="158" t="str">
        <f t="shared" si="70"/>
        <v/>
      </c>
      <c r="AD192" s="158" t="str">
        <f t="shared" si="71"/>
        <v/>
      </c>
      <c r="AE192" s="122"/>
      <c r="AF192" s="158" t="e">
        <f ca="1">IF(Length_11!J187&lt;0,ROUNDUP(Length_11!J187*J$3,$M$335),ROUNDDOWN(Length_11!J187*J$3,$M$335))</f>
        <v>#DIV/0!</v>
      </c>
      <c r="AG192" s="158" t="e">
        <f ca="1">IF(Length_11!K187&lt;0,ROUNDDOWN(Length_11!K187*J$3,$M$335),ROUNDUP(Length_11!K187*J$3,$M$335))</f>
        <v>#DIV/0!</v>
      </c>
      <c r="AH192" s="158" t="str">
        <f t="shared" si="59"/>
        <v>-</v>
      </c>
      <c r="AI192" s="158" t="str">
        <f t="shared" si="60"/>
        <v>-</v>
      </c>
      <c r="AJ192" s="158" t="str">
        <f t="shared" si="61"/>
        <v>-</v>
      </c>
      <c r="AK192" s="158" t="str">
        <f t="shared" si="62"/>
        <v>-</v>
      </c>
      <c r="AL192" s="158" t="str">
        <f t="shared" si="72"/>
        <v/>
      </c>
      <c r="AM192" s="158" t="e">
        <f t="shared" ca="1" si="63"/>
        <v>#DIV/0!</v>
      </c>
    </row>
    <row r="193" spans="2:39" ht="15" customHeight="1">
      <c r="B193" s="175" t="b">
        <f>IF(TRIM(Length_11!A188)="",FALSE,TRUE)</f>
        <v>0</v>
      </c>
      <c r="C193" s="158" t="str">
        <f>IF($B193=FALSE,"",VALUE(Length_11!A188))</f>
        <v/>
      </c>
      <c r="D193" s="158" t="str">
        <f>IF($B193=FALSE,"",Length_11!B188)</f>
        <v/>
      </c>
      <c r="E193" s="175" t="str">
        <f>IF($B193=FALSE,"",Length_11!M188)</f>
        <v/>
      </c>
      <c r="F193" s="175" t="str">
        <f>IF($B193=FALSE,"",Length_11!N188)</f>
        <v/>
      </c>
      <c r="G193" s="175" t="str">
        <f>IF($B193=FALSE,"",Length_11!O188)</f>
        <v/>
      </c>
      <c r="H193" s="175" t="str">
        <f>IF($B193=FALSE,"",Length_11!P188)</f>
        <v/>
      </c>
      <c r="I193" s="175" t="str">
        <f>IF($B193=FALSE,"",Length_11!Q188)</f>
        <v/>
      </c>
      <c r="J193" s="175" t="str">
        <f>IF($B193=FALSE,"",Length_11!R188)</f>
        <v/>
      </c>
      <c r="K193" s="158" t="str">
        <f t="shared" si="64"/>
        <v/>
      </c>
      <c r="L193" s="176" t="str">
        <f t="shared" si="49"/>
        <v/>
      </c>
      <c r="M193" s="178" t="str">
        <f>IF($B193=FALSE,"",Calcu!K193*J$3)</f>
        <v/>
      </c>
      <c r="N193" s="177" t="str">
        <f>IF($B193=FALSE,"",Length_11!E501)</f>
        <v/>
      </c>
      <c r="O193" s="158" t="str">
        <f t="shared" si="65"/>
        <v/>
      </c>
      <c r="P193" s="158" t="str">
        <f t="shared" si="66"/>
        <v/>
      </c>
      <c r="Q193" s="158" t="str">
        <f t="shared" si="67"/>
        <v/>
      </c>
      <c r="R193" s="158" t="str">
        <f t="shared" si="68"/>
        <v/>
      </c>
      <c r="S193" s="165" t="str">
        <f t="shared" si="50"/>
        <v/>
      </c>
      <c r="T193" s="197" t="str">
        <f t="shared" si="51"/>
        <v/>
      </c>
      <c r="U193" s="158" t="str">
        <f t="shared" si="52"/>
        <v/>
      </c>
      <c r="V193" s="158" t="str">
        <f t="shared" si="53"/>
        <v/>
      </c>
      <c r="W193" s="158" t="str">
        <f t="shared" si="54"/>
        <v/>
      </c>
      <c r="X193" s="158" t="str">
        <f t="shared" si="55"/>
        <v/>
      </c>
      <c r="Y193" s="158" t="str">
        <f t="shared" si="56"/>
        <v/>
      </c>
      <c r="Z193" s="158" t="str">
        <f t="shared" si="57"/>
        <v/>
      </c>
      <c r="AA193" s="202" t="str">
        <f t="shared" si="58"/>
        <v/>
      </c>
      <c r="AB193" s="203" t="str">
        <f t="shared" si="69"/>
        <v/>
      </c>
      <c r="AC193" s="158" t="str">
        <f t="shared" si="70"/>
        <v/>
      </c>
      <c r="AD193" s="158" t="str">
        <f t="shared" si="71"/>
        <v/>
      </c>
      <c r="AE193" s="122"/>
      <c r="AF193" s="158" t="e">
        <f ca="1">IF(Length_11!J188&lt;0,ROUNDUP(Length_11!J188*J$3,$M$335),ROUNDDOWN(Length_11!J188*J$3,$M$335))</f>
        <v>#DIV/0!</v>
      </c>
      <c r="AG193" s="158" t="e">
        <f ca="1">IF(Length_11!K188&lt;0,ROUNDDOWN(Length_11!K188*J$3,$M$335),ROUNDUP(Length_11!K188*J$3,$M$335))</f>
        <v>#DIV/0!</v>
      </c>
      <c r="AH193" s="158" t="str">
        <f t="shared" si="59"/>
        <v>-</v>
      </c>
      <c r="AI193" s="158" t="str">
        <f t="shared" si="60"/>
        <v>-</v>
      </c>
      <c r="AJ193" s="158" t="str">
        <f t="shared" si="61"/>
        <v>-</v>
      </c>
      <c r="AK193" s="158" t="str">
        <f t="shared" si="62"/>
        <v>-</v>
      </c>
      <c r="AL193" s="158" t="str">
        <f t="shared" si="72"/>
        <v/>
      </c>
      <c r="AM193" s="158" t="e">
        <f t="shared" ca="1" si="63"/>
        <v>#DIV/0!</v>
      </c>
    </row>
    <row r="194" spans="2:39" ht="15" customHeight="1">
      <c r="B194" s="175" t="b">
        <f>IF(TRIM(Length_11!A189)="",FALSE,TRUE)</f>
        <v>0</v>
      </c>
      <c r="C194" s="158" t="str">
        <f>IF($B194=FALSE,"",VALUE(Length_11!A189))</f>
        <v/>
      </c>
      <c r="D194" s="158" t="str">
        <f>IF($B194=FALSE,"",Length_11!B189)</f>
        <v/>
      </c>
      <c r="E194" s="175" t="str">
        <f>IF($B194=FALSE,"",Length_11!M189)</f>
        <v/>
      </c>
      <c r="F194" s="175" t="str">
        <f>IF($B194=FALSE,"",Length_11!N189)</f>
        <v/>
      </c>
      <c r="G194" s="175" t="str">
        <f>IF($B194=FALSE,"",Length_11!O189)</f>
        <v/>
      </c>
      <c r="H194" s="175" t="str">
        <f>IF($B194=FALSE,"",Length_11!P189)</f>
        <v/>
      </c>
      <c r="I194" s="175" t="str">
        <f>IF($B194=FALSE,"",Length_11!Q189)</f>
        <v/>
      </c>
      <c r="J194" s="175" t="str">
        <f>IF($B194=FALSE,"",Length_11!R189)</f>
        <v/>
      </c>
      <c r="K194" s="158" t="str">
        <f t="shared" si="64"/>
        <v/>
      </c>
      <c r="L194" s="176" t="str">
        <f t="shared" si="49"/>
        <v/>
      </c>
      <c r="M194" s="178" t="str">
        <f>IF($B194=FALSE,"",Calcu!K194*J$3)</f>
        <v/>
      </c>
      <c r="N194" s="177" t="str">
        <f>IF($B194=FALSE,"",Length_11!E502)</f>
        <v/>
      </c>
      <c r="O194" s="158" t="str">
        <f t="shared" si="65"/>
        <v/>
      </c>
      <c r="P194" s="158" t="str">
        <f t="shared" si="66"/>
        <v/>
      </c>
      <c r="Q194" s="158" t="str">
        <f t="shared" si="67"/>
        <v/>
      </c>
      <c r="R194" s="158" t="str">
        <f t="shared" si="68"/>
        <v/>
      </c>
      <c r="S194" s="165" t="str">
        <f t="shared" si="50"/>
        <v/>
      </c>
      <c r="T194" s="197" t="str">
        <f t="shared" si="51"/>
        <v/>
      </c>
      <c r="U194" s="158" t="str">
        <f t="shared" si="52"/>
        <v/>
      </c>
      <c r="V194" s="158" t="str">
        <f t="shared" si="53"/>
        <v/>
      </c>
      <c r="W194" s="158" t="str">
        <f t="shared" si="54"/>
        <v/>
      </c>
      <c r="X194" s="158" t="str">
        <f t="shared" si="55"/>
        <v/>
      </c>
      <c r="Y194" s="158" t="str">
        <f t="shared" si="56"/>
        <v/>
      </c>
      <c r="Z194" s="158" t="str">
        <f t="shared" si="57"/>
        <v/>
      </c>
      <c r="AA194" s="202" t="str">
        <f t="shared" si="58"/>
        <v/>
      </c>
      <c r="AB194" s="203" t="str">
        <f t="shared" si="69"/>
        <v/>
      </c>
      <c r="AC194" s="158" t="str">
        <f t="shared" si="70"/>
        <v/>
      </c>
      <c r="AD194" s="158" t="str">
        <f t="shared" si="71"/>
        <v/>
      </c>
      <c r="AE194" s="122"/>
      <c r="AF194" s="158" t="e">
        <f ca="1">IF(Length_11!J189&lt;0,ROUNDUP(Length_11!J189*J$3,$M$335),ROUNDDOWN(Length_11!J189*J$3,$M$335))</f>
        <v>#DIV/0!</v>
      </c>
      <c r="AG194" s="158" t="e">
        <f ca="1">IF(Length_11!K189&lt;0,ROUNDDOWN(Length_11!K189*J$3,$M$335),ROUNDUP(Length_11!K189*J$3,$M$335))</f>
        <v>#DIV/0!</v>
      </c>
      <c r="AH194" s="158" t="str">
        <f t="shared" si="59"/>
        <v>-</v>
      </c>
      <c r="AI194" s="158" t="str">
        <f t="shared" si="60"/>
        <v>-</v>
      </c>
      <c r="AJ194" s="158" t="str">
        <f t="shared" si="61"/>
        <v>-</v>
      </c>
      <c r="AK194" s="158" t="str">
        <f t="shared" si="62"/>
        <v>-</v>
      </c>
      <c r="AL194" s="158" t="str">
        <f t="shared" si="72"/>
        <v/>
      </c>
      <c r="AM194" s="158" t="e">
        <f t="shared" ca="1" si="63"/>
        <v>#DIV/0!</v>
      </c>
    </row>
    <row r="195" spans="2:39" ht="15" customHeight="1">
      <c r="B195" s="175" t="b">
        <f>IF(TRIM(Length_11!A190)="",FALSE,TRUE)</f>
        <v>0</v>
      </c>
      <c r="C195" s="158" t="str">
        <f>IF($B195=FALSE,"",VALUE(Length_11!A190))</f>
        <v/>
      </c>
      <c r="D195" s="158" t="str">
        <f>IF($B195=FALSE,"",Length_11!B190)</f>
        <v/>
      </c>
      <c r="E195" s="175" t="str">
        <f>IF($B195=FALSE,"",Length_11!M190)</f>
        <v/>
      </c>
      <c r="F195" s="175" t="str">
        <f>IF($B195=FALSE,"",Length_11!N190)</f>
        <v/>
      </c>
      <c r="G195" s="175" t="str">
        <f>IF($B195=FALSE,"",Length_11!O190)</f>
        <v/>
      </c>
      <c r="H195" s="175" t="str">
        <f>IF($B195=FALSE,"",Length_11!P190)</f>
        <v/>
      </c>
      <c r="I195" s="175" t="str">
        <f>IF($B195=FALSE,"",Length_11!Q190)</f>
        <v/>
      </c>
      <c r="J195" s="175" t="str">
        <f>IF($B195=FALSE,"",Length_11!R190)</f>
        <v/>
      </c>
      <c r="K195" s="158" t="str">
        <f t="shared" si="64"/>
        <v/>
      </c>
      <c r="L195" s="176" t="str">
        <f t="shared" si="49"/>
        <v/>
      </c>
      <c r="M195" s="178" t="str">
        <f>IF($B195=FALSE,"",Calcu!K195*J$3)</f>
        <v/>
      </c>
      <c r="N195" s="177" t="str">
        <f>IF($B195=FALSE,"",Length_11!E503)</f>
        <v/>
      </c>
      <c r="O195" s="158" t="str">
        <f t="shared" si="65"/>
        <v/>
      </c>
      <c r="P195" s="158" t="str">
        <f t="shared" si="66"/>
        <v/>
      </c>
      <c r="Q195" s="158" t="str">
        <f t="shared" si="67"/>
        <v/>
      </c>
      <c r="R195" s="158" t="str">
        <f t="shared" si="68"/>
        <v/>
      </c>
      <c r="S195" s="165" t="str">
        <f t="shared" si="50"/>
        <v/>
      </c>
      <c r="T195" s="197" t="str">
        <f t="shared" si="51"/>
        <v/>
      </c>
      <c r="U195" s="158" t="str">
        <f t="shared" si="52"/>
        <v/>
      </c>
      <c r="V195" s="158" t="str">
        <f t="shared" si="53"/>
        <v/>
      </c>
      <c r="W195" s="158" t="str">
        <f t="shared" si="54"/>
        <v/>
      </c>
      <c r="X195" s="158" t="str">
        <f t="shared" si="55"/>
        <v/>
      </c>
      <c r="Y195" s="158" t="str">
        <f t="shared" si="56"/>
        <v/>
      </c>
      <c r="Z195" s="158" t="str">
        <f t="shared" si="57"/>
        <v/>
      </c>
      <c r="AA195" s="202" t="str">
        <f t="shared" si="58"/>
        <v/>
      </c>
      <c r="AB195" s="203" t="str">
        <f t="shared" si="69"/>
        <v/>
      </c>
      <c r="AC195" s="158" t="str">
        <f t="shared" si="70"/>
        <v/>
      </c>
      <c r="AD195" s="158" t="str">
        <f t="shared" si="71"/>
        <v/>
      </c>
      <c r="AE195" s="122"/>
      <c r="AF195" s="158" t="e">
        <f ca="1">IF(Length_11!J190&lt;0,ROUNDUP(Length_11!J190*J$3,$M$335),ROUNDDOWN(Length_11!J190*J$3,$M$335))</f>
        <v>#DIV/0!</v>
      </c>
      <c r="AG195" s="158" t="e">
        <f ca="1">IF(Length_11!K190&lt;0,ROUNDDOWN(Length_11!K190*J$3,$M$335),ROUNDUP(Length_11!K190*J$3,$M$335))</f>
        <v>#DIV/0!</v>
      </c>
      <c r="AH195" s="158" t="str">
        <f t="shared" si="59"/>
        <v>-</v>
      </c>
      <c r="AI195" s="158" t="str">
        <f t="shared" si="60"/>
        <v>-</v>
      </c>
      <c r="AJ195" s="158" t="str">
        <f t="shared" si="61"/>
        <v>-</v>
      </c>
      <c r="AK195" s="158" t="str">
        <f t="shared" si="62"/>
        <v>-</v>
      </c>
      <c r="AL195" s="158" t="str">
        <f t="shared" si="72"/>
        <v/>
      </c>
      <c r="AM195" s="158" t="e">
        <f t="shared" ca="1" si="63"/>
        <v>#DIV/0!</v>
      </c>
    </row>
    <row r="196" spans="2:39" ht="15" customHeight="1">
      <c r="B196" s="175" t="b">
        <f>IF(TRIM(Length_11!A191)="",FALSE,TRUE)</f>
        <v>0</v>
      </c>
      <c r="C196" s="158" t="str">
        <f>IF($B196=FALSE,"",VALUE(Length_11!A191))</f>
        <v/>
      </c>
      <c r="D196" s="158" t="str">
        <f>IF($B196=FALSE,"",Length_11!B191)</f>
        <v/>
      </c>
      <c r="E196" s="175" t="str">
        <f>IF($B196=FALSE,"",Length_11!M191)</f>
        <v/>
      </c>
      <c r="F196" s="175" t="str">
        <f>IF($B196=FALSE,"",Length_11!N191)</f>
        <v/>
      </c>
      <c r="G196" s="175" t="str">
        <f>IF($B196=FALSE,"",Length_11!O191)</f>
        <v/>
      </c>
      <c r="H196" s="175" t="str">
        <f>IF($B196=FALSE,"",Length_11!P191)</f>
        <v/>
      </c>
      <c r="I196" s="175" t="str">
        <f>IF($B196=FALSE,"",Length_11!Q191)</f>
        <v/>
      </c>
      <c r="J196" s="175" t="str">
        <f>IF($B196=FALSE,"",Length_11!R191)</f>
        <v/>
      </c>
      <c r="K196" s="158" t="str">
        <f t="shared" si="64"/>
        <v/>
      </c>
      <c r="L196" s="176" t="str">
        <f t="shared" si="49"/>
        <v/>
      </c>
      <c r="M196" s="178" t="str">
        <f>IF($B196=FALSE,"",Calcu!K196*J$3)</f>
        <v/>
      </c>
      <c r="N196" s="177" t="str">
        <f>IF($B196=FALSE,"",Length_11!E504)</f>
        <v/>
      </c>
      <c r="O196" s="158" t="str">
        <f t="shared" si="65"/>
        <v/>
      </c>
      <c r="P196" s="158" t="str">
        <f t="shared" si="66"/>
        <v/>
      </c>
      <c r="Q196" s="158" t="str">
        <f t="shared" si="67"/>
        <v/>
      </c>
      <c r="R196" s="158" t="str">
        <f t="shared" si="68"/>
        <v/>
      </c>
      <c r="S196" s="165" t="str">
        <f t="shared" si="50"/>
        <v/>
      </c>
      <c r="T196" s="197" t="str">
        <f t="shared" si="51"/>
        <v/>
      </c>
      <c r="U196" s="158" t="str">
        <f t="shared" si="52"/>
        <v/>
      </c>
      <c r="V196" s="158" t="str">
        <f t="shared" si="53"/>
        <v/>
      </c>
      <c r="W196" s="158" t="str">
        <f t="shared" si="54"/>
        <v/>
      </c>
      <c r="X196" s="158" t="str">
        <f t="shared" si="55"/>
        <v/>
      </c>
      <c r="Y196" s="158" t="str">
        <f t="shared" si="56"/>
        <v/>
      </c>
      <c r="Z196" s="158" t="str">
        <f t="shared" si="57"/>
        <v/>
      </c>
      <c r="AA196" s="202" t="str">
        <f t="shared" si="58"/>
        <v/>
      </c>
      <c r="AB196" s="203" t="str">
        <f t="shared" si="69"/>
        <v/>
      </c>
      <c r="AC196" s="158" t="str">
        <f t="shared" si="70"/>
        <v/>
      </c>
      <c r="AD196" s="158" t="str">
        <f t="shared" si="71"/>
        <v/>
      </c>
      <c r="AE196" s="122"/>
      <c r="AF196" s="158" t="e">
        <f ca="1">IF(Length_11!J191&lt;0,ROUNDUP(Length_11!J191*J$3,$M$335),ROUNDDOWN(Length_11!J191*J$3,$M$335))</f>
        <v>#DIV/0!</v>
      </c>
      <c r="AG196" s="158" t="e">
        <f ca="1">IF(Length_11!K191&lt;0,ROUNDDOWN(Length_11!K191*J$3,$M$335),ROUNDUP(Length_11!K191*J$3,$M$335))</f>
        <v>#DIV/0!</v>
      </c>
      <c r="AH196" s="158" t="str">
        <f t="shared" si="59"/>
        <v>-</v>
      </c>
      <c r="AI196" s="158" t="str">
        <f t="shared" si="60"/>
        <v>-</v>
      </c>
      <c r="AJ196" s="158" t="str">
        <f t="shared" si="61"/>
        <v>-</v>
      </c>
      <c r="AK196" s="158" t="str">
        <f t="shared" si="62"/>
        <v>-</v>
      </c>
      <c r="AL196" s="158" t="str">
        <f t="shared" si="72"/>
        <v/>
      </c>
      <c r="AM196" s="158" t="e">
        <f t="shared" ca="1" si="63"/>
        <v>#DIV/0!</v>
      </c>
    </row>
    <row r="197" spans="2:39" ht="15" customHeight="1">
      <c r="B197" s="175" t="b">
        <f>IF(TRIM(Length_11!A192)="",FALSE,TRUE)</f>
        <v>0</v>
      </c>
      <c r="C197" s="158" t="str">
        <f>IF($B197=FALSE,"",VALUE(Length_11!A192))</f>
        <v/>
      </c>
      <c r="D197" s="158" t="str">
        <f>IF($B197=FALSE,"",Length_11!B192)</f>
        <v/>
      </c>
      <c r="E197" s="175" t="str">
        <f>IF($B197=FALSE,"",Length_11!M192)</f>
        <v/>
      </c>
      <c r="F197" s="175" t="str">
        <f>IF($B197=FALSE,"",Length_11!N192)</f>
        <v/>
      </c>
      <c r="G197" s="175" t="str">
        <f>IF($B197=FALSE,"",Length_11!O192)</f>
        <v/>
      </c>
      <c r="H197" s="175" t="str">
        <f>IF($B197=FALSE,"",Length_11!P192)</f>
        <v/>
      </c>
      <c r="I197" s="175" t="str">
        <f>IF($B197=FALSE,"",Length_11!Q192)</f>
        <v/>
      </c>
      <c r="J197" s="175" t="str">
        <f>IF($B197=FALSE,"",Length_11!R192)</f>
        <v/>
      </c>
      <c r="K197" s="158" t="str">
        <f t="shared" si="64"/>
        <v/>
      </c>
      <c r="L197" s="176" t="str">
        <f t="shared" si="49"/>
        <v/>
      </c>
      <c r="M197" s="178" t="str">
        <f>IF($B197=FALSE,"",Calcu!K197*J$3)</f>
        <v/>
      </c>
      <c r="N197" s="177" t="str">
        <f>IF($B197=FALSE,"",Length_11!E505)</f>
        <v/>
      </c>
      <c r="O197" s="158" t="str">
        <f t="shared" si="65"/>
        <v/>
      </c>
      <c r="P197" s="158" t="str">
        <f t="shared" si="66"/>
        <v/>
      </c>
      <c r="Q197" s="158" t="str">
        <f t="shared" si="67"/>
        <v/>
      </c>
      <c r="R197" s="158" t="str">
        <f t="shared" si="68"/>
        <v/>
      </c>
      <c r="S197" s="165" t="str">
        <f t="shared" si="50"/>
        <v/>
      </c>
      <c r="T197" s="197" t="str">
        <f t="shared" si="51"/>
        <v/>
      </c>
      <c r="U197" s="158" t="str">
        <f t="shared" si="52"/>
        <v/>
      </c>
      <c r="V197" s="158" t="str">
        <f t="shared" si="53"/>
        <v/>
      </c>
      <c r="W197" s="158" t="str">
        <f t="shared" si="54"/>
        <v/>
      </c>
      <c r="X197" s="158" t="str">
        <f t="shared" si="55"/>
        <v/>
      </c>
      <c r="Y197" s="158" t="str">
        <f t="shared" si="56"/>
        <v/>
      </c>
      <c r="Z197" s="158" t="str">
        <f t="shared" si="57"/>
        <v/>
      </c>
      <c r="AA197" s="202" t="str">
        <f t="shared" si="58"/>
        <v/>
      </c>
      <c r="AB197" s="203" t="str">
        <f t="shared" si="69"/>
        <v/>
      </c>
      <c r="AC197" s="158" t="str">
        <f t="shared" si="70"/>
        <v/>
      </c>
      <c r="AD197" s="158" t="str">
        <f t="shared" si="71"/>
        <v/>
      </c>
      <c r="AE197" s="122"/>
      <c r="AF197" s="158" t="e">
        <f ca="1">IF(Length_11!J192&lt;0,ROUNDUP(Length_11!J192*J$3,$M$335),ROUNDDOWN(Length_11!J192*J$3,$M$335))</f>
        <v>#DIV/0!</v>
      </c>
      <c r="AG197" s="158" t="e">
        <f ca="1">IF(Length_11!K192&lt;0,ROUNDDOWN(Length_11!K192*J$3,$M$335),ROUNDUP(Length_11!K192*J$3,$M$335))</f>
        <v>#DIV/0!</v>
      </c>
      <c r="AH197" s="158" t="str">
        <f t="shared" si="59"/>
        <v>-</v>
      </c>
      <c r="AI197" s="158" t="str">
        <f t="shared" si="60"/>
        <v>-</v>
      </c>
      <c r="AJ197" s="158" t="str">
        <f t="shared" si="61"/>
        <v>-</v>
      </c>
      <c r="AK197" s="158" t="str">
        <f t="shared" si="62"/>
        <v>-</v>
      </c>
      <c r="AL197" s="158" t="str">
        <f t="shared" si="72"/>
        <v/>
      </c>
      <c r="AM197" s="158" t="e">
        <f t="shared" ca="1" si="63"/>
        <v>#DIV/0!</v>
      </c>
    </row>
    <row r="198" spans="2:39" ht="15" customHeight="1">
      <c r="B198" s="175" t="b">
        <f>IF(TRIM(Length_11!A193)="",FALSE,TRUE)</f>
        <v>0</v>
      </c>
      <c r="C198" s="158" t="str">
        <f>IF($B198=FALSE,"",VALUE(Length_11!A193))</f>
        <v/>
      </c>
      <c r="D198" s="158" t="str">
        <f>IF($B198=FALSE,"",Length_11!B193)</f>
        <v/>
      </c>
      <c r="E198" s="175" t="str">
        <f>IF($B198=FALSE,"",Length_11!M193)</f>
        <v/>
      </c>
      <c r="F198" s="175" t="str">
        <f>IF($B198=FALSE,"",Length_11!N193)</f>
        <v/>
      </c>
      <c r="G198" s="175" t="str">
        <f>IF($B198=FALSE,"",Length_11!O193)</f>
        <v/>
      </c>
      <c r="H198" s="175" t="str">
        <f>IF($B198=FALSE,"",Length_11!P193)</f>
        <v/>
      </c>
      <c r="I198" s="175" t="str">
        <f>IF($B198=FALSE,"",Length_11!Q193)</f>
        <v/>
      </c>
      <c r="J198" s="175" t="str">
        <f>IF($B198=FALSE,"",Length_11!R193)</f>
        <v/>
      </c>
      <c r="K198" s="158" t="str">
        <f t="shared" si="64"/>
        <v/>
      </c>
      <c r="L198" s="176" t="str">
        <f t="shared" si="49"/>
        <v/>
      </c>
      <c r="M198" s="178" t="str">
        <f>IF($B198=FALSE,"",Calcu!K198*J$3)</f>
        <v/>
      </c>
      <c r="N198" s="177" t="str">
        <f>IF($B198=FALSE,"",Length_11!E506)</f>
        <v/>
      </c>
      <c r="O198" s="158" t="str">
        <f t="shared" si="65"/>
        <v/>
      </c>
      <c r="P198" s="158" t="str">
        <f t="shared" si="66"/>
        <v/>
      </c>
      <c r="Q198" s="158" t="str">
        <f t="shared" si="67"/>
        <v/>
      </c>
      <c r="R198" s="158" t="str">
        <f t="shared" si="68"/>
        <v/>
      </c>
      <c r="S198" s="165" t="str">
        <f t="shared" si="50"/>
        <v/>
      </c>
      <c r="T198" s="197" t="str">
        <f t="shared" si="51"/>
        <v/>
      </c>
      <c r="U198" s="158" t="str">
        <f t="shared" si="52"/>
        <v/>
      </c>
      <c r="V198" s="158" t="str">
        <f t="shared" si="53"/>
        <v/>
      </c>
      <c r="W198" s="158" t="str">
        <f t="shared" si="54"/>
        <v/>
      </c>
      <c r="X198" s="158" t="str">
        <f t="shared" si="55"/>
        <v/>
      </c>
      <c r="Y198" s="158" t="str">
        <f t="shared" si="56"/>
        <v/>
      </c>
      <c r="Z198" s="158" t="str">
        <f t="shared" si="57"/>
        <v/>
      </c>
      <c r="AA198" s="202" t="str">
        <f t="shared" si="58"/>
        <v/>
      </c>
      <c r="AB198" s="203" t="str">
        <f t="shared" si="69"/>
        <v/>
      </c>
      <c r="AC198" s="158" t="str">
        <f t="shared" si="70"/>
        <v/>
      </c>
      <c r="AD198" s="158" t="str">
        <f t="shared" si="71"/>
        <v/>
      </c>
      <c r="AE198" s="122"/>
      <c r="AF198" s="158" t="e">
        <f ca="1">IF(Length_11!J193&lt;0,ROUNDUP(Length_11!J193*J$3,$M$335),ROUNDDOWN(Length_11!J193*J$3,$M$335))</f>
        <v>#DIV/0!</v>
      </c>
      <c r="AG198" s="158" t="e">
        <f ca="1">IF(Length_11!K193&lt;0,ROUNDDOWN(Length_11!K193*J$3,$M$335),ROUNDUP(Length_11!K193*J$3,$M$335))</f>
        <v>#DIV/0!</v>
      </c>
      <c r="AH198" s="158" t="str">
        <f t="shared" si="59"/>
        <v>-</v>
      </c>
      <c r="AI198" s="158" t="str">
        <f t="shared" si="60"/>
        <v>-</v>
      </c>
      <c r="AJ198" s="158" t="str">
        <f t="shared" si="61"/>
        <v>-</v>
      </c>
      <c r="AK198" s="158" t="str">
        <f t="shared" si="62"/>
        <v>-</v>
      </c>
      <c r="AL198" s="158" t="str">
        <f t="shared" si="72"/>
        <v/>
      </c>
      <c r="AM198" s="158" t="e">
        <f t="shared" ca="1" si="63"/>
        <v>#DIV/0!</v>
      </c>
    </row>
    <row r="199" spans="2:39" ht="15" customHeight="1">
      <c r="B199" s="175" t="b">
        <f>IF(TRIM(Length_11!A194)="",FALSE,TRUE)</f>
        <v>0</v>
      </c>
      <c r="C199" s="158" t="str">
        <f>IF($B199=FALSE,"",VALUE(Length_11!A194))</f>
        <v/>
      </c>
      <c r="D199" s="158" t="str">
        <f>IF($B199=FALSE,"",Length_11!B194)</f>
        <v/>
      </c>
      <c r="E199" s="175" t="str">
        <f>IF($B199=FALSE,"",Length_11!M194)</f>
        <v/>
      </c>
      <c r="F199" s="175" t="str">
        <f>IF($B199=FALSE,"",Length_11!N194)</f>
        <v/>
      </c>
      <c r="G199" s="175" t="str">
        <f>IF($B199=FALSE,"",Length_11!O194)</f>
        <v/>
      </c>
      <c r="H199" s="175" t="str">
        <f>IF($B199=FALSE,"",Length_11!P194)</f>
        <v/>
      </c>
      <c r="I199" s="175" t="str">
        <f>IF($B199=FALSE,"",Length_11!Q194)</f>
        <v/>
      </c>
      <c r="J199" s="175" t="str">
        <f>IF($B199=FALSE,"",Length_11!R194)</f>
        <v/>
      </c>
      <c r="K199" s="158" t="str">
        <f t="shared" si="64"/>
        <v/>
      </c>
      <c r="L199" s="176" t="str">
        <f t="shared" si="49"/>
        <v/>
      </c>
      <c r="M199" s="178" t="str">
        <f>IF($B199=FALSE,"",Calcu!K199*J$3)</f>
        <v/>
      </c>
      <c r="N199" s="177" t="str">
        <f>IF($B199=FALSE,"",Length_11!E507)</f>
        <v/>
      </c>
      <c r="O199" s="158" t="str">
        <f t="shared" si="65"/>
        <v/>
      </c>
      <c r="P199" s="158" t="str">
        <f t="shared" si="66"/>
        <v/>
      </c>
      <c r="Q199" s="158" t="str">
        <f t="shared" si="67"/>
        <v/>
      </c>
      <c r="R199" s="158" t="str">
        <f t="shared" si="68"/>
        <v/>
      </c>
      <c r="S199" s="165" t="str">
        <f t="shared" si="50"/>
        <v/>
      </c>
      <c r="T199" s="197" t="str">
        <f t="shared" si="51"/>
        <v/>
      </c>
      <c r="U199" s="158" t="str">
        <f t="shared" si="52"/>
        <v/>
      </c>
      <c r="V199" s="158" t="str">
        <f t="shared" si="53"/>
        <v/>
      </c>
      <c r="W199" s="158" t="str">
        <f t="shared" si="54"/>
        <v/>
      </c>
      <c r="X199" s="158" t="str">
        <f t="shared" si="55"/>
        <v/>
      </c>
      <c r="Y199" s="158" t="str">
        <f t="shared" si="56"/>
        <v/>
      </c>
      <c r="Z199" s="158" t="str">
        <f t="shared" si="57"/>
        <v/>
      </c>
      <c r="AA199" s="202" t="str">
        <f t="shared" si="58"/>
        <v/>
      </c>
      <c r="AB199" s="203" t="str">
        <f t="shared" si="69"/>
        <v/>
      </c>
      <c r="AC199" s="158" t="str">
        <f t="shared" si="70"/>
        <v/>
      </c>
      <c r="AD199" s="158" t="str">
        <f t="shared" si="71"/>
        <v/>
      </c>
      <c r="AE199" s="122"/>
      <c r="AF199" s="158" t="e">
        <f ca="1">IF(Length_11!J194&lt;0,ROUNDUP(Length_11!J194*J$3,$M$335),ROUNDDOWN(Length_11!J194*J$3,$M$335))</f>
        <v>#DIV/0!</v>
      </c>
      <c r="AG199" s="158" t="e">
        <f ca="1">IF(Length_11!K194&lt;0,ROUNDDOWN(Length_11!K194*J$3,$M$335),ROUNDUP(Length_11!K194*J$3,$M$335))</f>
        <v>#DIV/0!</v>
      </c>
      <c r="AH199" s="158" t="str">
        <f t="shared" si="59"/>
        <v>-</v>
      </c>
      <c r="AI199" s="158" t="str">
        <f t="shared" si="60"/>
        <v>-</v>
      </c>
      <c r="AJ199" s="158" t="str">
        <f t="shared" si="61"/>
        <v>-</v>
      </c>
      <c r="AK199" s="158" t="str">
        <f t="shared" si="62"/>
        <v>-</v>
      </c>
      <c r="AL199" s="158" t="str">
        <f t="shared" si="72"/>
        <v/>
      </c>
      <c r="AM199" s="158" t="e">
        <f t="shared" ca="1" si="63"/>
        <v>#DIV/0!</v>
      </c>
    </row>
    <row r="200" spans="2:39" ht="15" customHeight="1">
      <c r="B200" s="175" t="b">
        <f>IF(TRIM(Length_11!A195)="",FALSE,TRUE)</f>
        <v>0</v>
      </c>
      <c r="C200" s="158" t="str">
        <f>IF($B200=FALSE,"",VALUE(Length_11!A195))</f>
        <v/>
      </c>
      <c r="D200" s="158" t="str">
        <f>IF($B200=FALSE,"",Length_11!B195)</f>
        <v/>
      </c>
      <c r="E200" s="175" t="str">
        <f>IF($B200=FALSE,"",Length_11!M195)</f>
        <v/>
      </c>
      <c r="F200" s="175" t="str">
        <f>IF($B200=FALSE,"",Length_11!N195)</f>
        <v/>
      </c>
      <c r="G200" s="175" t="str">
        <f>IF($B200=FALSE,"",Length_11!O195)</f>
        <v/>
      </c>
      <c r="H200" s="175" t="str">
        <f>IF($B200=FALSE,"",Length_11!P195)</f>
        <v/>
      </c>
      <c r="I200" s="175" t="str">
        <f>IF($B200=FALSE,"",Length_11!Q195)</f>
        <v/>
      </c>
      <c r="J200" s="175" t="str">
        <f>IF($B200=FALSE,"",Length_11!R195)</f>
        <v/>
      </c>
      <c r="K200" s="158" t="str">
        <f t="shared" si="64"/>
        <v/>
      </c>
      <c r="L200" s="176" t="str">
        <f t="shared" si="49"/>
        <v/>
      </c>
      <c r="M200" s="178" t="str">
        <f>IF($B200=FALSE,"",Calcu!K200*J$3)</f>
        <v/>
      </c>
      <c r="N200" s="177" t="str">
        <f>IF($B200=FALSE,"",Length_11!E508)</f>
        <v/>
      </c>
      <c r="O200" s="158" t="str">
        <f t="shared" si="65"/>
        <v/>
      </c>
      <c r="P200" s="158" t="str">
        <f t="shared" si="66"/>
        <v/>
      </c>
      <c r="Q200" s="158" t="str">
        <f t="shared" si="67"/>
        <v/>
      </c>
      <c r="R200" s="158" t="str">
        <f t="shared" si="68"/>
        <v/>
      </c>
      <c r="S200" s="165" t="str">
        <f t="shared" si="50"/>
        <v/>
      </c>
      <c r="T200" s="197" t="str">
        <f t="shared" si="51"/>
        <v/>
      </c>
      <c r="U200" s="158" t="str">
        <f t="shared" si="52"/>
        <v/>
      </c>
      <c r="V200" s="158" t="str">
        <f t="shared" si="53"/>
        <v/>
      </c>
      <c r="W200" s="158" t="str">
        <f t="shared" si="54"/>
        <v/>
      </c>
      <c r="X200" s="158" t="str">
        <f t="shared" si="55"/>
        <v/>
      </c>
      <c r="Y200" s="158" t="str">
        <f t="shared" si="56"/>
        <v/>
      </c>
      <c r="Z200" s="158" t="str">
        <f t="shared" si="57"/>
        <v/>
      </c>
      <c r="AA200" s="202" t="str">
        <f t="shared" si="58"/>
        <v/>
      </c>
      <c r="AB200" s="203" t="str">
        <f t="shared" si="69"/>
        <v/>
      </c>
      <c r="AC200" s="158" t="str">
        <f t="shared" si="70"/>
        <v/>
      </c>
      <c r="AD200" s="158" t="str">
        <f t="shared" si="71"/>
        <v/>
      </c>
      <c r="AE200" s="122"/>
      <c r="AF200" s="158" t="e">
        <f ca="1">IF(Length_11!J195&lt;0,ROUNDUP(Length_11!J195*J$3,$M$335),ROUNDDOWN(Length_11!J195*J$3,$M$335))</f>
        <v>#DIV/0!</v>
      </c>
      <c r="AG200" s="158" t="e">
        <f ca="1">IF(Length_11!K195&lt;0,ROUNDDOWN(Length_11!K195*J$3,$M$335),ROUNDUP(Length_11!K195*J$3,$M$335))</f>
        <v>#DIV/0!</v>
      </c>
      <c r="AH200" s="158" t="str">
        <f t="shared" si="59"/>
        <v>-</v>
      </c>
      <c r="AI200" s="158" t="str">
        <f t="shared" si="60"/>
        <v>-</v>
      </c>
      <c r="AJ200" s="158" t="str">
        <f t="shared" si="61"/>
        <v>-</v>
      </c>
      <c r="AK200" s="158" t="str">
        <f t="shared" si="62"/>
        <v>-</v>
      </c>
      <c r="AL200" s="158" t="str">
        <f t="shared" si="72"/>
        <v/>
      </c>
      <c r="AM200" s="158" t="e">
        <f t="shared" ca="1" si="63"/>
        <v>#DIV/0!</v>
      </c>
    </row>
    <row r="201" spans="2:39" ht="15" customHeight="1">
      <c r="B201" s="175" t="b">
        <f>IF(TRIM(Length_11!A196)="",FALSE,TRUE)</f>
        <v>0</v>
      </c>
      <c r="C201" s="158" t="str">
        <f>IF($B201=FALSE,"",VALUE(Length_11!A196))</f>
        <v/>
      </c>
      <c r="D201" s="158" t="str">
        <f>IF($B201=FALSE,"",Length_11!B196)</f>
        <v/>
      </c>
      <c r="E201" s="175" t="str">
        <f>IF($B201=FALSE,"",Length_11!M196)</f>
        <v/>
      </c>
      <c r="F201" s="175" t="str">
        <f>IF($B201=FALSE,"",Length_11!N196)</f>
        <v/>
      </c>
      <c r="G201" s="175" t="str">
        <f>IF($B201=FALSE,"",Length_11!O196)</f>
        <v/>
      </c>
      <c r="H201" s="175" t="str">
        <f>IF($B201=FALSE,"",Length_11!P196)</f>
        <v/>
      </c>
      <c r="I201" s="175" t="str">
        <f>IF($B201=FALSE,"",Length_11!Q196)</f>
        <v/>
      </c>
      <c r="J201" s="175" t="str">
        <f>IF($B201=FALSE,"",Length_11!R196)</f>
        <v/>
      </c>
      <c r="K201" s="158" t="str">
        <f t="shared" si="64"/>
        <v/>
      </c>
      <c r="L201" s="176" t="str">
        <f t="shared" ref="L201:L264" si="73">IF($B201=FALSE,"",STDEV(E201:J201)*J$3)</f>
        <v/>
      </c>
      <c r="M201" s="178" t="str">
        <f>IF($B201=FALSE,"",Calcu!K201*J$3)</f>
        <v/>
      </c>
      <c r="N201" s="177" t="str">
        <f>IF($B201=FALSE,"",Length_11!E509)</f>
        <v/>
      </c>
      <c r="O201" s="158" t="str">
        <f t="shared" si="65"/>
        <v/>
      </c>
      <c r="P201" s="158" t="str">
        <f t="shared" si="66"/>
        <v/>
      </c>
      <c r="Q201" s="158" t="str">
        <f t="shared" si="67"/>
        <v/>
      </c>
      <c r="R201" s="158" t="str">
        <f t="shared" si="68"/>
        <v/>
      </c>
      <c r="S201" s="165" t="str">
        <f t="shared" ref="S201:S264" si="74">IF($B201=FALSE,"",C201*J$3)</f>
        <v/>
      </c>
      <c r="T201" s="197" t="str">
        <f t="shared" ref="T201:T264" si="75">IF($B201=FALSE,"",(O201*P201+Q201*R201)*S201)</f>
        <v/>
      </c>
      <c r="U201" s="158" t="str">
        <f t="shared" ref="U201:U264" si="76">IF($B201=FALSE,"",P$3)</f>
        <v/>
      </c>
      <c r="V201" s="158" t="str">
        <f t="shared" ref="V201:V264" si="77">IF($B201=FALSE,"",Q$3)</f>
        <v/>
      </c>
      <c r="W201" s="158" t="str">
        <f t="shared" ref="W201:W264" si="78">IF($B201=FALSE,"",IF(F$3="레이저 스캔 마이크로미터",0,(1-U201^2)/(PI()*V201)))</f>
        <v/>
      </c>
      <c r="X201" s="158" t="str">
        <f t="shared" ref="X201:X264" si="79">IF($B201=FALSE,"",R$3)</f>
        <v/>
      </c>
      <c r="Y201" s="158" t="str">
        <f t="shared" ref="Y201:Y264" si="80">IF($B201=FALSE,"",S$3)</f>
        <v/>
      </c>
      <c r="Z201" s="158" t="str">
        <f t="shared" ref="Z201:Z264" si="81">IF($B201=FALSE,"",IF(F$3="레이저 스캔 마이크로미터",0,(1-X201^2)/(PI()*Y201)))</f>
        <v/>
      </c>
      <c r="AA201" s="202" t="str">
        <f t="shared" ref="AA201:AA264" si="82">IF($B201=FALSE,"",IF(F$3="레이저 스캔 마이크로미터",0,(($T$3*(W201+Z201))/$U$3)*(1+LN((16*$U$3^3)/((W201+Z201)*$T$3*C201)))))</f>
        <v/>
      </c>
      <c r="AB201" s="203" t="str">
        <f t="shared" si="69"/>
        <v/>
      </c>
      <c r="AC201" s="158" t="str">
        <f t="shared" si="70"/>
        <v/>
      </c>
      <c r="AD201" s="158" t="str">
        <f t="shared" si="71"/>
        <v/>
      </c>
      <c r="AE201" s="122"/>
      <c r="AF201" s="158" t="e">
        <f ca="1">IF(Length_11!J196&lt;0,ROUNDUP(Length_11!J196*J$3,$M$335),ROUNDDOWN(Length_11!J196*J$3,$M$335))</f>
        <v>#DIV/0!</v>
      </c>
      <c r="AG201" s="158" t="e">
        <f ca="1">IF(Length_11!K196&lt;0,ROUNDDOWN(Length_11!K196*J$3,$M$335),ROUNDUP(Length_11!K196*J$3,$M$335))</f>
        <v>#DIV/0!</v>
      </c>
      <c r="AH201" s="158" t="str">
        <f t="shared" ref="AH201:AH264" si="83">IF(B201=FALSE,"-",TEXT(S201,IF(S201&gt;=1000,"# ##","")&amp;$P$335))</f>
        <v>-</v>
      </c>
      <c r="AI201" s="158" t="str">
        <f t="shared" ref="AI201:AI264" si="84">IF(B201=FALSE,"-",TEXT(AC201,IF(AC201&gt;=1000,"# ##","")&amp;$P$335))</f>
        <v>-</v>
      </c>
      <c r="AJ201" s="158" t="str">
        <f t="shared" ref="AJ201:AJ264" si="85">IF(B201=FALSE,"-",TEXT(AD201,$P$335))</f>
        <v>-</v>
      </c>
      <c r="AK201" s="158" t="str">
        <f t="shared" ref="AK201:AK264" si="86">IF(B201=FALSE,"-","± "&amp;TEXT(AG201-S201,P$335))</f>
        <v>-</v>
      </c>
      <c r="AL201" s="158" t="str">
        <f t="shared" si="72"/>
        <v/>
      </c>
      <c r="AM201" s="158" t="e">
        <f t="shared" ref="AM201:AM264" ca="1" si="87">S$335</f>
        <v>#DIV/0!</v>
      </c>
    </row>
    <row r="202" spans="2:39" ht="15" customHeight="1">
      <c r="B202" s="175" t="b">
        <f>IF(TRIM(Length_11!A197)="",FALSE,TRUE)</f>
        <v>0</v>
      </c>
      <c r="C202" s="158" t="str">
        <f>IF($B202=FALSE,"",VALUE(Length_11!A197))</f>
        <v/>
      </c>
      <c r="D202" s="158" t="str">
        <f>IF($B202=FALSE,"",Length_11!B197)</f>
        <v/>
      </c>
      <c r="E202" s="175" t="str">
        <f>IF($B202=FALSE,"",Length_11!M197)</f>
        <v/>
      </c>
      <c r="F202" s="175" t="str">
        <f>IF($B202=FALSE,"",Length_11!N197)</f>
        <v/>
      </c>
      <c r="G202" s="175" t="str">
        <f>IF($B202=FALSE,"",Length_11!O197)</f>
        <v/>
      </c>
      <c r="H202" s="175" t="str">
        <f>IF($B202=FALSE,"",Length_11!P197)</f>
        <v/>
      </c>
      <c r="I202" s="175" t="str">
        <f>IF($B202=FALSE,"",Length_11!Q197)</f>
        <v/>
      </c>
      <c r="J202" s="175" t="str">
        <f>IF($B202=FALSE,"",Length_11!R197)</f>
        <v/>
      </c>
      <c r="K202" s="158" t="str">
        <f t="shared" ref="K202:K265" si="88">IF($B202=FALSE,"",AVERAGE(E202:J202))</f>
        <v/>
      </c>
      <c r="L202" s="176" t="str">
        <f t="shared" si="73"/>
        <v/>
      </c>
      <c r="M202" s="178" t="str">
        <f>IF($B202=FALSE,"",Calcu!K202*J$3)</f>
        <v/>
      </c>
      <c r="N202" s="177" t="str">
        <f>IF($B202=FALSE,"",Length_11!E510)</f>
        <v/>
      </c>
      <c r="O202" s="158" t="str">
        <f t="shared" ref="O202:O265" si="89">IF($B202=FALSE,"",AVERAGE($D$3:$E$3))</f>
        <v/>
      </c>
      <c r="P202" s="158" t="str">
        <f t="shared" ref="P202:P265" si="90">IF($B202=FALSE,"",$B$3-$C$3)</f>
        <v/>
      </c>
      <c r="Q202" s="158" t="str">
        <f t="shared" ref="Q202:Q265" si="91">IF($B202=FALSE,"",$D$3-$E$3)</f>
        <v/>
      </c>
      <c r="R202" s="158" t="str">
        <f t="shared" ref="R202:R265" si="92">IF($B202=FALSE,"",AVERAGE($B$3:$C$3)-20)</f>
        <v/>
      </c>
      <c r="S202" s="165" t="str">
        <f t="shared" si="74"/>
        <v/>
      </c>
      <c r="T202" s="197" t="str">
        <f t="shared" si="75"/>
        <v/>
      </c>
      <c r="U202" s="158" t="str">
        <f t="shared" si="76"/>
        <v/>
      </c>
      <c r="V202" s="158" t="str">
        <f t="shared" si="77"/>
        <v/>
      </c>
      <c r="W202" s="158" t="str">
        <f t="shared" si="78"/>
        <v/>
      </c>
      <c r="X202" s="158" t="str">
        <f t="shared" si="79"/>
        <v/>
      </c>
      <c r="Y202" s="158" t="str">
        <f t="shared" si="80"/>
        <v/>
      </c>
      <c r="Z202" s="158" t="str">
        <f t="shared" si="81"/>
        <v/>
      </c>
      <c r="AA202" s="202" t="str">
        <f t="shared" si="82"/>
        <v/>
      </c>
      <c r="AB202" s="203" t="str">
        <f t="shared" ref="AB202:AB265" si="93">IF($B202=FALSE,"",N202+M202-T202+AA202)</f>
        <v/>
      </c>
      <c r="AC202" s="158" t="str">
        <f t="shared" ref="AC202:AC265" si="94">IF($B202=FALSE,"",ROUND(AB202,$M$335))</f>
        <v/>
      </c>
      <c r="AD202" s="158" t="str">
        <f t="shared" ref="AD202:AD265" si="95">IF($B202=FALSE,"",ROUND(S202-AC202,$M$335))</f>
        <v/>
      </c>
      <c r="AE202" s="122"/>
      <c r="AF202" s="158" t="e">
        <f ca="1">IF(Length_11!J197&lt;0,ROUNDUP(Length_11!J197*J$3,$M$335),ROUNDDOWN(Length_11!J197*J$3,$M$335))</f>
        <v>#DIV/0!</v>
      </c>
      <c r="AG202" s="158" t="e">
        <f ca="1">IF(Length_11!K197&lt;0,ROUNDDOWN(Length_11!K197*J$3,$M$335),ROUNDUP(Length_11!K197*J$3,$M$335))</f>
        <v>#DIV/0!</v>
      </c>
      <c r="AH202" s="158" t="str">
        <f t="shared" si="83"/>
        <v>-</v>
      </c>
      <c r="AI202" s="158" t="str">
        <f t="shared" si="84"/>
        <v>-</v>
      </c>
      <c r="AJ202" s="158" t="str">
        <f t="shared" si="85"/>
        <v>-</v>
      </c>
      <c r="AK202" s="158" t="str">
        <f t="shared" si="86"/>
        <v>-</v>
      </c>
      <c r="AL202" s="158" t="str">
        <f t="shared" ref="AL202:AL265" si="96">IF(B202=FALSE,"",IF(AND(AF202&lt;=AC202,AC202&lt;=AG202),"PASS","FAIL"))</f>
        <v/>
      </c>
      <c r="AM202" s="158" t="e">
        <f t="shared" ca="1" si="87"/>
        <v>#DIV/0!</v>
      </c>
    </row>
    <row r="203" spans="2:39" ht="15" customHeight="1">
      <c r="B203" s="175" t="b">
        <f>IF(TRIM(Length_11!A198)="",FALSE,TRUE)</f>
        <v>0</v>
      </c>
      <c r="C203" s="158" t="str">
        <f>IF($B203=FALSE,"",VALUE(Length_11!A198))</f>
        <v/>
      </c>
      <c r="D203" s="158" t="str">
        <f>IF($B203=FALSE,"",Length_11!B198)</f>
        <v/>
      </c>
      <c r="E203" s="175" t="str">
        <f>IF($B203=FALSE,"",Length_11!M198)</f>
        <v/>
      </c>
      <c r="F203" s="175" t="str">
        <f>IF($B203=FALSE,"",Length_11!N198)</f>
        <v/>
      </c>
      <c r="G203" s="175" t="str">
        <f>IF($B203=FALSE,"",Length_11!O198)</f>
        <v/>
      </c>
      <c r="H203" s="175" t="str">
        <f>IF($B203=FALSE,"",Length_11!P198)</f>
        <v/>
      </c>
      <c r="I203" s="175" t="str">
        <f>IF($B203=FALSE,"",Length_11!Q198)</f>
        <v/>
      </c>
      <c r="J203" s="175" t="str">
        <f>IF($B203=FALSE,"",Length_11!R198)</f>
        <v/>
      </c>
      <c r="K203" s="158" t="str">
        <f t="shared" si="88"/>
        <v/>
      </c>
      <c r="L203" s="176" t="str">
        <f t="shared" si="73"/>
        <v/>
      </c>
      <c r="M203" s="178" t="str">
        <f>IF($B203=FALSE,"",Calcu!K203*J$3)</f>
        <v/>
      </c>
      <c r="N203" s="177" t="str">
        <f>IF($B203=FALSE,"",Length_11!E511)</f>
        <v/>
      </c>
      <c r="O203" s="158" t="str">
        <f t="shared" si="89"/>
        <v/>
      </c>
      <c r="P203" s="158" t="str">
        <f t="shared" si="90"/>
        <v/>
      </c>
      <c r="Q203" s="158" t="str">
        <f t="shared" si="91"/>
        <v/>
      </c>
      <c r="R203" s="158" t="str">
        <f t="shared" si="92"/>
        <v/>
      </c>
      <c r="S203" s="165" t="str">
        <f t="shared" si="74"/>
        <v/>
      </c>
      <c r="T203" s="197" t="str">
        <f t="shared" si="75"/>
        <v/>
      </c>
      <c r="U203" s="158" t="str">
        <f t="shared" si="76"/>
        <v/>
      </c>
      <c r="V203" s="158" t="str">
        <f t="shared" si="77"/>
        <v/>
      </c>
      <c r="W203" s="158" t="str">
        <f t="shared" si="78"/>
        <v/>
      </c>
      <c r="X203" s="158" t="str">
        <f t="shared" si="79"/>
        <v/>
      </c>
      <c r="Y203" s="158" t="str">
        <f t="shared" si="80"/>
        <v/>
      </c>
      <c r="Z203" s="158" t="str">
        <f t="shared" si="81"/>
        <v/>
      </c>
      <c r="AA203" s="202" t="str">
        <f t="shared" si="82"/>
        <v/>
      </c>
      <c r="AB203" s="203" t="str">
        <f t="shared" si="93"/>
        <v/>
      </c>
      <c r="AC203" s="158" t="str">
        <f t="shared" si="94"/>
        <v/>
      </c>
      <c r="AD203" s="158" t="str">
        <f t="shared" si="95"/>
        <v/>
      </c>
      <c r="AE203" s="122"/>
      <c r="AF203" s="158" t="e">
        <f ca="1">IF(Length_11!J198&lt;0,ROUNDUP(Length_11!J198*J$3,$M$335),ROUNDDOWN(Length_11!J198*J$3,$M$335))</f>
        <v>#DIV/0!</v>
      </c>
      <c r="AG203" s="158" t="e">
        <f ca="1">IF(Length_11!K198&lt;0,ROUNDDOWN(Length_11!K198*J$3,$M$335),ROUNDUP(Length_11!K198*J$3,$M$335))</f>
        <v>#DIV/0!</v>
      </c>
      <c r="AH203" s="158" t="str">
        <f t="shared" si="83"/>
        <v>-</v>
      </c>
      <c r="AI203" s="158" t="str">
        <f t="shared" si="84"/>
        <v>-</v>
      </c>
      <c r="AJ203" s="158" t="str">
        <f t="shared" si="85"/>
        <v>-</v>
      </c>
      <c r="AK203" s="158" t="str">
        <f t="shared" si="86"/>
        <v>-</v>
      </c>
      <c r="AL203" s="158" t="str">
        <f t="shared" si="96"/>
        <v/>
      </c>
      <c r="AM203" s="158" t="e">
        <f t="shared" ca="1" si="87"/>
        <v>#DIV/0!</v>
      </c>
    </row>
    <row r="204" spans="2:39" ht="15" customHeight="1">
      <c r="B204" s="175" t="b">
        <f>IF(TRIM(Length_11!A199)="",FALSE,TRUE)</f>
        <v>0</v>
      </c>
      <c r="C204" s="158" t="str">
        <f>IF($B204=FALSE,"",VALUE(Length_11!A199))</f>
        <v/>
      </c>
      <c r="D204" s="158" t="str">
        <f>IF($B204=FALSE,"",Length_11!B199)</f>
        <v/>
      </c>
      <c r="E204" s="175" t="str">
        <f>IF($B204=FALSE,"",Length_11!M199)</f>
        <v/>
      </c>
      <c r="F204" s="175" t="str">
        <f>IF($B204=FALSE,"",Length_11!N199)</f>
        <v/>
      </c>
      <c r="G204" s="175" t="str">
        <f>IF($B204=FALSE,"",Length_11!O199)</f>
        <v/>
      </c>
      <c r="H204" s="175" t="str">
        <f>IF($B204=FALSE,"",Length_11!P199)</f>
        <v/>
      </c>
      <c r="I204" s="175" t="str">
        <f>IF($B204=FALSE,"",Length_11!Q199)</f>
        <v/>
      </c>
      <c r="J204" s="175" t="str">
        <f>IF($B204=FALSE,"",Length_11!R199)</f>
        <v/>
      </c>
      <c r="K204" s="158" t="str">
        <f t="shared" si="88"/>
        <v/>
      </c>
      <c r="L204" s="176" t="str">
        <f t="shared" si="73"/>
        <v/>
      </c>
      <c r="M204" s="178" t="str">
        <f>IF($B204=FALSE,"",Calcu!K204*J$3)</f>
        <v/>
      </c>
      <c r="N204" s="177" t="str">
        <f>IF($B204=FALSE,"",Length_11!E512)</f>
        <v/>
      </c>
      <c r="O204" s="158" t="str">
        <f t="shared" si="89"/>
        <v/>
      </c>
      <c r="P204" s="158" t="str">
        <f t="shared" si="90"/>
        <v/>
      </c>
      <c r="Q204" s="158" t="str">
        <f t="shared" si="91"/>
        <v/>
      </c>
      <c r="R204" s="158" t="str">
        <f t="shared" si="92"/>
        <v/>
      </c>
      <c r="S204" s="165" t="str">
        <f t="shared" si="74"/>
        <v/>
      </c>
      <c r="T204" s="197" t="str">
        <f t="shared" si="75"/>
        <v/>
      </c>
      <c r="U204" s="158" t="str">
        <f t="shared" si="76"/>
        <v/>
      </c>
      <c r="V204" s="158" t="str">
        <f t="shared" si="77"/>
        <v/>
      </c>
      <c r="W204" s="158" t="str">
        <f t="shared" si="78"/>
        <v/>
      </c>
      <c r="X204" s="158" t="str">
        <f t="shared" si="79"/>
        <v/>
      </c>
      <c r="Y204" s="158" t="str">
        <f t="shared" si="80"/>
        <v/>
      </c>
      <c r="Z204" s="158" t="str">
        <f t="shared" si="81"/>
        <v/>
      </c>
      <c r="AA204" s="202" t="str">
        <f t="shared" si="82"/>
        <v/>
      </c>
      <c r="AB204" s="203" t="str">
        <f t="shared" si="93"/>
        <v/>
      </c>
      <c r="AC204" s="158" t="str">
        <f t="shared" si="94"/>
        <v/>
      </c>
      <c r="AD204" s="158" t="str">
        <f t="shared" si="95"/>
        <v/>
      </c>
      <c r="AE204" s="122"/>
      <c r="AF204" s="158" t="e">
        <f ca="1">IF(Length_11!J199&lt;0,ROUNDUP(Length_11!J199*J$3,$M$335),ROUNDDOWN(Length_11!J199*J$3,$M$335))</f>
        <v>#DIV/0!</v>
      </c>
      <c r="AG204" s="158" t="e">
        <f ca="1">IF(Length_11!K199&lt;0,ROUNDDOWN(Length_11!K199*J$3,$M$335),ROUNDUP(Length_11!K199*J$3,$M$335))</f>
        <v>#DIV/0!</v>
      </c>
      <c r="AH204" s="158" t="str">
        <f t="shared" si="83"/>
        <v>-</v>
      </c>
      <c r="AI204" s="158" t="str">
        <f t="shared" si="84"/>
        <v>-</v>
      </c>
      <c r="AJ204" s="158" t="str">
        <f t="shared" si="85"/>
        <v>-</v>
      </c>
      <c r="AK204" s="158" t="str">
        <f t="shared" si="86"/>
        <v>-</v>
      </c>
      <c r="AL204" s="158" t="str">
        <f t="shared" si="96"/>
        <v/>
      </c>
      <c r="AM204" s="158" t="e">
        <f t="shared" ca="1" si="87"/>
        <v>#DIV/0!</v>
      </c>
    </row>
    <row r="205" spans="2:39" ht="15" customHeight="1">
      <c r="B205" s="175" t="b">
        <f>IF(TRIM(Length_11!A200)="",FALSE,TRUE)</f>
        <v>0</v>
      </c>
      <c r="C205" s="158" t="str">
        <f>IF($B205=FALSE,"",VALUE(Length_11!A200))</f>
        <v/>
      </c>
      <c r="D205" s="158" t="str">
        <f>IF($B205=FALSE,"",Length_11!B200)</f>
        <v/>
      </c>
      <c r="E205" s="175" t="str">
        <f>IF($B205=FALSE,"",Length_11!M200)</f>
        <v/>
      </c>
      <c r="F205" s="175" t="str">
        <f>IF($B205=FALSE,"",Length_11!N200)</f>
        <v/>
      </c>
      <c r="G205" s="175" t="str">
        <f>IF($B205=FALSE,"",Length_11!O200)</f>
        <v/>
      </c>
      <c r="H205" s="175" t="str">
        <f>IF($B205=FALSE,"",Length_11!P200)</f>
        <v/>
      </c>
      <c r="I205" s="175" t="str">
        <f>IF($B205=FALSE,"",Length_11!Q200)</f>
        <v/>
      </c>
      <c r="J205" s="175" t="str">
        <f>IF($B205=FALSE,"",Length_11!R200)</f>
        <v/>
      </c>
      <c r="K205" s="158" t="str">
        <f t="shared" si="88"/>
        <v/>
      </c>
      <c r="L205" s="176" t="str">
        <f t="shared" si="73"/>
        <v/>
      </c>
      <c r="M205" s="178" t="str">
        <f>IF($B205=FALSE,"",Calcu!K205*J$3)</f>
        <v/>
      </c>
      <c r="N205" s="177" t="str">
        <f>IF($B205=FALSE,"",Length_11!E513)</f>
        <v/>
      </c>
      <c r="O205" s="158" t="str">
        <f t="shared" si="89"/>
        <v/>
      </c>
      <c r="P205" s="158" t="str">
        <f t="shared" si="90"/>
        <v/>
      </c>
      <c r="Q205" s="158" t="str">
        <f t="shared" si="91"/>
        <v/>
      </c>
      <c r="R205" s="158" t="str">
        <f t="shared" si="92"/>
        <v/>
      </c>
      <c r="S205" s="165" t="str">
        <f t="shared" si="74"/>
        <v/>
      </c>
      <c r="T205" s="197" t="str">
        <f t="shared" si="75"/>
        <v/>
      </c>
      <c r="U205" s="158" t="str">
        <f t="shared" si="76"/>
        <v/>
      </c>
      <c r="V205" s="158" t="str">
        <f t="shared" si="77"/>
        <v/>
      </c>
      <c r="W205" s="158" t="str">
        <f t="shared" si="78"/>
        <v/>
      </c>
      <c r="X205" s="158" t="str">
        <f t="shared" si="79"/>
        <v/>
      </c>
      <c r="Y205" s="158" t="str">
        <f t="shared" si="80"/>
        <v/>
      </c>
      <c r="Z205" s="158" t="str">
        <f t="shared" si="81"/>
        <v/>
      </c>
      <c r="AA205" s="202" t="str">
        <f t="shared" si="82"/>
        <v/>
      </c>
      <c r="AB205" s="203" t="str">
        <f t="shared" si="93"/>
        <v/>
      </c>
      <c r="AC205" s="158" t="str">
        <f t="shared" si="94"/>
        <v/>
      </c>
      <c r="AD205" s="158" t="str">
        <f t="shared" si="95"/>
        <v/>
      </c>
      <c r="AE205" s="122"/>
      <c r="AF205" s="158" t="e">
        <f ca="1">IF(Length_11!J200&lt;0,ROUNDUP(Length_11!J200*J$3,$M$335),ROUNDDOWN(Length_11!J200*J$3,$M$335))</f>
        <v>#DIV/0!</v>
      </c>
      <c r="AG205" s="158" t="e">
        <f ca="1">IF(Length_11!K200&lt;0,ROUNDDOWN(Length_11!K200*J$3,$M$335),ROUNDUP(Length_11!K200*J$3,$M$335))</f>
        <v>#DIV/0!</v>
      </c>
      <c r="AH205" s="158" t="str">
        <f t="shared" si="83"/>
        <v>-</v>
      </c>
      <c r="AI205" s="158" t="str">
        <f t="shared" si="84"/>
        <v>-</v>
      </c>
      <c r="AJ205" s="158" t="str">
        <f t="shared" si="85"/>
        <v>-</v>
      </c>
      <c r="AK205" s="158" t="str">
        <f t="shared" si="86"/>
        <v>-</v>
      </c>
      <c r="AL205" s="158" t="str">
        <f t="shared" si="96"/>
        <v/>
      </c>
      <c r="AM205" s="158" t="e">
        <f t="shared" ca="1" si="87"/>
        <v>#DIV/0!</v>
      </c>
    </row>
    <row r="206" spans="2:39" ht="15" customHeight="1">
      <c r="B206" s="175" t="b">
        <f>IF(TRIM(Length_11!A201)="",FALSE,TRUE)</f>
        <v>0</v>
      </c>
      <c r="C206" s="158" t="str">
        <f>IF($B206=FALSE,"",VALUE(Length_11!A201))</f>
        <v/>
      </c>
      <c r="D206" s="158" t="str">
        <f>IF($B206=FALSE,"",Length_11!B201)</f>
        <v/>
      </c>
      <c r="E206" s="175" t="str">
        <f>IF($B206=FALSE,"",Length_11!M201)</f>
        <v/>
      </c>
      <c r="F206" s="175" t="str">
        <f>IF($B206=FALSE,"",Length_11!N201)</f>
        <v/>
      </c>
      <c r="G206" s="175" t="str">
        <f>IF($B206=FALSE,"",Length_11!O201)</f>
        <v/>
      </c>
      <c r="H206" s="175" t="str">
        <f>IF($B206=FALSE,"",Length_11!P201)</f>
        <v/>
      </c>
      <c r="I206" s="175" t="str">
        <f>IF($B206=FALSE,"",Length_11!Q201)</f>
        <v/>
      </c>
      <c r="J206" s="175" t="str">
        <f>IF($B206=FALSE,"",Length_11!R201)</f>
        <v/>
      </c>
      <c r="K206" s="158" t="str">
        <f t="shared" si="88"/>
        <v/>
      </c>
      <c r="L206" s="176" t="str">
        <f t="shared" si="73"/>
        <v/>
      </c>
      <c r="M206" s="178" t="str">
        <f>IF($B206=FALSE,"",Calcu!K206*J$3)</f>
        <v/>
      </c>
      <c r="N206" s="177" t="str">
        <f>IF($B206=FALSE,"",Length_11!E514)</f>
        <v/>
      </c>
      <c r="O206" s="158" t="str">
        <f t="shared" si="89"/>
        <v/>
      </c>
      <c r="P206" s="158" t="str">
        <f t="shared" si="90"/>
        <v/>
      </c>
      <c r="Q206" s="158" t="str">
        <f t="shared" si="91"/>
        <v/>
      </c>
      <c r="R206" s="158" t="str">
        <f t="shared" si="92"/>
        <v/>
      </c>
      <c r="S206" s="165" t="str">
        <f t="shared" si="74"/>
        <v/>
      </c>
      <c r="T206" s="197" t="str">
        <f t="shared" si="75"/>
        <v/>
      </c>
      <c r="U206" s="158" t="str">
        <f t="shared" si="76"/>
        <v/>
      </c>
      <c r="V206" s="158" t="str">
        <f t="shared" si="77"/>
        <v/>
      </c>
      <c r="W206" s="158" t="str">
        <f t="shared" si="78"/>
        <v/>
      </c>
      <c r="X206" s="158" t="str">
        <f t="shared" si="79"/>
        <v/>
      </c>
      <c r="Y206" s="158" t="str">
        <f t="shared" si="80"/>
        <v/>
      </c>
      <c r="Z206" s="158" t="str">
        <f t="shared" si="81"/>
        <v/>
      </c>
      <c r="AA206" s="202" t="str">
        <f t="shared" si="82"/>
        <v/>
      </c>
      <c r="AB206" s="203" t="str">
        <f t="shared" si="93"/>
        <v/>
      </c>
      <c r="AC206" s="158" t="str">
        <f t="shared" si="94"/>
        <v/>
      </c>
      <c r="AD206" s="158" t="str">
        <f t="shared" si="95"/>
        <v/>
      </c>
      <c r="AE206" s="122"/>
      <c r="AF206" s="158" t="e">
        <f ca="1">IF(Length_11!J201&lt;0,ROUNDUP(Length_11!J201*J$3,$M$335),ROUNDDOWN(Length_11!J201*J$3,$M$335))</f>
        <v>#DIV/0!</v>
      </c>
      <c r="AG206" s="158" t="e">
        <f ca="1">IF(Length_11!K201&lt;0,ROUNDDOWN(Length_11!K201*J$3,$M$335),ROUNDUP(Length_11!K201*J$3,$M$335))</f>
        <v>#DIV/0!</v>
      </c>
      <c r="AH206" s="158" t="str">
        <f t="shared" si="83"/>
        <v>-</v>
      </c>
      <c r="AI206" s="158" t="str">
        <f t="shared" si="84"/>
        <v>-</v>
      </c>
      <c r="AJ206" s="158" t="str">
        <f t="shared" si="85"/>
        <v>-</v>
      </c>
      <c r="AK206" s="158" t="str">
        <f t="shared" si="86"/>
        <v>-</v>
      </c>
      <c r="AL206" s="158" t="str">
        <f t="shared" si="96"/>
        <v/>
      </c>
      <c r="AM206" s="158" t="e">
        <f t="shared" ca="1" si="87"/>
        <v>#DIV/0!</v>
      </c>
    </row>
    <row r="207" spans="2:39" ht="15" customHeight="1">
      <c r="B207" s="175" t="b">
        <f>IF(TRIM(Length_11!A202)="",FALSE,TRUE)</f>
        <v>0</v>
      </c>
      <c r="C207" s="158" t="str">
        <f>IF($B207=FALSE,"",VALUE(Length_11!A202))</f>
        <v/>
      </c>
      <c r="D207" s="158" t="str">
        <f>IF($B207=FALSE,"",Length_11!B202)</f>
        <v/>
      </c>
      <c r="E207" s="175" t="str">
        <f>IF($B207=FALSE,"",Length_11!M202)</f>
        <v/>
      </c>
      <c r="F207" s="175" t="str">
        <f>IF($B207=FALSE,"",Length_11!N202)</f>
        <v/>
      </c>
      <c r="G207" s="175" t="str">
        <f>IF($B207=FALSE,"",Length_11!O202)</f>
        <v/>
      </c>
      <c r="H207" s="175" t="str">
        <f>IF($B207=FALSE,"",Length_11!P202)</f>
        <v/>
      </c>
      <c r="I207" s="175" t="str">
        <f>IF($B207=FALSE,"",Length_11!Q202)</f>
        <v/>
      </c>
      <c r="J207" s="175" t="str">
        <f>IF($B207=FALSE,"",Length_11!R202)</f>
        <v/>
      </c>
      <c r="K207" s="158" t="str">
        <f t="shared" si="88"/>
        <v/>
      </c>
      <c r="L207" s="176" t="str">
        <f t="shared" si="73"/>
        <v/>
      </c>
      <c r="M207" s="178" t="str">
        <f>IF($B207=FALSE,"",Calcu!K207*J$3)</f>
        <v/>
      </c>
      <c r="N207" s="177" t="str">
        <f>IF($B207=FALSE,"",Length_11!E515)</f>
        <v/>
      </c>
      <c r="O207" s="158" t="str">
        <f t="shared" si="89"/>
        <v/>
      </c>
      <c r="P207" s="158" t="str">
        <f t="shared" si="90"/>
        <v/>
      </c>
      <c r="Q207" s="158" t="str">
        <f t="shared" si="91"/>
        <v/>
      </c>
      <c r="R207" s="158" t="str">
        <f t="shared" si="92"/>
        <v/>
      </c>
      <c r="S207" s="165" t="str">
        <f t="shared" si="74"/>
        <v/>
      </c>
      <c r="T207" s="197" t="str">
        <f t="shared" si="75"/>
        <v/>
      </c>
      <c r="U207" s="158" t="str">
        <f t="shared" si="76"/>
        <v/>
      </c>
      <c r="V207" s="158" t="str">
        <f t="shared" si="77"/>
        <v/>
      </c>
      <c r="W207" s="158" t="str">
        <f t="shared" si="78"/>
        <v/>
      </c>
      <c r="X207" s="158" t="str">
        <f t="shared" si="79"/>
        <v/>
      </c>
      <c r="Y207" s="158" t="str">
        <f t="shared" si="80"/>
        <v/>
      </c>
      <c r="Z207" s="158" t="str">
        <f t="shared" si="81"/>
        <v/>
      </c>
      <c r="AA207" s="202" t="str">
        <f t="shared" si="82"/>
        <v/>
      </c>
      <c r="AB207" s="203" t="str">
        <f t="shared" si="93"/>
        <v/>
      </c>
      <c r="AC207" s="158" t="str">
        <f t="shared" si="94"/>
        <v/>
      </c>
      <c r="AD207" s="158" t="str">
        <f t="shared" si="95"/>
        <v/>
      </c>
      <c r="AE207" s="122"/>
      <c r="AF207" s="158" t="e">
        <f ca="1">IF(Length_11!J202&lt;0,ROUNDUP(Length_11!J202*J$3,$M$335),ROUNDDOWN(Length_11!J202*J$3,$M$335))</f>
        <v>#DIV/0!</v>
      </c>
      <c r="AG207" s="158" t="e">
        <f ca="1">IF(Length_11!K202&lt;0,ROUNDDOWN(Length_11!K202*J$3,$M$335),ROUNDUP(Length_11!K202*J$3,$M$335))</f>
        <v>#DIV/0!</v>
      </c>
      <c r="AH207" s="158" t="str">
        <f t="shared" si="83"/>
        <v>-</v>
      </c>
      <c r="AI207" s="158" t="str">
        <f t="shared" si="84"/>
        <v>-</v>
      </c>
      <c r="AJ207" s="158" t="str">
        <f t="shared" si="85"/>
        <v>-</v>
      </c>
      <c r="AK207" s="158" t="str">
        <f t="shared" si="86"/>
        <v>-</v>
      </c>
      <c r="AL207" s="158" t="str">
        <f t="shared" si="96"/>
        <v/>
      </c>
      <c r="AM207" s="158" t="e">
        <f t="shared" ca="1" si="87"/>
        <v>#DIV/0!</v>
      </c>
    </row>
    <row r="208" spans="2:39" ht="15" customHeight="1">
      <c r="B208" s="175" t="b">
        <f>IF(TRIM(Length_11!A203)="",FALSE,TRUE)</f>
        <v>0</v>
      </c>
      <c r="C208" s="158" t="str">
        <f>IF($B208=FALSE,"",VALUE(Length_11!A203))</f>
        <v/>
      </c>
      <c r="D208" s="158" t="str">
        <f>IF($B208=FALSE,"",Length_11!B203)</f>
        <v/>
      </c>
      <c r="E208" s="175" t="str">
        <f>IF($B208=FALSE,"",Length_11!M203)</f>
        <v/>
      </c>
      <c r="F208" s="175" t="str">
        <f>IF($B208=FALSE,"",Length_11!N203)</f>
        <v/>
      </c>
      <c r="G208" s="175" t="str">
        <f>IF($B208=FALSE,"",Length_11!O203)</f>
        <v/>
      </c>
      <c r="H208" s="175" t="str">
        <f>IF($B208=FALSE,"",Length_11!P203)</f>
        <v/>
      </c>
      <c r="I208" s="175" t="str">
        <f>IF($B208=FALSE,"",Length_11!Q203)</f>
        <v/>
      </c>
      <c r="J208" s="175" t="str">
        <f>IF($B208=FALSE,"",Length_11!R203)</f>
        <v/>
      </c>
      <c r="K208" s="158" t="str">
        <f t="shared" si="88"/>
        <v/>
      </c>
      <c r="L208" s="176" t="str">
        <f t="shared" si="73"/>
        <v/>
      </c>
      <c r="M208" s="178" t="str">
        <f>IF($B208=FALSE,"",Calcu!K208*J$3)</f>
        <v/>
      </c>
      <c r="N208" s="177" t="str">
        <f>IF($B208=FALSE,"",Length_11!E516)</f>
        <v/>
      </c>
      <c r="O208" s="158" t="str">
        <f t="shared" si="89"/>
        <v/>
      </c>
      <c r="P208" s="158" t="str">
        <f t="shared" si="90"/>
        <v/>
      </c>
      <c r="Q208" s="158" t="str">
        <f t="shared" si="91"/>
        <v/>
      </c>
      <c r="R208" s="158" t="str">
        <f t="shared" si="92"/>
        <v/>
      </c>
      <c r="S208" s="165" t="str">
        <f t="shared" si="74"/>
        <v/>
      </c>
      <c r="T208" s="197" t="str">
        <f t="shared" si="75"/>
        <v/>
      </c>
      <c r="U208" s="158" t="str">
        <f t="shared" si="76"/>
        <v/>
      </c>
      <c r="V208" s="158" t="str">
        <f t="shared" si="77"/>
        <v/>
      </c>
      <c r="W208" s="158" t="str">
        <f t="shared" si="78"/>
        <v/>
      </c>
      <c r="X208" s="158" t="str">
        <f t="shared" si="79"/>
        <v/>
      </c>
      <c r="Y208" s="158" t="str">
        <f t="shared" si="80"/>
        <v/>
      </c>
      <c r="Z208" s="158" t="str">
        <f t="shared" si="81"/>
        <v/>
      </c>
      <c r="AA208" s="202" t="str">
        <f t="shared" si="82"/>
        <v/>
      </c>
      <c r="AB208" s="203" t="str">
        <f t="shared" si="93"/>
        <v/>
      </c>
      <c r="AC208" s="158" t="str">
        <f t="shared" si="94"/>
        <v/>
      </c>
      <c r="AD208" s="158" t="str">
        <f t="shared" si="95"/>
        <v/>
      </c>
      <c r="AE208" s="122"/>
      <c r="AF208" s="158" t="e">
        <f ca="1">IF(Length_11!J203&lt;0,ROUNDUP(Length_11!J203*J$3,$M$335),ROUNDDOWN(Length_11!J203*J$3,$M$335))</f>
        <v>#DIV/0!</v>
      </c>
      <c r="AG208" s="158" t="e">
        <f ca="1">IF(Length_11!K203&lt;0,ROUNDDOWN(Length_11!K203*J$3,$M$335),ROUNDUP(Length_11!K203*J$3,$M$335))</f>
        <v>#DIV/0!</v>
      </c>
      <c r="AH208" s="158" t="str">
        <f t="shared" si="83"/>
        <v>-</v>
      </c>
      <c r="AI208" s="158" t="str">
        <f t="shared" si="84"/>
        <v>-</v>
      </c>
      <c r="AJ208" s="158" t="str">
        <f t="shared" si="85"/>
        <v>-</v>
      </c>
      <c r="AK208" s="158" t="str">
        <f t="shared" si="86"/>
        <v>-</v>
      </c>
      <c r="AL208" s="158" t="str">
        <f t="shared" si="96"/>
        <v/>
      </c>
      <c r="AM208" s="158" t="e">
        <f t="shared" ca="1" si="87"/>
        <v>#DIV/0!</v>
      </c>
    </row>
    <row r="209" spans="2:39" ht="15" customHeight="1">
      <c r="B209" s="175" t="b">
        <f>IF(TRIM(Length_11!A204)="",FALSE,TRUE)</f>
        <v>0</v>
      </c>
      <c r="C209" s="158" t="str">
        <f>IF($B209=FALSE,"",VALUE(Length_11!A204))</f>
        <v/>
      </c>
      <c r="D209" s="158" t="str">
        <f>IF($B209=FALSE,"",Length_11!B204)</f>
        <v/>
      </c>
      <c r="E209" s="175" t="str">
        <f>IF($B209=FALSE,"",Length_11!M204)</f>
        <v/>
      </c>
      <c r="F209" s="175" t="str">
        <f>IF($B209=FALSE,"",Length_11!N204)</f>
        <v/>
      </c>
      <c r="G209" s="175" t="str">
        <f>IF($B209=FALSE,"",Length_11!O204)</f>
        <v/>
      </c>
      <c r="H209" s="175" t="str">
        <f>IF($B209=FALSE,"",Length_11!P204)</f>
        <v/>
      </c>
      <c r="I209" s="175" t="str">
        <f>IF($B209=FALSE,"",Length_11!Q204)</f>
        <v/>
      </c>
      <c r="J209" s="175" t="str">
        <f>IF($B209=FALSE,"",Length_11!R204)</f>
        <v/>
      </c>
      <c r="K209" s="158" t="str">
        <f t="shared" si="88"/>
        <v/>
      </c>
      <c r="L209" s="176" t="str">
        <f t="shared" si="73"/>
        <v/>
      </c>
      <c r="M209" s="178" t="str">
        <f>IF($B209=FALSE,"",Calcu!K209*J$3)</f>
        <v/>
      </c>
      <c r="N209" s="177" t="str">
        <f>IF($B209=FALSE,"",Length_11!E517)</f>
        <v/>
      </c>
      <c r="O209" s="158" t="str">
        <f t="shared" si="89"/>
        <v/>
      </c>
      <c r="P209" s="158" t="str">
        <f t="shared" si="90"/>
        <v/>
      </c>
      <c r="Q209" s="158" t="str">
        <f t="shared" si="91"/>
        <v/>
      </c>
      <c r="R209" s="158" t="str">
        <f t="shared" si="92"/>
        <v/>
      </c>
      <c r="S209" s="165" t="str">
        <f t="shared" si="74"/>
        <v/>
      </c>
      <c r="T209" s="197" t="str">
        <f t="shared" si="75"/>
        <v/>
      </c>
      <c r="U209" s="158" t="str">
        <f t="shared" si="76"/>
        <v/>
      </c>
      <c r="V209" s="158" t="str">
        <f t="shared" si="77"/>
        <v/>
      </c>
      <c r="W209" s="158" t="str">
        <f t="shared" si="78"/>
        <v/>
      </c>
      <c r="X209" s="158" t="str">
        <f t="shared" si="79"/>
        <v/>
      </c>
      <c r="Y209" s="158" t="str">
        <f t="shared" si="80"/>
        <v/>
      </c>
      <c r="Z209" s="158" t="str">
        <f t="shared" si="81"/>
        <v/>
      </c>
      <c r="AA209" s="202" t="str">
        <f t="shared" si="82"/>
        <v/>
      </c>
      <c r="AB209" s="203" t="str">
        <f t="shared" si="93"/>
        <v/>
      </c>
      <c r="AC209" s="158" t="str">
        <f t="shared" si="94"/>
        <v/>
      </c>
      <c r="AD209" s="158" t="str">
        <f t="shared" si="95"/>
        <v/>
      </c>
      <c r="AE209" s="122"/>
      <c r="AF209" s="158" t="e">
        <f ca="1">IF(Length_11!J204&lt;0,ROUNDUP(Length_11!J204*J$3,$M$335),ROUNDDOWN(Length_11!J204*J$3,$M$335))</f>
        <v>#DIV/0!</v>
      </c>
      <c r="AG209" s="158" t="e">
        <f ca="1">IF(Length_11!K204&lt;0,ROUNDDOWN(Length_11!K204*J$3,$M$335),ROUNDUP(Length_11!K204*J$3,$M$335))</f>
        <v>#DIV/0!</v>
      </c>
      <c r="AH209" s="158" t="str">
        <f t="shared" si="83"/>
        <v>-</v>
      </c>
      <c r="AI209" s="158" t="str">
        <f t="shared" si="84"/>
        <v>-</v>
      </c>
      <c r="AJ209" s="158" t="str">
        <f t="shared" si="85"/>
        <v>-</v>
      </c>
      <c r="AK209" s="158" t="str">
        <f t="shared" si="86"/>
        <v>-</v>
      </c>
      <c r="AL209" s="158" t="str">
        <f t="shared" si="96"/>
        <v/>
      </c>
      <c r="AM209" s="158" t="e">
        <f t="shared" ca="1" si="87"/>
        <v>#DIV/0!</v>
      </c>
    </row>
    <row r="210" spans="2:39" ht="15" customHeight="1">
      <c r="B210" s="175" t="b">
        <f>IF(TRIM(Length_11!A205)="",FALSE,TRUE)</f>
        <v>0</v>
      </c>
      <c r="C210" s="158" t="str">
        <f>IF($B210=FALSE,"",VALUE(Length_11!A205))</f>
        <v/>
      </c>
      <c r="D210" s="158" t="str">
        <f>IF($B210=FALSE,"",Length_11!B205)</f>
        <v/>
      </c>
      <c r="E210" s="175" t="str">
        <f>IF($B210=FALSE,"",Length_11!M205)</f>
        <v/>
      </c>
      <c r="F210" s="175" t="str">
        <f>IF($B210=FALSE,"",Length_11!N205)</f>
        <v/>
      </c>
      <c r="G210" s="175" t="str">
        <f>IF($B210=FALSE,"",Length_11!O205)</f>
        <v/>
      </c>
      <c r="H210" s="175" t="str">
        <f>IF($B210=FALSE,"",Length_11!P205)</f>
        <v/>
      </c>
      <c r="I210" s="175" t="str">
        <f>IF($B210=FALSE,"",Length_11!Q205)</f>
        <v/>
      </c>
      <c r="J210" s="175" t="str">
        <f>IF($B210=FALSE,"",Length_11!R205)</f>
        <v/>
      </c>
      <c r="K210" s="158" t="str">
        <f t="shared" si="88"/>
        <v/>
      </c>
      <c r="L210" s="176" t="str">
        <f t="shared" si="73"/>
        <v/>
      </c>
      <c r="M210" s="178" t="str">
        <f>IF($B210=FALSE,"",Calcu!K210*J$3)</f>
        <v/>
      </c>
      <c r="N210" s="177" t="str">
        <f>IF($B210=FALSE,"",Length_11!E518)</f>
        <v/>
      </c>
      <c r="O210" s="158" t="str">
        <f t="shared" si="89"/>
        <v/>
      </c>
      <c r="P210" s="158" t="str">
        <f t="shared" si="90"/>
        <v/>
      </c>
      <c r="Q210" s="158" t="str">
        <f t="shared" si="91"/>
        <v/>
      </c>
      <c r="R210" s="158" t="str">
        <f t="shared" si="92"/>
        <v/>
      </c>
      <c r="S210" s="165" t="str">
        <f t="shared" si="74"/>
        <v/>
      </c>
      <c r="T210" s="197" t="str">
        <f t="shared" si="75"/>
        <v/>
      </c>
      <c r="U210" s="158" t="str">
        <f t="shared" si="76"/>
        <v/>
      </c>
      <c r="V210" s="158" t="str">
        <f t="shared" si="77"/>
        <v/>
      </c>
      <c r="W210" s="158" t="str">
        <f t="shared" si="78"/>
        <v/>
      </c>
      <c r="X210" s="158" t="str">
        <f t="shared" si="79"/>
        <v/>
      </c>
      <c r="Y210" s="158" t="str">
        <f t="shared" si="80"/>
        <v/>
      </c>
      <c r="Z210" s="158" t="str">
        <f t="shared" si="81"/>
        <v/>
      </c>
      <c r="AA210" s="202" t="str">
        <f t="shared" si="82"/>
        <v/>
      </c>
      <c r="AB210" s="203" t="str">
        <f t="shared" si="93"/>
        <v/>
      </c>
      <c r="AC210" s="158" t="str">
        <f t="shared" si="94"/>
        <v/>
      </c>
      <c r="AD210" s="158" t="str">
        <f t="shared" si="95"/>
        <v/>
      </c>
      <c r="AE210" s="122"/>
      <c r="AF210" s="158" t="e">
        <f ca="1">IF(Length_11!J205&lt;0,ROUNDUP(Length_11!J205*J$3,$M$335),ROUNDDOWN(Length_11!J205*J$3,$M$335))</f>
        <v>#DIV/0!</v>
      </c>
      <c r="AG210" s="158" t="e">
        <f ca="1">IF(Length_11!K205&lt;0,ROUNDDOWN(Length_11!K205*J$3,$M$335),ROUNDUP(Length_11!K205*J$3,$M$335))</f>
        <v>#DIV/0!</v>
      </c>
      <c r="AH210" s="158" t="str">
        <f t="shared" si="83"/>
        <v>-</v>
      </c>
      <c r="AI210" s="158" t="str">
        <f t="shared" si="84"/>
        <v>-</v>
      </c>
      <c r="AJ210" s="158" t="str">
        <f t="shared" si="85"/>
        <v>-</v>
      </c>
      <c r="AK210" s="158" t="str">
        <f t="shared" si="86"/>
        <v>-</v>
      </c>
      <c r="AL210" s="158" t="str">
        <f t="shared" si="96"/>
        <v/>
      </c>
      <c r="AM210" s="158" t="e">
        <f t="shared" ca="1" si="87"/>
        <v>#DIV/0!</v>
      </c>
    </row>
    <row r="211" spans="2:39" ht="15" customHeight="1">
      <c r="B211" s="175" t="b">
        <f>IF(TRIM(Length_11!A206)="",FALSE,TRUE)</f>
        <v>0</v>
      </c>
      <c r="C211" s="158" t="str">
        <f>IF($B211=FALSE,"",VALUE(Length_11!A206))</f>
        <v/>
      </c>
      <c r="D211" s="158" t="str">
        <f>IF($B211=FALSE,"",Length_11!B206)</f>
        <v/>
      </c>
      <c r="E211" s="175" t="str">
        <f>IF($B211=FALSE,"",Length_11!M206)</f>
        <v/>
      </c>
      <c r="F211" s="175" t="str">
        <f>IF($B211=FALSE,"",Length_11!N206)</f>
        <v/>
      </c>
      <c r="G211" s="175" t="str">
        <f>IF($B211=FALSE,"",Length_11!O206)</f>
        <v/>
      </c>
      <c r="H211" s="175" t="str">
        <f>IF($B211=FALSE,"",Length_11!P206)</f>
        <v/>
      </c>
      <c r="I211" s="175" t="str">
        <f>IF($B211=FALSE,"",Length_11!Q206)</f>
        <v/>
      </c>
      <c r="J211" s="175" t="str">
        <f>IF($B211=FALSE,"",Length_11!R206)</f>
        <v/>
      </c>
      <c r="K211" s="158" t="str">
        <f t="shared" si="88"/>
        <v/>
      </c>
      <c r="L211" s="176" t="str">
        <f t="shared" si="73"/>
        <v/>
      </c>
      <c r="M211" s="178" t="str">
        <f>IF($B211=FALSE,"",Calcu!K211*J$3)</f>
        <v/>
      </c>
      <c r="N211" s="177" t="str">
        <f>IF($B211=FALSE,"",Length_11!E519)</f>
        <v/>
      </c>
      <c r="O211" s="158" t="str">
        <f t="shared" si="89"/>
        <v/>
      </c>
      <c r="P211" s="158" t="str">
        <f t="shared" si="90"/>
        <v/>
      </c>
      <c r="Q211" s="158" t="str">
        <f t="shared" si="91"/>
        <v/>
      </c>
      <c r="R211" s="158" t="str">
        <f t="shared" si="92"/>
        <v/>
      </c>
      <c r="S211" s="165" t="str">
        <f t="shared" si="74"/>
        <v/>
      </c>
      <c r="T211" s="197" t="str">
        <f t="shared" si="75"/>
        <v/>
      </c>
      <c r="U211" s="158" t="str">
        <f t="shared" si="76"/>
        <v/>
      </c>
      <c r="V211" s="158" t="str">
        <f t="shared" si="77"/>
        <v/>
      </c>
      <c r="W211" s="158" t="str">
        <f t="shared" si="78"/>
        <v/>
      </c>
      <c r="X211" s="158" t="str">
        <f t="shared" si="79"/>
        <v/>
      </c>
      <c r="Y211" s="158" t="str">
        <f t="shared" si="80"/>
        <v/>
      </c>
      <c r="Z211" s="158" t="str">
        <f t="shared" si="81"/>
        <v/>
      </c>
      <c r="AA211" s="202" t="str">
        <f t="shared" si="82"/>
        <v/>
      </c>
      <c r="AB211" s="203" t="str">
        <f t="shared" si="93"/>
        <v/>
      </c>
      <c r="AC211" s="158" t="str">
        <f t="shared" si="94"/>
        <v/>
      </c>
      <c r="AD211" s="158" t="str">
        <f t="shared" si="95"/>
        <v/>
      </c>
      <c r="AE211" s="122"/>
      <c r="AF211" s="158" t="e">
        <f ca="1">IF(Length_11!J206&lt;0,ROUNDUP(Length_11!J206*J$3,$M$335),ROUNDDOWN(Length_11!J206*J$3,$M$335))</f>
        <v>#DIV/0!</v>
      </c>
      <c r="AG211" s="158" t="e">
        <f ca="1">IF(Length_11!K206&lt;0,ROUNDDOWN(Length_11!K206*J$3,$M$335),ROUNDUP(Length_11!K206*J$3,$M$335))</f>
        <v>#DIV/0!</v>
      </c>
      <c r="AH211" s="158" t="str">
        <f t="shared" si="83"/>
        <v>-</v>
      </c>
      <c r="AI211" s="158" t="str">
        <f t="shared" si="84"/>
        <v>-</v>
      </c>
      <c r="AJ211" s="158" t="str">
        <f t="shared" si="85"/>
        <v>-</v>
      </c>
      <c r="AK211" s="158" t="str">
        <f t="shared" si="86"/>
        <v>-</v>
      </c>
      <c r="AL211" s="158" t="str">
        <f t="shared" si="96"/>
        <v/>
      </c>
      <c r="AM211" s="158" t="e">
        <f t="shared" ca="1" si="87"/>
        <v>#DIV/0!</v>
      </c>
    </row>
    <row r="212" spans="2:39" ht="15" customHeight="1">
      <c r="B212" s="175" t="b">
        <f>IF(TRIM(Length_11!A207)="",FALSE,TRUE)</f>
        <v>0</v>
      </c>
      <c r="C212" s="158" t="str">
        <f>IF($B212=FALSE,"",VALUE(Length_11!A207))</f>
        <v/>
      </c>
      <c r="D212" s="158" t="str">
        <f>IF($B212=FALSE,"",Length_11!B207)</f>
        <v/>
      </c>
      <c r="E212" s="175" t="str">
        <f>IF($B212=FALSE,"",Length_11!M207)</f>
        <v/>
      </c>
      <c r="F212" s="175" t="str">
        <f>IF($B212=FALSE,"",Length_11!N207)</f>
        <v/>
      </c>
      <c r="G212" s="175" t="str">
        <f>IF($B212=FALSE,"",Length_11!O207)</f>
        <v/>
      </c>
      <c r="H212" s="175" t="str">
        <f>IF($B212=FALSE,"",Length_11!P207)</f>
        <v/>
      </c>
      <c r="I212" s="175" t="str">
        <f>IF($B212=FALSE,"",Length_11!Q207)</f>
        <v/>
      </c>
      <c r="J212" s="175" t="str">
        <f>IF($B212=FALSE,"",Length_11!R207)</f>
        <v/>
      </c>
      <c r="K212" s="158" t="str">
        <f t="shared" si="88"/>
        <v/>
      </c>
      <c r="L212" s="176" t="str">
        <f t="shared" si="73"/>
        <v/>
      </c>
      <c r="M212" s="178" t="str">
        <f>IF($B212=FALSE,"",Calcu!K212*J$3)</f>
        <v/>
      </c>
      <c r="N212" s="177" t="str">
        <f>IF($B212=FALSE,"",Length_11!E520)</f>
        <v/>
      </c>
      <c r="O212" s="158" t="str">
        <f t="shared" si="89"/>
        <v/>
      </c>
      <c r="P212" s="158" t="str">
        <f t="shared" si="90"/>
        <v/>
      </c>
      <c r="Q212" s="158" t="str">
        <f t="shared" si="91"/>
        <v/>
      </c>
      <c r="R212" s="158" t="str">
        <f t="shared" si="92"/>
        <v/>
      </c>
      <c r="S212" s="165" t="str">
        <f t="shared" si="74"/>
        <v/>
      </c>
      <c r="T212" s="197" t="str">
        <f t="shared" si="75"/>
        <v/>
      </c>
      <c r="U212" s="158" t="str">
        <f t="shared" si="76"/>
        <v/>
      </c>
      <c r="V212" s="158" t="str">
        <f t="shared" si="77"/>
        <v/>
      </c>
      <c r="W212" s="158" t="str">
        <f t="shared" si="78"/>
        <v/>
      </c>
      <c r="X212" s="158" t="str">
        <f t="shared" si="79"/>
        <v/>
      </c>
      <c r="Y212" s="158" t="str">
        <f t="shared" si="80"/>
        <v/>
      </c>
      <c r="Z212" s="158" t="str">
        <f t="shared" si="81"/>
        <v/>
      </c>
      <c r="AA212" s="202" t="str">
        <f t="shared" si="82"/>
        <v/>
      </c>
      <c r="AB212" s="203" t="str">
        <f t="shared" si="93"/>
        <v/>
      </c>
      <c r="AC212" s="158" t="str">
        <f t="shared" si="94"/>
        <v/>
      </c>
      <c r="AD212" s="158" t="str">
        <f t="shared" si="95"/>
        <v/>
      </c>
      <c r="AE212" s="122"/>
      <c r="AF212" s="158" t="e">
        <f ca="1">IF(Length_11!J207&lt;0,ROUNDUP(Length_11!J207*J$3,$M$335),ROUNDDOWN(Length_11!J207*J$3,$M$335))</f>
        <v>#DIV/0!</v>
      </c>
      <c r="AG212" s="158" t="e">
        <f ca="1">IF(Length_11!K207&lt;0,ROUNDDOWN(Length_11!K207*J$3,$M$335),ROUNDUP(Length_11!K207*J$3,$M$335))</f>
        <v>#DIV/0!</v>
      </c>
      <c r="AH212" s="158" t="str">
        <f t="shared" si="83"/>
        <v>-</v>
      </c>
      <c r="AI212" s="158" t="str">
        <f t="shared" si="84"/>
        <v>-</v>
      </c>
      <c r="AJ212" s="158" t="str">
        <f t="shared" si="85"/>
        <v>-</v>
      </c>
      <c r="AK212" s="158" t="str">
        <f t="shared" si="86"/>
        <v>-</v>
      </c>
      <c r="AL212" s="158" t="str">
        <f t="shared" si="96"/>
        <v/>
      </c>
      <c r="AM212" s="158" t="e">
        <f t="shared" ca="1" si="87"/>
        <v>#DIV/0!</v>
      </c>
    </row>
    <row r="213" spans="2:39" ht="15" customHeight="1">
      <c r="B213" s="175" t="b">
        <f>IF(TRIM(Length_11!A208)="",FALSE,TRUE)</f>
        <v>0</v>
      </c>
      <c r="C213" s="158" t="str">
        <f>IF($B213=FALSE,"",VALUE(Length_11!A208))</f>
        <v/>
      </c>
      <c r="D213" s="158" t="str">
        <f>IF($B213=FALSE,"",Length_11!B208)</f>
        <v/>
      </c>
      <c r="E213" s="175" t="str">
        <f>IF($B213=FALSE,"",Length_11!M208)</f>
        <v/>
      </c>
      <c r="F213" s="175" t="str">
        <f>IF($B213=FALSE,"",Length_11!N208)</f>
        <v/>
      </c>
      <c r="G213" s="175" t="str">
        <f>IF($B213=FALSE,"",Length_11!O208)</f>
        <v/>
      </c>
      <c r="H213" s="175" t="str">
        <f>IF($B213=FALSE,"",Length_11!P208)</f>
        <v/>
      </c>
      <c r="I213" s="175" t="str">
        <f>IF($B213=FALSE,"",Length_11!Q208)</f>
        <v/>
      </c>
      <c r="J213" s="175" t="str">
        <f>IF($B213=FALSE,"",Length_11!R208)</f>
        <v/>
      </c>
      <c r="K213" s="158" t="str">
        <f t="shared" si="88"/>
        <v/>
      </c>
      <c r="L213" s="176" t="str">
        <f t="shared" si="73"/>
        <v/>
      </c>
      <c r="M213" s="178" t="str">
        <f>IF($B213=FALSE,"",Calcu!K213*J$3)</f>
        <v/>
      </c>
      <c r="N213" s="177" t="str">
        <f>IF($B213=FALSE,"",Length_11!E521)</f>
        <v/>
      </c>
      <c r="O213" s="158" t="str">
        <f t="shared" si="89"/>
        <v/>
      </c>
      <c r="P213" s="158" t="str">
        <f t="shared" si="90"/>
        <v/>
      </c>
      <c r="Q213" s="158" t="str">
        <f t="shared" si="91"/>
        <v/>
      </c>
      <c r="R213" s="158" t="str">
        <f t="shared" si="92"/>
        <v/>
      </c>
      <c r="S213" s="165" t="str">
        <f t="shared" si="74"/>
        <v/>
      </c>
      <c r="T213" s="197" t="str">
        <f t="shared" si="75"/>
        <v/>
      </c>
      <c r="U213" s="158" t="str">
        <f t="shared" si="76"/>
        <v/>
      </c>
      <c r="V213" s="158" t="str">
        <f t="shared" si="77"/>
        <v/>
      </c>
      <c r="W213" s="158" t="str">
        <f t="shared" si="78"/>
        <v/>
      </c>
      <c r="X213" s="158" t="str">
        <f t="shared" si="79"/>
        <v/>
      </c>
      <c r="Y213" s="158" t="str">
        <f t="shared" si="80"/>
        <v/>
      </c>
      <c r="Z213" s="158" t="str">
        <f t="shared" si="81"/>
        <v/>
      </c>
      <c r="AA213" s="202" t="str">
        <f t="shared" si="82"/>
        <v/>
      </c>
      <c r="AB213" s="203" t="str">
        <f t="shared" si="93"/>
        <v/>
      </c>
      <c r="AC213" s="158" t="str">
        <f t="shared" si="94"/>
        <v/>
      </c>
      <c r="AD213" s="158" t="str">
        <f t="shared" si="95"/>
        <v/>
      </c>
      <c r="AE213" s="122"/>
      <c r="AF213" s="158" t="e">
        <f ca="1">IF(Length_11!J208&lt;0,ROUNDUP(Length_11!J208*J$3,$M$335),ROUNDDOWN(Length_11!J208*J$3,$M$335))</f>
        <v>#DIV/0!</v>
      </c>
      <c r="AG213" s="158" t="e">
        <f ca="1">IF(Length_11!K208&lt;0,ROUNDDOWN(Length_11!K208*J$3,$M$335),ROUNDUP(Length_11!K208*J$3,$M$335))</f>
        <v>#DIV/0!</v>
      </c>
      <c r="AH213" s="158" t="str">
        <f t="shared" si="83"/>
        <v>-</v>
      </c>
      <c r="AI213" s="158" t="str">
        <f t="shared" si="84"/>
        <v>-</v>
      </c>
      <c r="AJ213" s="158" t="str">
        <f t="shared" si="85"/>
        <v>-</v>
      </c>
      <c r="AK213" s="158" t="str">
        <f t="shared" si="86"/>
        <v>-</v>
      </c>
      <c r="AL213" s="158" t="str">
        <f t="shared" si="96"/>
        <v/>
      </c>
      <c r="AM213" s="158" t="e">
        <f t="shared" ca="1" si="87"/>
        <v>#DIV/0!</v>
      </c>
    </row>
    <row r="214" spans="2:39" ht="15" customHeight="1">
      <c r="B214" s="175" t="b">
        <f>IF(TRIM(Length_11!A209)="",FALSE,TRUE)</f>
        <v>0</v>
      </c>
      <c r="C214" s="158" t="str">
        <f>IF($B214=FALSE,"",VALUE(Length_11!A209))</f>
        <v/>
      </c>
      <c r="D214" s="158" t="str">
        <f>IF($B214=FALSE,"",Length_11!B209)</f>
        <v/>
      </c>
      <c r="E214" s="175" t="str">
        <f>IF($B214=FALSE,"",Length_11!M209)</f>
        <v/>
      </c>
      <c r="F214" s="175" t="str">
        <f>IF($B214=FALSE,"",Length_11!N209)</f>
        <v/>
      </c>
      <c r="G214" s="175" t="str">
        <f>IF($B214=FALSE,"",Length_11!O209)</f>
        <v/>
      </c>
      <c r="H214" s="175" t="str">
        <f>IF($B214=FALSE,"",Length_11!P209)</f>
        <v/>
      </c>
      <c r="I214" s="175" t="str">
        <f>IF($B214=FALSE,"",Length_11!Q209)</f>
        <v/>
      </c>
      <c r="J214" s="175" t="str">
        <f>IF($B214=FALSE,"",Length_11!R209)</f>
        <v/>
      </c>
      <c r="K214" s="158" t="str">
        <f t="shared" si="88"/>
        <v/>
      </c>
      <c r="L214" s="176" t="str">
        <f t="shared" si="73"/>
        <v/>
      </c>
      <c r="M214" s="178" t="str">
        <f>IF($B214=FALSE,"",Calcu!K214*J$3)</f>
        <v/>
      </c>
      <c r="N214" s="177" t="str">
        <f>IF($B214=FALSE,"",Length_11!E522)</f>
        <v/>
      </c>
      <c r="O214" s="158" t="str">
        <f t="shared" si="89"/>
        <v/>
      </c>
      <c r="P214" s="158" t="str">
        <f t="shared" si="90"/>
        <v/>
      </c>
      <c r="Q214" s="158" t="str">
        <f t="shared" si="91"/>
        <v/>
      </c>
      <c r="R214" s="158" t="str">
        <f t="shared" si="92"/>
        <v/>
      </c>
      <c r="S214" s="165" t="str">
        <f t="shared" si="74"/>
        <v/>
      </c>
      <c r="T214" s="197" t="str">
        <f t="shared" si="75"/>
        <v/>
      </c>
      <c r="U214" s="158" t="str">
        <f t="shared" si="76"/>
        <v/>
      </c>
      <c r="V214" s="158" t="str">
        <f t="shared" si="77"/>
        <v/>
      </c>
      <c r="W214" s="158" t="str">
        <f t="shared" si="78"/>
        <v/>
      </c>
      <c r="X214" s="158" t="str">
        <f t="shared" si="79"/>
        <v/>
      </c>
      <c r="Y214" s="158" t="str">
        <f t="shared" si="80"/>
        <v/>
      </c>
      <c r="Z214" s="158" t="str">
        <f t="shared" si="81"/>
        <v/>
      </c>
      <c r="AA214" s="202" t="str">
        <f t="shared" si="82"/>
        <v/>
      </c>
      <c r="AB214" s="203" t="str">
        <f t="shared" si="93"/>
        <v/>
      </c>
      <c r="AC214" s="158" t="str">
        <f t="shared" si="94"/>
        <v/>
      </c>
      <c r="AD214" s="158" t="str">
        <f t="shared" si="95"/>
        <v/>
      </c>
      <c r="AE214" s="122"/>
      <c r="AF214" s="158" t="e">
        <f ca="1">IF(Length_11!J209&lt;0,ROUNDUP(Length_11!J209*J$3,$M$335),ROUNDDOWN(Length_11!J209*J$3,$M$335))</f>
        <v>#DIV/0!</v>
      </c>
      <c r="AG214" s="158" t="e">
        <f ca="1">IF(Length_11!K209&lt;0,ROUNDDOWN(Length_11!K209*J$3,$M$335),ROUNDUP(Length_11!K209*J$3,$M$335))</f>
        <v>#DIV/0!</v>
      </c>
      <c r="AH214" s="158" t="str">
        <f t="shared" si="83"/>
        <v>-</v>
      </c>
      <c r="AI214" s="158" t="str">
        <f t="shared" si="84"/>
        <v>-</v>
      </c>
      <c r="AJ214" s="158" t="str">
        <f t="shared" si="85"/>
        <v>-</v>
      </c>
      <c r="AK214" s="158" t="str">
        <f t="shared" si="86"/>
        <v>-</v>
      </c>
      <c r="AL214" s="158" t="str">
        <f t="shared" si="96"/>
        <v/>
      </c>
      <c r="AM214" s="158" t="e">
        <f t="shared" ca="1" si="87"/>
        <v>#DIV/0!</v>
      </c>
    </row>
    <row r="215" spans="2:39" ht="15" customHeight="1">
      <c r="B215" s="175" t="b">
        <f>IF(TRIM(Length_11!A210)="",FALSE,TRUE)</f>
        <v>0</v>
      </c>
      <c r="C215" s="158" t="str">
        <f>IF($B215=FALSE,"",VALUE(Length_11!A210))</f>
        <v/>
      </c>
      <c r="D215" s="158" t="str">
        <f>IF($B215=FALSE,"",Length_11!B210)</f>
        <v/>
      </c>
      <c r="E215" s="175" t="str">
        <f>IF($B215=FALSE,"",Length_11!M210)</f>
        <v/>
      </c>
      <c r="F215" s="175" t="str">
        <f>IF($B215=FALSE,"",Length_11!N210)</f>
        <v/>
      </c>
      <c r="G215" s="175" t="str">
        <f>IF($B215=FALSE,"",Length_11!O210)</f>
        <v/>
      </c>
      <c r="H215" s="175" t="str">
        <f>IF($B215=FALSE,"",Length_11!P210)</f>
        <v/>
      </c>
      <c r="I215" s="175" t="str">
        <f>IF($B215=FALSE,"",Length_11!Q210)</f>
        <v/>
      </c>
      <c r="J215" s="175" t="str">
        <f>IF($B215=FALSE,"",Length_11!R210)</f>
        <v/>
      </c>
      <c r="K215" s="158" t="str">
        <f t="shared" si="88"/>
        <v/>
      </c>
      <c r="L215" s="176" t="str">
        <f t="shared" si="73"/>
        <v/>
      </c>
      <c r="M215" s="178" t="str">
        <f>IF($B215=FALSE,"",Calcu!K215*J$3)</f>
        <v/>
      </c>
      <c r="N215" s="177" t="str">
        <f>IF($B215=FALSE,"",Length_11!E523)</f>
        <v/>
      </c>
      <c r="O215" s="158" t="str">
        <f t="shared" si="89"/>
        <v/>
      </c>
      <c r="P215" s="158" t="str">
        <f t="shared" si="90"/>
        <v/>
      </c>
      <c r="Q215" s="158" t="str">
        <f t="shared" si="91"/>
        <v/>
      </c>
      <c r="R215" s="158" t="str">
        <f t="shared" si="92"/>
        <v/>
      </c>
      <c r="S215" s="165" t="str">
        <f t="shared" si="74"/>
        <v/>
      </c>
      <c r="T215" s="197" t="str">
        <f t="shared" si="75"/>
        <v/>
      </c>
      <c r="U215" s="158" t="str">
        <f t="shared" si="76"/>
        <v/>
      </c>
      <c r="V215" s="158" t="str">
        <f t="shared" si="77"/>
        <v/>
      </c>
      <c r="W215" s="158" t="str">
        <f t="shared" si="78"/>
        <v/>
      </c>
      <c r="X215" s="158" t="str">
        <f t="shared" si="79"/>
        <v/>
      </c>
      <c r="Y215" s="158" t="str">
        <f t="shared" si="80"/>
        <v/>
      </c>
      <c r="Z215" s="158" t="str">
        <f t="shared" si="81"/>
        <v/>
      </c>
      <c r="AA215" s="202" t="str">
        <f t="shared" si="82"/>
        <v/>
      </c>
      <c r="AB215" s="203" t="str">
        <f t="shared" si="93"/>
        <v/>
      </c>
      <c r="AC215" s="158" t="str">
        <f t="shared" si="94"/>
        <v/>
      </c>
      <c r="AD215" s="158" t="str">
        <f t="shared" si="95"/>
        <v/>
      </c>
      <c r="AE215" s="122"/>
      <c r="AF215" s="158" t="e">
        <f ca="1">IF(Length_11!J210&lt;0,ROUNDUP(Length_11!J210*J$3,$M$335),ROUNDDOWN(Length_11!J210*J$3,$M$335))</f>
        <v>#DIV/0!</v>
      </c>
      <c r="AG215" s="158" t="e">
        <f ca="1">IF(Length_11!K210&lt;0,ROUNDDOWN(Length_11!K210*J$3,$M$335),ROUNDUP(Length_11!K210*J$3,$M$335))</f>
        <v>#DIV/0!</v>
      </c>
      <c r="AH215" s="158" t="str">
        <f t="shared" si="83"/>
        <v>-</v>
      </c>
      <c r="AI215" s="158" t="str">
        <f t="shared" si="84"/>
        <v>-</v>
      </c>
      <c r="AJ215" s="158" t="str">
        <f t="shared" si="85"/>
        <v>-</v>
      </c>
      <c r="AK215" s="158" t="str">
        <f t="shared" si="86"/>
        <v>-</v>
      </c>
      <c r="AL215" s="158" t="str">
        <f t="shared" si="96"/>
        <v/>
      </c>
      <c r="AM215" s="158" t="e">
        <f t="shared" ca="1" si="87"/>
        <v>#DIV/0!</v>
      </c>
    </row>
    <row r="216" spans="2:39" ht="15" customHeight="1">
      <c r="B216" s="175" t="b">
        <f>IF(TRIM(Length_11!A211)="",FALSE,TRUE)</f>
        <v>0</v>
      </c>
      <c r="C216" s="158" t="str">
        <f>IF($B216=FALSE,"",VALUE(Length_11!A211))</f>
        <v/>
      </c>
      <c r="D216" s="158" t="str">
        <f>IF($B216=FALSE,"",Length_11!B211)</f>
        <v/>
      </c>
      <c r="E216" s="175" t="str">
        <f>IF($B216=FALSE,"",Length_11!M211)</f>
        <v/>
      </c>
      <c r="F216" s="175" t="str">
        <f>IF($B216=FALSE,"",Length_11!N211)</f>
        <v/>
      </c>
      <c r="G216" s="175" t="str">
        <f>IF($B216=FALSE,"",Length_11!O211)</f>
        <v/>
      </c>
      <c r="H216" s="175" t="str">
        <f>IF($B216=FALSE,"",Length_11!P211)</f>
        <v/>
      </c>
      <c r="I216" s="175" t="str">
        <f>IF($B216=FALSE,"",Length_11!Q211)</f>
        <v/>
      </c>
      <c r="J216" s="175" t="str">
        <f>IF($B216=FALSE,"",Length_11!R211)</f>
        <v/>
      </c>
      <c r="K216" s="158" t="str">
        <f t="shared" si="88"/>
        <v/>
      </c>
      <c r="L216" s="176" t="str">
        <f t="shared" si="73"/>
        <v/>
      </c>
      <c r="M216" s="178" t="str">
        <f>IF($B216=FALSE,"",Calcu!K216*J$3)</f>
        <v/>
      </c>
      <c r="N216" s="177" t="str">
        <f>IF($B216=FALSE,"",Length_11!E524)</f>
        <v/>
      </c>
      <c r="O216" s="158" t="str">
        <f t="shared" si="89"/>
        <v/>
      </c>
      <c r="P216" s="158" t="str">
        <f t="shared" si="90"/>
        <v/>
      </c>
      <c r="Q216" s="158" t="str">
        <f t="shared" si="91"/>
        <v/>
      </c>
      <c r="R216" s="158" t="str">
        <f t="shared" si="92"/>
        <v/>
      </c>
      <c r="S216" s="165" t="str">
        <f t="shared" si="74"/>
        <v/>
      </c>
      <c r="T216" s="197" t="str">
        <f t="shared" si="75"/>
        <v/>
      </c>
      <c r="U216" s="158" t="str">
        <f t="shared" si="76"/>
        <v/>
      </c>
      <c r="V216" s="158" t="str">
        <f t="shared" si="77"/>
        <v/>
      </c>
      <c r="W216" s="158" t="str">
        <f t="shared" si="78"/>
        <v/>
      </c>
      <c r="X216" s="158" t="str">
        <f t="shared" si="79"/>
        <v/>
      </c>
      <c r="Y216" s="158" t="str">
        <f t="shared" si="80"/>
        <v/>
      </c>
      <c r="Z216" s="158" t="str">
        <f t="shared" si="81"/>
        <v/>
      </c>
      <c r="AA216" s="202" t="str">
        <f t="shared" si="82"/>
        <v/>
      </c>
      <c r="AB216" s="203" t="str">
        <f t="shared" si="93"/>
        <v/>
      </c>
      <c r="AC216" s="158" t="str">
        <f t="shared" si="94"/>
        <v/>
      </c>
      <c r="AD216" s="158" t="str">
        <f t="shared" si="95"/>
        <v/>
      </c>
      <c r="AE216" s="122"/>
      <c r="AF216" s="158" t="e">
        <f ca="1">IF(Length_11!J211&lt;0,ROUNDUP(Length_11!J211*J$3,$M$335),ROUNDDOWN(Length_11!J211*J$3,$M$335))</f>
        <v>#DIV/0!</v>
      </c>
      <c r="AG216" s="158" t="e">
        <f ca="1">IF(Length_11!K211&lt;0,ROUNDDOWN(Length_11!K211*J$3,$M$335),ROUNDUP(Length_11!K211*J$3,$M$335))</f>
        <v>#DIV/0!</v>
      </c>
      <c r="AH216" s="158" t="str">
        <f t="shared" si="83"/>
        <v>-</v>
      </c>
      <c r="AI216" s="158" t="str">
        <f t="shared" si="84"/>
        <v>-</v>
      </c>
      <c r="AJ216" s="158" t="str">
        <f t="shared" si="85"/>
        <v>-</v>
      </c>
      <c r="AK216" s="158" t="str">
        <f t="shared" si="86"/>
        <v>-</v>
      </c>
      <c r="AL216" s="158" t="str">
        <f t="shared" si="96"/>
        <v/>
      </c>
      <c r="AM216" s="158" t="e">
        <f t="shared" ca="1" si="87"/>
        <v>#DIV/0!</v>
      </c>
    </row>
    <row r="217" spans="2:39" ht="15" customHeight="1">
      <c r="B217" s="175" t="b">
        <f>IF(TRIM(Length_11!A212)="",FALSE,TRUE)</f>
        <v>0</v>
      </c>
      <c r="C217" s="158" t="str">
        <f>IF($B217=FALSE,"",VALUE(Length_11!A212))</f>
        <v/>
      </c>
      <c r="D217" s="158" t="str">
        <f>IF($B217=FALSE,"",Length_11!B212)</f>
        <v/>
      </c>
      <c r="E217" s="175" t="str">
        <f>IF($B217=FALSE,"",Length_11!M212)</f>
        <v/>
      </c>
      <c r="F217" s="175" t="str">
        <f>IF($B217=FALSE,"",Length_11!N212)</f>
        <v/>
      </c>
      <c r="G217" s="175" t="str">
        <f>IF($B217=FALSE,"",Length_11!O212)</f>
        <v/>
      </c>
      <c r="H217" s="175" t="str">
        <f>IF($B217=FALSE,"",Length_11!P212)</f>
        <v/>
      </c>
      <c r="I217" s="175" t="str">
        <f>IF($B217=FALSE,"",Length_11!Q212)</f>
        <v/>
      </c>
      <c r="J217" s="175" t="str">
        <f>IF($B217=FALSE,"",Length_11!R212)</f>
        <v/>
      </c>
      <c r="K217" s="158" t="str">
        <f t="shared" si="88"/>
        <v/>
      </c>
      <c r="L217" s="176" t="str">
        <f t="shared" si="73"/>
        <v/>
      </c>
      <c r="M217" s="178" t="str">
        <f>IF($B217=FALSE,"",Calcu!K217*J$3)</f>
        <v/>
      </c>
      <c r="N217" s="177" t="str">
        <f>IF($B217=FALSE,"",Length_11!E525)</f>
        <v/>
      </c>
      <c r="O217" s="158" t="str">
        <f t="shared" si="89"/>
        <v/>
      </c>
      <c r="P217" s="158" t="str">
        <f t="shared" si="90"/>
        <v/>
      </c>
      <c r="Q217" s="158" t="str">
        <f t="shared" si="91"/>
        <v/>
      </c>
      <c r="R217" s="158" t="str">
        <f t="shared" si="92"/>
        <v/>
      </c>
      <c r="S217" s="165" t="str">
        <f t="shared" si="74"/>
        <v/>
      </c>
      <c r="T217" s="197" t="str">
        <f t="shared" si="75"/>
        <v/>
      </c>
      <c r="U217" s="158" t="str">
        <f t="shared" si="76"/>
        <v/>
      </c>
      <c r="V217" s="158" t="str">
        <f t="shared" si="77"/>
        <v/>
      </c>
      <c r="W217" s="158" t="str">
        <f t="shared" si="78"/>
        <v/>
      </c>
      <c r="X217" s="158" t="str">
        <f t="shared" si="79"/>
        <v/>
      </c>
      <c r="Y217" s="158" t="str">
        <f t="shared" si="80"/>
        <v/>
      </c>
      <c r="Z217" s="158" t="str">
        <f t="shared" si="81"/>
        <v/>
      </c>
      <c r="AA217" s="202" t="str">
        <f t="shared" si="82"/>
        <v/>
      </c>
      <c r="AB217" s="203" t="str">
        <f t="shared" si="93"/>
        <v/>
      </c>
      <c r="AC217" s="158" t="str">
        <f t="shared" si="94"/>
        <v/>
      </c>
      <c r="AD217" s="158" t="str">
        <f t="shared" si="95"/>
        <v/>
      </c>
      <c r="AE217" s="122"/>
      <c r="AF217" s="158" t="e">
        <f ca="1">IF(Length_11!J212&lt;0,ROUNDUP(Length_11!J212*J$3,$M$335),ROUNDDOWN(Length_11!J212*J$3,$M$335))</f>
        <v>#DIV/0!</v>
      </c>
      <c r="AG217" s="158" t="e">
        <f ca="1">IF(Length_11!K212&lt;0,ROUNDDOWN(Length_11!K212*J$3,$M$335),ROUNDUP(Length_11!K212*J$3,$M$335))</f>
        <v>#DIV/0!</v>
      </c>
      <c r="AH217" s="158" t="str">
        <f t="shared" si="83"/>
        <v>-</v>
      </c>
      <c r="AI217" s="158" t="str">
        <f t="shared" si="84"/>
        <v>-</v>
      </c>
      <c r="AJ217" s="158" t="str">
        <f t="shared" si="85"/>
        <v>-</v>
      </c>
      <c r="AK217" s="158" t="str">
        <f t="shared" si="86"/>
        <v>-</v>
      </c>
      <c r="AL217" s="158" t="str">
        <f t="shared" si="96"/>
        <v/>
      </c>
      <c r="AM217" s="158" t="e">
        <f t="shared" ca="1" si="87"/>
        <v>#DIV/0!</v>
      </c>
    </row>
    <row r="218" spans="2:39" ht="15" customHeight="1">
      <c r="B218" s="175" t="b">
        <f>IF(TRIM(Length_11!A213)="",FALSE,TRUE)</f>
        <v>0</v>
      </c>
      <c r="C218" s="158" t="str">
        <f>IF($B218=FALSE,"",VALUE(Length_11!A213))</f>
        <v/>
      </c>
      <c r="D218" s="158" t="str">
        <f>IF($B218=FALSE,"",Length_11!B213)</f>
        <v/>
      </c>
      <c r="E218" s="175" t="str">
        <f>IF($B218=FALSE,"",Length_11!M213)</f>
        <v/>
      </c>
      <c r="F218" s="175" t="str">
        <f>IF($B218=FALSE,"",Length_11!N213)</f>
        <v/>
      </c>
      <c r="G218" s="175" t="str">
        <f>IF($B218=FALSE,"",Length_11!O213)</f>
        <v/>
      </c>
      <c r="H218" s="175" t="str">
        <f>IF($B218=FALSE,"",Length_11!P213)</f>
        <v/>
      </c>
      <c r="I218" s="175" t="str">
        <f>IF($B218=FALSE,"",Length_11!Q213)</f>
        <v/>
      </c>
      <c r="J218" s="175" t="str">
        <f>IF($B218=FALSE,"",Length_11!R213)</f>
        <v/>
      </c>
      <c r="K218" s="158" t="str">
        <f t="shared" si="88"/>
        <v/>
      </c>
      <c r="L218" s="176" t="str">
        <f t="shared" si="73"/>
        <v/>
      </c>
      <c r="M218" s="178" t="str">
        <f>IF($B218=FALSE,"",Calcu!K218*J$3)</f>
        <v/>
      </c>
      <c r="N218" s="177" t="str">
        <f>IF($B218=FALSE,"",Length_11!E526)</f>
        <v/>
      </c>
      <c r="O218" s="158" t="str">
        <f t="shared" si="89"/>
        <v/>
      </c>
      <c r="P218" s="158" t="str">
        <f t="shared" si="90"/>
        <v/>
      </c>
      <c r="Q218" s="158" t="str">
        <f t="shared" si="91"/>
        <v/>
      </c>
      <c r="R218" s="158" t="str">
        <f t="shared" si="92"/>
        <v/>
      </c>
      <c r="S218" s="165" t="str">
        <f t="shared" si="74"/>
        <v/>
      </c>
      <c r="T218" s="197" t="str">
        <f t="shared" si="75"/>
        <v/>
      </c>
      <c r="U218" s="158" t="str">
        <f t="shared" si="76"/>
        <v/>
      </c>
      <c r="V218" s="158" t="str">
        <f t="shared" si="77"/>
        <v/>
      </c>
      <c r="W218" s="158" t="str">
        <f t="shared" si="78"/>
        <v/>
      </c>
      <c r="X218" s="158" t="str">
        <f t="shared" si="79"/>
        <v/>
      </c>
      <c r="Y218" s="158" t="str">
        <f t="shared" si="80"/>
        <v/>
      </c>
      <c r="Z218" s="158" t="str">
        <f t="shared" si="81"/>
        <v/>
      </c>
      <c r="AA218" s="202" t="str">
        <f t="shared" si="82"/>
        <v/>
      </c>
      <c r="AB218" s="203" t="str">
        <f t="shared" si="93"/>
        <v/>
      </c>
      <c r="AC218" s="158" t="str">
        <f t="shared" si="94"/>
        <v/>
      </c>
      <c r="AD218" s="158" t="str">
        <f t="shared" si="95"/>
        <v/>
      </c>
      <c r="AE218" s="122"/>
      <c r="AF218" s="158" t="e">
        <f ca="1">IF(Length_11!J213&lt;0,ROUNDUP(Length_11!J213*J$3,$M$335),ROUNDDOWN(Length_11!J213*J$3,$M$335))</f>
        <v>#DIV/0!</v>
      </c>
      <c r="AG218" s="158" t="e">
        <f ca="1">IF(Length_11!K213&lt;0,ROUNDDOWN(Length_11!K213*J$3,$M$335),ROUNDUP(Length_11!K213*J$3,$M$335))</f>
        <v>#DIV/0!</v>
      </c>
      <c r="AH218" s="158" t="str">
        <f t="shared" si="83"/>
        <v>-</v>
      </c>
      <c r="AI218" s="158" t="str">
        <f t="shared" si="84"/>
        <v>-</v>
      </c>
      <c r="AJ218" s="158" t="str">
        <f t="shared" si="85"/>
        <v>-</v>
      </c>
      <c r="AK218" s="158" t="str">
        <f t="shared" si="86"/>
        <v>-</v>
      </c>
      <c r="AL218" s="158" t="str">
        <f t="shared" si="96"/>
        <v/>
      </c>
      <c r="AM218" s="158" t="e">
        <f t="shared" ca="1" si="87"/>
        <v>#DIV/0!</v>
      </c>
    </row>
    <row r="219" spans="2:39" ht="15" customHeight="1">
      <c r="B219" s="175" t="b">
        <f>IF(TRIM(Length_11!A214)="",FALSE,TRUE)</f>
        <v>0</v>
      </c>
      <c r="C219" s="158" t="str">
        <f>IF($B219=FALSE,"",VALUE(Length_11!A214))</f>
        <v/>
      </c>
      <c r="D219" s="158" t="str">
        <f>IF($B219=FALSE,"",Length_11!B214)</f>
        <v/>
      </c>
      <c r="E219" s="175" t="str">
        <f>IF($B219=FALSE,"",Length_11!M214)</f>
        <v/>
      </c>
      <c r="F219" s="175" t="str">
        <f>IF($B219=FALSE,"",Length_11!N214)</f>
        <v/>
      </c>
      <c r="G219" s="175" t="str">
        <f>IF($B219=FALSE,"",Length_11!O214)</f>
        <v/>
      </c>
      <c r="H219" s="175" t="str">
        <f>IF($B219=FALSE,"",Length_11!P214)</f>
        <v/>
      </c>
      <c r="I219" s="175" t="str">
        <f>IF($B219=FALSE,"",Length_11!Q214)</f>
        <v/>
      </c>
      <c r="J219" s="175" t="str">
        <f>IF($B219=FALSE,"",Length_11!R214)</f>
        <v/>
      </c>
      <c r="K219" s="158" t="str">
        <f t="shared" si="88"/>
        <v/>
      </c>
      <c r="L219" s="176" t="str">
        <f t="shared" si="73"/>
        <v/>
      </c>
      <c r="M219" s="178" t="str">
        <f>IF($B219=FALSE,"",Calcu!K219*J$3)</f>
        <v/>
      </c>
      <c r="N219" s="177" t="str">
        <f>IF($B219=FALSE,"",Length_11!E527)</f>
        <v/>
      </c>
      <c r="O219" s="158" t="str">
        <f t="shared" si="89"/>
        <v/>
      </c>
      <c r="P219" s="158" t="str">
        <f t="shared" si="90"/>
        <v/>
      </c>
      <c r="Q219" s="158" t="str">
        <f t="shared" si="91"/>
        <v/>
      </c>
      <c r="R219" s="158" t="str">
        <f t="shared" si="92"/>
        <v/>
      </c>
      <c r="S219" s="165" t="str">
        <f t="shared" si="74"/>
        <v/>
      </c>
      <c r="T219" s="197" t="str">
        <f t="shared" si="75"/>
        <v/>
      </c>
      <c r="U219" s="158" t="str">
        <f t="shared" si="76"/>
        <v/>
      </c>
      <c r="V219" s="158" t="str">
        <f t="shared" si="77"/>
        <v/>
      </c>
      <c r="W219" s="158" t="str">
        <f t="shared" si="78"/>
        <v/>
      </c>
      <c r="X219" s="158" t="str">
        <f t="shared" si="79"/>
        <v/>
      </c>
      <c r="Y219" s="158" t="str">
        <f t="shared" si="80"/>
        <v/>
      </c>
      <c r="Z219" s="158" t="str">
        <f t="shared" si="81"/>
        <v/>
      </c>
      <c r="AA219" s="202" t="str">
        <f t="shared" si="82"/>
        <v/>
      </c>
      <c r="AB219" s="203" t="str">
        <f t="shared" si="93"/>
        <v/>
      </c>
      <c r="AC219" s="158" t="str">
        <f t="shared" si="94"/>
        <v/>
      </c>
      <c r="AD219" s="158" t="str">
        <f t="shared" si="95"/>
        <v/>
      </c>
      <c r="AE219" s="122"/>
      <c r="AF219" s="158" t="e">
        <f ca="1">IF(Length_11!J214&lt;0,ROUNDUP(Length_11!J214*J$3,$M$335),ROUNDDOWN(Length_11!J214*J$3,$M$335))</f>
        <v>#DIV/0!</v>
      </c>
      <c r="AG219" s="158" t="e">
        <f ca="1">IF(Length_11!K214&lt;0,ROUNDDOWN(Length_11!K214*J$3,$M$335),ROUNDUP(Length_11!K214*J$3,$M$335))</f>
        <v>#DIV/0!</v>
      </c>
      <c r="AH219" s="158" t="str">
        <f t="shared" si="83"/>
        <v>-</v>
      </c>
      <c r="AI219" s="158" t="str">
        <f t="shared" si="84"/>
        <v>-</v>
      </c>
      <c r="AJ219" s="158" t="str">
        <f t="shared" si="85"/>
        <v>-</v>
      </c>
      <c r="AK219" s="158" t="str">
        <f t="shared" si="86"/>
        <v>-</v>
      </c>
      <c r="AL219" s="158" t="str">
        <f t="shared" si="96"/>
        <v/>
      </c>
      <c r="AM219" s="158" t="e">
        <f t="shared" ca="1" si="87"/>
        <v>#DIV/0!</v>
      </c>
    </row>
    <row r="220" spans="2:39" ht="15" customHeight="1">
      <c r="B220" s="175" t="b">
        <f>IF(TRIM(Length_11!A215)="",FALSE,TRUE)</f>
        <v>0</v>
      </c>
      <c r="C220" s="158" t="str">
        <f>IF($B220=FALSE,"",VALUE(Length_11!A215))</f>
        <v/>
      </c>
      <c r="D220" s="158" t="str">
        <f>IF($B220=FALSE,"",Length_11!B215)</f>
        <v/>
      </c>
      <c r="E220" s="175" t="str">
        <f>IF($B220=FALSE,"",Length_11!M215)</f>
        <v/>
      </c>
      <c r="F220" s="175" t="str">
        <f>IF($B220=FALSE,"",Length_11!N215)</f>
        <v/>
      </c>
      <c r="G220" s="175" t="str">
        <f>IF($B220=FALSE,"",Length_11!O215)</f>
        <v/>
      </c>
      <c r="H220" s="175" t="str">
        <f>IF($B220=FALSE,"",Length_11!P215)</f>
        <v/>
      </c>
      <c r="I220" s="175" t="str">
        <f>IF($B220=FALSE,"",Length_11!Q215)</f>
        <v/>
      </c>
      <c r="J220" s="175" t="str">
        <f>IF($B220=FALSE,"",Length_11!R215)</f>
        <v/>
      </c>
      <c r="K220" s="158" t="str">
        <f t="shared" si="88"/>
        <v/>
      </c>
      <c r="L220" s="176" t="str">
        <f t="shared" si="73"/>
        <v/>
      </c>
      <c r="M220" s="178" t="str">
        <f>IF($B220=FALSE,"",Calcu!K220*J$3)</f>
        <v/>
      </c>
      <c r="N220" s="177" t="str">
        <f>IF($B220=FALSE,"",Length_11!E528)</f>
        <v/>
      </c>
      <c r="O220" s="158" t="str">
        <f t="shared" si="89"/>
        <v/>
      </c>
      <c r="P220" s="158" t="str">
        <f t="shared" si="90"/>
        <v/>
      </c>
      <c r="Q220" s="158" t="str">
        <f t="shared" si="91"/>
        <v/>
      </c>
      <c r="R220" s="158" t="str">
        <f t="shared" si="92"/>
        <v/>
      </c>
      <c r="S220" s="165" t="str">
        <f t="shared" si="74"/>
        <v/>
      </c>
      <c r="T220" s="197" t="str">
        <f t="shared" si="75"/>
        <v/>
      </c>
      <c r="U220" s="158" t="str">
        <f t="shared" si="76"/>
        <v/>
      </c>
      <c r="V220" s="158" t="str">
        <f t="shared" si="77"/>
        <v/>
      </c>
      <c r="W220" s="158" t="str">
        <f t="shared" si="78"/>
        <v/>
      </c>
      <c r="X220" s="158" t="str">
        <f t="shared" si="79"/>
        <v/>
      </c>
      <c r="Y220" s="158" t="str">
        <f t="shared" si="80"/>
        <v/>
      </c>
      <c r="Z220" s="158" t="str">
        <f t="shared" si="81"/>
        <v/>
      </c>
      <c r="AA220" s="202" t="str">
        <f t="shared" si="82"/>
        <v/>
      </c>
      <c r="AB220" s="203" t="str">
        <f t="shared" si="93"/>
        <v/>
      </c>
      <c r="AC220" s="158" t="str">
        <f t="shared" si="94"/>
        <v/>
      </c>
      <c r="AD220" s="158" t="str">
        <f t="shared" si="95"/>
        <v/>
      </c>
      <c r="AE220" s="122"/>
      <c r="AF220" s="158" t="e">
        <f ca="1">IF(Length_11!J215&lt;0,ROUNDUP(Length_11!J215*J$3,$M$335),ROUNDDOWN(Length_11!J215*J$3,$M$335))</f>
        <v>#DIV/0!</v>
      </c>
      <c r="AG220" s="158" t="e">
        <f ca="1">IF(Length_11!K215&lt;0,ROUNDDOWN(Length_11!K215*J$3,$M$335),ROUNDUP(Length_11!K215*J$3,$M$335))</f>
        <v>#DIV/0!</v>
      </c>
      <c r="AH220" s="158" t="str">
        <f t="shared" si="83"/>
        <v>-</v>
      </c>
      <c r="AI220" s="158" t="str">
        <f t="shared" si="84"/>
        <v>-</v>
      </c>
      <c r="AJ220" s="158" t="str">
        <f t="shared" si="85"/>
        <v>-</v>
      </c>
      <c r="AK220" s="158" t="str">
        <f t="shared" si="86"/>
        <v>-</v>
      </c>
      <c r="AL220" s="158" t="str">
        <f t="shared" si="96"/>
        <v/>
      </c>
      <c r="AM220" s="158" t="e">
        <f t="shared" ca="1" si="87"/>
        <v>#DIV/0!</v>
      </c>
    </row>
    <row r="221" spans="2:39" ht="15" customHeight="1">
      <c r="B221" s="175" t="b">
        <f>IF(TRIM(Length_11!A216)="",FALSE,TRUE)</f>
        <v>0</v>
      </c>
      <c r="C221" s="158" t="str">
        <f>IF($B221=FALSE,"",VALUE(Length_11!A216))</f>
        <v/>
      </c>
      <c r="D221" s="158" t="str">
        <f>IF($B221=FALSE,"",Length_11!B216)</f>
        <v/>
      </c>
      <c r="E221" s="175" t="str">
        <f>IF($B221=FALSE,"",Length_11!M216)</f>
        <v/>
      </c>
      <c r="F221" s="175" t="str">
        <f>IF($B221=FALSE,"",Length_11!N216)</f>
        <v/>
      </c>
      <c r="G221" s="175" t="str">
        <f>IF($B221=FALSE,"",Length_11!O216)</f>
        <v/>
      </c>
      <c r="H221" s="175" t="str">
        <f>IF($B221=FALSE,"",Length_11!P216)</f>
        <v/>
      </c>
      <c r="I221" s="175" t="str">
        <f>IF($B221=FALSE,"",Length_11!Q216)</f>
        <v/>
      </c>
      <c r="J221" s="175" t="str">
        <f>IF($B221=FALSE,"",Length_11!R216)</f>
        <v/>
      </c>
      <c r="K221" s="158" t="str">
        <f t="shared" si="88"/>
        <v/>
      </c>
      <c r="L221" s="176" t="str">
        <f t="shared" si="73"/>
        <v/>
      </c>
      <c r="M221" s="178" t="str">
        <f>IF($B221=FALSE,"",Calcu!K221*J$3)</f>
        <v/>
      </c>
      <c r="N221" s="177" t="str">
        <f>IF($B221=FALSE,"",Length_11!E529)</f>
        <v/>
      </c>
      <c r="O221" s="158" t="str">
        <f t="shared" si="89"/>
        <v/>
      </c>
      <c r="P221" s="158" t="str">
        <f t="shared" si="90"/>
        <v/>
      </c>
      <c r="Q221" s="158" t="str">
        <f t="shared" si="91"/>
        <v/>
      </c>
      <c r="R221" s="158" t="str">
        <f t="shared" si="92"/>
        <v/>
      </c>
      <c r="S221" s="165" t="str">
        <f t="shared" si="74"/>
        <v/>
      </c>
      <c r="T221" s="197" t="str">
        <f t="shared" si="75"/>
        <v/>
      </c>
      <c r="U221" s="158" t="str">
        <f t="shared" si="76"/>
        <v/>
      </c>
      <c r="V221" s="158" t="str">
        <f t="shared" si="77"/>
        <v/>
      </c>
      <c r="W221" s="158" t="str">
        <f t="shared" si="78"/>
        <v/>
      </c>
      <c r="X221" s="158" t="str">
        <f t="shared" si="79"/>
        <v/>
      </c>
      <c r="Y221" s="158" t="str">
        <f t="shared" si="80"/>
        <v/>
      </c>
      <c r="Z221" s="158" t="str">
        <f t="shared" si="81"/>
        <v/>
      </c>
      <c r="AA221" s="202" t="str">
        <f t="shared" si="82"/>
        <v/>
      </c>
      <c r="AB221" s="203" t="str">
        <f t="shared" si="93"/>
        <v/>
      </c>
      <c r="AC221" s="158" t="str">
        <f t="shared" si="94"/>
        <v/>
      </c>
      <c r="AD221" s="158" t="str">
        <f t="shared" si="95"/>
        <v/>
      </c>
      <c r="AE221" s="122"/>
      <c r="AF221" s="158" t="e">
        <f ca="1">IF(Length_11!J216&lt;0,ROUNDUP(Length_11!J216*J$3,$M$335),ROUNDDOWN(Length_11!J216*J$3,$M$335))</f>
        <v>#DIV/0!</v>
      </c>
      <c r="AG221" s="158" t="e">
        <f ca="1">IF(Length_11!K216&lt;0,ROUNDDOWN(Length_11!K216*J$3,$M$335),ROUNDUP(Length_11!K216*J$3,$M$335))</f>
        <v>#DIV/0!</v>
      </c>
      <c r="AH221" s="158" t="str">
        <f t="shared" si="83"/>
        <v>-</v>
      </c>
      <c r="AI221" s="158" t="str">
        <f t="shared" si="84"/>
        <v>-</v>
      </c>
      <c r="AJ221" s="158" t="str">
        <f t="shared" si="85"/>
        <v>-</v>
      </c>
      <c r="AK221" s="158" t="str">
        <f t="shared" si="86"/>
        <v>-</v>
      </c>
      <c r="AL221" s="158" t="str">
        <f t="shared" si="96"/>
        <v/>
      </c>
      <c r="AM221" s="158" t="e">
        <f t="shared" ca="1" si="87"/>
        <v>#DIV/0!</v>
      </c>
    </row>
    <row r="222" spans="2:39" ht="15" customHeight="1">
      <c r="B222" s="175" t="b">
        <f>IF(TRIM(Length_11!A217)="",FALSE,TRUE)</f>
        <v>0</v>
      </c>
      <c r="C222" s="158" t="str">
        <f>IF($B222=FALSE,"",VALUE(Length_11!A217))</f>
        <v/>
      </c>
      <c r="D222" s="158" t="str">
        <f>IF($B222=FALSE,"",Length_11!B217)</f>
        <v/>
      </c>
      <c r="E222" s="175" t="str">
        <f>IF($B222=FALSE,"",Length_11!M217)</f>
        <v/>
      </c>
      <c r="F222" s="175" t="str">
        <f>IF($B222=FALSE,"",Length_11!N217)</f>
        <v/>
      </c>
      <c r="G222" s="175" t="str">
        <f>IF($B222=FALSE,"",Length_11!O217)</f>
        <v/>
      </c>
      <c r="H222" s="175" t="str">
        <f>IF($B222=FALSE,"",Length_11!P217)</f>
        <v/>
      </c>
      <c r="I222" s="175" t="str">
        <f>IF($B222=FALSE,"",Length_11!Q217)</f>
        <v/>
      </c>
      <c r="J222" s="175" t="str">
        <f>IF($B222=FALSE,"",Length_11!R217)</f>
        <v/>
      </c>
      <c r="K222" s="158" t="str">
        <f t="shared" si="88"/>
        <v/>
      </c>
      <c r="L222" s="176" t="str">
        <f t="shared" si="73"/>
        <v/>
      </c>
      <c r="M222" s="178" t="str">
        <f>IF($B222=FALSE,"",Calcu!K222*J$3)</f>
        <v/>
      </c>
      <c r="N222" s="177" t="str">
        <f>IF($B222=FALSE,"",Length_11!E530)</f>
        <v/>
      </c>
      <c r="O222" s="158" t="str">
        <f t="shared" si="89"/>
        <v/>
      </c>
      <c r="P222" s="158" t="str">
        <f t="shared" si="90"/>
        <v/>
      </c>
      <c r="Q222" s="158" t="str">
        <f t="shared" si="91"/>
        <v/>
      </c>
      <c r="R222" s="158" t="str">
        <f t="shared" si="92"/>
        <v/>
      </c>
      <c r="S222" s="165" t="str">
        <f t="shared" si="74"/>
        <v/>
      </c>
      <c r="T222" s="197" t="str">
        <f t="shared" si="75"/>
        <v/>
      </c>
      <c r="U222" s="158" t="str">
        <f t="shared" si="76"/>
        <v/>
      </c>
      <c r="V222" s="158" t="str">
        <f t="shared" si="77"/>
        <v/>
      </c>
      <c r="W222" s="158" t="str">
        <f t="shared" si="78"/>
        <v/>
      </c>
      <c r="X222" s="158" t="str">
        <f t="shared" si="79"/>
        <v/>
      </c>
      <c r="Y222" s="158" t="str">
        <f t="shared" si="80"/>
        <v/>
      </c>
      <c r="Z222" s="158" t="str">
        <f t="shared" si="81"/>
        <v/>
      </c>
      <c r="AA222" s="202" t="str">
        <f t="shared" si="82"/>
        <v/>
      </c>
      <c r="AB222" s="203" t="str">
        <f t="shared" si="93"/>
        <v/>
      </c>
      <c r="AC222" s="158" t="str">
        <f t="shared" si="94"/>
        <v/>
      </c>
      <c r="AD222" s="158" t="str">
        <f t="shared" si="95"/>
        <v/>
      </c>
      <c r="AE222" s="122"/>
      <c r="AF222" s="158" t="e">
        <f ca="1">IF(Length_11!J217&lt;0,ROUNDUP(Length_11!J217*J$3,$M$335),ROUNDDOWN(Length_11!J217*J$3,$M$335))</f>
        <v>#DIV/0!</v>
      </c>
      <c r="AG222" s="158" t="e">
        <f ca="1">IF(Length_11!K217&lt;0,ROUNDDOWN(Length_11!K217*J$3,$M$335),ROUNDUP(Length_11!K217*J$3,$M$335))</f>
        <v>#DIV/0!</v>
      </c>
      <c r="AH222" s="158" t="str">
        <f t="shared" si="83"/>
        <v>-</v>
      </c>
      <c r="AI222" s="158" t="str">
        <f t="shared" si="84"/>
        <v>-</v>
      </c>
      <c r="AJ222" s="158" t="str">
        <f t="shared" si="85"/>
        <v>-</v>
      </c>
      <c r="AK222" s="158" t="str">
        <f t="shared" si="86"/>
        <v>-</v>
      </c>
      <c r="AL222" s="158" t="str">
        <f t="shared" si="96"/>
        <v/>
      </c>
      <c r="AM222" s="158" t="e">
        <f t="shared" ca="1" si="87"/>
        <v>#DIV/0!</v>
      </c>
    </row>
    <row r="223" spans="2:39" ht="15" customHeight="1">
      <c r="B223" s="175" t="b">
        <f>IF(TRIM(Length_11!A218)="",FALSE,TRUE)</f>
        <v>0</v>
      </c>
      <c r="C223" s="158" t="str">
        <f>IF($B223=FALSE,"",VALUE(Length_11!A218))</f>
        <v/>
      </c>
      <c r="D223" s="158" t="str">
        <f>IF($B223=FALSE,"",Length_11!B218)</f>
        <v/>
      </c>
      <c r="E223" s="175" t="str">
        <f>IF($B223=FALSE,"",Length_11!M218)</f>
        <v/>
      </c>
      <c r="F223" s="175" t="str">
        <f>IF($B223=FALSE,"",Length_11!N218)</f>
        <v/>
      </c>
      <c r="G223" s="175" t="str">
        <f>IF($B223=FALSE,"",Length_11!O218)</f>
        <v/>
      </c>
      <c r="H223" s="175" t="str">
        <f>IF($B223=FALSE,"",Length_11!P218)</f>
        <v/>
      </c>
      <c r="I223" s="175" t="str">
        <f>IF($B223=FALSE,"",Length_11!Q218)</f>
        <v/>
      </c>
      <c r="J223" s="175" t="str">
        <f>IF($B223=FALSE,"",Length_11!R218)</f>
        <v/>
      </c>
      <c r="K223" s="158" t="str">
        <f t="shared" si="88"/>
        <v/>
      </c>
      <c r="L223" s="176" t="str">
        <f t="shared" si="73"/>
        <v/>
      </c>
      <c r="M223" s="178" t="str">
        <f>IF($B223=FALSE,"",Calcu!K223*J$3)</f>
        <v/>
      </c>
      <c r="N223" s="177" t="str">
        <f>IF($B223=FALSE,"",Length_11!E531)</f>
        <v/>
      </c>
      <c r="O223" s="158" t="str">
        <f t="shared" si="89"/>
        <v/>
      </c>
      <c r="P223" s="158" t="str">
        <f t="shared" si="90"/>
        <v/>
      </c>
      <c r="Q223" s="158" t="str">
        <f t="shared" si="91"/>
        <v/>
      </c>
      <c r="R223" s="158" t="str">
        <f t="shared" si="92"/>
        <v/>
      </c>
      <c r="S223" s="165" t="str">
        <f t="shared" si="74"/>
        <v/>
      </c>
      <c r="T223" s="197" t="str">
        <f t="shared" si="75"/>
        <v/>
      </c>
      <c r="U223" s="158" t="str">
        <f t="shared" si="76"/>
        <v/>
      </c>
      <c r="V223" s="158" t="str">
        <f t="shared" si="77"/>
        <v/>
      </c>
      <c r="W223" s="158" t="str">
        <f t="shared" si="78"/>
        <v/>
      </c>
      <c r="X223" s="158" t="str">
        <f t="shared" si="79"/>
        <v/>
      </c>
      <c r="Y223" s="158" t="str">
        <f t="shared" si="80"/>
        <v/>
      </c>
      <c r="Z223" s="158" t="str">
        <f t="shared" si="81"/>
        <v/>
      </c>
      <c r="AA223" s="202" t="str">
        <f t="shared" si="82"/>
        <v/>
      </c>
      <c r="AB223" s="203" t="str">
        <f t="shared" si="93"/>
        <v/>
      </c>
      <c r="AC223" s="158" t="str">
        <f t="shared" si="94"/>
        <v/>
      </c>
      <c r="AD223" s="158" t="str">
        <f t="shared" si="95"/>
        <v/>
      </c>
      <c r="AE223" s="122"/>
      <c r="AF223" s="158" t="e">
        <f ca="1">IF(Length_11!J218&lt;0,ROUNDUP(Length_11!J218*J$3,$M$335),ROUNDDOWN(Length_11!J218*J$3,$M$335))</f>
        <v>#DIV/0!</v>
      </c>
      <c r="AG223" s="158" t="e">
        <f ca="1">IF(Length_11!K218&lt;0,ROUNDDOWN(Length_11!K218*J$3,$M$335),ROUNDUP(Length_11!K218*J$3,$M$335))</f>
        <v>#DIV/0!</v>
      </c>
      <c r="AH223" s="158" t="str">
        <f t="shared" si="83"/>
        <v>-</v>
      </c>
      <c r="AI223" s="158" t="str">
        <f t="shared" si="84"/>
        <v>-</v>
      </c>
      <c r="AJ223" s="158" t="str">
        <f t="shared" si="85"/>
        <v>-</v>
      </c>
      <c r="AK223" s="158" t="str">
        <f t="shared" si="86"/>
        <v>-</v>
      </c>
      <c r="AL223" s="158" t="str">
        <f t="shared" si="96"/>
        <v/>
      </c>
      <c r="AM223" s="158" t="e">
        <f t="shared" ca="1" si="87"/>
        <v>#DIV/0!</v>
      </c>
    </row>
    <row r="224" spans="2:39" ht="15" customHeight="1">
      <c r="B224" s="175" t="b">
        <f>IF(TRIM(Length_11!A219)="",FALSE,TRUE)</f>
        <v>0</v>
      </c>
      <c r="C224" s="158" t="str">
        <f>IF($B224=FALSE,"",VALUE(Length_11!A219))</f>
        <v/>
      </c>
      <c r="D224" s="158" t="str">
        <f>IF($B224=FALSE,"",Length_11!B219)</f>
        <v/>
      </c>
      <c r="E224" s="175" t="str">
        <f>IF($B224=FALSE,"",Length_11!M219)</f>
        <v/>
      </c>
      <c r="F224" s="175" t="str">
        <f>IF($B224=FALSE,"",Length_11!N219)</f>
        <v/>
      </c>
      <c r="G224" s="175" t="str">
        <f>IF($B224=FALSE,"",Length_11!O219)</f>
        <v/>
      </c>
      <c r="H224" s="175" t="str">
        <f>IF($B224=FALSE,"",Length_11!P219)</f>
        <v/>
      </c>
      <c r="I224" s="175" t="str">
        <f>IF($B224=FALSE,"",Length_11!Q219)</f>
        <v/>
      </c>
      <c r="J224" s="175" t="str">
        <f>IF($B224=FALSE,"",Length_11!R219)</f>
        <v/>
      </c>
      <c r="K224" s="158" t="str">
        <f t="shared" si="88"/>
        <v/>
      </c>
      <c r="L224" s="176" t="str">
        <f t="shared" si="73"/>
        <v/>
      </c>
      <c r="M224" s="178" t="str">
        <f>IF($B224=FALSE,"",Calcu!K224*J$3)</f>
        <v/>
      </c>
      <c r="N224" s="177" t="str">
        <f>IF($B224=FALSE,"",Length_11!E532)</f>
        <v/>
      </c>
      <c r="O224" s="158" t="str">
        <f t="shared" si="89"/>
        <v/>
      </c>
      <c r="P224" s="158" t="str">
        <f t="shared" si="90"/>
        <v/>
      </c>
      <c r="Q224" s="158" t="str">
        <f t="shared" si="91"/>
        <v/>
      </c>
      <c r="R224" s="158" t="str">
        <f t="shared" si="92"/>
        <v/>
      </c>
      <c r="S224" s="165" t="str">
        <f t="shared" si="74"/>
        <v/>
      </c>
      <c r="T224" s="197" t="str">
        <f t="shared" si="75"/>
        <v/>
      </c>
      <c r="U224" s="158" t="str">
        <f t="shared" si="76"/>
        <v/>
      </c>
      <c r="V224" s="158" t="str">
        <f t="shared" si="77"/>
        <v/>
      </c>
      <c r="W224" s="158" t="str">
        <f t="shared" si="78"/>
        <v/>
      </c>
      <c r="X224" s="158" t="str">
        <f t="shared" si="79"/>
        <v/>
      </c>
      <c r="Y224" s="158" t="str">
        <f t="shared" si="80"/>
        <v/>
      </c>
      <c r="Z224" s="158" t="str">
        <f t="shared" si="81"/>
        <v/>
      </c>
      <c r="AA224" s="202" t="str">
        <f t="shared" si="82"/>
        <v/>
      </c>
      <c r="AB224" s="203" t="str">
        <f t="shared" si="93"/>
        <v/>
      </c>
      <c r="AC224" s="158" t="str">
        <f t="shared" si="94"/>
        <v/>
      </c>
      <c r="AD224" s="158" t="str">
        <f t="shared" si="95"/>
        <v/>
      </c>
      <c r="AE224" s="122"/>
      <c r="AF224" s="158" t="e">
        <f ca="1">IF(Length_11!J219&lt;0,ROUNDUP(Length_11!J219*J$3,$M$335),ROUNDDOWN(Length_11!J219*J$3,$M$335))</f>
        <v>#DIV/0!</v>
      </c>
      <c r="AG224" s="158" t="e">
        <f ca="1">IF(Length_11!K219&lt;0,ROUNDDOWN(Length_11!K219*J$3,$M$335),ROUNDUP(Length_11!K219*J$3,$M$335))</f>
        <v>#DIV/0!</v>
      </c>
      <c r="AH224" s="158" t="str">
        <f t="shared" si="83"/>
        <v>-</v>
      </c>
      <c r="AI224" s="158" t="str">
        <f t="shared" si="84"/>
        <v>-</v>
      </c>
      <c r="AJ224" s="158" t="str">
        <f t="shared" si="85"/>
        <v>-</v>
      </c>
      <c r="AK224" s="158" t="str">
        <f t="shared" si="86"/>
        <v>-</v>
      </c>
      <c r="AL224" s="158" t="str">
        <f t="shared" si="96"/>
        <v/>
      </c>
      <c r="AM224" s="158" t="e">
        <f t="shared" ca="1" si="87"/>
        <v>#DIV/0!</v>
      </c>
    </row>
    <row r="225" spans="2:39" ht="15" customHeight="1">
      <c r="B225" s="175" t="b">
        <f>IF(TRIM(Length_11!A220)="",FALSE,TRUE)</f>
        <v>0</v>
      </c>
      <c r="C225" s="158" t="str">
        <f>IF($B225=FALSE,"",VALUE(Length_11!A220))</f>
        <v/>
      </c>
      <c r="D225" s="158" t="str">
        <f>IF($B225=FALSE,"",Length_11!B220)</f>
        <v/>
      </c>
      <c r="E225" s="175" t="str">
        <f>IF($B225=FALSE,"",Length_11!M220)</f>
        <v/>
      </c>
      <c r="F225" s="175" t="str">
        <f>IF($B225=FALSE,"",Length_11!N220)</f>
        <v/>
      </c>
      <c r="G225" s="175" t="str">
        <f>IF($B225=FALSE,"",Length_11!O220)</f>
        <v/>
      </c>
      <c r="H225" s="175" t="str">
        <f>IF($B225=FALSE,"",Length_11!P220)</f>
        <v/>
      </c>
      <c r="I225" s="175" t="str">
        <f>IF($B225=FALSE,"",Length_11!Q220)</f>
        <v/>
      </c>
      <c r="J225" s="175" t="str">
        <f>IF($B225=FALSE,"",Length_11!R220)</f>
        <v/>
      </c>
      <c r="K225" s="158" t="str">
        <f t="shared" si="88"/>
        <v/>
      </c>
      <c r="L225" s="176" t="str">
        <f t="shared" si="73"/>
        <v/>
      </c>
      <c r="M225" s="178" t="str">
        <f>IF($B225=FALSE,"",Calcu!K225*J$3)</f>
        <v/>
      </c>
      <c r="N225" s="177" t="str">
        <f>IF($B225=FALSE,"",Length_11!E533)</f>
        <v/>
      </c>
      <c r="O225" s="158" t="str">
        <f t="shared" si="89"/>
        <v/>
      </c>
      <c r="P225" s="158" t="str">
        <f t="shared" si="90"/>
        <v/>
      </c>
      <c r="Q225" s="158" t="str">
        <f t="shared" si="91"/>
        <v/>
      </c>
      <c r="R225" s="158" t="str">
        <f t="shared" si="92"/>
        <v/>
      </c>
      <c r="S225" s="165" t="str">
        <f t="shared" si="74"/>
        <v/>
      </c>
      <c r="T225" s="197" t="str">
        <f t="shared" si="75"/>
        <v/>
      </c>
      <c r="U225" s="158" t="str">
        <f t="shared" si="76"/>
        <v/>
      </c>
      <c r="V225" s="158" t="str">
        <f t="shared" si="77"/>
        <v/>
      </c>
      <c r="W225" s="158" t="str">
        <f t="shared" si="78"/>
        <v/>
      </c>
      <c r="X225" s="158" t="str">
        <f t="shared" si="79"/>
        <v/>
      </c>
      <c r="Y225" s="158" t="str">
        <f t="shared" si="80"/>
        <v/>
      </c>
      <c r="Z225" s="158" t="str">
        <f t="shared" si="81"/>
        <v/>
      </c>
      <c r="AA225" s="202" t="str">
        <f t="shared" si="82"/>
        <v/>
      </c>
      <c r="AB225" s="203" t="str">
        <f t="shared" si="93"/>
        <v/>
      </c>
      <c r="AC225" s="158" t="str">
        <f t="shared" si="94"/>
        <v/>
      </c>
      <c r="AD225" s="158" t="str">
        <f t="shared" si="95"/>
        <v/>
      </c>
      <c r="AE225" s="122"/>
      <c r="AF225" s="158" t="e">
        <f ca="1">IF(Length_11!J220&lt;0,ROUNDUP(Length_11!J220*J$3,$M$335),ROUNDDOWN(Length_11!J220*J$3,$M$335))</f>
        <v>#DIV/0!</v>
      </c>
      <c r="AG225" s="158" t="e">
        <f ca="1">IF(Length_11!K220&lt;0,ROUNDDOWN(Length_11!K220*J$3,$M$335),ROUNDUP(Length_11!K220*J$3,$M$335))</f>
        <v>#DIV/0!</v>
      </c>
      <c r="AH225" s="158" t="str">
        <f t="shared" si="83"/>
        <v>-</v>
      </c>
      <c r="AI225" s="158" t="str">
        <f t="shared" si="84"/>
        <v>-</v>
      </c>
      <c r="AJ225" s="158" t="str">
        <f t="shared" si="85"/>
        <v>-</v>
      </c>
      <c r="AK225" s="158" t="str">
        <f t="shared" si="86"/>
        <v>-</v>
      </c>
      <c r="AL225" s="158" t="str">
        <f t="shared" si="96"/>
        <v/>
      </c>
      <c r="AM225" s="158" t="e">
        <f t="shared" ca="1" si="87"/>
        <v>#DIV/0!</v>
      </c>
    </row>
    <row r="226" spans="2:39" ht="15" customHeight="1">
      <c r="B226" s="175" t="b">
        <f>IF(TRIM(Length_11!A221)="",FALSE,TRUE)</f>
        <v>0</v>
      </c>
      <c r="C226" s="158" t="str">
        <f>IF($B226=FALSE,"",VALUE(Length_11!A221))</f>
        <v/>
      </c>
      <c r="D226" s="158" t="str">
        <f>IF($B226=FALSE,"",Length_11!B221)</f>
        <v/>
      </c>
      <c r="E226" s="175" t="str">
        <f>IF($B226=FALSE,"",Length_11!M221)</f>
        <v/>
      </c>
      <c r="F226" s="175" t="str">
        <f>IF($B226=FALSE,"",Length_11!N221)</f>
        <v/>
      </c>
      <c r="G226" s="175" t="str">
        <f>IF($B226=FALSE,"",Length_11!O221)</f>
        <v/>
      </c>
      <c r="H226" s="175" t="str">
        <f>IF($B226=FALSE,"",Length_11!P221)</f>
        <v/>
      </c>
      <c r="I226" s="175" t="str">
        <f>IF($B226=FALSE,"",Length_11!Q221)</f>
        <v/>
      </c>
      <c r="J226" s="175" t="str">
        <f>IF($B226=FALSE,"",Length_11!R221)</f>
        <v/>
      </c>
      <c r="K226" s="158" t="str">
        <f t="shared" si="88"/>
        <v/>
      </c>
      <c r="L226" s="176" t="str">
        <f t="shared" si="73"/>
        <v/>
      </c>
      <c r="M226" s="178" t="str">
        <f>IF($B226=FALSE,"",Calcu!K226*J$3)</f>
        <v/>
      </c>
      <c r="N226" s="177" t="str">
        <f>IF($B226=FALSE,"",Length_11!E534)</f>
        <v/>
      </c>
      <c r="O226" s="158" t="str">
        <f t="shared" si="89"/>
        <v/>
      </c>
      <c r="P226" s="158" t="str">
        <f t="shared" si="90"/>
        <v/>
      </c>
      <c r="Q226" s="158" t="str">
        <f t="shared" si="91"/>
        <v/>
      </c>
      <c r="R226" s="158" t="str">
        <f t="shared" si="92"/>
        <v/>
      </c>
      <c r="S226" s="165" t="str">
        <f t="shared" si="74"/>
        <v/>
      </c>
      <c r="T226" s="197" t="str">
        <f t="shared" si="75"/>
        <v/>
      </c>
      <c r="U226" s="158" t="str">
        <f t="shared" si="76"/>
        <v/>
      </c>
      <c r="V226" s="158" t="str">
        <f t="shared" si="77"/>
        <v/>
      </c>
      <c r="W226" s="158" t="str">
        <f t="shared" si="78"/>
        <v/>
      </c>
      <c r="X226" s="158" t="str">
        <f t="shared" si="79"/>
        <v/>
      </c>
      <c r="Y226" s="158" t="str">
        <f t="shared" si="80"/>
        <v/>
      </c>
      <c r="Z226" s="158" t="str">
        <f t="shared" si="81"/>
        <v/>
      </c>
      <c r="AA226" s="202" t="str">
        <f t="shared" si="82"/>
        <v/>
      </c>
      <c r="AB226" s="203" t="str">
        <f t="shared" si="93"/>
        <v/>
      </c>
      <c r="AC226" s="158" t="str">
        <f t="shared" si="94"/>
        <v/>
      </c>
      <c r="AD226" s="158" t="str">
        <f t="shared" si="95"/>
        <v/>
      </c>
      <c r="AE226" s="122"/>
      <c r="AF226" s="158" t="e">
        <f ca="1">IF(Length_11!J221&lt;0,ROUNDUP(Length_11!J221*J$3,$M$335),ROUNDDOWN(Length_11!J221*J$3,$M$335))</f>
        <v>#DIV/0!</v>
      </c>
      <c r="AG226" s="158" t="e">
        <f ca="1">IF(Length_11!K221&lt;0,ROUNDDOWN(Length_11!K221*J$3,$M$335),ROUNDUP(Length_11!K221*J$3,$M$335))</f>
        <v>#DIV/0!</v>
      </c>
      <c r="AH226" s="158" t="str">
        <f t="shared" si="83"/>
        <v>-</v>
      </c>
      <c r="AI226" s="158" t="str">
        <f t="shared" si="84"/>
        <v>-</v>
      </c>
      <c r="AJ226" s="158" t="str">
        <f t="shared" si="85"/>
        <v>-</v>
      </c>
      <c r="AK226" s="158" t="str">
        <f t="shared" si="86"/>
        <v>-</v>
      </c>
      <c r="AL226" s="158" t="str">
        <f t="shared" si="96"/>
        <v/>
      </c>
      <c r="AM226" s="158" t="e">
        <f t="shared" ca="1" si="87"/>
        <v>#DIV/0!</v>
      </c>
    </row>
    <row r="227" spans="2:39" ht="15" customHeight="1">
      <c r="B227" s="175" t="b">
        <f>IF(TRIM(Length_11!A222)="",FALSE,TRUE)</f>
        <v>0</v>
      </c>
      <c r="C227" s="158" t="str">
        <f>IF($B227=FALSE,"",VALUE(Length_11!A222))</f>
        <v/>
      </c>
      <c r="D227" s="158" t="str">
        <f>IF($B227=FALSE,"",Length_11!B222)</f>
        <v/>
      </c>
      <c r="E227" s="175" t="str">
        <f>IF($B227=FALSE,"",Length_11!M222)</f>
        <v/>
      </c>
      <c r="F227" s="175" t="str">
        <f>IF($B227=FALSE,"",Length_11!N222)</f>
        <v/>
      </c>
      <c r="G227" s="175" t="str">
        <f>IF($B227=FALSE,"",Length_11!O222)</f>
        <v/>
      </c>
      <c r="H227" s="175" t="str">
        <f>IF($B227=FALSE,"",Length_11!P222)</f>
        <v/>
      </c>
      <c r="I227" s="175" t="str">
        <f>IF($B227=FALSE,"",Length_11!Q222)</f>
        <v/>
      </c>
      <c r="J227" s="175" t="str">
        <f>IF($B227=FALSE,"",Length_11!R222)</f>
        <v/>
      </c>
      <c r="K227" s="158" t="str">
        <f t="shared" si="88"/>
        <v/>
      </c>
      <c r="L227" s="176" t="str">
        <f t="shared" si="73"/>
        <v/>
      </c>
      <c r="M227" s="178" t="str">
        <f>IF($B227=FALSE,"",Calcu!K227*J$3)</f>
        <v/>
      </c>
      <c r="N227" s="177" t="str">
        <f>IF($B227=FALSE,"",Length_11!E535)</f>
        <v/>
      </c>
      <c r="O227" s="158" t="str">
        <f t="shared" si="89"/>
        <v/>
      </c>
      <c r="P227" s="158" t="str">
        <f t="shared" si="90"/>
        <v/>
      </c>
      <c r="Q227" s="158" t="str">
        <f t="shared" si="91"/>
        <v/>
      </c>
      <c r="R227" s="158" t="str">
        <f t="shared" si="92"/>
        <v/>
      </c>
      <c r="S227" s="165" t="str">
        <f t="shared" si="74"/>
        <v/>
      </c>
      <c r="T227" s="197" t="str">
        <f t="shared" si="75"/>
        <v/>
      </c>
      <c r="U227" s="158" t="str">
        <f t="shared" si="76"/>
        <v/>
      </c>
      <c r="V227" s="158" t="str">
        <f t="shared" si="77"/>
        <v/>
      </c>
      <c r="W227" s="158" t="str">
        <f t="shared" si="78"/>
        <v/>
      </c>
      <c r="X227" s="158" t="str">
        <f t="shared" si="79"/>
        <v/>
      </c>
      <c r="Y227" s="158" t="str">
        <f t="shared" si="80"/>
        <v/>
      </c>
      <c r="Z227" s="158" t="str">
        <f t="shared" si="81"/>
        <v/>
      </c>
      <c r="AA227" s="202" t="str">
        <f t="shared" si="82"/>
        <v/>
      </c>
      <c r="AB227" s="203" t="str">
        <f t="shared" si="93"/>
        <v/>
      </c>
      <c r="AC227" s="158" t="str">
        <f t="shared" si="94"/>
        <v/>
      </c>
      <c r="AD227" s="158" t="str">
        <f t="shared" si="95"/>
        <v/>
      </c>
      <c r="AE227" s="122"/>
      <c r="AF227" s="158" t="e">
        <f ca="1">IF(Length_11!J222&lt;0,ROUNDUP(Length_11!J222*J$3,$M$335),ROUNDDOWN(Length_11!J222*J$3,$M$335))</f>
        <v>#DIV/0!</v>
      </c>
      <c r="AG227" s="158" t="e">
        <f ca="1">IF(Length_11!K222&lt;0,ROUNDDOWN(Length_11!K222*J$3,$M$335),ROUNDUP(Length_11!K222*J$3,$M$335))</f>
        <v>#DIV/0!</v>
      </c>
      <c r="AH227" s="158" t="str">
        <f t="shared" si="83"/>
        <v>-</v>
      </c>
      <c r="AI227" s="158" t="str">
        <f t="shared" si="84"/>
        <v>-</v>
      </c>
      <c r="AJ227" s="158" t="str">
        <f t="shared" si="85"/>
        <v>-</v>
      </c>
      <c r="AK227" s="158" t="str">
        <f t="shared" si="86"/>
        <v>-</v>
      </c>
      <c r="AL227" s="158" t="str">
        <f t="shared" si="96"/>
        <v/>
      </c>
      <c r="AM227" s="158" t="e">
        <f t="shared" ca="1" si="87"/>
        <v>#DIV/0!</v>
      </c>
    </row>
    <row r="228" spans="2:39" ht="15" customHeight="1">
      <c r="B228" s="175" t="b">
        <f>IF(TRIM(Length_11!A223)="",FALSE,TRUE)</f>
        <v>0</v>
      </c>
      <c r="C228" s="158" t="str">
        <f>IF($B228=FALSE,"",VALUE(Length_11!A223))</f>
        <v/>
      </c>
      <c r="D228" s="158" t="str">
        <f>IF($B228=FALSE,"",Length_11!B223)</f>
        <v/>
      </c>
      <c r="E228" s="175" t="str">
        <f>IF($B228=FALSE,"",Length_11!M223)</f>
        <v/>
      </c>
      <c r="F228" s="175" t="str">
        <f>IF($B228=FALSE,"",Length_11!N223)</f>
        <v/>
      </c>
      <c r="G228" s="175" t="str">
        <f>IF($B228=FALSE,"",Length_11!O223)</f>
        <v/>
      </c>
      <c r="H228" s="175" t="str">
        <f>IF($B228=FALSE,"",Length_11!P223)</f>
        <v/>
      </c>
      <c r="I228" s="175" t="str">
        <f>IF($B228=FALSE,"",Length_11!Q223)</f>
        <v/>
      </c>
      <c r="J228" s="175" t="str">
        <f>IF($B228=FALSE,"",Length_11!R223)</f>
        <v/>
      </c>
      <c r="K228" s="158" t="str">
        <f t="shared" si="88"/>
        <v/>
      </c>
      <c r="L228" s="176" t="str">
        <f t="shared" si="73"/>
        <v/>
      </c>
      <c r="M228" s="178" t="str">
        <f>IF($B228=FALSE,"",Calcu!K228*J$3)</f>
        <v/>
      </c>
      <c r="N228" s="177" t="str">
        <f>IF($B228=FALSE,"",Length_11!E536)</f>
        <v/>
      </c>
      <c r="O228" s="158" t="str">
        <f t="shared" si="89"/>
        <v/>
      </c>
      <c r="P228" s="158" t="str">
        <f t="shared" si="90"/>
        <v/>
      </c>
      <c r="Q228" s="158" t="str">
        <f t="shared" si="91"/>
        <v/>
      </c>
      <c r="R228" s="158" t="str">
        <f t="shared" si="92"/>
        <v/>
      </c>
      <c r="S228" s="165" t="str">
        <f t="shared" si="74"/>
        <v/>
      </c>
      <c r="T228" s="197" t="str">
        <f t="shared" si="75"/>
        <v/>
      </c>
      <c r="U228" s="158" t="str">
        <f t="shared" si="76"/>
        <v/>
      </c>
      <c r="V228" s="158" t="str">
        <f t="shared" si="77"/>
        <v/>
      </c>
      <c r="W228" s="158" t="str">
        <f t="shared" si="78"/>
        <v/>
      </c>
      <c r="X228" s="158" t="str">
        <f t="shared" si="79"/>
        <v/>
      </c>
      <c r="Y228" s="158" t="str">
        <f t="shared" si="80"/>
        <v/>
      </c>
      <c r="Z228" s="158" t="str">
        <f t="shared" si="81"/>
        <v/>
      </c>
      <c r="AA228" s="202" t="str">
        <f t="shared" si="82"/>
        <v/>
      </c>
      <c r="AB228" s="203" t="str">
        <f t="shared" si="93"/>
        <v/>
      </c>
      <c r="AC228" s="158" t="str">
        <f t="shared" si="94"/>
        <v/>
      </c>
      <c r="AD228" s="158" t="str">
        <f t="shared" si="95"/>
        <v/>
      </c>
      <c r="AE228" s="122"/>
      <c r="AF228" s="158" t="e">
        <f ca="1">IF(Length_11!J223&lt;0,ROUNDUP(Length_11!J223*J$3,$M$335),ROUNDDOWN(Length_11!J223*J$3,$M$335))</f>
        <v>#DIV/0!</v>
      </c>
      <c r="AG228" s="158" t="e">
        <f ca="1">IF(Length_11!K223&lt;0,ROUNDDOWN(Length_11!K223*J$3,$M$335),ROUNDUP(Length_11!K223*J$3,$M$335))</f>
        <v>#DIV/0!</v>
      </c>
      <c r="AH228" s="158" t="str">
        <f t="shared" si="83"/>
        <v>-</v>
      </c>
      <c r="AI228" s="158" t="str">
        <f t="shared" si="84"/>
        <v>-</v>
      </c>
      <c r="AJ228" s="158" t="str">
        <f t="shared" si="85"/>
        <v>-</v>
      </c>
      <c r="AK228" s="158" t="str">
        <f t="shared" si="86"/>
        <v>-</v>
      </c>
      <c r="AL228" s="158" t="str">
        <f t="shared" si="96"/>
        <v/>
      </c>
      <c r="AM228" s="158" t="e">
        <f t="shared" ca="1" si="87"/>
        <v>#DIV/0!</v>
      </c>
    </row>
    <row r="229" spans="2:39" ht="15" customHeight="1">
      <c r="B229" s="175" t="b">
        <f>IF(TRIM(Length_11!A224)="",FALSE,TRUE)</f>
        <v>0</v>
      </c>
      <c r="C229" s="158" t="str">
        <f>IF($B229=FALSE,"",VALUE(Length_11!A224))</f>
        <v/>
      </c>
      <c r="D229" s="158" t="str">
        <f>IF($B229=FALSE,"",Length_11!B224)</f>
        <v/>
      </c>
      <c r="E229" s="175" t="str">
        <f>IF($B229=FALSE,"",Length_11!M224)</f>
        <v/>
      </c>
      <c r="F229" s="175" t="str">
        <f>IF($B229=FALSE,"",Length_11!N224)</f>
        <v/>
      </c>
      <c r="G229" s="175" t="str">
        <f>IF($B229=FALSE,"",Length_11!O224)</f>
        <v/>
      </c>
      <c r="H229" s="175" t="str">
        <f>IF($B229=FALSE,"",Length_11!P224)</f>
        <v/>
      </c>
      <c r="I229" s="175" t="str">
        <f>IF($B229=FALSE,"",Length_11!Q224)</f>
        <v/>
      </c>
      <c r="J229" s="175" t="str">
        <f>IF($B229=FALSE,"",Length_11!R224)</f>
        <v/>
      </c>
      <c r="K229" s="158" t="str">
        <f t="shared" si="88"/>
        <v/>
      </c>
      <c r="L229" s="176" t="str">
        <f t="shared" si="73"/>
        <v/>
      </c>
      <c r="M229" s="178" t="str">
        <f>IF($B229=FALSE,"",Calcu!K229*J$3)</f>
        <v/>
      </c>
      <c r="N229" s="177" t="str">
        <f>IF($B229=FALSE,"",Length_11!E537)</f>
        <v/>
      </c>
      <c r="O229" s="158" t="str">
        <f t="shared" si="89"/>
        <v/>
      </c>
      <c r="P229" s="158" t="str">
        <f t="shared" si="90"/>
        <v/>
      </c>
      <c r="Q229" s="158" t="str">
        <f t="shared" si="91"/>
        <v/>
      </c>
      <c r="R229" s="158" t="str">
        <f t="shared" si="92"/>
        <v/>
      </c>
      <c r="S229" s="165" t="str">
        <f t="shared" si="74"/>
        <v/>
      </c>
      <c r="T229" s="197" t="str">
        <f t="shared" si="75"/>
        <v/>
      </c>
      <c r="U229" s="158" t="str">
        <f t="shared" si="76"/>
        <v/>
      </c>
      <c r="V229" s="158" t="str">
        <f t="shared" si="77"/>
        <v/>
      </c>
      <c r="W229" s="158" t="str">
        <f t="shared" si="78"/>
        <v/>
      </c>
      <c r="X229" s="158" t="str">
        <f t="shared" si="79"/>
        <v/>
      </c>
      <c r="Y229" s="158" t="str">
        <f t="shared" si="80"/>
        <v/>
      </c>
      <c r="Z229" s="158" t="str">
        <f t="shared" si="81"/>
        <v/>
      </c>
      <c r="AA229" s="202" t="str">
        <f t="shared" si="82"/>
        <v/>
      </c>
      <c r="AB229" s="203" t="str">
        <f t="shared" si="93"/>
        <v/>
      </c>
      <c r="AC229" s="158" t="str">
        <f t="shared" si="94"/>
        <v/>
      </c>
      <c r="AD229" s="158" t="str">
        <f t="shared" si="95"/>
        <v/>
      </c>
      <c r="AE229" s="122"/>
      <c r="AF229" s="158" t="e">
        <f ca="1">IF(Length_11!J224&lt;0,ROUNDUP(Length_11!J224*J$3,$M$335),ROUNDDOWN(Length_11!J224*J$3,$M$335))</f>
        <v>#DIV/0!</v>
      </c>
      <c r="AG229" s="158" t="e">
        <f ca="1">IF(Length_11!K224&lt;0,ROUNDDOWN(Length_11!K224*J$3,$M$335),ROUNDUP(Length_11!K224*J$3,$M$335))</f>
        <v>#DIV/0!</v>
      </c>
      <c r="AH229" s="158" t="str">
        <f t="shared" si="83"/>
        <v>-</v>
      </c>
      <c r="AI229" s="158" t="str">
        <f t="shared" si="84"/>
        <v>-</v>
      </c>
      <c r="AJ229" s="158" t="str">
        <f t="shared" si="85"/>
        <v>-</v>
      </c>
      <c r="AK229" s="158" t="str">
        <f t="shared" si="86"/>
        <v>-</v>
      </c>
      <c r="AL229" s="158" t="str">
        <f t="shared" si="96"/>
        <v/>
      </c>
      <c r="AM229" s="158" t="e">
        <f t="shared" ca="1" si="87"/>
        <v>#DIV/0!</v>
      </c>
    </row>
    <row r="230" spans="2:39" ht="15" customHeight="1">
      <c r="B230" s="175" t="b">
        <f>IF(TRIM(Length_11!A225)="",FALSE,TRUE)</f>
        <v>0</v>
      </c>
      <c r="C230" s="158" t="str">
        <f>IF($B230=FALSE,"",VALUE(Length_11!A225))</f>
        <v/>
      </c>
      <c r="D230" s="158" t="str">
        <f>IF($B230=FALSE,"",Length_11!B225)</f>
        <v/>
      </c>
      <c r="E230" s="175" t="str">
        <f>IF($B230=FALSE,"",Length_11!M225)</f>
        <v/>
      </c>
      <c r="F230" s="175" t="str">
        <f>IF($B230=FALSE,"",Length_11!N225)</f>
        <v/>
      </c>
      <c r="G230" s="175" t="str">
        <f>IF($B230=FALSE,"",Length_11!O225)</f>
        <v/>
      </c>
      <c r="H230" s="175" t="str">
        <f>IF($B230=FALSE,"",Length_11!P225)</f>
        <v/>
      </c>
      <c r="I230" s="175" t="str">
        <f>IF($B230=FALSE,"",Length_11!Q225)</f>
        <v/>
      </c>
      <c r="J230" s="175" t="str">
        <f>IF($B230=FALSE,"",Length_11!R225)</f>
        <v/>
      </c>
      <c r="K230" s="158" t="str">
        <f t="shared" si="88"/>
        <v/>
      </c>
      <c r="L230" s="176" t="str">
        <f t="shared" si="73"/>
        <v/>
      </c>
      <c r="M230" s="178" t="str">
        <f>IF($B230=FALSE,"",Calcu!K230*J$3)</f>
        <v/>
      </c>
      <c r="N230" s="177" t="str">
        <f>IF($B230=FALSE,"",Length_11!E538)</f>
        <v/>
      </c>
      <c r="O230" s="158" t="str">
        <f t="shared" si="89"/>
        <v/>
      </c>
      <c r="P230" s="158" t="str">
        <f t="shared" si="90"/>
        <v/>
      </c>
      <c r="Q230" s="158" t="str">
        <f t="shared" si="91"/>
        <v/>
      </c>
      <c r="R230" s="158" t="str">
        <f t="shared" si="92"/>
        <v/>
      </c>
      <c r="S230" s="165" t="str">
        <f t="shared" si="74"/>
        <v/>
      </c>
      <c r="T230" s="197" t="str">
        <f t="shared" si="75"/>
        <v/>
      </c>
      <c r="U230" s="158" t="str">
        <f t="shared" si="76"/>
        <v/>
      </c>
      <c r="V230" s="158" t="str">
        <f t="shared" si="77"/>
        <v/>
      </c>
      <c r="W230" s="158" t="str">
        <f t="shared" si="78"/>
        <v/>
      </c>
      <c r="X230" s="158" t="str">
        <f t="shared" si="79"/>
        <v/>
      </c>
      <c r="Y230" s="158" t="str">
        <f t="shared" si="80"/>
        <v/>
      </c>
      <c r="Z230" s="158" t="str">
        <f t="shared" si="81"/>
        <v/>
      </c>
      <c r="AA230" s="202" t="str">
        <f t="shared" si="82"/>
        <v/>
      </c>
      <c r="AB230" s="203" t="str">
        <f t="shared" si="93"/>
        <v/>
      </c>
      <c r="AC230" s="158" t="str">
        <f t="shared" si="94"/>
        <v/>
      </c>
      <c r="AD230" s="158" t="str">
        <f t="shared" si="95"/>
        <v/>
      </c>
      <c r="AE230" s="122"/>
      <c r="AF230" s="158" t="e">
        <f ca="1">IF(Length_11!J225&lt;0,ROUNDUP(Length_11!J225*J$3,$M$335),ROUNDDOWN(Length_11!J225*J$3,$M$335))</f>
        <v>#DIV/0!</v>
      </c>
      <c r="AG230" s="158" t="e">
        <f ca="1">IF(Length_11!K225&lt;0,ROUNDDOWN(Length_11!K225*J$3,$M$335),ROUNDUP(Length_11!K225*J$3,$M$335))</f>
        <v>#DIV/0!</v>
      </c>
      <c r="AH230" s="158" t="str">
        <f t="shared" si="83"/>
        <v>-</v>
      </c>
      <c r="AI230" s="158" t="str">
        <f t="shared" si="84"/>
        <v>-</v>
      </c>
      <c r="AJ230" s="158" t="str">
        <f t="shared" si="85"/>
        <v>-</v>
      </c>
      <c r="AK230" s="158" t="str">
        <f t="shared" si="86"/>
        <v>-</v>
      </c>
      <c r="AL230" s="158" t="str">
        <f t="shared" si="96"/>
        <v/>
      </c>
      <c r="AM230" s="158" t="e">
        <f t="shared" ca="1" si="87"/>
        <v>#DIV/0!</v>
      </c>
    </row>
    <row r="231" spans="2:39" ht="15" customHeight="1">
      <c r="B231" s="175" t="b">
        <f>IF(TRIM(Length_11!A226)="",FALSE,TRUE)</f>
        <v>0</v>
      </c>
      <c r="C231" s="158" t="str">
        <f>IF($B231=FALSE,"",VALUE(Length_11!A226))</f>
        <v/>
      </c>
      <c r="D231" s="158" t="str">
        <f>IF($B231=FALSE,"",Length_11!B226)</f>
        <v/>
      </c>
      <c r="E231" s="175" t="str">
        <f>IF($B231=FALSE,"",Length_11!M226)</f>
        <v/>
      </c>
      <c r="F231" s="175" t="str">
        <f>IF($B231=FALSE,"",Length_11!N226)</f>
        <v/>
      </c>
      <c r="G231" s="175" t="str">
        <f>IF($B231=FALSE,"",Length_11!O226)</f>
        <v/>
      </c>
      <c r="H231" s="175" t="str">
        <f>IF($B231=FALSE,"",Length_11!P226)</f>
        <v/>
      </c>
      <c r="I231" s="175" t="str">
        <f>IF($B231=FALSE,"",Length_11!Q226)</f>
        <v/>
      </c>
      <c r="J231" s="175" t="str">
        <f>IF($B231=FALSE,"",Length_11!R226)</f>
        <v/>
      </c>
      <c r="K231" s="158" t="str">
        <f t="shared" si="88"/>
        <v/>
      </c>
      <c r="L231" s="176" t="str">
        <f t="shared" si="73"/>
        <v/>
      </c>
      <c r="M231" s="178" t="str">
        <f>IF($B231=FALSE,"",Calcu!K231*J$3)</f>
        <v/>
      </c>
      <c r="N231" s="177" t="str">
        <f>IF($B231=FALSE,"",Length_11!E539)</f>
        <v/>
      </c>
      <c r="O231" s="158" t="str">
        <f t="shared" si="89"/>
        <v/>
      </c>
      <c r="P231" s="158" t="str">
        <f t="shared" si="90"/>
        <v/>
      </c>
      <c r="Q231" s="158" t="str">
        <f t="shared" si="91"/>
        <v/>
      </c>
      <c r="R231" s="158" t="str">
        <f t="shared" si="92"/>
        <v/>
      </c>
      <c r="S231" s="165" t="str">
        <f t="shared" si="74"/>
        <v/>
      </c>
      <c r="T231" s="197" t="str">
        <f t="shared" si="75"/>
        <v/>
      </c>
      <c r="U231" s="158" t="str">
        <f t="shared" si="76"/>
        <v/>
      </c>
      <c r="V231" s="158" t="str">
        <f t="shared" si="77"/>
        <v/>
      </c>
      <c r="W231" s="158" t="str">
        <f t="shared" si="78"/>
        <v/>
      </c>
      <c r="X231" s="158" t="str">
        <f t="shared" si="79"/>
        <v/>
      </c>
      <c r="Y231" s="158" t="str">
        <f t="shared" si="80"/>
        <v/>
      </c>
      <c r="Z231" s="158" t="str">
        <f t="shared" si="81"/>
        <v/>
      </c>
      <c r="AA231" s="202" t="str">
        <f t="shared" si="82"/>
        <v/>
      </c>
      <c r="AB231" s="203" t="str">
        <f t="shared" si="93"/>
        <v/>
      </c>
      <c r="AC231" s="158" t="str">
        <f t="shared" si="94"/>
        <v/>
      </c>
      <c r="AD231" s="158" t="str">
        <f t="shared" si="95"/>
        <v/>
      </c>
      <c r="AE231" s="122"/>
      <c r="AF231" s="158" t="e">
        <f ca="1">IF(Length_11!J226&lt;0,ROUNDUP(Length_11!J226*J$3,$M$335),ROUNDDOWN(Length_11!J226*J$3,$M$335))</f>
        <v>#DIV/0!</v>
      </c>
      <c r="AG231" s="158" t="e">
        <f ca="1">IF(Length_11!K226&lt;0,ROUNDDOWN(Length_11!K226*J$3,$M$335),ROUNDUP(Length_11!K226*J$3,$M$335))</f>
        <v>#DIV/0!</v>
      </c>
      <c r="AH231" s="158" t="str">
        <f t="shared" si="83"/>
        <v>-</v>
      </c>
      <c r="AI231" s="158" t="str">
        <f t="shared" si="84"/>
        <v>-</v>
      </c>
      <c r="AJ231" s="158" t="str">
        <f t="shared" si="85"/>
        <v>-</v>
      </c>
      <c r="AK231" s="158" t="str">
        <f t="shared" si="86"/>
        <v>-</v>
      </c>
      <c r="AL231" s="158" t="str">
        <f t="shared" si="96"/>
        <v/>
      </c>
      <c r="AM231" s="158" t="e">
        <f t="shared" ca="1" si="87"/>
        <v>#DIV/0!</v>
      </c>
    </row>
    <row r="232" spans="2:39" ht="15" customHeight="1">
      <c r="B232" s="175" t="b">
        <f>IF(TRIM(Length_11!A227)="",FALSE,TRUE)</f>
        <v>0</v>
      </c>
      <c r="C232" s="158" t="str">
        <f>IF($B232=FALSE,"",VALUE(Length_11!A227))</f>
        <v/>
      </c>
      <c r="D232" s="158" t="str">
        <f>IF($B232=FALSE,"",Length_11!B227)</f>
        <v/>
      </c>
      <c r="E232" s="175" t="str">
        <f>IF($B232=FALSE,"",Length_11!M227)</f>
        <v/>
      </c>
      <c r="F232" s="175" t="str">
        <f>IF($B232=FALSE,"",Length_11!N227)</f>
        <v/>
      </c>
      <c r="G232" s="175" t="str">
        <f>IF($B232=FALSE,"",Length_11!O227)</f>
        <v/>
      </c>
      <c r="H232" s="175" t="str">
        <f>IF($B232=FALSE,"",Length_11!P227)</f>
        <v/>
      </c>
      <c r="I232" s="175" t="str">
        <f>IF($B232=FALSE,"",Length_11!Q227)</f>
        <v/>
      </c>
      <c r="J232" s="175" t="str">
        <f>IF($B232=FALSE,"",Length_11!R227)</f>
        <v/>
      </c>
      <c r="K232" s="158" t="str">
        <f t="shared" si="88"/>
        <v/>
      </c>
      <c r="L232" s="176" t="str">
        <f t="shared" si="73"/>
        <v/>
      </c>
      <c r="M232" s="178" t="str">
        <f>IF($B232=FALSE,"",Calcu!K232*J$3)</f>
        <v/>
      </c>
      <c r="N232" s="177" t="str">
        <f>IF($B232=FALSE,"",Length_11!E540)</f>
        <v/>
      </c>
      <c r="O232" s="158" t="str">
        <f t="shared" si="89"/>
        <v/>
      </c>
      <c r="P232" s="158" t="str">
        <f t="shared" si="90"/>
        <v/>
      </c>
      <c r="Q232" s="158" t="str">
        <f t="shared" si="91"/>
        <v/>
      </c>
      <c r="R232" s="158" t="str">
        <f t="shared" si="92"/>
        <v/>
      </c>
      <c r="S232" s="165" t="str">
        <f t="shared" si="74"/>
        <v/>
      </c>
      <c r="T232" s="197" t="str">
        <f t="shared" si="75"/>
        <v/>
      </c>
      <c r="U232" s="158" t="str">
        <f t="shared" si="76"/>
        <v/>
      </c>
      <c r="V232" s="158" t="str">
        <f t="shared" si="77"/>
        <v/>
      </c>
      <c r="W232" s="158" t="str">
        <f t="shared" si="78"/>
        <v/>
      </c>
      <c r="X232" s="158" t="str">
        <f t="shared" si="79"/>
        <v/>
      </c>
      <c r="Y232" s="158" t="str">
        <f t="shared" si="80"/>
        <v/>
      </c>
      <c r="Z232" s="158" t="str">
        <f t="shared" si="81"/>
        <v/>
      </c>
      <c r="AA232" s="202" t="str">
        <f t="shared" si="82"/>
        <v/>
      </c>
      <c r="AB232" s="203" t="str">
        <f t="shared" si="93"/>
        <v/>
      </c>
      <c r="AC232" s="158" t="str">
        <f t="shared" si="94"/>
        <v/>
      </c>
      <c r="AD232" s="158" t="str">
        <f t="shared" si="95"/>
        <v/>
      </c>
      <c r="AE232" s="122"/>
      <c r="AF232" s="158" t="e">
        <f ca="1">IF(Length_11!J227&lt;0,ROUNDUP(Length_11!J227*J$3,$M$335),ROUNDDOWN(Length_11!J227*J$3,$M$335))</f>
        <v>#DIV/0!</v>
      </c>
      <c r="AG232" s="158" t="e">
        <f ca="1">IF(Length_11!K227&lt;0,ROUNDDOWN(Length_11!K227*J$3,$M$335),ROUNDUP(Length_11!K227*J$3,$M$335))</f>
        <v>#DIV/0!</v>
      </c>
      <c r="AH232" s="158" t="str">
        <f t="shared" si="83"/>
        <v>-</v>
      </c>
      <c r="AI232" s="158" t="str">
        <f t="shared" si="84"/>
        <v>-</v>
      </c>
      <c r="AJ232" s="158" t="str">
        <f t="shared" si="85"/>
        <v>-</v>
      </c>
      <c r="AK232" s="158" t="str">
        <f t="shared" si="86"/>
        <v>-</v>
      </c>
      <c r="AL232" s="158" t="str">
        <f t="shared" si="96"/>
        <v/>
      </c>
      <c r="AM232" s="158" t="e">
        <f t="shared" ca="1" si="87"/>
        <v>#DIV/0!</v>
      </c>
    </row>
    <row r="233" spans="2:39" ht="15" customHeight="1">
      <c r="B233" s="175" t="b">
        <f>IF(TRIM(Length_11!A228)="",FALSE,TRUE)</f>
        <v>0</v>
      </c>
      <c r="C233" s="158" t="str">
        <f>IF($B233=FALSE,"",VALUE(Length_11!A228))</f>
        <v/>
      </c>
      <c r="D233" s="158" t="str">
        <f>IF($B233=FALSE,"",Length_11!B228)</f>
        <v/>
      </c>
      <c r="E233" s="175" t="str">
        <f>IF($B233=FALSE,"",Length_11!M228)</f>
        <v/>
      </c>
      <c r="F233" s="175" t="str">
        <f>IF($B233=FALSE,"",Length_11!N228)</f>
        <v/>
      </c>
      <c r="G233" s="175" t="str">
        <f>IF($B233=FALSE,"",Length_11!O228)</f>
        <v/>
      </c>
      <c r="H233" s="175" t="str">
        <f>IF($B233=FALSE,"",Length_11!P228)</f>
        <v/>
      </c>
      <c r="I233" s="175" t="str">
        <f>IF($B233=FALSE,"",Length_11!Q228)</f>
        <v/>
      </c>
      <c r="J233" s="175" t="str">
        <f>IF($B233=FALSE,"",Length_11!R228)</f>
        <v/>
      </c>
      <c r="K233" s="158" t="str">
        <f t="shared" si="88"/>
        <v/>
      </c>
      <c r="L233" s="176" t="str">
        <f t="shared" si="73"/>
        <v/>
      </c>
      <c r="M233" s="178" t="str">
        <f>IF($B233=FALSE,"",Calcu!K233*J$3)</f>
        <v/>
      </c>
      <c r="N233" s="177" t="str">
        <f>IF($B233=FALSE,"",Length_11!E541)</f>
        <v/>
      </c>
      <c r="O233" s="158" t="str">
        <f t="shared" si="89"/>
        <v/>
      </c>
      <c r="P233" s="158" t="str">
        <f t="shared" si="90"/>
        <v/>
      </c>
      <c r="Q233" s="158" t="str">
        <f t="shared" si="91"/>
        <v/>
      </c>
      <c r="R233" s="158" t="str">
        <f t="shared" si="92"/>
        <v/>
      </c>
      <c r="S233" s="165" t="str">
        <f t="shared" si="74"/>
        <v/>
      </c>
      <c r="T233" s="197" t="str">
        <f t="shared" si="75"/>
        <v/>
      </c>
      <c r="U233" s="158" t="str">
        <f t="shared" si="76"/>
        <v/>
      </c>
      <c r="V233" s="158" t="str">
        <f t="shared" si="77"/>
        <v/>
      </c>
      <c r="W233" s="158" t="str">
        <f t="shared" si="78"/>
        <v/>
      </c>
      <c r="X233" s="158" t="str">
        <f t="shared" si="79"/>
        <v/>
      </c>
      <c r="Y233" s="158" t="str">
        <f t="shared" si="80"/>
        <v/>
      </c>
      <c r="Z233" s="158" t="str">
        <f t="shared" si="81"/>
        <v/>
      </c>
      <c r="AA233" s="202" t="str">
        <f t="shared" si="82"/>
        <v/>
      </c>
      <c r="AB233" s="203" t="str">
        <f t="shared" si="93"/>
        <v/>
      </c>
      <c r="AC233" s="158" t="str">
        <f t="shared" si="94"/>
        <v/>
      </c>
      <c r="AD233" s="158" t="str">
        <f t="shared" si="95"/>
        <v/>
      </c>
      <c r="AE233" s="122"/>
      <c r="AF233" s="158" t="e">
        <f ca="1">IF(Length_11!J228&lt;0,ROUNDUP(Length_11!J228*J$3,$M$335),ROUNDDOWN(Length_11!J228*J$3,$M$335))</f>
        <v>#DIV/0!</v>
      </c>
      <c r="AG233" s="158" t="e">
        <f ca="1">IF(Length_11!K228&lt;0,ROUNDDOWN(Length_11!K228*J$3,$M$335),ROUNDUP(Length_11!K228*J$3,$M$335))</f>
        <v>#DIV/0!</v>
      </c>
      <c r="AH233" s="158" t="str">
        <f t="shared" si="83"/>
        <v>-</v>
      </c>
      <c r="AI233" s="158" t="str">
        <f t="shared" si="84"/>
        <v>-</v>
      </c>
      <c r="AJ233" s="158" t="str">
        <f t="shared" si="85"/>
        <v>-</v>
      </c>
      <c r="AK233" s="158" t="str">
        <f t="shared" si="86"/>
        <v>-</v>
      </c>
      <c r="AL233" s="158" t="str">
        <f t="shared" si="96"/>
        <v/>
      </c>
      <c r="AM233" s="158" t="e">
        <f t="shared" ca="1" si="87"/>
        <v>#DIV/0!</v>
      </c>
    </row>
    <row r="234" spans="2:39" ht="15" customHeight="1">
      <c r="B234" s="175" t="b">
        <f>IF(TRIM(Length_11!A229)="",FALSE,TRUE)</f>
        <v>0</v>
      </c>
      <c r="C234" s="158" t="str">
        <f>IF($B234=FALSE,"",VALUE(Length_11!A229))</f>
        <v/>
      </c>
      <c r="D234" s="158" t="str">
        <f>IF($B234=FALSE,"",Length_11!B229)</f>
        <v/>
      </c>
      <c r="E234" s="175" t="str">
        <f>IF($B234=FALSE,"",Length_11!M229)</f>
        <v/>
      </c>
      <c r="F234" s="175" t="str">
        <f>IF($B234=FALSE,"",Length_11!N229)</f>
        <v/>
      </c>
      <c r="G234" s="175" t="str">
        <f>IF($B234=FALSE,"",Length_11!O229)</f>
        <v/>
      </c>
      <c r="H234" s="175" t="str">
        <f>IF($B234=FALSE,"",Length_11!P229)</f>
        <v/>
      </c>
      <c r="I234" s="175" t="str">
        <f>IF($B234=FALSE,"",Length_11!Q229)</f>
        <v/>
      </c>
      <c r="J234" s="175" t="str">
        <f>IF($B234=FALSE,"",Length_11!R229)</f>
        <v/>
      </c>
      <c r="K234" s="158" t="str">
        <f t="shared" si="88"/>
        <v/>
      </c>
      <c r="L234" s="176" t="str">
        <f t="shared" si="73"/>
        <v/>
      </c>
      <c r="M234" s="178" t="str">
        <f>IF($B234=FALSE,"",Calcu!K234*J$3)</f>
        <v/>
      </c>
      <c r="N234" s="177" t="str">
        <f>IF($B234=FALSE,"",Length_11!E542)</f>
        <v/>
      </c>
      <c r="O234" s="158" t="str">
        <f t="shared" si="89"/>
        <v/>
      </c>
      <c r="P234" s="158" t="str">
        <f t="shared" si="90"/>
        <v/>
      </c>
      <c r="Q234" s="158" t="str">
        <f t="shared" si="91"/>
        <v/>
      </c>
      <c r="R234" s="158" t="str">
        <f t="shared" si="92"/>
        <v/>
      </c>
      <c r="S234" s="165" t="str">
        <f t="shared" si="74"/>
        <v/>
      </c>
      <c r="T234" s="197" t="str">
        <f t="shared" si="75"/>
        <v/>
      </c>
      <c r="U234" s="158" t="str">
        <f t="shared" si="76"/>
        <v/>
      </c>
      <c r="V234" s="158" t="str">
        <f t="shared" si="77"/>
        <v/>
      </c>
      <c r="W234" s="158" t="str">
        <f t="shared" si="78"/>
        <v/>
      </c>
      <c r="X234" s="158" t="str">
        <f t="shared" si="79"/>
        <v/>
      </c>
      <c r="Y234" s="158" t="str">
        <f t="shared" si="80"/>
        <v/>
      </c>
      <c r="Z234" s="158" t="str">
        <f t="shared" si="81"/>
        <v/>
      </c>
      <c r="AA234" s="202" t="str">
        <f t="shared" si="82"/>
        <v/>
      </c>
      <c r="AB234" s="203" t="str">
        <f t="shared" si="93"/>
        <v/>
      </c>
      <c r="AC234" s="158" t="str">
        <f t="shared" si="94"/>
        <v/>
      </c>
      <c r="AD234" s="158" t="str">
        <f t="shared" si="95"/>
        <v/>
      </c>
      <c r="AE234" s="122"/>
      <c r="AF234" s="158" t="e">
        <f ca="1">IF(Length_11!J229&lt;0,ROUNDUP(Length_11!J229*J$3,$M$335),ROUNDDOWN(Length_11!J229*J$3,$M$335))</f>
        <v>#DIV/0!</v>
      </c>
      <c r="AG234" s="158" t="e">
        <f ca="1">IF(Length_11!K229&lt;0,ROUNDDOWN(Length_11!K229*J$3,$M$335),ROUNDUP(Length_11!K229*J$3,$M$335))</f>
        <v>#DIV/0!</v>
      </c>
      <c r="AH234" s="158" t="str">
        <f t="shared" si="83"/>
        <v>-</v>
      </c>
      <c r="AI234" s="158" t="str">
        <f t="shared" si="84"/>
        <v>-</v>
      </c>
      <c r="AJ234" s="158" t="str">
        <f t="shared" si="85"/>
        <v>-</v>
      </c>
      <c r="AK234" s="158" t="str">
        <f t="shared" si="86"/>
        <v>-</v>
      </c>
      <c r="AL234" s="158" t="str">
        <f t="shared" si="96"/>
        <v/>
      </c>
      <c r="AM234" s="158" t="e">
        <f t="shared" ca="1" si="87"/>
        <v>#DIV/0!</v>
      </c>
    </row>
    <row r="235" spans="2:39" ht="15" customHeight="1">
      <c r="B235" s="175" t="b">
        <f>IF(TRIM(Length_11!A230)="",FALSE,TRUE)</f>
        <v>0</v>
      </c>
      <c r="C235" s="158" t="str">
        <f>IF($B235=FALSE,"",VALUE(Length_11!A230))</f>
        <v/>
      </c>
      <c r="D235" s="158" t="str">
        <f>IF($B235=FALSE,"",Length_11!B230)</f>
        <v/>
      </c>
      <c r="E235" s="175" t="str">
        <f>IF($B235=FALSE,"",Length_11!M230)</f>
        <v/>
      </c>
      <c r="F235" s="175" t="str">
        <f>IF($B235=FALSE,"",Length_11!N230)</f>
        <v/>
      </c>
      <c r="G235" s="175" t="str">
        <f>IF($B235=FALSE,"",Length_11!O230)</f>
        <v/>
      </c>
      <c r="H235" s="175" t="str">
        <f>IF($B235=FALSE,"",Length_11!P230)</f>
        <v/>
      </c>
      <c r="I235" s="175" t="str">
        <f>IF($B235=FALSE,"",Length_11!Q230)</f>
        <v/>
      </c>
      <c r="J235" s="175" t="str">
        <f>IF($B235=FALSE,"",Length_11!R230)</f>
        <v/>
      </c>
      <c r="K235" s="158" t="str">
        <f t="shared" si="88"/>
        <v/>
      </c>
      <c r="L235" s="176" t="str">
        <f t="shared" si="73"/>
        <v/>
      </c>
      <c r="M235" s="178" t="str">
        <f>IF($B235=FALSE,"",Calcu!K235*J$3)</f>
        <v/>
      </c>
      <c r="N235" s="177" t="str">
        <f>IF($B235=FALSE,"",Length_11!E543)</f>
        <v/>
      </c>
      <c r="O235" s="158" t="str">
        <f t="shared" si="89"/>
        <v/>
      </c>
      <c r="P235" s="158" t="str">
        <f t="shared" si="90"/>
        <v/>
      </c>
      <c r="Q235" s="158" t="str">
        <f t="shared" si="91"/>
        <v/>
      </c>
      <c r="R235" s="158" t="str">
        <f t="shared" si="92"/>
        <v/>
      </c>
      <c r="S235" s="165" t="str">
        <f t="shared" si="74"/>
        <v/>
      </c>
      <c r="T235" s="197" t="str">
        <f t="shared" si="75"/>
        <v/>
      </c>
      <c r="U235" s="158" t="str">
        <f t="shared" si="76"/>
        <v/>
      </c>
      <c r="V235" s="158" t="str">
        <f t="shared" si="77"/>
        <v/>
      </c>
      <c r="W235" s="158" t="str">
        <f t="shared" si="78"/>
        <v/>
      </c>
      <c r="X235" s="158" t="str">
        <f t="shared" si="79"/>
        <v/>
      </c>
      <c r="Y235" s="158" t="str">
        <f t="shared" si="80"/>
        <v/>
      </c>
      <c r="Z235" s="158" t="str">
        <f t="shared" si="81"/>
        <v/>
      </c>
      <c r="AA235" s="202" t="str">
        <f t="shared" si="82"/>
        <v/>
      </c>
      <c r="AB235" s="203" t="str">
        <f t="shared" si="93"/>
        <v/>
      </c>
      <c r="AC235" s="158" t="str">
        <f t="shared" si="94"/>
        <v/>
      </c>
      <c r="AD235" s="158" t="str">
        <f t="shared" si="95"/>
        <v/>
      </c>
      <c r="AE235" s="122"/>
      <c r="AF235" s="158" t="e">
        <f ca="1">IF(Length_11!J230&lt;0,ROUNDUP(Length_11!J230*J$3,$M$335),ROUNDDOWN(Length_11!J230*J$3,$M$335))</f>
        <v>#DIV/0!</v>
      </c>
      <c r="AG235" s="158" t="e">
        <f ca="1">IF(Length_11!K230&lt;0,ROUNDDOWN(Length_11!K230*J$3,$M$335),ROUNDUP(Length_11!K230*J$3,$M$335))</f>
        <v>#DIV/0!</v>
      </c>
      <c r="AH235" s="158" t="str">
        <f t="shared" si="83"/>
        <v>-</v>
      </c>
      <c r="AI235" s="158" t="str">
        <f t="shared" si="84"/>
        <v>-</v>
      </c>
      <c r="AJ235" s="158" t="str">
        <f t="shared" si="85"/>
        <v>-</v>
      </c>
      <c r="AK235" s="158" t="str">
        <f t="shared" si="86"/>
        <v>-</v>
      </c>
      <c r="AL235" s="158" t="str">
        <f t="shared" si="96"/>
        <v/>
      </c>
      <c r="AM235" s="158" t="e">
        <f t="shared" ca="1" si="87"/>
        <v>#DIV/0!</v>
      </c>
    </row>
    <row r="236" spans="2:39" ht="15" customHeight="1">
      <c r="B236" s="175" t="b">
        <f>IF(TRIM(Length_11!A231)="",FALSE,TRUE)</f>
        <v>0</v>
      </c>
      <c r="C236" s="158" t="str">
        <f>IF($B236=FALSE,"",VALUE(Length_11!A231))</f>
        <v/>
      </c>
      <c r="D236" s="158" t="str">
        <f>IF($B236=FALSE,"",Length_11!B231)</f>
        <v/>
      </c>
      <c r="E236" s="175" t="str">
        <f>IF($B236=FALSE,"",Length_11!M231)</f>
        <v/>
      </c>
      <c r="F236" s="175" t="str">
        <f>IF($B236=FALSE,"",Length_11!N231)</f>
        <v/>
      </c>
      <c r="G236" s="175" t="str">
        <f>IF($B236=FALSE,"",Length_11!O231)</f>
        <v/>
      </c>
      <c r="H236" s="175" t="str">
        <f>IF($B236=FALSE,"",Length_11!P231)</f>
        <v/>
      </c>
      <c r="I236" s="175" t="str">
        <f>IF($B236=FALSE,"",Length_11!Q231)</f>
        <v/>
      </c>
      <c r="J236" s="175" t="str">
        <f>IF($B236=FALSE,"",Length_11!R231)</f>
        <v/>
      </c>
      <c r="K236" s="158" t="str">
        <f t="shared" si="88"/>
        <v/>
      </c>
      <c r="L236" s="176" t="str">
        <f t="shared" si="73"/>
        <v/>
      </c>
      <c r="M236" s="178" t="str">
        <f>IF($B236=FALSE,"",Calcu!K236*J$3)</f>
        <v/>
      </c>
      <c r="N236" s="177" t="str">
        <f>IF($B236=FALSE,"",Length_11!E544)</f>
        <v/>
      </c>
      <c r="O236" s="158" t="str">
        <f t="shared" si="89"/>
        <v/>
      </c>
      <c r="P236" s="158" t="str">
        <f t="shared" si="90"/>
        <v/>
      </c>
      <c r="Q236" s="158" t="str">
        <f t="shared" si="91"/>
        <v/>
      </c>
      <c r="R236" s="158" t="str">
        <f t="shared" si="92"/>
        <v/>
      </c>
      <c r="S236" s="165" t="str">
        <f t="shared" si="74"/>
        <v/>
      </c>
      <c r="T236" s="197" t="str">
        <f t="shared" si="75"/>
        <v/>
      </c>
      <c r="U236" s="158" t="str">
        <f t="shared" si="76"/>
        <v/>
      </c>
      <c r="V236" s="158" t="str">
        <f t="shared" si="77"/>
        <v/>
      </c>
      <c r="W236" s="158" t="str">
        <f t="shared" si="78"/>
        <v/>
      </c>
      <c r="X236" s="158" t="str">
        <f t="shared" si="79"/>
        <v/>
      </c>
      <c r="Y236" s="158" t="str">
        <f t="shared" si="80"/>
        <v/>
      </c>
      <c r="Z236" s="158" t="str">
        <f t="shared" si="81"/>
        <v/>
      </c>
      <c r="AA236" s="202" t="str">
        <f t="shared" si="82"/>
        <v/>
      </c>
      <c r="AB236" s="203" t="str">
        <f t="shared" si="93"/>
        <v/>
      </c>
      <c r="AC236" s="158" t="str">
        <f t="shared" si="94"/>
        <v/>
      </c>
      <c r="AD236" s="158" t="str">
        <f t="shared" si="95"/>
        <v/>
      </c>
      <c r="AE236" s="122"/>
      <c r="AF236" s="158" t="e">
        <f ca="1">IF(Length_11!J231&lt;0,ROUNDUP(Length_11!J231*J$3,$M$335),ROUNDDOWN(Length_11!J231*J$3,$M$335))</f>
        <v>#DIV/0!</v>
      </c>
      <c r="AG236" s="158" t="e">
        <f ca="1">IF(Length_11!K231&lt;0,ROUNDDOWN(Length_11!K231*J$3,$M$335),ROUNDUP(Length_11!K231*J$3,$M$335))</f>
        <v>#DIV/0!</v>
      </c>
      <c r="AH236" s="158" t="str">
        <f t="shared" si="83"/>
        <v>-</v>
      </c>
      <c r="AI236" s="158" t="str">
        <f t="shared" si="84"/>
        <v>-</v>
      </c>
      <c r="AJ236" s="158" t="str">
        <f t="shared" si="85"/>
        <v>-</v>
      </c>
      <c r="AK236" s="158" t="str">
        <f t="shared" si="86"/>
        <v>-</v>
      </c>
      <c r="AL236" s="158" t="str">
        <f t="shared" si="96"/>
        <v/>
      </c>
      <c r="AM236" s="158" t="e">
        <f t="shared" ca="1" si="87"/>
        <v>#DIV/0!</v>
      </c>
    </row>
    <row r="237" spans="2:39" ht="15" customHeight="1">
      <c r="B237" s="175" t="b">
        <f>IF(TRIM(Length_11!A232)="",FALSE,TRUE)</f>
        <v>0</v>
      </c>
      <c r="C237" s="158" t="str">
        <f>IF($B237=FALSE,"",VALUE(Length_11!A232))</f>
        <v/>
      </c>
      <c r="D237" s="158" t="str">
        <f>IF($B237=FALSE,"",Length_11!B232)</f>
        <v/>
      </c>
      <c r="E237" s="175" t="str">
        <f>IF($B237=FALSE,"",Length_11!M232)</f>
        <v/>
      </c>
      <c r="F237" s="175" t="str">
        <f>IF($B237=FALSE,"",Length_11!N232)</f>
        <v/>
      </c>
      <c r="G237" s="175" t="str">
        <f>IF($B237=FALSE,"",Length_11!O232)</f>
        <v/>
      </c>
      <c r="H237" s="175" t="str">
        <f>IF($B237=FALSE,"",Length_11!P232)</f>
        <v/>
      </c>
      <c r="I237" s="175" t="str">
        <f>IF($B237=FALSE,"",Length_11!Q232)</f>
        <v/>
      </c>
      <c r="J237" s="175" t="str">
        <f>IF($B237=FALSE,"",Length_11!R232)</f>
        <v/>
      </c>
      <c r="K237" s="158" t="str">
        <f t="shared" si="88"/>
        <v/>
      </c>
      <c r="L237" s="176" t="str">
        <f t="shared" si="73"/>
        <v/>
      </c>
      <c r="M237" s="178" t="str">
        <f>IF($B237=FALSE,"",Calcu!K237*J$3)</f>
        <v/>
      </c>
      <c r="N237" s="177" t="str">
        <f>IF($B237=FALSE,"",Length_11!E545)</f>
        <v/>
      </c>
      <c r="O237" s="158" t="str">
        <f t="shared" si="89"/>
        <v/>
      </c>
      <c r="P237" s="158" t="str">
        <f t="shared" si="90"/>
        <v/>
      </c>
      <c r="Q237" s="158" t="str">
        <f t="shared" si="91"/>
        <v/>
      </c>
      <c r="R237" s="158" t="str">
        <f t="shared" si="92"/>
        <v/>
      </c>
      <c r="S237" s="165" t="str">
        <f t="shared" si="74"/>
        <v/>
      </c>
      <c r="T237" s="197" t="str">
        <f t="shared" si="75"/>
        <v/>
      </c>
      <c r="U237" s="158" t="str">
        <f t="shared" si="76"/>
        <v/>
      </c>
      <c r="V237" s="158" t="str">
        <f t="shared" si="77"/>
        <v/>
      </c>
      <c r="W237" s="158" t="str">
        <f t="shared" si="78"/>
        <v/>
      </c>
      <c r="X237" s="158" t="str">
        <f t="shared" si="79"/>
        <v/>
      </c>
      <c r="Y237" s="158" t="str">
        <f t="shared" si="80"/>
        <v/>
      </c>
      <c r="Z237" s="158" t="str">
        <f t="shared" si="81"/>
        <v/>
      </c>
      <c r="AA237" s="202" t="str">
        <f t="shared" si="82"/>
        <v/>
      </c>
      <c r="AB237" s="203" t="str">
        <f t="shared" si="93"/>
        <v/>
      </c>
      <c r="AC237" s="158" t="str">
        <f t="shared" si="94"/>
        <v/>
      </c>
      <c r="AD237" s="158" t="str">
        <f t="shared" si="95"/>
        <v/>
      </c>
      <c r="AE237" s="122"/>
      <c r="AF237" s="158" t="e">
        <f ca="1">IF(Length_11!J232&lt;0,ROUNDUP(Length_11!J232*J$3,$M$335),ROUNDDOWN(Length_11!J232*J$3,$M$335))</f>
        <v>#DIV/0!</v>
      </c>
      <c r="AG237" s="158" t="e">
        <f ca="1">IF(Length_11!K232&lt;0,ROUNDDOWN(Length_11!K232*J$3,$M$335),ROUNDUP(Length_11!K232*J$3,$M$335))</f>
        <v>#DIV/0!</v>
      </c>
      <c r="AH237" s="158" t="str">
        <f t="shared" si="83"/>
        <v>-</v>
      </c>
      <c r="AI237" s="158" t="str">
        <f t="shared" si="84"/>
        <v>-</v>
      </c>
      <c r="AJ237" s="158" t="str">
        <f t="shared" si="85"/>
        <v>-</v>
      </c>
      <c r="AK237" s="158" t="str">
        <f t="shared" si="86"/>
        <v>-</v>
      </c>
      <c r="AL237" s="158" t="str">
        <f t="shared" si="96"/>
        <v/>
      </c>
      <c r="AM237" s="158" t="e">
        <f t="shared" ca="1" si="87"/>
        <v>#DIV/0!</v>
      </c>
    </row>
    <row r="238" spans="2:39" ht="15" customHeight="1">
      <c r="B238" s="175" t="b">
        <f>IF(TRIM(Length_11!A233)="",FALSE,TRUE)</f>
        <v>0</v>
      </c>
      <c r="C238" s="158" t="str">
        <f>IF($B238=FALSE,"",VALUE(Length_11!A233))</f>
        <v/>
      </c>
      <c r="D238" s="158" t="str">
        <f>IF($B238=FALSE,"",Length_11!B233)</f>
        <v/>
      </c>
      <c r="E238" s="175" t="str">
        <f>IF($B238=FALSE,"",Length_11!M233)</f>
        <v/>
      </c>
      <c r="F238" s="175" t="str">
        <f>IF($B238=FALSE,"",Length_11!N233)</f>
        <v/>
      </c>
      <c r="G238" s="175" t="str">
        <f>IF($B238=FALSE,"",Length_11!O233)</f>
        <v/>
      </c>
      <c r="H238" s="175" t="str">
        <f>IF($B238=FALSE,"",Length_11!P233)</f>
        <v/>
      </c>
      <c r="I238" s="175" t="str">
        <f>IF($B238=FALSE,"",Length_11!Q233)</f>
        <v/>
      </c>
      <c r="J238" s="175" t="str">
        <f>IF($B238=FALSE,"",Length_11!R233)</f>
        <v/>
      </c>
      <c r="K238" s="158" t="str">
        <f t="shared" si="88"/>
        <v/>
      </c>
      <c r="L238" s="176" t="str">
        <f t="shared" si="73"/>
        <v/>
      </c>
      <c r="M238" s="178" t="str">
        <f>IF($B238=FALSE,"",Calcu!K238*J$3)</f>
        <v/>
      </c>
      <c r="N238" s="177" t="str">
        <f>IF($B238=FALSE,"",Length_11!E546)</f>
        <v/>
      </c>
      <c r="O238" s="158" t="str">
        <f t="shared" si="89"/>
        <v/>
      </c>
      <c r="P238" s="158" t="str">
        <f t="shared" si="90"/>
        <v/>
      </c>
      <c r="Q238" s="158" t="str">
        <f t="shared" si="91"/>
        <v/>
      </c>
      <c r="R238" s="158" t="str">
        <f t="shared" si="92"/>
        <v/>
      </c>
      <c r="S238" s="165" t="str">
        <f t="shared" si="74"/>
        <v/>
      </c>
      <c r="T238" s="197" t="str">
        <f t="shared" si="75"/>
        <v/>
      </c>
      <c r="U238" s="158" t="str">
        <f t="shared" si="76"/>
        <v/>
      </c>
      <c r="V238" s="158" t="str">
        <f t="shared" si="77"/>
        <v/>
      </c>
      <c r="W238" s="158" t="str">
        <f t="shared" si="78"/>
        <v/>
      </c>
      <c r="X238" s="158" t="str">
        <f t="shared" si="79"/>
        <v/>
      </c>
      <c r="Y238" s="158" t="str">
        <f t="shared" si="80"/>
        <v/>
      </c>
      <c r="Z238" s="158" t="str">
        <f t="shared" si="81"/>
        <v/>
      </c>
      <c r="AA238" s="202" t="str">
        <f t="shared" si="82"/>
        <v/>
      </c>
      <c r="AB238" s="203" t="str">
        <f t="shared" si="93"/>
        <v/>
      </c>
      <c r="AC238" s="158" t="str">
        <f t="shared" si="94"/>
        <v/>
      </c>
      <c r="AD238" s="158" t="str">
        <f t="shared" si="95"/>
        <v/>
      </c>
      <c r="AE238" s="122"/>
      <c r="AF238" s="158" t="e">
        <f ca="1">IF(Length_11!J233&lt;0,ROUNDUP(Length_11!J233*J$3,$M$335),ROUNDDOWN(Length_11!J233*J$3,$M$335))</f>
        <v>#DIV/0!</v>
      </c>
      <c r="AG238" s="158" t="e">
        <f ca="1">IF(Length_11!K233&lt;0,ROUNDDOWN(Length_11!K233*J$3,$M$335),ROUNDUP(Length_11!K233*J$3,$M$335))</f>
        <v>#DIV/0!</v>
      </c>
      <c r="AH238" s="158" t="str">
        <f t="shared" si="83"/>
        <v>-</v>
      </c>
      <c r="AI238" s="158" t="str">
        <f t="shared" si="84"/>
        <v>-</v>
      </c>
      <c r="AJ238" s="158" t="str">
        <f t="shared" si="85"/>
        <v>-</v>
      </c>
      <c r="AK238" s="158" t="str">
        <f t="shared" si="86"/>
        <v>-</v>
      </c>
      <c r="AL238" s="158" t="str">
        <f t="shared" si="96"/>
        <v/>
      </c>
      <c r="AM238" s="158" t="e">
        <f t="shared" ca="1" si="87"/>
        <v>#DIV/0!</v>
      </c>
    </row>
    <row r="239" spans="2:39" ht="15" customHeight="1">
      <c r="B239" s="175" t="b">
        <f>IF(TRIM(Length_11!A234)="",FALSE,TRUE)</f>
        <v>0</v>
      </c>
      <c r="C239" s="158" t="str">
        <f>IF($B239=FALSE,"",VALUE(Length_11!A234))</f>
        <v/>
      </c>
      <c r="D239" s="158" t="str">
        <f>IF($B239=FALSE,"",Length_11!B234)</f>
        <v/>
      </c>
      <c r="E239" s="175" t="str">
        <f>IF($B239=FALSE,"",Length_11!M234)</f>
        <v/>
      </c>
      <c r="F239" s="175" t="str">
        <f>IF($B239=FALSE,"",Length_11!N234)</f>
        <v/>
      </c>
      <c r="G239" s="175" t="str">
        <f>IF($B239=FALSE,"",Length_11!O234)</f>
        <v/>
      </c>
      <c r="H239" s="175" t="str">
        <f>IF($B239=FALSE,"",Length_11!P234)</f>
        <v/>
      </c>
      <c r="I239" s="175" t="str">
        <f>IF($B239=FALSE,"",Length_11!Q234)</f>
        <v/>
      </c>
      <c r="J239" s="175" t="str">
        <f>IF($B239=FALSE,"",Length_11!R234)</f>
        <v/>
      </c>
      <c r="K239" s="158" t="str">
        <f t="shared" si="88"/>
        <v/>
      </c>
      <c r="L239" s="176" t="str">
        <f t="shared" si="73"/>
        <v/>
      </c>
      <c r="M239" s="178" t="str">
        <f>IF($B239=FALSE,"",Calcu!K239*J$3)</f>
        <v/>
      </c>
      <c r="N239" s="177" t="str">
        <f>IF($B239=FALSE,"",Length_11!E547)</f>
        <v/>
      </c>
      <c r="O239" s="158" t="str">
        <f t="shared" si="89"/>
        <v/>
      </c>
      <c r="P239" s="158" t="str">
        <f t="shared" si="90"/>
        <v/>
      </c>
      <c r="Q239" s="158" t="str">
        <f t="shared" si="91"/>
        <v/>
      </c>
      <c r="R239" s="158" t="str">
        <f t="shared" si="92"/>
        <v/>
      </c>
      <c r="S239" s="165" t="str">
        <f t="shared" si="74"/>
        <v/>
      </c>
      <c r="T239" s="197" t="str">
        <f t="shared" si="75"/>
        <v/>
      </c>
      <c r="U239" s="158" t="str">
        <f t="shared" si="76"/>
        <v/>
      </c>
      <c r="V239" s="158" t="str">
        <f t="shared" si="77"/>
        <v/>
      </c>
      <c r="W239" s="158" t="str">
        <f t="shared" si="78"/>
        <v/>
      </c>
      <c r="X239" s="158" t="str">
        <f t="shared" si="79"/>
        <v/>
      </c>
      <c r="Y239" s="158" t="str">
        <f t="shared" si="80"/>
        <v/>
      </c>
      <c r="Z239" s="158" t="str">
        <f t="shared" si="81"/>
        <v/>
      </c>
      <c r="AA239" s="202" t="str">
        <f t="shared" si="82"/>
        <v/>
      </c>
      <c r="AB239" s="203" t="str">
        <f t="shared" si="93"/>
        <v/>
      </c>
      <c r="AC239" s="158" t="str">
        <f t="shared" si="94"/>
        <v/>
      </c>
      <c r="AD239" s="158" t="str">
        <f t="shared" si="95"/>
        <v/>
      </c>
      <c r="AE239" s="122"/>
      <c r="AF239" s="158" t="e">
        <f ca="1">IF(Length_11!J234&lt;0,ROUNDUP(Length_11!J234*J$3,$M$335),ROUNDDOWN(Length_11!J234*J$3,$M$335))</f>
        <v>#DIV/0!</v>
      </c>
      <c r="AG239" s="158" t="e">
        <f ca="1">IF(Length_11!K234&lt;0,ROUNDDOWN(Length_11!K234*J$3,$M$335),ROUNDUP(Length_11!K234*J$3,$M$335))</f>
        <v>#DIV/0!</v>
      </c>
      <c r="AH239" s="158" t="str">
        <f t="shared" si="83"/>
        <v>-</v>
      </c>
      <c r="AI239" s="158" t="str">
        <f t="shared" si="84"/>
        <v>-</v>
      </c>
      <c r="AJ239" s="158" t="str">
        <f t="shared" si="85"/>
        <v>-</v>
      </c>
      <c r="AK239" s="158" t="str">
        <f t="shared" si="86"/>
        <v>-</v>
      </c>
      <c r="AL239" s="158" t="str">
        <f t="shared" si="96"/>
        <v/>
      </c>
      <c r="AM239" s="158" t="e">
        <f t="shared" ca="1" si="87"/>
        <v>#DIV/0!</v>
      </c>
    </row>
    <row r="240" spans="2:39" ht="15" customHeight="1">
      <c r="B240" s="175" t="b">
        <f>IF(TRIM(Length_11!A235)="",FALSE,TRUE)</f>
        <v>0</v>
      </c>
      <c r="C240" s="158" t="str">
        <f>IF($B240=FALSE,"",VALUE(Length_11!A235))</f>
        <v/>
      </c>
      <c r="D240" s="158" t="str">
        <f>IF($B240=FALSE,"",Length_11!B235)</f>
        <v/>
      </c>
      <c r="E240" s="175" t="str">
        <f>IF($B240=FALSE,"",Length_11!M235)</f>
        <v/>
      </c>
      <c r="F240" s="175" t="str">
        <f>IF($B240=FALSE,"",Length_11!N235)</f>
        <v/>
      </c>
      <c r="G240" s="175" t="str">
        <f>IF($B240=FALSE,"",Length_11!O235)</f>
        <v/>
      </c>
      <c r="H240" s="175" t="str">
        <f>IF($B240=FALSE,"",Length_11!P235)</f>
        <v/>
      </c>
      <c r="I240" s="175" t="str">
        <f>IF($B240=FALSE,"",Length_11!Q235)</f>
        <v/>
      </c>
      <c r="J240" s="175" t="str">
        <f>IF($B240=FALSE,"",Length_11!R235)</f>
        <v/>
      </c>
      <c r="K240" s="158" t="str">
        <f t="shared" si="88"/>
        <v/>
      </c>
      <c r="L240" s="176" t="str">
        <f t="shared" si="73"/>
        <v/>
      </c>
      <c r="M240" s="178" t="str">
        <f>IF($B240=FALSE,"",Calcu!K240*J$3)</f>
        <v/>
      </c>
      <c r="N240" s="177" t="str">
        <f>IF($B240=FALSE,"",Length_11!E548)</f>
        <v/>
      </c>
      <c r="O240" s="158" t="str">
        <f t="shared" si="89"/>
        <v/>
      </c>
      <c r="P240" s="158" t="str">
        <f t="shared" si="90"/>
        <v/>
      </c>
      <c r="Q240" s="158" t="str">
        <f t="shared" si="91"/>
        <v/>
      </c>
      <c r="R240" s="158" t="str">
        <f t="shared" si="92"/>
        <v/>
      </c>
      <c r="S240" s="165" t="str">
        <f t="shared" si="74"/>
        <v/>
      </c>
      <c r="T240" s="197" t="str">
        <f t="shared" si="75"/>
        <v/>
      </c>
      <c r="U240" s="158" t="str">
        <f t="shared" si="76"/>
        <v/>
      </c>
      <c r="V240" s="158" t="str">
        <f t="shared" si="77"/>
        <v/>
      </c>
      <c r="W240" s="158" t="str">
        <f t="shared" si="78"/>
        <v/>
      </c>
      <c r="X240" s="158" t="str">
        <f t="shared" si="79"/>
        <v/>
      </c>
      <c r="Y240" s="158" t="str">
        <f t="shared" si="80"/>
        <v/>
      </c>
      <c r="Z240" s="158" t="str">
        <f t="shared" si="81"/>
        <v/>
      </c>
      <c r="AA240" s="202" t="str">
        <f t="shared" si="82"/>
        <v/>
      </c>
      <c r="AB240" s="203" t="str">
        <f t="shared" si="93"/>
        <v/>
      </c>
      <c r="AC240" s="158" t="str">
        <f t="shared" si="94"/>
        <v/>
      </c>
      <c r="AD240" s="158" t="str">
        <f t="shared" si="95"/>
        <v/>
      </c>
      <c r="AE240" s="122"/>
      <c r="AF240" s="158" t="e">
        <f ca="1">IF(Length_11!J235&lt;0,ROUNDUP(Length_11!J235*J$3,$M$335),ROUNDDOWN(Length_11!J235*J$3,$M$335))</f>
        <v>#DIV/0!</v>
      </c>
      <c r="AG240" s="158" t="e">
        <f ca="1">IF(Length_11!K235&lt;0,ROUNDDOWN(Length_11!K235*J$3,$M$335),ROUNDUP(Length_11!K235*J$3,$M$335))</f>
        <v>#DIV/0!</v>
      </c>
      <c r="AH240" s="158" t="str">
        <f t="shared" si="83"/>
        <v>-</v>
      </c>
      <c r="AI240" s="158" t="str">
        <f t="shared" si="84"/>
        <v>-</v>
      </c>
      <c r="AJ240" s="158" t="str">
        <f t="shared" si="85"/>
        <v>-</v>
      </c>
      <c r="AK240" s="158" t="str">
        <f t="shared" si="86"/>
        <v>-</v>
      </c>
      <c r="AL240" s="158" t="str">
        <f t="shared" si="96"/>
        <v/>
      </c>
      <c r="AM240" s="158" t="e">
        <f t="shared" ca="1" si="87"/>
        <v>#DIV/0!</v>
      </c>
    </row>
    <row r="241" spans="2:39" ht="15" customHeight="1">
      <c r="B241" s="175" t="b">
        <f>IF(TRIM(Length_11!A236)="",FALSE,TRUE)</f>
        <v>0</v>
      </c>
      <c r="C241" s="158" t="str">
        <f>IF($B241=FALSE,"",VALUE(Length_11!A236))</f>
        <v/>
      </c>
      <c r="D241" s="158" t="str">
        <f>IF($B241=FALSE,"",Length_11!B236)</f>
        <v/>
      </c>
      <c r="E241" s="175" t="str">
        <f>IF($B241=FALSE,"",Length_11!M236)</f>
        <v/>
      </c>
      <c r="F241" s="175" t="str">
        <f>IF($B241=FALSE,"",Length_11!N236)</f>
        <v/>
      </c>
      <c r="G241" s="175" t="str">
        <f>IF($B241=FALSE,"",Length_11!O236)</f>
        <v/>
      </c>
      <c r="H241" s="175" t="str">
        <f>IF($B241=FALSE,"",Length_11!P236)</f>
        <v/>
      </c>
      <c r="I241" s="175" t="str">
        <f>IF($B241=FALSE,"",Length_11!Q236)</f>
        <v/>
      </c>
      <c r="J241" s="175" t="str">
        <f>IF($B241=FALSE,"",Length_11!R236)</f>
        <v/>
      </c>
      <c r="K241" s="158" t="str">
        <f t="shared" si="88"/>
        <v/>
      </c>
      <c r="L241" s="176" t="str">
        <f t="shared" si="73"/>
        <v/>
      </c>
      <c r="M241" s="178" t="str">
        <f>IF($B241=FALSE,"",Calcu!K241*J$3)</f>
        <v/>
      </c>
      <c r="N241" s="177" t="str">
        <f>IF($B241=FALSE,"",Length_11!E549)</f>
        <v/>
      </c>
      <c r="O241" s="158" t="str">
        <f t="shared" si="89"/>
        <v/>
      </c>
      <c r="P241" s="158" t="str">
        <f t="shared" si="90"/>
        <v/>
      </c>
      <c r="Q241" s="158" t="str">
        <f t="shared" si="91"/>
        <v/>
      </c>
      <c r="R241" s="158" t="str">
        <f t="shared" si="92"/>
        <v/>
      </c>
      <c r="S241" s="165" t="str">
        <f t="shared" si="74"/>
        <v/>
      </c>
      <c r="T241" s="197" t="str">
        <f t="shared" si="75"/>
        <v/>
      </c>
      <c r="U241" s="158" t="str">
        <f t="shared" si="76"/>
        <v/>
      </c>
      <c r="V241" s="158" t="str">
        <f t="shared" si="77"/>
        <v/>
      </c>
      <c r="W241" s="158" t="str">
        <f t="shared" si="78"/>
        <v/>
      </c>
      <c r="X241" s="158" t="str">
        <f t="shared" si="79"/>
        <v/>
      </c>
      <c r="Y241" s="158" t="str">
        <f t="shared" si="80"/>
        <v/>
      </c>
      <c r="Z241" s="158" t="str">
        <f t="shared" si="81"/>
        <v/>
      </c>
      <c r="AA241" s="202" t="str">
        <f t="shared" si="82"/>
        <v/>
      </c>
      <c r="AB241" s="203" t="str">
        <f t="shared" si="93"/>
        <v/>
      </c>
      <c r="AC241" s="158" t="str">
        <f t="shared" si="94"/>
        <v/>
      </c>
      <c r="AD241" s="158" t="str">
        <f t="shared" si="95"/>
        <v/>
      </c>
      <c r="AE241" s="122"/>
      <c r="AF241" s="158" t="e">
        <f ca="1">IF(Length_11!J236&lt;0,ROUNDUP(Length_11!J236*J$3,$M$335),ROUNDDOWN(Length_11!J236*J$3,$M$335))</f>
        <v>#DIV/0!</v>
      </c>
      <c r="AG241" s="158" t="e">
        <f ca="1">IF(Length_11!K236&lt;0,ROUNDDOWN(Length_11!K236*J$3,$M$335),ROUNDUP(Length_11!K236*J$3,$M$335))</f>
        <v>#DIV/0!</v>
      </c>
      <c r="AH241" s="158" t="str">
        <f t="shared" si="83"/>
        <v>-</v>
      </c>
      <c r="AI241" s="158" t="str">
        <f t="shared" si="84"/>
        <v>-</v>
      </c>
      <c r="AJ241" s="158" t="str">
        <f t="shared" si="85"/>
        <v>-</v>
      </c>
      <c r="AK241" s="158" t="str">
        <f t="shared" si="86"/>
        <v>-</v>
      </c>
      <c r="AL241" s="158" t="str">
        <f t="shared" si="96"/>
        <v/>
      </c>
      <c r="AM241" s="158" t="e">
        <f t="shared" ca="1" si="87"/>
        <v>#DIV/0!</v>
      </c>
    </row>
    <row r="242" spans="2:39" ht="15" customHeight="1">
      <c r="B242" s="175" t="b">
        <f>IF(TRIM(Length_11!A237)="",FALSE,TRUE)</f>
        <v>0</v>
      </c>
      <c r="C242" s="158" t="str">
        <f>IF($B242=FALSE,"",VALUE(Length_11!A237))</f>
        <v/>
      </c>
      <c r="D242" s="158" t="str">
        <f>IF($B242=FALSE,"",Length_11!B237)</f>
        <v/>
      </c>
      <c r="E242" s="175" t="str">
        <f>IF($B242=FALSE,"",Length_11!M237)</f>
        <v/>
      </c>
      <c r="F242" s="175" t="str">
        <f>IF($B242=FALSE,"",Length_11!N237)</f>
        <v/>
      </c>
      <c r="G242" s="175" t="str">
        <f>IF($B242=FALSE,"",Length_11!O237)</f>
        <v/>
      </c>
      <c r="H242" s="175" t="str">
        <f>IF($B242=FALSE,"",Length_11!P237)</f>
        <v/>
      </c>
      <c r="I242" s="175" t="str">
        <f>IF($B242=FALSE,"",Length_11!Q237)</f>
        <v/>
      </c>
      <c r="J242" s="175" t="str">
        <f>IF($B242=FALSE,"",Length_11!R237)</f>
        <v/>
      </c>
      <c r="K242" s="158" t="str">
        <f t="shared" si="88"/>
        <v/>
      </c>
      <c r="L242" s="176" t="str">
        <f t="shared" si="73"/>
        <v/>
      </c>
      <c r="M242" s="178" t="str">
        <f>IF($B242=FALSE,"",Calcu!K242*J$3)</f>
        <v/>
      </c>
      <c r="N242" s="177" t="str">
        <f>IF($B242=FALSE,"",Length_11!E550)</f>
        <v/>
      </c>
      <c r="O242" s="158" t="str">
        <f t="shared" si="89"/>
        <v/>
      </c>
      <c r="P242" s="158" t="str">
        <f t="shared" si="90"/>
        <v/>
      </c>
      <c r="Q242" s="158" t="str">
        <f t="shared" si="91"/>
        <v/>
      </c>
      <c r="R242" s="158" t="str">
        <f t="shared" si="92"/>
        <v/>
      </c>
      <c r="S242" s="165" t="str">
        <f t="shared" si="74"/>
        <v/>
      </c>
      <c r="T242" s="197" t="str">
        <f t="shared" si="75"/>
        <v/>
      </c>
      <c r="U242" s="158" t="str">
        <f t="shared" si="76"/>
        <v/>
      </c>
      <c r="V242" s="158" t="str">
        <f t="shared" si="77"/>
        <v/>
      </c>
      <c r="W242" s="158" t="str">
        <f t="shared" si="78"/>
        <v/>
      </c>
      <c r="X242" s="158" t="str">
        <f t="shared" si="79"/>
        <v/>
      </c>
      <c r="Y242" s="158" t="str">
        <f t="shared" si="80"/>
        <v/>
      </c>
      <c r="Z242" s="158" t="str">
        <f t="shared" si="81"/>
        <v/>
      </c>
      <c r="AA242" s="202" t="str">
        <f t="shared" si="82"/>
        <v/>
      </c>
      <c r="AB242" s="203" t="str">
        <f t="shared" si="93"/>
        <v/>
      </c>
      <c r="AC242" s="158" t="str">
        <f t="shared" si="94"/>
        <v/>
      </c>
      <c r="AD242" s="158" t="str">
        <f t="shared" si="95"/>
        <v/>
      </c>
      <c r="AE242" s="122"/>
      <c r="AF242" s="158" t="e">
        <f ca="1">IF(Length_11!J237&lt;0,ROUNDUP(Length_11!J237*J$3,$M$335),ROUNDDOWN(Length_11!J237*J$3,$M$335))</f>
        <v>#DIV/0!</v>
      </c>
      <c r="AG242" s="158" t="e">
        <f ca="1">IF(Length_11!K237&lt;0,ROUNDDOWN(Length_11!K237*J$3,$M$335),ROUNDUP(Length_11!K237*J$3,$M$335))</f>
        <v>#DIV/0!</v>
      </c>
      <c r="AH242" s="158" t="str">
        <f t="shared" si="83"/>
        <v>-</v>
      </c>
      <c r="AI242" s="158" t="str">
        <f t="shared" si="84"/>
        <v>-</v>
      </c>
      <c r="AJ242" s="158" t="str">
        <f t="shared" si="85"/>
        <v>-</v>
      </c>
      <c r="AK242" s="158" t="str">
        <f t="shared" si="86"/>
        <v>-</v>
      </c>
      <c r="AL242" s="158" t="str">
        <f t="shared" si="96"/>
        <v/>
      </c>
      <c r="AM242" s="158" t="e">
        <f t="shared" ca="1" si="87"/>
        <v>#DIV/0!</v>
      </c>
    </row>
    <row r="243" spans="2:39" ht="15" customHeight="1">
      <c r="B243" s="175" t="b">
        <f>IF(TRIM(Length_11!A238)="",FALSE,TRUE)</f>
        <v>0</v>
      </c>
      <c r="C243" s="158" t="str">
        <f>IF($B243=FALSE,"",VALUE(Length_11!A238))</f>
        <v/>
      </c>
      <c r="D243" s="158" t="str">
        <f>IF($B243=FALSE,"",Length_11!B238)</f>
        <v/>
      </c>
      <c r="E243" s="175" t="str">
        <f>IF($B243=FALSE,"",Length_11!M238)</f>
        <v/>
      </c>
      <c r="F243" s="175" t="str">
        <f>IF($B243=FALSE,"",Length_11!N238)</f>
        <v/>
      </c>
      <c r="G243" s="175" t="str">
        <f>IF($B243=FALSE,"",Length_11!O238)</f>
        <v/>
      </c>
      <c r="H243" s="175" t="str">
        <f>IF($B243=FALSE,"",Length_11!P238)</f>
        <v/>
      </c>
      <c r="I243" s="175" t="str">
        <f>IF($B243=FALSE,"",Length_11!Q238)</f>
        <v/>
      </c>
      <c r="J243" s="175" t="str">
        <f>IF($B243=FALSE,"",Length_11!R238)</f>
        <v/>
      </c>
      <c r="K243" s="158" t="str">
        <f t="shared" si="88"/>
        <v/>
      </c>
      <c r="L243" s="176" t="str">
        <f t="shared" si="73"/>
        <v/>
      </c>
      <c r="M243" s="178" t="str">
        <f>IF($B243=FALSE,"",Calcu!K243*J$3)</f>
        <v/>
      </c>
      <c r="N243" s="177" t="str">
        <f>IF($B243=FALSE,"",Length_11!E551)</f>
        <v/>
      </c>
      <c r="O243" s="158" t="str">
        <f t="shared" si="89"/>
        <v/>
      </c>
      <c r="P243" s="158" t="str">
        <f t="shared" si="90"/>
        <v/>
      </c>
      <c r="Q243" s="158" t="str">
        <f t="shared" si="91"/>
        <v/>
      </c>
      <c r="R243" s="158" t="str">
        <f t="shared" si="92"/>
        <v/>
      </c>
      <c r="S243" s="165" t="str">
        <f t="shared" si="74"/>
        <v/>
      </c>
      <c r="T243" s="197" t="str">
        <f t="shared" si="75"/>
        <v/>
      </c>
      <c r="U243" s="158" t="str">
        <f t="shared" si="76"/>
        <v/>
      </c>
      <c r="V243" s="158" t="str">
        <f t="shared" si="77"/>
        <v/>
      </c>
      <c r="W243" s="158" t="str">
        <f t="shared" si="78"/>
        <v/>
      </c>
      <c r="X243" s="158" t="str">
        <f t="shared" si="79"/>
        <v/>
      </c>
      <c r="Y243" s="158" t="str">
        <f t="shared" si="80"/>
        <v/>
      </c>
      <c r="Z243" s="158" t="str">
        <f t="shared" si="81"/>
        <v/>
      </c>
      <c r="AA243" s="202" t="str">
        <f t="shared" si="82"/>
        <v/>
      </c>
      <c r="AB243" s="203" t="str">
        <f t="shared" si="93"/>
        <v/>
      </c>
      <c r="AC243" s="158" t="str">
        <f t="shared" si="94"/>
        <v/>
      </c>
      <c r="AD243" s="158" t="str">
        <f t="shared" si="95"/>
        <v/>
      </c>
      <c r="AE243" s="122"/>
      <c r="AF243" s="158" t="e">
        <f ca="1">IF(Length_11!J238&lt;0,ROUNDUP(Length_11!J238*J$3,$M$335),ROUNDDOWN(Length_11!J238*J$3,$M$335))</f>
        <v>#DIV/0!</v>
      </c>
      <c r="AG243" s="158" t="e">
        <f ca="1">IF(Length_11!K238&lt;0,ROUNDDOWN(Length_11!K238*J$3,$M$335),ROUNDUP(Length_11!K238*J$3,$M$335))</f>
        <v>#DIV/0!</v>
      </c>
      <c r="AH243" s="158" t="str">
        <f t="shared" si="83"/>
        <v>-</v>
      </c>
      <c r="AI243" s="158" t="str">
        <f t="shared" si="84"/>
        <v>-</v>
      </c>
      <c r="AJ243" s="158" t="str">
        <f t="shared" si="85"/>
        <v>-</v>
      </c>
      <c r="AK243" s="158" t="str">
        <f t="shared" si="86"/>
        <v>-</v>
      </c>
      <c r="AL243" s="158" t="str">
        <f t="shared" si="96"/>
        <v/>
      </c>
      <c r="AM243" s="158" t="e">
        <f t="shared" ca="1" si="87"/>
        <v>#DIV/0!</v>
      </c>
    </row>
    <row r="244" spans="2:39" ht="15" customHeight="1">
      <c r="B244" s="175" t="b">
        <f>IF(TRIM(Length_11!A239)="",FALSE,TRUE)</f>
        <v>0</v>
      </c>
      <c r="C244" s="158" t="str">
        <f>IF($B244=FALSE,"",VALUE(Length_11!A239))</f>
        <v/>
      </c>
      <c r="D244" s="158" t="str">
        <f>IF($B244=FALSE,"",Length_11!B239)</f>
        <v/>
      </c>
      <c r="E244" s="175" t="str">
        <f>IF($B244=FALSE,"",Length_11!M239)</f>
        <v/>
      </c>
      <c r="F244" s="175" t="str">
        <f>IF($B244=FALSE,"",Length_11!N239)</f>
        <v/>
      </c>
      <c r="G244" s="175" t="str">
        <f>IF($B244=FALSE,"",Length_11!O239)</f>
        <v/>
      </c>
      <c r="H244" s="175" t="str">
        <f>IF($B244=FALSE,"",Length_11!P239)</f>
        <v/>
      </c>
      <c r="I244" s="175" t="str">
        <f>IF($B244=FALSE,"",Length_11!Q239)</f>
        <v/>
      </c>
      <c r="J244" s="175" t="str">
        <f>IF($B244=FALSE,"",Length_11!R239)</f>
        <v/>
      </c>
      <c r="K244" s="158" t="str">
        <f t="shared" si="88"/>
        <v/>
      </c>
      <c r="L244" s="176" t="str">
        <f t="shared" si="73"/>
        <v/>
      </c>
      <c r="M244" s="178" t="str">
        <f>IF($B244=FALSE,"",Calcu!K244*J$3)</f>
        <v/>
      </c>
      <c r="N244" s="177" t="str">
        <f>IF($B244=FALSE,"",Length_11!E552)</f>
        <v/>
      </c>
      <c r="O244" s="158" t="str">
        <f t="shared" si="89"/>
        <v/>
      </c>
      <c r="P244" s="158" t="str">
        <f t="shared" si="90"/>
        <v/>
      </c>
      <c r="Q244" s="158" t="str">
        <f t="shared" si="91"/>
        <v/>
      </c>
      <c r="R244" s="158" t="str">
        <f t="shared" si="92"/>
        <v/>
      </c>
      <c r="S244" s="165" t="str">
        <f t="shared" si="74"/>
        <v/>
      </c>
      <c r="T244" s="197" t="str">
        <f t="shared" si="75"/>
        <v/>
      </c>
      <c r="U244" s="158" t="str">
        <f t="shared" si="76"/>
        <v/>
      </c>
      <c r="V244" s="158" t="str">
        <f t="shared" si="77"/>
        <v/>
      </c>
      <c r="W244" s="158" t="str">
        <f t="shared" si="78"/>
        <v/>
      </c>
      <c r="X244" s="158" t="str">
        <f t="shared" si="79"/>
        <v/>
      </c>
      <c r="Y244" s="158" t="str">
        <f t="shared" si="80"/>
        <v/>
      </c>
      <c r="Z244" s="158" t="str">
        <f t="shared" si="81"/>
        <v/>
      </c>
      <c r="AA244" s="202" t="str">
        <f t="shared" si="82"/>
        <v/>
      </c>
      <c r="AB244" s="203" t="str">
        <f t="shared" si="93"/>
        <v/>
      </c>
      <c r="AC244" s="158" t="str">
        <f t="shared" si="94"/>
        <v/>
      </c>
      <c r="AD244" s="158" t="str">
        <f t="shared" si="95"/>
        <v/>
      </c>
      <c r="AE244" s="122"/>
      <c r="AF244" s="158" t="e">
        <f ca="1">IF(Length_11!J239&lt;0,ROUNDUP(Length_11!J239*J$3,$M$335),ROUNDDOWN(Length_11!J239*J$3,$M$335))</f>
        <v>#DIV/0!</v>
      </c>
      <c r="AG244" s="158" t="e">
        <f ca="1">IF(Length_11!K239&lt;0,ROUNDDOWN(Length_11!K239*J$3,$M$335),ROUNDUP(Length_11!K239*J$3,$M$335))</f>
        <v>#DIV/0!</v>
      </c>
      <c r="AH244" s="158" t="str">
        <f t="shared" si="83"/>
        <v>-</v>
      </c>
      <c r="AI244" s="158" t="str">
        <f t="shared" si="84"/>
        <v>-</v>
      </c>
      <c r="AJ244" s="158" t="str">
        <f t="shared" si="85"/>
        <v>-</v>
      </c>
      <c r="AK244" s="158" t="str">
        <f t="shared" si="86"/>
        <v>-</v>
      </c>
      <c r="AL244" s="158" t="str">
        <f t="shared" si="96"/>
        <v/>
      </c>
      <c r="AM244" s="158" t="e">
        <f t="shared" ca="1" si="87"/>
        <v>#DIV/0!</v>
      </c>
    </row>
    <row r="245" spans="2:39" ht="15" customHeight="1">
      <c r="B245" s="175" t="b">
        <f>IF(TRIM(Length_11!A240)="",FALSE,TRUE)</f>
        <v>0</v>
      </c>
      <c r="C245" s="158" t="str">
        <f>IF($B245=FALSE,"",VALUE(Length_11!A240))</f>
        <v/>
      </c>
      <c r="D245" s="158" t="str">
        <f>IF($B245=FALSE,"",Length_11!B240)</f>
        <v/>
      </c>
      <c r="E245" s="175" t="str">
        <f>IF($B245=FALSE,"",Length_11!M240)</f>
        <v/>
      </c>
      <c r="F245" s="175" t="str">
        <f>IF($B245=FALSE,"",Length_11!N240)</f>
        <v/>
      </c>
      <c r="G245" s="175" t="str">
        <f>IF($B245=FALSE,"",Length_11!O240)</f>
        <v/>
      </c>
      <c r="H245" s="175" t="str">
        <f>IF($B245=FALSE,"",Length_11!P240)</f>
        <v/>
      </c>
      <c r="I245" s="175" t="str">
        <f>IF($B245=FALSE,"",Length_11!Q240)</f>
        <v/>
      </c>
      <c r="J245" s="175" t="str">
        <f>IF($B245=FALSE,"",Length_11!R240)</f>
        <v/>
      </c>
      <c r="K245" s="158" t="str">
        <f t="shared" si="88"/>
        <v/>
      </c>
      <c r="L245" s="176" t="str">
        <f t="shared" si="73"/>
        <v/>
      </c>
      <c r="M245" s="178" t="str">
        <f>IF($B245=FALSE,"",Calcu!K245*J$3)</f>
        <v/>
      </c>
      <c r="N245" s="177" t="str">
        <f>IF($B245=FALSE,"",Length_11!E553)</f>
        <v/>
      </c>
      <c r="O245" s="158" t="str">
        <f t="shared" si="89"/>
        <v/>
      </c>
      <c r="P245" s="158" t="str">
        <f t="shared" si="90"/>
        <v/>
      </c>
      <c r="Q245" s="158" t="str">
        <f t="shared" si="91"/>
        <v/>
      </c>
      <c r="R245" s="158" t="str">
        <f t="shared" si="92"/>
        <v/>
      </c>
      <c r="S245" s="165" t="str">
        <f t="shared" si="74"/>
        <v/>
      </c>
      <c r="T245" s="197" t="str">
        <f t="shared" si="75"/>
        <v/>
      </c>
      <c r="U245" s="158" t="str">
        <f t="shared" si="76"/>
        <v/>
      </c>
      <c r="V245" s="158" t="str">
        <f t="shared" si="77"/>
        <v/>
      </c>
      <c r="W245" s="158" t="str">
        <f t="shared" si="78"/>
        <v/>
      </c>
      <c r="X245" s="158" t="str">
        <f t="shared" si="79"/>
        <v/>
      </c>
      <c r="Y245" s="158" t="str">
        <f t="shared" si="80"/>
        <v/>
      </c>
      <c r="Z245" s="158" t="str">
        <f t="shared" si="81"/>
        <v/>
      </c>
      <c r="AA245" s="202" t="str">
        <f t="shared" si="82"/>
        <v/>
      </c>
      <c r="AB245" s="203" t="str">
        <f t="shared" si="93"/>
        <v/>
      </c>
      <c r="AC245" s="158" t="str">
        <f t="shared" si="94"/>
        <v/>
      </c>
      <c r="AD245" s="158" t="str">
        <f t="shared" si="95"/>
        <v/>
      </c>
      <c r="AE245" s="122"/>
      <c r="AF245" s="158" t="e">
        <f ca="1">IF(Length_11!J240&lt;0,ROUNDUP(Length_11!J240*J$3,$M$335),ROUNDDOWN(Length_11!J240*J$3,$M$335))</f>
        <v>#DIV/0!</v>
      </c>
      <c r="AG245" s="158" t="e">
        <f ca="1">IF(Length_11!K240&lt;0,ROUNDDOWN(Length_11!K240*J$3,$M$335),ROUNDUP(Length_11!K240*J$3,$M$335))</f>
        <v>#DIV/0!</v>
      </c>
      <c r="AH245" s="158" t="str">
        <f t="shared" si="83"/>
        <v>-</v>
      </c>
      <c r="AI245" s="158" t="str">
        <f t="shared" si="84"/>
        <v>-</v>
      </c>
      <c r="AJ245" s="158" t="str">
        <f t="shared" si="85"/>
        <v>-</v>
      </c>
      <c r="AK245" s="158" t="str">
        <f t="shared" si="86"/>
        <v>-</v>
      </c>
      <c r="AL245" s="158" t="str">
        <f t="shared" si="96"/>
        <v/>
      </c>
      <c r="AM245" s="158" t="e">
        <f t="shared" ca="1" si="87"/>
        <v>#DIV/0!</v>
      </c>
    </row>
    <row r="246" spans="2:39" ht="15" customHeight="1">
      <c r="B246" s="175" t="b">
        <f>IF(TRIM(Length_11!A241)="",FALSE,TRUE)</f>
        <v>0</v>
      </c>
      <c r="C246" s="158" t="str">
        <f>IF($B246=FALSE,"",VALUE(Length_11!A241))</f>
        <v/>
      </c>
      <c r="D246" s="158" t="str">
        <f>IF($B246=FALSE,"",Length_11!B241)</f>
        <v/>
      </c>
      <c r="E246" s="175" t="str">
        <f>IF($B246=FALSE,"",Length_11!M241)</f>
        <v/>
      </c>
      <c r="F246" s="175" t="str">
        <f>IF($B246=FALSE,"",Length_11!N241)</f>
        <v/>
      </c>
      <c r="G246" s="175" t="str">
        <f>IF($B246=FALSE,"",Length_11!O241)</f>
        <v/>
      </c>
      <c r="H246" s="175" t="str">
        <f>IF($B246=FALSE,"",Length_11!P241)</f>
        <v/>
      </c>
      <c r="I246" s="175" t="str">
        <f>IF($B246=FALSE,"",Length_11!Q241)</f>
        <v/>
      </c>
      <c r="J246" s="175" t="str">
        <f>IF($B246=FALSE,"",Length_11!R241)</f>
        <v/>
      </c>
      <c r="K246" s="158" t="str">
        <f t="shared" si="88"/>
        <v/>
      </c>
      <c r="L246" s="176" t="str">
        <f t="shared" si="73"/>
        <v/>
      </c>
      <c r="M246" s="178" t="str">
        <f>IF($B246=FALSE,"",Calcu!K246*J$3)</f>
        <v/>
      </c>
      <c r="N246" s="177" t="str">
        <f>IF($B246=FALSE,"",Length_11!E554)</f>
        <v/>
      </c>
      <c r="O246" s="158" t="str">
        <f t="shared" si="89"/>
        <v/>
      </c>
      <c r="P246" s="158" t="str">
        <f t="shared" si="90"/>
        <v/>
      </c>
      <c r="Q246" s="158" t="str">
        <f t="shared" si="91"/>
        <v/>
      </c>
      <c r="R246" s="158" t="str">
        <f t="shared" si="92"/>
        <v/>
      </c>
      <c r="S246" s="165" t="str">
        <f t="shared" si="74"/>
        <v/>
      </c>
      <c r="T246" s="197" t="str">
        <f t="shared" si="75"/>
        <v/>
      </c>
      <c r="U246" s="158" t="str">
        <f t="shared" si="76"/>
        <v/>
      </c>
      <c r="V246" s="158" t="str">
        <f t="shared" si="77"/>
        <v/>
      </c>
      <c r="W246" s="158" t="str">
        <f t="shared" si="78"/>
        <v/>
      </c>
      <c r="X246" s="158" t="str">
        <f t="shared" si="79"/>
        <v/>
      </c>
      <c r="Y246" s="158" t="str">
        <f t="shared" si="80"/>
        <v/>
      </c>
      <c r="Z246" s="158" t="str">
        <f t="shared" si="81"/>
        <v/>
      </c>
      <c r="AA246" s="202" t="str">
        <f t="shared" si="82"/>
        <v/>
      </c>
      <c r="AB246" s="203" t="str">
        <f t="shared" si="93"/>
        <v/>
      </c>
      <c r="AC246" s="158" t="str">
        <f t="shared" si="94"/>
        <v/>
      </c>
      <c r="AD246" s="158" t="str">
        <f t="shared" si="95"/>
        <v/>
      </c>
      <c r="AE246" s="122"/>
      <c r="AF246" s="158" t="e">
        <f ca="1">IF(Length_11!J241&lt;0,ROUNDUP(Length_11!J241*J$3,$M$335),ROUNDDOWN(Length_11!J241*J$3,$M$335))</f>
        <v>#DIV/0!</v>
      </c>
      <c r="AG246" s="158" t="e">
        <f ca="1">IF(Length_11!K241&lt;0,ROUNDDOWN(Length_11!K241*J$3,$M$335),ROUNDUP(Length_11!K241*J$3,$M$335))</f>
        <v>#DIV/0!</v>
      </c>
      <c r="AH246" s="158" t="str">
        <f t="shared" si="83"/>
        <v>-</v>
      </c>
      <c r="AI246" s="158" t="str">
        <f t="shared" si="84"/>
        <v>-</v>
      </c>
      <c r="AJ246" s="158" t="str">
        <f t="shared" si="85"/>
        <v>-</v>
      </c>
      <c r="AK246" s="158" t="str">
        <f t="shared" si="86"/>
        <v>-</v>
      </c>
      <c r="AL246" s="158" t="str">
        <f t="shared" si="96"/>
        <v/>
      </c>
      <c r="AM246" s="158" t="e">
        <f t="shared" ca="1" si="87"/>
        <v>#DIV/0!</v>
      </c>
    </row>
    <row r="247" spans="2:39" ht="15" customHeight="1">
      <c r="B247" s="175" t="b">
        <f>IF(TRIM(Length_11!A242)="",FALSE,TRUE)</f>
        <v>0</v>
      </c>
      <c r="C247" s="158" t="str">
        <f>IF($B247=FALSE,"",VALUE(Length_11!A242))</f>
        <v/>
      </c>
      <c r="D247" s="158" t="str">
        <f>IF($B247=FALSE,"",Length_11!B242)</f>
        <v/>
      </c>
      <c r="E247" s="175" t="str">
        <f>IF($B247=FALSE,"",Length_11!M242)</f>
        <v/>
      </c>
      <c r="F247" s="175" t="str">
        <f>IF($B247=FALSE,"",Length_11!N242)</f>
        <v/>
      </c>
      <c r="G247" s="175" t="str">
        <f>IF($B247=FALSE,"",Length_11!O242)</f>
        <v/>
      </c>
      <c r="H247" s="175" t="str">
        <f>IF($B247=FALSE,"",Length_11!P242)</f>
        <v/>
      </c>
      <c r="I247" s="175" t="str">
        <f>IF($B247=FALSE,"",Length_11!Q242)</f>
        <v/>
      </c>
      <c r="J247" s="175" t="str">
        <f>IF($B247=FALSE,"",Length_11!R242)</f>
        <v/>
      </c>
      <c r="K247" s="158" t="str">
        <f t="shared" si="88"/>
        <v/>
      </c>
      <c r="L247" s="176" t="str">
        <f t="shared" si="73"/>
        <v/>
      </c>
      <c r="M247" s="178" t="str">
        <f>IF($B247=FALSE,"",Calcu!K247*J$3)</f>
        <v/>
      </c>
      <c r="N247" s="177" t="str">
        <f>IF($B247=FALSE,"",Length_11!E555)</f>
        <v/>
      </c>
      <c r="O247" s="158" t="str">
        <f t="shared" si="89"/>
        <v/>
      </c>
      <c r="P247" s="158" t="str">
        <f t="shared" si="90"/>
        <v/>
      </c>
      <c r="Q247" s="158" t="str">
        <f t="shared" si="91"/>
        <v/>
      </c>
      <c r="R247" s="158" t="str">
        <f t="shared" si="92"/>
        <v/>
      </c>
      <c r="S247" s="165" t="str">
        <f t="shared" si="74"/>
        <v/>
      </c>
      <c r="T247" s="197" t="str">
        <f t="shared" si="75"/>
        <v/>
      </c>
      <c r="U247" s="158" t="str">
        <f t="shared" si="76"/>
        <v/>
      </c>
      <c r="V247" s="158" t="str">
        <f t="shared" si="77"/>
        <v/>
      </c>
      <c r="W247" s="158" t="str">
        <f t="shared" si="78"/>
        <v/>
      </c>
      <c r="X247" s="158" t="str">
        <f t="shared" si="79"/>
        <v/>
      </c>
      <c r="Y247" s="158" t="str">
        <f t="shared" si="80"/>
        <v/>
      </c>
      <c r="Z247" s="158" t="str">
        <f t="shared" si="81"/>
        <v/>
      </c>
      <c r="AA247" s="202" t="str">
        <f t="shared" si="82"/>
        <v/>
      </c>
      <c r="AB247" s="203" t="str">
        <f t="shared" si="93"/>
        <v/>
      </c>
      <c r="AC247" s="158" t="str">
        <f t="shared" si="94"/>
        <v/>
      </c>
      <c r="AD247" s="158" t="str">
        <f t="shared" si="95"/>
        <v/>
      </c>
      <c r="AE247" s="122"/>
      <c r="AF247" s="158" t="e">
        <f ca="1">IF(Length_11!J242&lt;0,ROUNDUP(Length_11!J242*J$3,$M$335),ROUNDDOWN(Length_11!J242*J$3,$M$335))</f>
        <v>#DIV/0!</v>
      </c>
      <c r="AG247" s="158" t="e">
        <f ca="1">IF(Length_11!K242&lt;0,ROUNDDOWN(Length_11!K242*J$3,$M$335),ROUNDUP(Length_11!K242*J$3,$M$335))</f>
        <v>#DIV/0!</v>
      </c>
      <c r="AH247" s="158" t="str">
        <f t="shared" si="83"/>
        <v>-</v>
      </c>
      <c r="AI247" s="158" t="str">
        <f t="shared" si="84"/>
        <v>-</v>
      </c>
      <c r="AJ247" s="158" t="str">
        <f t="shared" si="85"/>
        <v>-</v>
      </c>
      <c r="AK247" s="158" t="str">
        <f t="shared" si="86"/>
        <v>-</v>
      </c>
      <c r="AL247" s="158" t="str">
        <f t="shared" si="96"/>
        <v/>
      </c>
      <c r="AM247" s="158" t="e">
        <f t="shared" ca="1" si="87"/>
        <v>#DIV/0!</v>
      </c>
    </row>
    <row r="248" spans="2:39" ht="15" customHeight="1">
      <c r="B248" s="175" t="b">
        <f>IF(TRIM(Length_11!A243)="",FALSE,TRUE)</f>
        <v>0</v>
      </c>
      <c r="C248" s="158" t="str">
        <f>IF($B248=FALSE,"",VALUE(Length_11!A243))</f>
        <v/>
      </c>
      <c r="D248" s="158" t="str">
        <f>IF($B248=FALSE,"",Length_11!B243)</f>
        <v/>
      </c>
      <c r="E248" s="175" t="str">
        <f>IF($B248=FALSE,"",Length_11!M243)</f>
        <v/>
      </c>
      <c r="F248" s="175" t="str">
        <f>IF($B248=FALSE,"",Length_11!N243)</f>
        <v/>
      </c>
      <c r="G248" s="175" t="str">
        <f>IF($B248=FALSE,"",Length_11!O243)</f>
        <v/>
      </c>
      <c r="H248" s="175" t="str">
        <f>IF($B248=FALSE,"",Length_11!P243)</f>
        <v/>
      </c>
      <c r="I248" s="175" t="str">
        <f>IF($B248=FALSE,"",Length_11!Q243)</f>
        <v/>
      </c>
      <c r="J248" s="175" t="str">
        <f>IF($B248=FALSE,"",Length_11!R243)</f>
        <v/>
      </c>
      <c r="K248" s="158" t="str">
        <f t="shared" si="88"/>
        <v/>
      </c>
      <c r="L248" s="176" t="str">
        <f t="shared" si="73"/>
        <v/>
      </c>
      <c r="M248" s="178" t="str">
        <f>IF($B248=FALSE,"",Calcu!K248*J$3)</f>
        <v/>
      </c>
      <c r="N248" s="177" t="str">
        <f>IF($B248=FALSE,"",Length_11!E556)</f>
        <v/>
      </c>
      <c r="O248" s="158" t="str">
        <f t="shared" si="89"/>
        <v/>
      </c>
      <c r="P248" s="158" t="str">
        <f t="shared" si="90"/>
        <v/>
      </c>
      <c r="Q248" s="158" t="str">
        <f t="shared" si="91"/>
        <v/>
      </c>
      <c r="R248" s="158" t="str">
        <f t="shared" si="92"/>
        <v/>
      </c>
      <c r="S248" s="165" t="str">
        <f t="shared" si="74"/>
        <v/>
      </c>
      <c r="T248" s="197" t="str">
        <f t="shared" si="75"/>
        <v/>
      </c>
      <c r="U248" s="158" t="str">
        <f t="shared" si="76"/>
        <v/>
      </c>
      <c r="V248" s="158" t="str">
        <f t="shared" si="77"/>
        <v/>
      </c>
      <c r="W248" s="158" t="str">
        <f t="shared" si="78"/>
        <v/>
      </c>
      <c r="X248" s="158" t="str">
        <f t="shared" si="79"/>
        <v/>
      </c>
      <c r="Y248" s="158" t="str">
        <f t="shared" si="80"/>
        <v/>
      </c>
      <c r="Z248" s="158" t="str">
        <f t="shared" si="81"/>
        <v/>
      </c>
      <c r="AA248" s="202" t="str">
        <f t="shared" si="82"/>
        <v/>
      </c>
      <c r="AB248" s="203" t="str">
        <f t="shared" si="93"/>
        <v/>
      </c>
      <c r="AC248" s="158" t="str">
        <f t="shared" si="94"/>
        <v/>
      </c>
      <c r="AD248" s="158" t="str">
        <f t="shared" si="95"/>
        <v/>
      </c>
      <c r="AE248" s="122"/>
      <c r="AF248" s="158" t="e">
        <f ca="1">IF(Length_11!J243&lt;0,ROUNDUP(Length_11!J243*J$3,$M$335),ROUNDDOWN(Length_11!J243*J$3,$M$335))</f>
        <v>#DIV/0!</v>
      </c>
      <c r="AG248" s="158" t="e">
        <f ca="1">IF(Length_11!K243&lt;0,ROUNDDOWN(Length_11!K243*J$3,$M$335),ROUNDUP(Length_11!K243*J$3,$M$335))</f>
        <v>#DIV/0!</v>
      </c>
      <c r="AH248" s="158" t="str">
        <f t="shared" si="83"/>
        <v>-</v>
      </c>
      <c r="AI248" s="158" t="str">
        <f t="shared" si="84"/>
        <v>-</v>
      </c>
      <c r="AJ248" s="158" t="str">
        <f t="shared" si="85"/>
        <v>-</v>
      </c>
      <c r="AK248" s="158" t="str">
        <f t="shared" si="86"/>
        <v>-</v>
      </c>
      <c r="AL248" s="158" t="str">
        <f t="shared" si="96"/>
        <v/>
      </c>
      <c r="AM248" s="158" t="e">
        <f t="shared" ca="1" si="87"/>
        <v>#DIV/0!</v>
      </c>
    </row>
    <row r="249" spans="2:39" ht="15" customHeight="1">
      <c r="B249" s="175" t="b">
        <f>IF(TRIM(Length_11!A244)="",FALSE,TRUE)</f>
        <v>0</v>
      </c>
      <c r="C249" s="158" t="str">
        <f>IF($B249=FALSE,"",VALUE(Length_11!A244))</f>
        <v/>
      </c>
      <c r="D249" s="158" t="str">
        <f>IF($B249=FALSE,"",Length_11!B244)</f>
        <v/>
      </c>
      <c r="E249" s="175" t="str">
        <f>IF($B249=FALSE,"",Length_11!M244)</f>
        <v/>
      </c>
      <c r="F249" s="175" t="str">
        <f>IF($B249=FALSE,"",Length_11!N244)</f>
        <v/>
      </c>
      <c r="G249" s="175" t="str">
        <f>IF($B249=FALSE,"",Length_11!O244)</f>
        <v/>
      </c>
      <c r="H249" s="175" t="str">
        <f>IF($B249=FALSE,"",Length_11!P244)</f>
        <v/>
      </c>
      <c r="I249" s="175" t="str">
        <f>IF($B249=FALSE,"",Length_11!Q244)</f>
        <v/>
      </c>
      <c r="J249" s="175" t="str">
        <f>IF($B249=FALSE,"",Length_11!R244)</f>
        <v/>
      </c>
      <c r="K249" s="158" t="str">
        <f t="shared" si="88"/>
        <v/>
      </c>
      <c r="L249" s="176" t="str">
        <f t="shared" si="73"/>
        <v/>
      </c>
      <c r="M249" s="178" t="str">
        <f>IF($B249=FALSE,"",Calcu!K249*J$3)</f>
        <v/>
      </c>
      <c r="N249" s="177" t="str">
        <f>IF($B249=FALSE,"",Length_11!E557)</f>
        <v/>
      </c>
      <c r="O249" s="158" t="str">
        <f t="shared" si="89"/>
        <v/>
      </c>
      <c r="P249" s="158" t="str">
        <f t="shared" si="90"/>
        <v/>
      </c>
      <c r="Q249" s="158" t="str">
        <f t="shared" si="91"/>
        <v/>
      </c>
      <c r="R249" s="158" t="str">
        <f t="shared" si="92"/>
        <v/>
      </c>
      <c r="S249" s="165" t="str">
        <f t="shared" si="74"/>
        <v/>
      </c>
      <c r="T249" s="197" t="str">
        <f t="shared" si="75"/>
        <v/>
      </c>
      <c r="U249" s="158" t="str">
        <f t="shared" si="76"/>
        <v/>
      </c>
      <c r="V249" s="158" t="str">
        <f t="shared" si="77"/>
        <v/>
      </c>
      <c r="W249" s="158" t="str">
        <f t="shared" si="78"/>
        <v/>
      </c>
      <c r="X249" s="158" t="str">
        <f t="shared" si="79"/>
        <v/>
      </c>
      <c r="Y249" s="158" t="str">
        <f t="shared" si="80"/>
        <v/>
      </c>
      <c r="Z249" s="158" t="str">
        <f t="shared" si="81"/>
        <v/>
      </c>
      <c r="AA249" s="202" t="str">
        <f t="shared" si="82"/>
        <v/>
      </c>
      <c r="AB249" s="203" t="str">
        <f t="shared" si="93"/>
        <v/>
      </c>
      <c r="AC249" s="158" t="str">
        <f t="shared" si="94"/>
        <v/>
      </c>
      <c r="AD249" s="158" t="str">
        <f t="shared" si="95"/>
        <v/>
      </c>
      <c r="AE249" s="122"/>
      <c r="AF249" s="158" t="e">
        <f ca="1">IF(Length_11!J244&lt;0,ROUNDUP(Length_11!J244*J$3,$M$335),ROUNDDOWN(Length_11!J244*J$3,$M$335))</f>
        <v>#DIV/0!</v>
      </c>
      <c r="AG249" s="158" t="e">
        <f ca="1">IF(Length_11!K244&lt;0,ROUNDDOWN(Length_11!K244*J$3,$M$335),ROUNDUP(Length_11!K244*J$3,$M$335))</f>
        <v>#DIV/0!</v>
      </c>
      <c r="AH249" s="158" t="str">
        <f t="shared" si="83"/>
        <v>-</v>
      </c>
      <c r="AI249" s="158" t="str">
        <f t="shared" si="84"/>
        <v>-</v>
      </c>
      <c r="AJ249" s="158" t="str">
        <f t="shared" si="85"/>
        <v>-</v>
      </c>
      <c r="AK249" s="158" t="str">
        <f t="shared" si="86"/>
        <v>-</v>
      </c>
      <c r="AL249" s="158" t="str">
        <f t="shared" si="96"/>
        <v/>
      </c>
      <c r="AM249" s="158" t="e">
        <f t="shared" ca="1" si="87"/>
        <v>#DIV/0!</v>
      </c>
    </row>
    <row r="250" spans="2:39" ht="15" customHeight="1">
      <c r="B250" s="175" t="b">
        <f>IF(TRIM(Length_11!A245)="",FALSE,TRUE)</f>
        <v>0</v>
      </c>
      <c r="C250" s="158" t="str">
        <f>IF($B250=FALSE,"",VALUE(Length_11!A245))</f>
        <v/>
      </c>
      <c r="D250" s="158" t="str">
        <f>IF($B250=FALSE,"",Length_11!B245)</f>
        <v/>
      </c>
      <c r="E250" s="175" t="str">
        <f>IF($B250=FALSE,"",Length_11!M245)</f>
        <v/>
      </c>
      <c r="F250" s="175" t="str">
        <f>IF($B250=FALSE,"",Length_11!N245)</f>
        <v/>
      </c>
      <c r="G250" s="175" t="str">
        <f>IF($B250=FALSE,"",Length_11!O245)</f>
        <v/>
      </c>
      <c r="H250" s="175" t="str">
        <f>IF($B250=FALSE,"",Length_11!P245)</f>
        <v/>
      </c>
      <c r="I250" s="175" t="str">
        <f>IF($B250=FALSE,"",Length_11!Q245)</f>
        <v/>
      </c>
      <c r="J250" s="175" t="str">
        <f>IF($B250=FALSE,"",Length_11!R245)</f>
        <v/>
      </c>
      <c r="K250" s="158" t="str">
        <f t="shared" si="88"/>
        <v/>
      </c>
      <c r="L250" s="176" t="str">
        <f t="shared" si="73"/>
        <v/>
      </c>
      <c r="M250" s="178" t="str">
        <f>IF($B250=FALSE,"",Calcu!K250*J$3)</f>
        <v/>
      </c>
      <c r="N250" s="177" t="str">
        <f>IF($B250=FALSE,"",Length_11!E558)</f>
        <v/>
      </c>
      <c r="O250" s="158" t="str">
        <f t="shared" si="89"/>
        <v/>
      </c>
      <c r="P250" s="158" t="str">
        <f t="shared" si="90"/>
        <v/>
      </c>
      <c r="Q250" s="158" t="str">
        <f t="shared" si="91"/>
        <v/>
      </c>
      <c r="R250" s="158" t="str">
        <f t="shared" si="92"/>
        <v/>
      </c>
      <c r="S250" s="165" t="str">
        <f t="shared" si="74"/>
        <v/>
      </c>
      <c r="T250" s="197" t="str">
        <f t="shared" si="75"/>
        <v/>
      </c>
      <c r="U250" s="158" t="str">
        <f t="shared" si="76"/>
        <v/>
      </c>
      <c r="V250" s="158" t="str">
        <f t="shared" si="77"/>
        <v/>
      </c>
      <c r="W250" s="158" t="str">
        <f t="shared" si="78"/>
        <v/>
      </c>
      <c r="X250" s="158" t="str">
        <f t="shared" si="79"/>
        <v/>
      </c>
      <c r="Y250" s="158" t="str">
        <f t="shared" si="80"/>
        <v/>
      </c>
      <c r="Z250" s="158" t="str">
        <f t="shared" si="81"/>
        <v/>
      </c>
      <c r="AA250" s="202" t="str">
        <f t="shared" si="82"/>
        <v/>
      </c>
      <c r="AB250" s="203" t="str">
        <f t="shared" si="93"/>
        <v/>
      </c>
      <c r="AC250" s="158" t="str">
        <f t="shared" si="94"/>
        <v/>
      </c>
      <c r="AD250" s="158" t="str">
        <f t="shared" si="95"/>
        <v/>
      </c>
      <c r="AE250" s="122"/>
      <c r="AF250" s="158" t="e">
        <f ca="1">IF(Length_11!J245&lt;0,ROUNDUP(Length_11!J245*J$3,$M$335),ROUNDDOWN(Length_11!J245*J$3,$M$335))</f>
        <v>#DIV/0!</v>
      </c>
      <c r="AG250" s="158" t="e">
        <f ca="1">IF(Length_11!K245&lt;0,ROUNDDOWN(Length_11!K245*J$3,$M$335),ROUNDUP(Length_11!K245*J$3,$M$335))</f>
        <v>#DIV/0!</v>
      </c>
      <c r="AH250" s="158" t="str">
        <f t="shared" si="83"/>
        <v>-</v>
      </c>
      <c r="AI250" s="158" t="str">
        <f t="shared" si="84"/>
        <v>-</v>
      </c>
      <c r="AJ250" s="158" t="str">
        <f t="shared" si="85"/>
        <v>-</v>
      </c>
      <c r="AK250" s="158" t="str">
        <f t="shared" si="86"/>
        <v>-</v>
      </c>
      <c r="AL250" s="158" t="str">
        <f t="shared" si="96"/>
        <v/>
      </c>
      <c r="AM250" s="158" t="e">
        <f t="shared" ca="1" si="87"/>
        <v>#DIV/0!</v>
      </c>
    </row>
    <row r="251" spans="2:39" ht="15" customHeight="1">
      <c r="B251" s="175" t="b">
        <f>IF(TRIM(Length_11!A246)="",FALSE,TRUE)</f>
        <v>0</v>
      </c>
      <c r="C251" s="158" t="str">
        <f>IF($B251=FALSE,"",VALUE(Length_11!A246))</f>
        <v/>
      </c>
      <c r="D251" s="158" t="str">
        <f>IF($B251=FALSE,"",Length_11!B246)</f>
        <v/>
      </c>
      <c r="E251" s="175" t="str">
        <f>IF($B251=FALSE,"",Length_11!M246)</f>
        <v/>
      </c>
      <c r="F251" s="175" t="str">
        <f>IF($B251=FALSE,"",Length_11!N246)</f>
        <v/>
      </c>
      <c r="G251" s="175" t="str">
        <f>IF($B251=FALSE,"",Length_11!O246)</f>
        <v/>
      </c>
      <c r="H251" s="175" t="str">
        <f>IF($B251=FALSE,"",Length_11!P246)</f>
        <v/>
      </c>
      <c r="I251" s="175" t="str">
        <f>IF($B251=FALSE,"",Length_11!Q246)</f>
        <v/>
      </c>
      <c r="J251" s="175" t="str">
        <f>IF($B251=FALSE,"",Length_11!R246)</f>
        <v/>
      </c>
      <c r="K251" s="158" t="str">
        <f t="shared" si="88"/>
        <v/>
      </c>
      <c r="L251" s="176" t="str">
        <f t="shared" si="73"/>
        <v/>
      </c>
      <c r="M251" s="178" t="str">
        <f>IF($B251=FALSE,"",Calcu!K251*J$3)</f>
        <v/>
      </c>
      <c r="N251" s="177" t="str">
        <f>IF($B251=FALSE,"",Length_11!E559)</f>
        <v/>
      </c>
      <c r="O251" s="158" t="str">
        <f t="shared" si="89"/>
        <v/>
      </c>
      <c r="P251" s="158" t="str">
        <f t="shared" si="90"/>
        <v/>
      </c>
      <c r="Q251" s="158" t="str">
        <f t="shared" si="91"/>
        <v/>
      </c>
      <c r="R251" s="158" t="str">
        <f t="shared" si="92"/>
        <v/>
      </c>
      <c r="S251" s="165" t="str">
        <f t="shared" si="74"/>
        <v/>
      </c>
      <c r="T251" s="197" t="str">
        <f t="shared" si="75"/>
        <v/>
      </c>
      <c r="U251" s="158" t="str">
        <f t="shared" si="76"/>
        <v/>
      </c>
      <c r="V251" s="158" t="str">
        <f t="shared" si="77"/>
        <v/>
      </c>
      <c r="W251" s="158" t="str">
        <f t="shared" si="78"/>
        <v/>
      </c>
      <c r="X251" s="158" t="str">
        <f t="shared" si="79"/>
        <v/>
      </c>
      <c r="Y251" s="158" t="str">
        <f t="shared" si="80"/>
        <v/>
      </c>
      <c r="Z251" s="158" t="str">
        <f t="shared" si="81"/>
        <v/>
      </c>
      <c r="AA251" s="202" t="str">
        <f t="shared" si="82"/>
        <v/>
      </c>
      <c r="AB251" s="203" t="str">
        <f t="shared" si="93"/>
        <v/>
      </c>
      <c r="AC251" s="158" t="str">
        <f t="shared" si="94"/>
        <v/>
      </c>
      <c r="AD251" s="158" t="str">
        <f t="shared" si="95"/>
        <v/>
      </c>
      <c r="AE251" s="122"/>
      <c r="AF251" s="158" t="e">
        <f ca="1">IF(Length_11!J246&lt;0,ROUNDUP(Length_11!J246*J$3,$M$335),ROUNDDOWN(Length_11!J246*J$3,$M$335))</f>
        <v>#DIV/0!</v>
      </c>
      <c r="AG251" s="158" t="e">
        <f ca="1">IF(Length_11!K246&lt;0,ROUNDDOWN(Length_11!K246*J$3,$M$335),ROUNDUP(Length_11!K246*J$3,$M$335))</f>
        <v>#DIV/0!</v>
      </c>
      <c r="AH251" s="158" t="str">
        <f t="shared" si="83"/>
        <v>-</v>
      </c>
      <c r="AI251" s="158" t="str">
        <f t="shared" si="84"/>
        <v>-</v>
      </c>
      <c r="AJ251" s="158" t="str">
        <f t="shared" si="85"/>
        <v>-</v>
      </c>
      <c r="AK251" s="158" t="str">
        <f t="shared" si="86"/>
        <v>-</v>
      </c>
      <c r="AL251" s="158" t="str">
        <f t="shared" si="96"/>
        <v/>
      </c>
      <c r="AM251" s="158" t="e">
        <f t="shared" ca="1" si="87"/>
        <v>#DIV/0!</v>
      </c>
    </row>
    <row r="252" spans="2:39" ht="15" customHeight="1">
      <c r="B252" s="175" t="b">
        <f>IF(TRIM(Length_11!A247)="",FALSE,TRUE)</f>
        <v>0</v>
      </c>
      <c r="C252" s="158" t="str">
        <f>IF($B252=FALSE,"",VALUE(Length_11!A247))</f>
        <v/>
      </c>
      <c r="D252" s="158" t="str">
        <f>IF($B252=FALSE,"",Length_11!B247)</f>
        <v/>
      </c>
      <c r="E252" s="175" t="str">
        <f>IF($B252=FALSE,"",Length_11!M247)</f>
        <v/>
      </c>
      <c r="F252" s="175" t="str">
        <f>IF($B252=FALSE,"",Length_11!N247)</f>
        <v/>
      </c>
      <c r="G252" s="175" t="str">
        <f>IF($B252=FALSE,"",Length_11!O247)</f>
        <v/>
      </c>
      <c r="H252" s="175" t="str">
        <f>IF($B252=FALSE,"",Length_11!P247)</f>
        <v/>
      </c>
      <c r="I252" s="175" t="str">
        <f>IF($B252=FALSE,"",Length_11!Q247)</f>
        <v/>
      </c>
      <c r="J252" s="175" t="str">
        <f>IF($B252=FALSE,"",Length_11!R247)</f>
        <v/>
      </c>
      <c r="K252" s="158" t="str">
        <f t="shared" si="88"/>
        <v/>
      </c>
      <c r="L252" s="176" t="str">
        <f t="shared" si="73"/>
        <v/>
      </c>
      <c r="M252" s="178" t="str">
        <f>IF($B252=FALSE,"",Calcu!K252*J$3)</f>
        <v/>
      </c>
      <c r="N252" s="177" t="str">
        <f>IF($B252=FALSE,"",Length_11!E560)</f>
        <v/>
      </c>
      <c r="O252" s="158" t="str">
        <f t="shared" si="89"/>
        <v/>
      </c>
      <c r="P252" s="158" t="str">
        <f t="shared" si="90"/>
        <v/>
      </c>
      <c r="Q252" s="158" t="str">
        <f t="shared" si="91"/>
        <v/>
      </c>
      <c r="R252" s="158" t="str">
        <f t="shared" si="92"/>
        <v/>
      </c>
      <c r="S252" s="165" t="str">
        <f t="shared" si="74"/>
        <v/>
      </c>
      <c r="T252" s="197" t="str">
        <f t="shared" si="75"/>
        <v/>
      </c>
      <c r="U252" s="158" t="str">
        <f t="shared" si="76"/>
        <v/>
      </c>
      <c r="V252" s="158" t="str">
        <f t="shared" si="77"/>
        <v/>
      </c>
      <c r="W252" s="158" t="str">
        <f t="shared" si="78"/>
        <v/>
      </c>
      <c r="X252" s="158" t="str">
        <f t="shared" si="79"/>
        <v/>
      </c>
      <c r="Y252" s="158" t="str">
        <f t="shared" si="80"/>
        <v/>
      </c>
      <c r="Z252" s="158" t="str">
        <f t="shared" si="81"/>
        <v/>
      </c>
      <c r="AA252" s="202" t="str">
        <f t="shared" si="82"/>
        <v/>
      </c>
      <c r="AB252" s="203" t="str">
        <f t="shared" si="93"/>
        <v/>
      </c>
      <c r="AC252" s="158" t="str">
        <f t="shared" si="94"/>
        <v/>
      </c>
      <c r="AD252" s="158" t="str">
        <f t="shared" si="95"/>
        <v/>
      </c>
      <c r="AE252" s="122"/>
      <c r="AF252" s="158" t="e">
        <f ca="1">IF(Length_11!J247&lt;0,ROUNDUP(Length_11!J247*J$3,$M$335),ROUNDDOWN(Length_11!J247*J$3,$M$335))</f>
        <v>#DIV/0!</v>
      </c>
      <c r="AG252" s="158" t="e">
        <f ca="1">IF(Length_11!K247&lt;0,ROUNDDOWN(Length_11!K247*J$3,$M$335),ROUNDUP(Length_11!K247*J$3,$M$335))</f>
        <v>#DIV/0!</v>
      </c>
      <c r="AH252" s="158" t="str">
        <f t="shared" si="83"/>
        <v>-</v>
      </c>
      <c r="AI252" s="158" t="str">
        <f t="shared" si="84"/>
        <v>-</v>
      </c>
      <c r="AJ252" s="158" t="str">
        <f t="shared" si="85"/>
        <v>-</v>
      </c>
      <c r="AK252" s="158" t="str">
        <f t="shared" si="86"/>
        <v>-</v>
      </c>
      <c r="AL252" s="158" t="str">
        <f t="shared" si="96"/>
        <v/>
      </c>
      <c r="AM252" s="158" t="e">
        <f t="shared" ca="1" si="87"/>
        <v>#DIV/0!</v>
      </c>
    </row>
    <row r="253" spans="2:39" ht="15" customHeight="1">
      <c r="B253" s="175" t="b">
        <f>IF(TRIM(Length_11!A248)="",FALSE,TRUE)</f>
        <v>0</v>
      </c>
      <c r="C253" s="158" t="str">
        <f>IF($B253=FALSE,"",VALUE(Length_11!A248))</f>
        <v/>
      </c>
      <c r="D253" s="158" t="str">
        <f>IF($B253=FALSE,"",Length_11!B248)</f>
        <v/>
      </c>
      <c r="E253" s="175" t="str">
        <f>IF($B253=FALSE,"",Length_11!M248)</f>
        <v/>
      </c>
      <c r="F253" s="175" t="str">
        <f>IF($B253=FALSE,"",Length_11!N248)</f>
        <v/>
      </c>
      <c r="G253" s="175" t="str">
        <f>IF($B253=FALSE,"",Length_11!O248)</f>
        <v/>
      </c>
      <c r="H253" s="175" t="str">
        <f>IF($B253=FALSE,"",Length_11!P248)</f>
        <v/>
      </c>
      <c r="I253" s="175" t="str">
        <f>IF($B253=FALSE,"",Length_11!Q248)</f>
        <v/>
      </c>
      <c r="J253" s="175" t="str">
        <f>IF($B253=FALSE,"",Length_11!R248)</f>
        <v/>
      </c>
      <c r="K253" s="158" t="str">
        <f t="shared" si="88"/>
        <v/>
      </c>
      <c r="L253" s="176" t="str">
        <f t="shared" si="73"/>
        <v/>
      </c>
      <c r="M253" s="178" t="str">
        <f>IF($B253=FALSE,"",Calcu!K253*J$3)</f>
        <v/>
      </c>
      <c r="N253" s="177" t="str">
        <f>IF($B253=FALSE,"",Length_11!E561)</f>
        <v/>
      </c>
      <c r="O253" s="158" t="str">
        <f t="shared" si="89"/>
        <v/>
      </c>
      <c r="P253" s="158" t="str">
        <f t="shared" si="90"/>
        <v/>
      </c>
      <c r="Q253" s="158" t="str">
        <f t="shared" si="91"/>
        <v/>
      </c>
      <c r="R253" s="158" t="str">
        <f t="shared" si="92"/>
        <v/>
      </c>
      <c r="S253" s="165" t="str">
        <f t="shared" si="74"/>
        <v/>
      </c>
      <c r="T253" s="197" t="str">
        <f t="shared" si="75"/>
        <v/>
      </c>
      <c r="U253" s="158" t="str">
        <f t="shared" si="76"/>
        <v/>
      </c>
      <c r="V253" s="158" t="str">
        <f t="shared" si="77"/>
        <v/>
      </c>
      <c r="W253" s="158" t="str">
        <f t="shared" si="78"/>
        <v/>
      </c>
      <c r="X253" s="158" t="str">
        <f t="shared" si="79"/>
        <v/>
      </c>
      <c r="Y253" s="158" t="str">
        <f t="shared" si="80"/>
        <v/>
      </c>
      <c r="Z253" s="158" t="str">
        <f t="shared" si="81"/>
        <v/>
      </c>
      <c r="AA253" s="202" t="str">
        <f t="shared" si="82"/>
        <v/>
      </c>
      <c r="AB253" s="203" t="str">
        <f t="shared" si="93"/>
        <v/>
      </c>
      <c r="AC253" s="158" t="str">
        <f t="shared" si="94"/>
        <v/>
      </c>
      <c r="AD253" s="158" t="str">
        <f t="shared" si="95"/>
        <v/>
      </c>
      <c r="AE253" s="122"/>
      <c r="AF253" s="158" t="e">
        <f ca="1">IF(Length_11!J248&lt;0,ROUNDUP(Length_11!J248*J$3,$M$335),ROUNDDOWN(Length_11!J248*J$3,$M$335))</f>
        <v>#DIV/0!</v>
      </c>
      <c r="AG253" s="158" t="e">
        <f ca="1">IF(Length_11!K248&lt;0,ROUNDDOWN(Length_11!K248*J$3,$M$335),ROUNDUP(Length_11!K248*J$3,$M$335))</f>
        <v>#DIV/0!</v>
      </c>
      <c r="AH253" s="158" t="str">
        <f t="shared" si="83"/>
        <v>-</v>
      </c>
      <c r="AI253" s="158" t="str">
        <f t="shared" si="84"/>
        <v>-</v>
      </c>
      <c r="AJ253" s="158" t="str">
        <f t="shared" si="85"/>
        <v>-</v>
      </c>
      <c r="AK253" s="158" t="str">
        <f t="shared" si="86"/>
        <v>-</v>
      </c>
      <c r="AL253" s="158" t="str">
        <f t="shared" si="96"/>
        <v/>
      </c>
      <c r="AM253" s="158" t="e">
        <f t="shared" ca="1" si="87"/>
        <v>#DIV/0!</v>
      </c>
    </row>
    <row r="254" spans="2:39" ht="15" customHeight="1">
      <c r="B254" s="175" t="b">
        <f>IF(TRIM(Length_11!A249)="",FALSE,TRUE)</f>
        <v>0</v>
      </c>
      <c r="C254" s="158" t="str">
        <f>IF($B254=FALSE,"",VALUE(Length_11!A249))</f>
        <v/>
      </c>
      <c r="D254" s="158" t="str">
        <f>IF($B254=FALSE,"",Length_11!B249)</f>
        <v/>
      </c>
      <c r="E254" s="175" t="str">
        <f>IF($B254=FALSE,"",Length_11!M249)</f>
        <v/>
      </c>
      <c r="F254" s="175" t="str">
        <f>IF($B254=FALSE,"",Length_11!N249)</f>
        <v/>
      </c>
      <c r="G254" s="175" t="str">
        <f>IF($B254=FALSE,"",Length_11!O249)</f>
        <v/>
      </c>
      <c r="H254" s="175" t="str">
        <f>IF($B254=FALSE,"",Length_11!P249)</f>
        <v/>
      </c>
      <c r="I254" s="175" t="str">
        <f>IF($B254=FALSE,"",Length_11!Q249)</f>
        <v/>
      </c>
      <c r="J254" s="175" t="str">
        <f>IF($B254=FALSE,"",Length_11!R249)</f>
        <v/>
      </c>
      <c r="K254" s="158" t="str">
        <f t="shared" si="88"/>
        <v/>
      </c>
      <c r="L254" s="176" t="str">
        <f t="shared" si="73"/>
        <v/>
      </c>
      <c r="M254" s="178" t="str">
        <f>IF($B254=FALSE,"",Calcu!K254*J$3)</f>
        <v/>
      </c>
      <c r="N254" s="177" t="str">
        <f>IF($B254=FALSE,"",Length_11!E562)</f>
        <v/>
      </c>
      <c r="O254" s="158" t="str">
        <f t="shared" si="89"/>
        <v/>
      </c>
      <c r="P254" s="158" t="str">
        <f t="shared" si="90"/>
        <v/>
      </c>
      <c r="Q254" s="158" t="str">
        <f t="shared" si="91"/>
        <v/>
      </c>
      <c r="R254" s="158" t="str">
        <f t="shared" si="92"/>
        <v/>
      </c>
      <c r="S254" s="165" t="str">
        <f t="shared" si="74"/>
        <v/>
      </c>
      <c r="T254" s="197" t="str">
        <f t="shared" si="75"/>
        <v/>
      </c>
      <c r="U254" s="158" t="str">
        <f t="shared" si="76"/>
        <v/>
      </c>
      <c r="V254" s="158" t="str">
        <f t="shared" si="77"/>
        <v/>
      </c>
      <c r="W254" s="158" t="str">
        <f t="shared" si="78"/>
        <v/>
      </c>
      <c r="X254" s="158" t="str">
        <f t="shared" si="79"/>
        <v/>
      </c>
      <c r="Y254" s="158" t="str">
        <f t="shared" si="80"/>
        <v/>
      </c>
      <c r="Z254" s="158" t="str">
        <f t="shared" si="81"/>
        <v/>
      </c>
      <c r="AA254" s="202" t="str">
        <f t="shared" si="82"/>
        <v/>
      </c>
      <c r="AB254" s="203" t="str">
        <f t="shared" si="93"/>
        <v/>
      </c>
      <c r="AC254" s="158" t="str">
        <f t="shared" si="94"/>
        <v/>
      </c>
      <c r="AD254" s="158" t="str">
        <f t="shared" si="95"/>
        <v/>
      </c>
      <c r="AE254" s="122"/>
      <c r="AF254" s="158" t="e">
        <f ca="1">IF(Length_11!J249&lt;0,ROUNDUP(Length_11!J249*J$3,$M$335),ROUNDDOWN(Length_11!J249*J$3,$M$335))</f>
        <v>#DIV/0!</v>
      </c>
      <c r="AG254" s="158" t="e">
        <f ca="1">IF(Length_11!K249&lt;0,ROUNDDOWN(Length_11!K249*J$3,$M$335),ROUNDUP(Length_11!K249*J$3,$M$335))</f>
        <v>#DIV/0!</v>
      </c>
      <c r="AH254" s="158" t="str">
        <f t="shared" si="83"/>
        <v>-</v>
      </c>
      <c r="AI254" s="158" t="str">
        <f t="shared" si="84"/>
        <v>-</v>
      </c>
      <c r="AJ254" s="158" t="str">
        <f t="shared" si="85"/>
        <v>-</v>
      </c>
      <c r="AK254" s="158" t="str">
        <f t="shared" si="86"/>
        <v>-</v>
      </c>
      <c r="AL254" s="158" t="str">
        <f t="shared" si="96"/>
        <v/>
      </c>
      <c r="AM254" s="158" t="e">
        <f t="shared" ca="1" si="87"/>
        <v>#DIV/0!</v>
      </c>
    </row>
    <row r="255" spans="2:39" ht="15" customHeight="1">
      <c r="B255" s="175" t="b">
        <f>IF(TRIM(Length_11!A250)="",FALSE,TRUE)</f>
        <v>0</v>
      </c>
      <c r="C255" s="158" t="str">
        <f>IF($B255=FALSE,"",VALUE(Length_11!A250))</f>
        <v/>
      </c>
      <c r="D255" s="158" t="str">
        <f>IF($B255=FALSE,"",Length_11!B250)</f>
        <v/>
      </c>
      <c r="E255" s="175" t="str">
        <f>IF($B255=FALSE,"",Length_11!M250)</f>
        <v/>
      </c>
      <c r="F255" s="175" t="str">
        <f>IF($B255=FALSE,"",Length_11!N250)</f>
        <v/>
      </c>
      <c r="G255" s="175" t="str">
        <f>IF($B255=FALSE,"",Length_11!O250)</f>
        <v/>
      </c>
      <c r="H255" s="175" t="str">
        <f>IF($B255=FALSE,"",Length_11!P250)</f>
        <v/>
      </c>
      <c r="I255" s="175" t="str">
        <f>IF($B255=FALSE,"",Length_11!Q250)</f>
        <v/>
      </c>
      <c r="J255" s="175" t="str">
        <f>IF($B255=FALSE,"",Length_11!R250)</f>
        <v/>
      </c>
      <c r="K255" s="158" t="str">
        <f t="shared" si="88"/>
        <v/>
      </c>
      <c r="L255" s="176" t="str">
        <f t="shared" si="73"/>
        <v/>
      </c>
      <c r="M255" s="178" t="str">
        <f>IF($B255=FALSE,"",Calcu!K255*J$3)</f>
        <v/>
      </c>
      <c r="N255" s="177" t="str">
        <f>IF($B255=FALSE,"",Length_11!E563)</f>
        <v/>
      </c>
      <c r="O255" s="158" t="str">
        <f t="shared" si="89"/>
        <v/>
      </c>
      <c r="P255" s="158" t="str">
        <f t="shared" si="90"/>
        <v/>
      </c>
      <c r="Q255" s="158" t="str">
        <f t="shared" si="91"/>
        <v/>
      </c>
      <c r="R255" s="158" t="str">
        <f t="shared" si="92"/>
        <v/>
      </c>
      <c r="S255" s="165" t="str">
        <f t="shared" si="74"/>
        <v/>
      </c>
      <c r="T255" s="197" t="str">
        <f t="shared" si="75"/>
        <v/>
      </c>
      <c r="U255" s="158" t="str">
        <f t="shared" si="76"/>
        <v/>
      </c>
      <c r="V255" s="158" t="str">
        <f t="shared" si="77"/>
        <v/>
      </c>
      <c r="W255" s="158" t="str">
        <f t="shared" si="78"/>
        <v/>
      </c>
      <c r="X255" s="158" t="str">
        <f t="shared" si="79"/>
        <v/>
      </c>
      <c r="Y255" s="158" t="str">
        <f t="shared" si="80"/>
        <v/>
      </c>
      <c r="Z255" s="158" t="str">
        <f t="shared" si="81"/>
        <v/>
      </c>
      <c r="AA255" s="202" t="str">
        <f t="shared" si="82"/>
        <v/>
      </c>
      <c r="AB255" s="203" t="str">
        <f t="shared" si="93"/>
        <v/>
      </c>
      <c r="AC255" s="158" t="str">
        <f t="shared" si="94"/>
        <v/>
      </c>
      <c r="AD255" s="158" t="str">
        <f t="shared" si="95"/>
        <v/>
      </c>
      <c r="AE255" s="122"/>
      <c r="AF255" s="158" t="e">
        <f ca="1">IF(Length_11!J250&lt;0,ROUNDUP(Length_11!J250*J$3,$M$335),ROUNDDOWN(Length_11!J250*J$3,$M$335))</f>
        <v>#DIV/0!</v>
      </c>
      <c r="AG255" s="158" t="e">
        <f ca="1">IF(Length_11!K250&lt;0,ROUNDDOWN(Length_11!K250*J$3,$M$335),ROUNDUP(Length_11!K250*J$3,$M$335))</f>
        <v>#DIV/0!</v>
      </c>
      <c r="AH255" s="158" t="str">
        <f t="shared" si="83"/>
        <v>-</v>
      </c>
      <c r="AI255" s="158" t="str">
        <f t="shared" si="84"/>
        <v>-</v>
      </c>
      <c r="AJ255" s="158" t="str">
        <f t="shared" si="85"/>
        <v>-</v>
      </c>
      <c r="AK255" s="158" t="str">
        <f t="shared" si="86"/>
        <v>-</v>
      </c>
      <c r="AL255" s="158" t="str">
        <f t="shared" si="96"/>
        <v/>
      </c>
      <c r="AM255" s="158" t="e">
        <f t="shared" ca="1" si="87"/>
        <v>#DIV/0!</v>
      </c>
    </row>
    <row r="256" spans="2:39" ht="15" customHeight="1">
      <c r="B256" s="175" t="b">
        <f>IF(TRIM(Length_11!A251)="",FALSE,TRUE)</f>
        <v>0</v>
      </c>
      <c r="C256" s="158" t="str">
        <f>IF($B256=FALSE,"",VALUE(Length_11!A251))</f>
        <v/>
      </c>
      <c r="D256" s="158" t="str">
        <f>IF($B256=FALSE,"",Length_11!B251)</f>
        <v/>
      </c>
      <c r="E256" s="175" t="str">
        <f>IF($B256=FALSE,"",Length_11!M251)</f>
        <v/>
      </c>
      <c r="F256" s="175" t="str">
        <f>IF($B256=FALSE,"",Length_11!N251)</f>
        <v/>
      </c>
      <c r="G256" s="175" t="str">
        <f>IF($B256=FALSE,"",Length_11!O251)</f>
        <v/>
      </c>
      <c r="H256" s="175" t="str">
        <f>IF($B256=FALSE,"",Length_11!P251)</f>
        <v/>
      </c>
      <c r="I256" s="175" t="str">
        <f>IF($B256=FALSE,"",Length_11!Q251)</f>
        <v/>
      </c>
      <c r="J256" s="175" t="str">
        <f>IF($B256=FALSE,"",Length_11!R251)</f>
        <v/>
      </c>
      <c r="K256" s="158" t="str">
        <f t="shared" si="88"/>
        <v/>
      </c>
      <c r="L256" s="176" t="str">
        <f t="shared" si="73"/>
        <v/>
      </c>
      <c r="M256" s="178" t="str">
        <f>IF($B256=FALSE,"",Calcu!K256*J$3)</f>
        <v/>
      </c>
      <c r="N256" s="177" t="str">
        <f>IF($B256=FALSE,"",Length_11!E564)</f>
        <v/>
      </c>
      <c r="O256" s="158" t="str">
        <f t="shared" si="89"/>
        <v/>
      </c>
      <c r="P256" s="158" t="str">
        <f t="shared" si="90"/>
        <v/>
      </c>
      <c r="Q256" s="158" t="str">
        <f t="shared" si="91"/>
        <v/>
      </c>
      <c r="R256" s="158" t="str">
        <f t="shared" si="92"/>
        <v/>
      </c>
      <c r="S256" s="165" t="str">
        <f t="shared" si="74"/>
        <v/>
      </c>
      <c r="T256" s="197" t="str">
        <f t="shared" si="75"/>
        <v/>
      </c>
      <c r="U256" s="158" t="str">
        <f t="shared" si="76"/>
        <v/>
      </c>
      <c r="V256" s="158" t="str">
        <f t="shared" si="77"/>
        <v/>
      </c>
      <c r="W256" s="158" t="str">
        <f t="shared" si="78"/>
        <v/>
      </c>
      <c r="X256" s="158" t="str">
        <f t="shared" si="79"/>
        <v/>
      </c>
      <c r="Y256" s="158" t="str">
        <f t="shared" si="80"/>
        <v/>
      </c>
      <c r="Z256" s="158" t="str">
        <f t="shared" si="81"/>
        <v/>
      </c>
      <c r="AA256" s="202" t="str">
        <f t="shared" si="82"/>
        <v/>
      </c>
      <c r="AB256" s="203" t="str">
        <f t="shared" si="93"/>
        <v/>
      </c>
      <c r="AC256" s="158" t="str">
        <f t="shared" si="94"/>
        <v/>
      </c>
      <c r="AD256" s="158" t="str">
        <f t="shared" si="95"/>
        <v/>
      </c>
      <c r="AE256" s="122"/>
      <c r="AF256" s="158" t="e">
        <f ca="1">IF(Length_11!J251&lt;0,ROUNDUP(Length_11!J251*J$3,$M$335),ROUNDDOWN(Length_11!J251*J$3,$M$335))</f>
        <v>#DIV/0!</v>
      </c>
      <c r="AG256" s="158" t="e">
        <f ca="1">IF(Length_11!K251&lt;0,ROUNDDOWN(Length_11!K251*J$3,$M$335),ROUNDUP(Length_11!K251*J$3,$M$335))</f>
        <v>#DIV/0!</v>
      </c>
      <c r="AH256" s="158" t="str">
        <f t="shared" si="83"/>
        <v>-</v>
      </c>
      <c r="AI256" s="158" t="str">
        <f t="shared" si="84"/>
        <v>-</v>
      </c>
      <c r="AJ256" s="158" t="str">
        <f t="shared" si="85"/>
        <v>-</v>
      </c>
      <c r="AK256" s="158" t="str">
        <f t="shared" si="86"/>
        <v>-</v>
      </c>
      <c r="AL256" s="158" t="str">
        <f t="shared" si="96"/>
        <v/>
      </c>
      <c r="AM256" s="158" t="e">
        <f t="shared" ca="1" si="87"/>
        <v>#DIV/0!</v>
      </c>
    </row>
    <row r="257" spans="2:39" ht="15" customHeight="1">
      <c r="B257" s="175" t="b">
        <f>IF(TRIM(Length_11!A252)="",FALSE,TRUE)</f>
        <v>0</v>
      </c>
      <c r="C257" s="158" t="str">
        <f>IF($B257=FALSE,"",VALUE(Length_11!A252))</f>
        <v/>
      </c>
      <c r="D257" s="158" t="str">
        <f>IF($B257=FALSE,"",Length_11!B252)</f>
        <v/>
      </c>
      <c r="E257" s="175" t="str">
        <f>IF($B257=FALSE,"",Length_11!M252)</f>
        <v/>
      </c>
      <c r="F257" s="175" t="str">
        <f>IF($B257=FALSE,"",Length_11!N252)</f>
        <v/>
      </c>
      <c r="G257" s="175" t="str">
        <f>IF($B257=FALSE,"",Length_11!O252)</f>
        <v/>
      </c>
      <c r="H257" s="175" t="str">
        <f>IF($B257=FALSE,"",Length_11!P252)</f>
        <v/>
      </c>
      <c r="I257" s="175" t="str">
        <f>IF($B257=FALSE,"",Length_11!Q252)</f>
        <v/>
      </c>
      <c r="J257" s="175" t="str">
        <f>IF($B257=FALSE,"",Length_11!R252)</f>
        <v/>
      </c>
      <c r="K257" s="158" t="str">
        <f t="shared" si="88"/>
        <v/>
      </c>
      <c r="L257" s="176" t="str">
        <f t="shared" si="73"/>
        <v/>
      </c>
      <c r="M257" s="178" t="str">
        <f>IF($B257=FALSE,"",Calcu!K257*J$3)</f>
        <v/>
      </c>
      <c r="N257" s="177" t="str">
        <f>IF($B257=FALSE,"",Length_11!E565)</f>
        <v/>
      </c>
      <c r="O257" s="158" t="str">
        <f t="shared" si="89"/>
        <v/>
      </c>
      <c r="P257" s="158" t="str">
        <f t="shared" si="90"/>
        <v/>
      </c>
      <c r="Q257" s="158" t="str">
        <f t="shared" si="91"/>
        <v/>
      </c>
      <c r="R257" s="158" t="str">
        <f t="shared" si="92"/>
        <v/>
      </c>
      <c r="S257" s="165" t="str">
        <f t="shared" si="74"/>
        <v/>
      </c>
      <c r="T257" s="197" t="str">
        <f t="shared" si="75"/>
        <v/>
      </c>
      <c r="U257" s="158" t="str">
        <f t="shared" si="76"/>
        <v/>
      </c>
      <c r="V257" s="158" t="str">
        <f t="shared" si="77"/>
        <v/>
      </c>
      <c r="W257" s="158" t="str">
        <f t="shared" si="78"/>
        <v/>
      </c>
      <c r="X257" s="158" t="str">
        <f t="shared" si="79"/>
        <v/>
      </c>
      <c r="Y257" s="158" t="str">
        <f t="shared" si="80"/>
        <v/>
      </c>
      <c r="Z257" s="158" t="str">
        <f t="shared" si="81"/>
        <v/>
      </c>
      <c r="AA257" s="202" t="str">
        <f t="shared" si="82"/>
        <v/>
      </c>
      <c r="AB257" s="203" t="str">
        <f t="shared" si="93"/>
        <v/>
      </c>
      <c r="AC257" s="158" t="str">
        <f t="shared" si="94"/>
        <v/>
      </c>
      <c r="AD257" s="158" t="str">
        <f t="shared" si="95"/>
        <v/>
      </c>
      <c r="AE257" s="122"/>
      <c r="AF257" s="158" t="e">
        <f ca="1">IF(Length_11!J252&lt;0,ROUNDUP(Length_11!J252*J$3,$M$335),ROUNDDOWN(Length_11!J252*J$3,$M$335))</f>
        <v>#DIV/0!</v>
      </c>
      <c r="AG257" s="158" t="e">
        <f ca="1">IF(Length_11!K252&lt;0,ROUNDDOWN(Length_11!K252*J$3,$M$335),ROUNDUP(Length_11!K252*J$3,$M$335))</f>
        <v>#DIV/0!</v>
      </c>
      <c r="AH257" s="158" t="str">
        <f t="shared" si="83"/>
        <v>-</v>
      </c>
      <c r="AI257" s="158" t="str">
        <f t="shared" si="84"/>
        <v>-</v>
      </c>
      <c r="AJ257" s="158" t="str">
        <f t="shared" si="85"/>
        <v>-</v>
      </c>
      <c r="AK257" s="158" t="str">
        <f t="shared" si="86"/>
        <v>-</v>
      </c>
      <c r="AL257" s="158" t="str">
        <f t="shared" si="96"/>
        <v/>
      </c>
      <c r="AM257" s="158" t="e">
        <f t="shared" ca="1" si="87"/>
        <v>#DIV/0!</v>
      </c>
    </row>
    <row r="258" spans="2:39" ht="15" customHeight="1">
      <c r="B258" s="175" t="b">
        <f>IF(TRIM(Length_11!A253)="",FALSE,TRUE)</f>
        <v>0</v>
      </c>
      <c r="C258" s="158" t="str">
        <f>IF($B258=FALSE,"",VALUE(Length_11!A253))</f>
        <v/>
      </c>
      <c r="D258" s="158" t="str">
        <f>IF($B258=FALSE,"",Length_11!B253)</f>
        <v/>
      </c>
      <c r="E258" s="175" t="str">
        <f>IF($B258=FALSE,"",Length_11!M253)</f>
        <v/>
      </c>
      <c r="F258" s="175" t="str">
        <f>IF($B258=FALSE,"",Length_11!N253)</f>
        <v/>
      </c>
      <c r="G258" s="175" t="str">
        <f>IF($B258=FALSE,"",Length_11!O253)</f>
        <v/>
      </c>
      <c r="H258" s="175" t="str">
        <f>IF($B258=FALSE,"",Length_11!P253)</f>
        <v/>
      </c>
      <c r="I258" s="175" t="str">
        <f>IF($B258=FALSE,"",Length_11!Q253)</f>
        <v/>
      </c>
      <c r="J258" s="175" t="str">
        <f>IF($B258=FALSE,"",Length_11!R253)</f>
        <v/>
      </c>
      <c r="K258" s="158" t="str">
        <f t="shared" si="88"/>
        <v/>
      </c>
      <c r="L258" s="176" t="str">
        <f t="shared" si="73"/>
        <v/>
      </c>
      <c r="M258" s="178" t="str">
        <f>IF($B258=FALSE,"",Calcu!K258*J$3)</f>
        <v/>
      </c>
      <c r="N258" s="177" t="str">
        <f>IF($B258=FALSE,"",Length_11!E566)</f>
        <v/>
      </c>
      <c r="O258" s="158" t="str">
        <f t="shared" si="89"/>
        <v/>
      </c>
      <c r="P258" s="158" t="str">
        <f t="shared" si="90"/>
        <v/>
      </c>
      <c r="Q258" s="158" t="str">
        <f t="shared" si="91"/>
        <v/>
      </c>
      <c r="R258" s="158" t="str">
        <f t="shared" si="92"/>
        <v/>
      </c>
      <c r="S258" s="165" t="str">
        <f t="shared" si="74"/>
        <v/>
      </c>
      <c r="T258" s="197" t="str">
        <f t="shared" si="75"/>
        <v/>
      </c>
      <c r="U258" s="158" t="str">
        <f t="shared" si="76"/>
        <v/>
      </c>
      <c r="V258" s="158" t="str">
        <f t="shared" si="77"/>
        <v/>
      </c>
      <c r="W258" s="158" t="str">
        <f t="shared" si="78"/>
        <v/>
      </c>
      <c r="X258" s="158" t="str">
        <f t="shared" si="79"/>
        <v/>
      </c>
      <c r="Y258" s="158" t="str">
        <f t="shared" si="80"/>
        <v/>
      </c>
      <c r="Z258" s="158" t="str">
        <f t="shared" si="81"/>
        <v/>
      </c>
      <c r="AA258" s="202" t="str">
        <f t="shared" si="82"/>
        <v/>
      </c>
      <c r="AB258" s="203" t="str">
        <f t="shared" si="93"/>
        <v/>
      </c>
      <c r="AC258" s="158" t="str">
        <f t="shared" si="94"/>
        <v/>
      </c>
      <c r="AD258" s="158" t="str">
        <f t="shared" si="95"/>
        <v/>
      </c>
      <c r="AE258" s="122"/>
      <c r="AF258" s="158" t="e">
        <f ca="1">IF(Length_11!J253&lt;0,ROUNDUP(Length_11!J253*J$3,$M$335),ROUNDDOWN(Length_11!J253*J$3,$M$335))</f>
        <v>#DIV/0!</v>
      </c>
      <c r="AG258" s="158" t="e">
        <f ca="1">IF(Length_11!K253&lt;0,ROUNDDOWN(Length_11!K253*J$3,$M$335),ROUNDUP(Length_11!K253*J$3,$M$335))</f>
        <v>#DIV/0!</v>
      </c>
      <c r="AH258" s="158" t="str">
        <f t="shared" si="83"/>
        <v>-</v>
      </c>
      <c r="AI258" s="158" t="str">
        <f t="shared" si="84"/>
        <v>-</v>
      </c>
      <c r="AJ258" s="158" t="str">
        <f t="shared" si="85"/>
        <v>-</v>
      </c>
      <c r="AK258" s="158" t="str">
        <f t="shared" si="86"/>
        <v>-</v>
      </c>
      <c r="AL258" s="158" t="str">
        <f t="shared" si="96"/>
        <v/>
      </c>
      <c r="AM258" s="158" t="e">
        <f t="shared" ca="1" si="87"/>
        <v>#DIV/0!</v>
      </c>
    </row>
    <row r="259" spans="2:39" ht="15" customHeight="1">
      <c r="B259" s="175" t="b">
        <f>IF(TRIM(Length_11!A254)="",FALSE,TRUE)</f>
        <v>0</v>
      </c>
      <c r="C259" s="158" t="str">
        <f>IF($B259=FALSE,"",VALUE(Length_11!A254))</f>
        <v/>
      </c>
      <c r="D259" s="158" t="str">
        <f>IF($B259=FALSE,"",Length_11!B254)</f>
        <v/>
      </c>
      <c r="E259" s="175" t="str">
        <f>IF($B259=FALSE,"",Length_11!M254)</f>
        <v/>
      </c>
      <c r="F259" s="175" t="str">
        <f>IF($B259=FALSE,"",Length_11!N254)</f>
        <v/>
      </c>
      <c r="G259" s="175" t="str">
        <f>IF($B259=FALSE,"",Length_11!O254)</f>
        <v/>
      </c>
      <c r="H259" s="175" t="str">
        <f>IF($B259=FALSE,"",Length_11!P254)</f>
        <v/>
      </c>
      <c r="I259" s="175" t="str">
        <f>IF($B259=FALSE,"",Length_11!Q254)</f>
        <v/>
      </c>
      <c r="J259" s="175" t="str">
        <f>IF($B259=FALSE,"",Length_11!R254)</f>
        <v/>
      </c>
      <c r="K259" s="158" t="str">
        <f t="shared" si="88"/>
        <v/>
      </c>
      <c r="L259" s="176" t="str">
        <f t="shared" si="73"/>
        <v/>
      </c>
      <c r="M259" s="178" t="str">
        <f>IF($B259=FALSE,"",Calcu!K259*J$3)</f>
        <v/>
      </c>
      <c r="N259" s="177" t="str">
        <f>IF($B259=FALSE,"",Length_11!E567)</f>
        <v/>
      </c>
      <c r="O259" s="158" t="str">
        <f t="shared" si="89"/>
        <v/>
      </c>
      <c r="P259" s="158" t="str">
        <f t="shared" si="90"/>
        <v/>
      </c>
      <c r="Q259" s="158" t="str">
        <f t="shared" si="91"/>
        <v/>
      </c>
      <c r="R259" s="158" t="str">
        <f t="shared" si="92"/>
        <v/>
      </c>
      <c r="S259" s="165" t="str">
        <f t="shared" si="74"/>
        <v/>
      </c>
      <c r="T259" s="197" t="str">
        <f t="shared" si="75"/>
        <v/>
      </c>
      <c r="U259" s="158" t="str">
        <f t="shared" si="76"/>
        <v/>
      </c>
      <c r="V259" s="158" t="str">
        <f t="shared" si="77"/>
        <v/>
      </c>
      <c r="W259" s="158" t="str">
        <f t="shared" si="78"/>
        <v/>
      </c>
      <c r="X259" s="158" t="str">
        <f t="shared" si="79"/>
        <v/>
      </c>
      <c r="Y259" s="158" t="str">
        <f t="shared" si="80"/>
        <v/>
      </c>
      <c r="Z259" s="158" t="str">
        <f t="shared" si="81"/>
        <v/>
      </c>
      <c r="AA259" s="202" t="str">
        <f t="shared" si="82"/>
        <v/>
      </c>
      <c r="AB259" s="203" t="str">
        <f t="shared" si="93"/>
        <v/>
      </c>
      <c r="AC259" s="158" t="str">
        <f t="shared" si="94"/>
        <v/>
      </c>
      <c r="AD259" s="158" t="str">
        <f t="shared" si="95"/>
        <v/>
      </c>
      <c r="AE259" s="122"/>
      <c r="AF259" s="158" t="e">
        <f ca="1">IF(Length_11!J254&lt;0,ROUNDUP(Length_11!J254*J$3,$M$335),ROUNDDOWN(Length_11!J254*J$3,$M$335))</f>
        <v>#DIV/0!</v>
      </c>
      <c r="AG259" s="158" t="e">
        <f ca="1">IF(Length_11!K254&lt;0,ROUNDDOWN(Length_11!K254*J$3,$M$335),ROUNDUP(Length_11!K254*J$3,$M$335))</f>
        <v>#DIV/0!</v>
      </c>
      <c r="AH259" s="158" t="str">
        <f t="shared" si="83"/>
        <v>-</v>
      </c>
      <c r="AI259" s="158" t="str">
        <f t="shared" si="84"/>
        <v>-</v>
      </c>
      <c r="AJ259" s="158" t="str">
        <f t="shared" si="85"/>
        <v>-</v>
      </c>
      <c r="AK259" s="158" t="str">
        <f t="shared" si="86"/>
        <v>-</v>
      </c>
      <c r="AL259" s="158" t="str">
        <f t="shared" si="96"/>
        <v/>
      </c>
      <c r="AM259" s="158" t="e">
        <f t="shared" ca="1" si="87"/>
        <v>#DIV/0!</v>
      </c>
    </row>
    <row r="260" spans="2:39" ht="15" customHeight="1">
      <c r="B260" s="175" t="b">
        <f>IF(TRIM(Length_11!A255)="",FALSE,TRUE)</f>
        <v>0</v>
      </c>
      <c r="C260" s="158" t="str">
        <f>IF($B260=FALSE,"",VALUE(Length_11!A255))</f>
        <v/>
      </c>
      <c r="D260" s="158" t="str">
        <f>IF($B260=FALSE,"",Length_11!B255)</f>
        <v/>
      </c>
      <c r="E260" s="175" t="str">
        <f>IF($B260=FALSE,"",Length_11!M255)</f>
        <v/>
      </c>
      <c r="F260" s="175" t="str">
        <f>IF($B260=FALSE,"",Length_11!N255)</f>
        <v/>
      </c>
      <c r="G260" s="175" t="str">
        <f>IF($B260=FALSE,"",Length_11!O255)</f>
        <v/>
      </c>
      <c r="H260" s="175" t="str">
        <f>IF($B260=FALSE,"",Length_11!P255)</f>
        <v/>
      </c>
      <c r="I260" s="175" t="str">
        <f>IF($B260=FALSE,"",Length_11!Q255)</f>
        <v/>
      </c>
      <c r="J260" s="175" t="str">
        <f>IF($B260=FALSE,"",Length_11!R255)</f>
        <v/>
      </c>
      <c r="K260" s="158" t="str">
        <f t="shared" si="88"/>
        <v/>
      </c>
      <c r="L260" s="176" t="str">
        <f t="shared" si="73"/>
        <v/>
      </c>
      <c r="M260" s="178" t="str">
        <f>IF($B260=FALSE,"",Calcu!K260*J$3)</f>
        <v/>
      </c>
      <c r="N260" s="177" t="str">
        <f>IF($B260=FALSE,"",Length_11!E568)</f>
        <v/>
      </c>
      <c r="O260" s="158" t="str">
        <f t="shared" si="89"/>
        <v/>
      </c>
      <c r="P260" s="158" t="str">
        <f t="shared" si="90"/>
        <v/>
      </c>
      <c r="Q260" s="158" t="str">
        <f t="shared" si="91"/>
        <v/>
      </c>
      <c r="R260" s="158" t="str">
        <f t="shared" si="92"/>
        <v/>
      </c>
      <c r="S260" s="165" t="str">
        <f t="shared" si="74"/>
        <v/>
      </c>
      <c r="T260" s="197" t="str">
        <f t="shared" si="75"/>
        <v/>
      </c>
      <c r="U260" s="158" t="str">
        <f t="shared" si="76"/>
        <v/>
      </c>
      <c r="V260" s="158" t="str">
        <f t="shared" si="77"/>
        <v/>
      </c>
      <c r="W260" s="158" t="str">
        <f t="shared" si="78"/>
        <v/>
      </c>
      <c r="X260" s="158" t="str">
        <f t="shared" si="79"/>
        <v/>
      </c>
      <c r="Y260" s="158" t="str">
        <f t="shared" si="80"/>
        <v/>
      </c>
      <c r="Z260" s="158" t="str">
        <f t="shared" si="81"/>
        <v/>
      </c>
      <c r="AA260" s="202" t="str">
        <f t="shared" si="82"/>
        <v/>
      </c>
      <c r="AB260" s="203" t="str">
        <f t="shared" si="93"/>
        <v/>
      </c>
      <c r="AC260" s="158" t="str">
        <f t="shared" si="94"/>
        <v/>
      </c>
      <c r="AD260" s="158" t="str">
        <f t="shared" si="95"/>
        <v/>
      </c>
      <c r="AE260" s="122"/>
      <c r="AF260" s="158" t="e">
        <f ca="1">IF(Length_11!J255&lt;0,ROUNDUP(Length_11!J255*J$3,$M$335),ROUNDDOWN(Length_11!J255*J$3,$M$335))</f>
        <v>#DIV/0!</v>
      </c>
      <c r="AG260" s="158" t="e">
        <f ca="1">IF(Length_11!K255&lt;0,ROUNDDOWN(Length_11!K255*J$3,$M$335),ROUNDUP(Length_11!K255*J$3,$M$335))</f>
        <v>#DIV/0!</v>
      </c>
      <c r="AH260" s="158" t="str">
        <f t="shared" si="83"/>
        <v>-</v>
      </c>
      <c r="AI260" s="158" t="str">
        <f t="shared" si="84"/>
        <v>-</v>
      </c>
      <c r="AJ260" s="158" t="str">
        <f t="shared" si="85"/>
        <v>-</v>
      </c>
      <c r="AK260" s="158" t="str">
        <f t="shared" si="86"/>
        <v>-</v>
      </c>
      <c r="AL260" s="158" t="str">
        <f t="shared" si="96"/>
        <v/>
      </c>
      <c r="AM260" s="158" t="e">
        <f t="shared" ca="1" si="87"/>
        <v>#DIV/0!</v>
      </c>
    </row>
    <row r="261" spans="2:39" ht="15" customHeight="1">
      <c r="B261" s="175" t="b">
        <f>IF(TRIM(Length_11!A256)="",FALSE,TRUE)</f>
        <v>0</v>
      </c>
      <c r="C261" s="158" t="str">
        <f>IF($B261=FALSE,"",VALUE(Length_11!A256))</f>
        <v/>
      </c>
      <c r="D261" s="158" t="str">
        <f>IF($B261=FALSE,"",Length_11!B256)</f>
        <v/>
      </c>
      <c r="E261" s="175" t="str">
        <f>IF($B261=FALSE,"",Length_11!M256)</f>
        <v/>
      </c>
      <c r="F261" s="175" t="str">
        <f>IF($B261=FALSE,"",Length_11!N256)</f>
        <v/>
      </c>
      <c r="G261" s="175" t="str">
        <f>IF($B261=FALSE,"",Length_11!O256)</f>
        <v/>
      </c>
      <c r="H261" s="175" t="str">
        <f>IF($B261=FALSE,"",Length_11!P256)</f>
        <v/>
      </c>
      <c r="I261" s="175" t="str">
        <f>IF($B261=FALSE,"",Length_11!Q256)</f>
        <v/>
      </c>
      <c r="J261" s="175" t="str">
        <f>IF($B261=FALSE,"",Length_11!R256)</f>
        <v/>
      </c>
      <c r="K261" s="158" t="str">
        <f t="shared" si="88"/>
        <v/>
      </c>
      <c r="L261" s="176" t="str">
        <f t="shared" si="73"/>
        <v/>
      </c>
      <c r="M261" s="178" t="str">
        <f>IF($B261=FALSE,"",Calcu!K261*J$3)</f>
        <v/>
      </c>
      <c r="N261" s="177" t="str">
        <f>IF($B261=FALSE,"",Length_11!E569)</f>
        <v/>
      </c>
      <c r="O261" s="158" t="str">
        <f t="shared" si="89"/>
        <v/>
      </c>
      <c r="P261" s="158" t="str">
        <f t="shared" si="90"/>
        <v/>
      </c>
      <c r="Q261" s="158" t="str">
        <f t="shared" si="91"/>
        <v/>
      </c>
      <c r="R261" s="158" t="str">
        <f t="shared" si="92"/>
        <v/>
      </c>
      <c r="S261" s="165" t="str">
        <f t="shared" si="74"/>
        <v/>
      </c>
      <c r="T261" s="197" t="str">
        <f t="shared" si="75"/>
        <v/>
      </c>
      <c r="U261" s="158" t="str">
        <f t="shared" si="76"/>
        <v/>
      </c>
      <c r="V261" s="158" t="str">
        <f t="shared" si="77"/>
        <v/>
      </c>
      <c r="W261" s="158" t="str">
        <f t="shared" si="78"/>
        <v/>
      </c>
      <c r="X261" s="158" t="str">
        <f t="shared" si="79"/>
        <v/>
      </c>
      <c r="Y261" s="158" t="str">
        <f t="shared" si="80"/>
        <v/>
      </c>
      <c r="Z261" s="158" t="str">
        <f t="shared" si="81"/>
        <v/>
      </c>
      <c r="AA261" s="202" t="str">
        <f t="shared" si="82"/>
        <v/>
      </c>
      <c r="AB261" s="203" t="str">
        <f t="shared" si="93"/>
        <v/>
      </c>
      <c r="AC261" s="158" t="str">
        <f t="shared" si="94"/>
        <v/>
      </c>
      <c r="AD261" s="158" t="str">
        <f t="shared" si="95"/>
        <v/>
      </c>
      <c r="AE261" s="122"/>
      <c r="AF261" s="158" t="e">
        <f ca="1">IF(Length_11!J256&lt;0,ROUNDUP(Length_11!J256*J$3,$M$335),ROUNDDOWN(Length_11!J256*J$3,$M$335))</f>
        <v>#DIV/0!</v>
      </c>
      <c r="AG261" s="158" t="e">
        <f ca="1">IF(Length_11!K256&lt;0,ROUNDDOWN(Length_11!K256*J$3,$M$335),ROUNDUP(Length_11!K256*J$3,$M$335))</f>
        <v>#DIV/0!</v>
      </c>
      <c r="AH261" s="158" t="str">
        <f t="shared" si="83"/>
        <v>-</v>
      </c>
      <c r="AI261" s="158" t="str">
        <f t="shared" si="84"/>
        <v>-</v>
      </c>
      <c r="AJ261" s="158" t="str">
        <f t="shared" si="85"/>
        <v>-</v>
      </c>
      <c r="AK261" s="158" t="str">
        <f t="shared" si="86"/>
        <v>-</v>
      </c>
      <c r="AL261" s="158" t="str">
        <f t="shared" si="96"/>
        <v/>
      </c>
      <c r="AM261" s="158" t="e">
        <f t="shared" ca="1" si="87"/>
        <v>#DIV/0!</v>
      </c>
    </row>
    <row r="262" spans="2:39" ht="15" customHeight="1">
      <c r="B262" s="175" t="b">
        <f>IF(TRIM(Length_11!A257)="",FALSE,TRUE)</f>
        <v>0</v>
      </c>
      <c r="C262" s="158" t="str">
        <f>IF($B262=FALSE,"",VALUE(Length_11!A257))</f>
        <v/>
      </c>
      <c r="D262" s="158" t="str">
        <f>IF($B262=FALSE,"",Length_11!B257)</f>
        <v/>
      </c>
      <c r="E262" s="175" t="str">
        <f>IF($B262=FALSE,"",Length_11!M257)</f>
        <v/>
      </c>
      <c r="F262" s="175" t="str">
        <f>IF($B262=FALSE,"",Length_11!N257)</f>
        <v/>
      </c>
      <c r="G262" s="175" t="str">
        <f>IF($B262=FALSE,"",Length_11!O257)</f>
        <v/>
      </c>
      <c r="H262" s="175" t="str">
        <f>IF($B262=FALSE,"",Length_11!P257)</f>
        <v/>
      </c>
      <c r="I262" s="175" t="str">
        <f>IF($B262=FALSE,"",Length_11!Q257)</f>
        <v/>
      </c>
      <c r="J262" s="175" t="str">
        <f>IF($B262=FALSE,"",Length_11!R257)</f>
        <v/>
      </c>
      <c r="K262" s="158" t="str">
        <f t="shared" si="88"/>
        <v/>
      </c>
      <c r="L262" s="176" t="str">
        <f t="shared" si="73"/>
        <v/>
      </c>
      <c r="M262" s="178" t="str">
        <f>IF($B262=FALSE,"",Calcu!K262*J$3)</f>
        <v/>
      </c>
      <c r="N262" s="177" t="str">
        <f>IF($B262=FALSE,"",Length_11!E570)</f>
        <v/>
      </c>
      <c r="O262" s="158" t="str">
        <f t="shared" si="89"/>
        <v/>
      </c>
      <c r="P262" s="158" t="str">
        <f t="shared" si="90"/>
        <v/>
      </c>
      <c r="Q262" s="158" t="str">
        <f t="shared" si="91"/>
        <v/>
      </c>
      <c r="R262" s="158" t="str">
        <f t="shared" si="92"/>
        <v/>
      </c>
      <c r="S262" s="165" t="str">
        <f t="shared" si="74"/>
        <v/>
      </c>
      <c r="T262" s="197" t="str">
        <f t="shared" si="75"/>
        <v/>
      </c>
      <c r="U262" s="158" t="str">
        <f t="shared" si="76"/>
        <v/>
      </c>
      <c r="V262" s="158" t="str">
        <f t="shared" si="77"/>
        <v/>
      </c>
      <c r="W262" s="158" t="str">
        <f t="shared" si="78"/>
        <v/>
      </c>
      <c r="X262" s="158" t="str">
        <f t="shared" si="79"/>
        <v/>
      </c>
      <c r="Y262" s="158" t="str">
        <f t="shared" si="80"/>
        <v/>
      </c>
      <c r="Z262" s="158" t="str">
        <f t="shared" si="81"/>
        <v/>
      </c>
      <c r="AA262" s="202" t="str">
        <f t="shared" si="82"/>
        <v/>
      </c>
      <c r="AB262" s="203" t="str">
        <f t="shared" si="93"/>
        <v/>
      </c>
      <c r="AC262" s="158" t="str">
        <f t="shared" si="94"/>
        <v/>
      </c>
      <c r="AD262" s="158" t="str">
        <f t="shared" si="95"/>
        <v/>
      </c>
      <c r="AE262" s="122"/>
      <c r="AF262" s="158" t="e">
        <f ca="1">IF(Length_11!J257&lt;0,ROUNDUP(Length_11!J257*J$3,$M$335),ROUNDDOWN(Length_11!J257*J$3,$M$335))</f>
        <v>#DIV/0!</v>
      </c>
      <c r="AG262" s="158" t="e">
        <f ca="1">IF(Length_11!K257&lt;0,ROUNDDOWN(Length_11!K257*J$3,$M$335),ROUNDUP(Length_11!K257*J$3,$M$335))</f>
        <v>#DIV/0!</v>
      </c>
      <c r="AH262" s="158" t="str">
        <f t="shared" si="83"/>
        <v>-</v>
      </c>
      <c r="AI262" s="158" t="str">
        <f t="shared" si="84"/>
        <v>-</v>
      </c>
      <c r="AJ262" s="158" t="str">
        <f t="shared" si="85"/>
        <v>-</v>
      </c>
      <c r="AK262" s="158" t="str">
        <f t="shared" si="86"/>
        <v>-</v>
      </c>
      <c r="AL262" s="158" t="str">
        <f t="shared" si="96"/>
        <v/>
      </c>
      <c r="AM262" s="158" t="e">
        <f t="shared" ca="1" si="87"/>
        <v>#DIV/0!</v>
      </c>
    </row>
    <row r="263" spans="2:39" ht="15" customHeight="1">
      <c r="B263" s="175" t="b">
        <f>IF(TRIM(Length_11!A258)="",FALSE,TRUE)</f>
        <v>0</v>
      </c>
      <c r="C263" s="158" t="str">
        <f>IF($B263=FALSE,"",VALUE(Length_11!A258))</f>
        <v/>
      </c>
      <c r="D263" s="158" t="str">
        <f>IF($B263=FALSE,"",Length_11!B258)</f>
        <v/>
      </c>
      <c r="E263" s="175" t="str">
        <f>IF($B263=FALSE,"",Length_11!M258)</f>
        <v/>
      </c>
      <c r="F263" s="175" t="str">
        <f>IF($B263=FALSE,"",Length_11!N258)</f>
        <v/>
      </c>
      <c r="G263" s="175" t="str">
        <f>IF($B263=FALSE,"",Length_11!O258)</f>
        <v/>
      </c>
      <c r="H263" s="175" t="str">
        <f>IF($B263=FALSE,"",Length_11!P258)</f>
        <v/>
      </c>
      <c r="I263" s="175" t="str">
        <f>IF($B263=FALSE,"",Length_11!Q258)</f>
        <v/>
      </c>
      <c r="J263" s="175" t="str">
        <f>IF($B263=FALSE,"",Length_11!R258)</f>
        <v/>
      </c>
      <c r="K263" s="158" t="str">
        <f t="shared" si="88"/>
        <v/>
      </c>
      <c r="L263" s="176" t="str">
        <f t="shared" si="73"/>
        <v/>
      </c>
      <c r="M263" s="178" t="str">
        <f>IF($B263=FALSE,"",Calcu!K263*J$3)</f>
        <v/>
      </c>
      <c r="N263" s="177" t="str">
        <f>IF($B263=FALSE,"",Length_11!E571)</f>
        <v/>
      </c>
      <c r="O263" s="158" t="str">
        <f t="shared" si="89"/>
        <v/>
      </c>
      <c r="P263" s="158" t="str">
        <f t="shared" si="90"/>
        <v/>
      </c>
      <c r="Q263" s="158" t="str">
        <f t="shared" si="91"/>
        <v/>
      </c>
      <c r="R263" s="158" t="str">
        <f t="shared" si="92"/>
        <v/>
      </c>
      <c r="S263" s="165" t="str">
        <f t="shared" si="74"/>
        <v/>
      </c>
      <c r="T263" s="197" t="str">
        <f t="shared" si="75"/>
        <v/>
      </c>
      <c r="U263" s="158" t="str">
        <f t="shared" si="76"/>
        <v/>
      </c>
      <c r="V263" s="158" t="str">
        <f t="shared" si="77"/>
        <v/>
      </c>
      <c r="W263" s="158" t="str">
        <f t="shared" si="78"/>
        <v/>
      </c>
      <c r="X263" s="158" t="str">
        <f t="shared" si="79"/>
        <v/>
      </c>
      <c r="Y263" s="158" t="str">
        <f t="shared" si="80"/>
        <v/>
      </c>
      <c r="Z263" s="158" t="str">
        <f t="shared" si="81"/>
        <v/>
      </c>
      <c r="AA263" s="202" t="str">
        <f t="shared" si="82"/>
        <v/>
      </c>
      <c r="AB263" s="203" t="str">
        <f t="shared" si="93"/>
        <v/>
      </c>
      <c r="AC263" s="158" t="str">
        <f t="shared" si="94"/>
        <v/>
      </c>
      <c r="AD263" s="158" t="str">
        <f t="shared" si="95"/>
        <v/>
      </c>
      <c r="AE263" s="122"/>
      <c r="AF263" s="158" t="e">
        <f ca="1">IF(Length_11!J258&lt;0,ROUNDUP(Length_11!J258*J$3,$M$335),ROUNDDOWN(Length_11!J258*J$3,$M$335))</f>
        <v>#DIV/0!</v>
      </c>
      <c r="AG263" s="158" t="e">
        <f ca="1">IF(Length_11!K258&lt;0,ROUNDDOWN(Length_11!K258*J$3,$M$335),ROUNDUP(Length_11!K258*J$3,$M$335))</f>
        <v>#DIV/0!</v>
      </c>
      <c r="AH263" s="158" t="str">
        <f t="shared" si="83"/>
        <v>-</v>
      </c>
      <c r="AI263" s="158" t="str">
        <f t="shared" si="84"/>
        <v>-</v>
      </c>
      <c r="AJ263" s="158" t="str">
        <f t="shared" si="85"/>
        <v>-</v>
      </c>
      <c r="AK263" s="158" t="str">
        <f t="shared" si="86"/>
        <v>-</v>
      </c>
      <c r="AL263" s="158" t="str">
        <f t="shared" si="96"/>
        <v/>
      </c>
      <c r="AM263" s="158" t="e">
        <f t="shared" ca="1" si="87"/>
        <v>#DIV/0!</v>
      </c>
    </row>
    <row r="264" spans="2:39" ht="15" customHeight="1">
      <c r="B264" s="175" t="b">
        <f>IF(TRIM(Length_11!A259)="",FALSE,TRUE)</f>
        <v>0</v>
      </c>
      <c r="C264" s="158" t="str">
        <f>IF($B264=FALSE,"",VALUE(Length_11!A259))</f>
        <v/>
      </c>
      <c r="D264" s="158" t="str">
        <f>IF($B264=FALSE,"",Length_11!B259)</f>
        <v/>
      </c>
      <c r="E264" s="175" t="str">
        <f>IF($B264=FALSE,"",Length_11!M259)</f>
        <v/>
      </c>
      <c r="F264" s="175" t="str">
        <f>IF($B264=FALSE,"",Length_11!N259)</f>
        <v/>
      </c>
      <c r="G264" s="175" t="str">
        <f>IF($B264=FALSE,"",Length_11!O259)</f>
        <v/>
      </c>
      <c r="H264" s="175" t="str">
        <f>IF($B264=FALSE,"",Length_11!P259)</f>
        <v/>
      </c>
      <c r="I264" s="175" t="str">
        <f>IF($B264=FALSE,"",Length_11!Q259)</f>
        <v/>
      </c>
      <c r="J264" s="175" t="str">
        <f>IF($B264=FALSE,"",Length_11!R259)</f>
        <v/>
      </c>
      <c r="K264" s="158" t="str">
        <f t="shared" si="88"/>
        <v/>
      </c>
      <c r="L264" s="176" t="str">
        <f t="shared" si="73"/>
        <v/>
      </c>
      <c r="M264" s="178" t="str">
        <f>IF($B264=FALSE,"",Calcu!K264*J$3)</f>
        <v/>
      </c>
      <c r="N264" s="177" t="str">
        <f>IF($B264=FALSE,"",Length_11!E572)</f>
        <v/>
      </c>
      <c r="O264" s="158" t="str">
        <f t="shared" si="89"/>
        <v/>
      </c>
      <c r="P264" s="158" t="str">
        <f t="shared" si="90"/>
        <v/>
      </c>
      <c r="Q264" s="158" t="str">
        <f t="shared" si="91"/>
        <v/>
      </c>
      <c r="R264" s="158" t="str">
        <f t="shared" si="92"/>
        <v/>
      </c>
      <c r="S264" s="165" t="str">
        <f t="shared" si="74"/>
        <v/>
      </c>
      <c r="T264" s="197" t="str">
        <f t="shared" si="75"/>
        <v/>
      </c>
      <c r="U264" s="158" t="str">
        <f t="shared" si="76"/>
        <v/>
      </c>
      <c r="V264" s="158" t="str">
        <f t="shared" si="77"/>
        <v/>
      </c>
      <c r="W264" s="158" t="str">
        <f t="shared" si="78"/>
        <v/>
      </c>
      <c r="X264" s="158" t="str">
        <f t="shared" si="79"/>
        <v/>
      </c>
      <c r="Y264" s="158" t="str">
        <f t="shared" si="80"/>
        <v/>
      </c>
      <c r="Z264" s="158" t="str">
        <f t="shared" si="81"/>
        <v/>
      </c>
      <c r="AA264" s="202" t="str">
        <f t="shared" si="82"/>
        <v/>
      </c>
      <c r="AB264" s="203" t="str">
        <f t="shared" si="93"/>
        <v/>
      </c>
      <c r="AC264" s="158" t="str">
        <f t="shared" si="94"/>
        <v/>
      </c>
      <c r="AD264" s="158" t="str">
        <f t="shared" si="95"/>
        <v/>
      </c>
      <c r="AE264" s="122"/>
      <c r="AF264" s="158" t="e">
        <f ca="1">IF(Length_11!J259&lt;0,ROUNDUP(Length_11!J259*J$3,$M$335),ROUNDDOWN(Length_11!J259*J$3,$M$335))</f>
        <v>#DIV/0!</v>
      </c>
      <c r="AG264" s="158" t="e">
        <f ca="1">IF(Length_11!K259&lt;0,ROUNDDOWN(Length_11!K259*J$3,$M$335),ROUNDUP(Length_11!K259*J$3,$M$335))</f>
        <v>#DIV/0!</v>
      </c>
      <c r="AH264" s="158" t="str">
        <f t="shared" si="83"/>
        <v>-</v>
      </c>
      <c r="AI264" s="158" t="str">
        <f t="shared" si="84"/>
        <v>-</v>
      </c>
      <c r="AJ264" s="158" t="str">
        <f t="shared" si="85"/>
        <v>-</v>
      </c>
      <c r="AK264" s="158" t="str">
        <f t="shared" si="86"/>
        <v>-</v>
      </c>
      <c r="AL264" s="158" t="str">
        <f t="shared" si="96"/>
        <v/>
      </c>
      <c r="AM264" s="158" t="e">
        <f t="shared" ca="1" si="87"/>
        <v>#DIV/0!</v>
      </c>
    </row>
    <row r="265" spans="2:39" ht="15" customHeight="1">
      <c r="B265" s="175" t="b">
        <f>IF(TRIM(Length_11!A260)="",FALSE,TRUE)</f>
        <v>0</v>
      </c>
      <c r="C265" s="158" t="str">
        <f>IF($B265=FALSE,"",VALUE(Length_11!A260))</f>
        <v/>
      </c>
      <c r="D265" s="158" t="str">
        <f>IF($B265=FALSE,"",Length_11!B260)</f>
        <v/>
      </c>
      <c r="E265" s="175" t="str">
        <f>IF($B265=FALSE,"",Length_11!M260)</f>
        <v/>
      </c>
      <c r="F265" s="175" t="str">
        <f>IF($B265=FALSE,"",Length_11!N260)</f>
        <v/>
      </c>
      <c r="G265" s="175" t="str">
        <f>IF($B265=FALSE,"",Length_11!O260)</f>
        <v/>
      </c>
      <c r="H265" s="175" t="str">
        <f>IF($B265=FALSE,"",Length_11!P260)</f>
        <v/>
      </c>
      <c r="I265" s="175" t="str">
        <f>IF($B265=FALSE,"",Length_11!Q260)</f>
        <v/>
      </c>
      <c r="J265" s="175" t="str">
        <f>IF($B265=FALSE,"",Length_11!R260)</f>
        <v/>
      </c>
      <c r="K265" s="158" t="str">
        <f t="shared" si="88"/>
        <v/>
      </c>
      <c r="L265" s="176" t="str">
        <f t="shared" ref="L265:L318" si="97">IF($B265=FALSE,"",STDEV(E265:J265)*J$3)</f>
        <v/>
      </c>
      <c r="M265" s="178" t="str">
        <f>IF($B265=FALSE,"",Calcu!K265*J$3)</f>
        <v/>
      </c>
      <c r="N265" s="177" t="str">
        <f>IF($B265=FALSE,"",Length_11!E573)</f>
        <v/>
      </c>
      <c r="O265" s="158" t="str">
        <f t="shared" si="89"/>
        <v/>
      </c>
      <c r="P265" s="158" t="str">
        <f t="shared" si="90"/>
        <v/>
      </c>
      <c r="Q265" s="158" t="str">
        <f t="shared" si="91"/>
        <v/>
      </c>
      <c r="R265" s="158" t="str">
        <f t="shared" si="92"/>
        <v/>
      </c>
      <c r="S265" s="165" t="str">
        <f t="shared" ref="S265:S318" si="98">IF($B265=FALSE,"",C265*J$3)</f>
        <v/>
      </c>
      <c r="T265" s="197" t="str">
        <f t="shared" ref="T265:T318" si="99">IF($B265=FALSE,"",(O265*P265+Q265*R265)*S265)</f>
        <v/>
      </c>
      <c r="U265" s="158" t="str">
        <f t="shared" ref="U265:U318" si="100">IF($B265=FALSE,"",P$3)</f>
        <v/>
      </c>
      <c r="V265" s="158" t="str">
        <f t="shared" ref="V265:V318" si="101">IF($B265=FALSE,"",Q$3)</f>
        <v/>
      </c>
      <c r="W265" s="158" t="str">
        <f t="shared" ref="W265:W318" si="102">IF($B265=FALSE,"",IF(F$3="레이저 스캔 마이크로미터",0,(1-U265^2)/(PI()*V265)))</f>
        <v/>
      </c>
      <c r="X265" s="158" t="str">
        <f t="shared" ref="X265:X318" si="103">IF($B265=FALSE,"",R$3)</f>
        <v/>
      </c>
      <c r="Y265" s="158" t="str">
        <f t="shared" ref="Y265:Y318" si="104">IF($B265=FALSE,"",S$3)</f>
        <v/>
      </c>
      <c r="Z265" s="158" t="str">
        <f t="shared" ref="Z265:Z318" si="105">IF($B265=FALSE,"",IF(F$3="레이저 스캔 마이크로미터",0,(1-X265^2)/(PI()*Y265)))</f>
        <v/>
      </c>
      <c r="AA265" s="202" t="str">
        <f t="shared" ref="AA265:AA318" si="106">IF($B265=FALSE,"",IF(F$3="레이저 스캔 마이크로미터",0,(($T$3*(W265+Z265))/$U$3)*(1+LN((16*$U$3^3)/((W265+Z265)*$T$3*C265)))))</f>
        <v/>
      </c>
      <c r="AB265" s="203" t="str">
        <f t="shared" si="93"/>
        <v/>
      </c>
      <c r="AC265" s="158" t="str">
        <f t="shared" si="94"/>
        <v/>
      </c>
      <c r="AD265" s="158" t="str">
        <f t="shared" si="95"/>
        <v/>
      </c>
      <c r="AE265" s="122"/>
      <c r="AF265" s="158" t="e">
        <f ca="1">IF(Length_11!J260&lt;0,ROUNDUP(Length_11!J260*J$3,$M$335),ROUNDDOWN(Length_11!J260*J$3,$M$335))</f>
        <v>#DIV/0!</v>
      </c>
      <c r="AG265" s="158" t="e">
        <f ca="1">IF(Length_11!K260&lt;0,ROUNDDOWN(Length_11!K260*J$3,$M$335),ROUNDUP(Length_11!K260*J$3,$M$335))</f>
        <v>#DIV/0!</v>
      </c>
      <c r="AH265" s="158" t="str">
        <f t="shared" ref="AH265:AH318" si="107">IF(B265=FALSE,"-",TEXT(S265,IF(S265&gt;=1000,"# ##","")&amp;$P$335))</f>
        <v>-</v>
      </c>
      <c r="AI265" s="158" t="str">
        <f t="shared" ref="AI265:AI318" si="108">IF(B265=FALSE,"-",TEXT(AC265,IF(AC265&gt;=1000,"# ##","")&amp;$P$335))</f>
        <v>-</v>
      </c>
      <c r="AJ265" s="158" t="str">
        <f t="shared" ref="AJ265:AJ318" si="109">IF(B265=FALSE,"-",TEXT(AD265,$P$335))</f>
        <v>-</v>
      </c>
      <c r="AK265" s="158" t="str">
        <f t="shared" ref="AK265:AK318" si="110">IF(B265=FALSE,"-","± "&amp;TEXT(AG265-S265,P$335))</f>
        <v>-</v>
      </c>
      <c r="AL265" s="158" t="str">
        <f t="shared" si="96"/>
        <v/>
      </c>
      <c r="AM265" s="158" t="e">
        <f t="shared" ref="AM265:AM317" ca="1" si="111">S$335</f>
        <v>#DIV/0!</v>
      </c>
    </row>
    <row r="266" spans="2:39" ht="15" customHeight="1">
      <c r="B266" s="175" t="b">
        <f>IF(TRIM(Length_11!A261)="",FALSE,TRUE)</f>
        <v>0</v>
      </c>
      <c r="C266" s="158" t="str">
        <f>IF($B266=FALSE,"",VALUE(Length_11!A261))</f>
        <v/>
      </c>
      <c r="D266" s="158" t="str">
        <f>IF($B266=FALSE,"",Length_11!B261)</f>
        <v/>
      </c>
      <c r="E266" s="175" t="str">
        <f>IF($B266=FALSE,"",Length_11!M261)</f>
        <v/>
      </c>
      <c r="F266" s="175" t="str">
        <f>IF($B266=FALSE,"",Length_11!N261)</f>
        <v/>
      </c>
      <c r="G266" s="175" t="str">
        <f>IF($B266=FALSE,"",Length_11!O261)</f>
        <v/>
      </c>
      <c r="H266" s="175" t="str">
        <f>IF($B266=FALSE,"",Length_11!P261)</f>
        <v/>
      </c>
      <c r="I266" s="175" t="str">
        <f>IF($B266=FALSE,"",Length_11!Q261)</f>
        <v/>
      </c>
      <c r="J266" s="175" t="str">
        <f>IF($B266=FALSE,"",Length_11!R261)</f>
        <v/>
      </c>
      <c r="K266" s="158" t="str">
        <f t="shared" ref="K266:K318" si="112">IF($B266=FALSE,"",AVERAGE(E266:J266))</f>
        <v/>
      </c>
      <c r="L266" s="176" t="str">
        <f t="shared" si="97"/>
        <v/>
      </c>
      <c r="M266" s="178" t="str">
        <f>IF($B266=FALSE,"",Calcu!K266*J$3)</f>
        <v/>
      </c>
      <c r="N266" s="177" t="str">
        <f>IF($B266=FALSE,"",Length_11!E574)</f>
        <v/>
      </c>
      <c r="O266" s="158" t="str">
        <f t="shared" ref="O266:O318" si="113">IF($B266=FALSE,"",AVERAGE($D$3:$E$3))</f>
        <v/>
      </c>
      <c r="P266" s="158" t="str">
        <f t="shared" ref="P266:P318" si="114">IF($B266=FALSE,"",$B$3-$C$3)</f>
        <v/>
      </c>
      <c r="Q266" s="158" t="str">
        <f t="shared" ref="Q266:Q318" si="115">IF($B266=FALSE,"",$D$3-$E$3)</f>
        <v/>
      </c>
      <c r="R266" s="158" t="str">
        <f t="shared" ref="R266:R318" si="116">IF($B266=FALSE,"",AVERAGE($B$3:$C$3)-20)</f>
        <v/>
      </c>
      <c r="S266" s="165" t="str">
        <f t="shared" si="98"/>
        <v/>
      </c>
      <c r="T266" s="197" t="str">
        <f t="shared" si="99"/>
        <v/>
      </c>
      <c r="U266" s="158" t="str">
        <f t="shared" si="100"/>
        <v/>
      </c>
      <c r="V266" s="158" t="str">
        <f t="shared" si="101"/>
        <v/>
      </c>
      <c r="W266" s="158" t="str">
        <f t="shared" si="102"/>
        <v/>
      </c>
      <c r="X266" s="158" t="str">
        <f t="shared" si="103"/>
        <v/>
      </c>
      <c r="Y266" s="158" t="str">
        <f t="shared" si="104"/>
        <v/>
      </c>
      <c r="Z266" s="158" t="str">
        <f t="shared" si="105"/>
        <v/>
      </c>
      <c r="AA266" s="202" t="str">
        <f t="shared" si="106"/>
        <v/>
      </c>
      <c r="AB266" s="203" t="str">
        <f t="shared" ref="AB266:AB318" si="117">IF($B266=FALSE,"",N266+M266-T266+AA266)</f>
        <v/>
      </c>
      <c r="AC266" s="158" t="str">
        <f t="shared" ref="AC266:AC318" si="118">IF($B266=FALSE,"",ROUND(AB266,$M$335))</f>
        <v/>
      </c>
      <c r="AD266" s="158" t="str">
        <f t="shared" ref="AD266:AD318" si="119">IF($B266=FALSE,"",ROUND(S266-AC266,$M$335))</f>
        <v/>
      </c>
      <c r="AE266" s="122"/>
      <c r="AF266" s="158" t="e">
        <f ca="1">IF(Length_11!J261&lt;0,ROUNDUP(Length_11!J261*J$3,$M$335),ROUNDDOWN(Length_11!J261*J$3,$M$335))</f>
        <v>#DIV/0!</v>
      </c>
      <c r="AG266" s="158" t="e">
        <f ca="1">IF(Length_11!K261&lt;0,ROUNDDOWN(Length_11!K261*J$3,$M$335),ROUNDUP(Length_11!K261*J$3,$M$335))</f>
        <v>#DIV/0!</v>
      </c>
      <c r="AH266" s="158" t="str">
        <f t="shared" si="107"/>
        <v>-</v>
      </c>
      <c r="AI266" s="158" t="str">
        <f t="shared" si="108"/>
        <v>-</v>
      </c>
      <c r="AJ266" s="158" t="str">
        <f t="shared" si="109"/>
        <v>-</v>
      </c>
      <c r="AK266" s="158" t="str">
        <f t="shared" si="110"/>
        <v>-</v>
      </c>
      <c r="AL266" s="158" t="str">
        <f t="shared" ref="AL266:AL318" si="120">IF(B266=FALSE,"",IF(AND(AF266&lt;=AC266,AC266&lt;=AG266),"PASS","FAIL"))</f>
        <v/>
      </c>
      <c r="AM266" s="158" t="e">
        <f t="shared" ca="1" si="111"/>
        <v>#DIV/0!</v>
      </c>
    </row>
    <row r="267" spans="2:39" ht="15" customHeight="1">
      <c r="B267" s="175" t="b">
        <f>IF(TRIM(Length_11!A262)="",FALSE,TRUE)</f>
        <v>0</v>
      </c>
      <c r="C267" s="158" t="str">
        <f>IF($B267=FALSE,"",VALUE(Length_11!A262))</f>
        <v/>
      </c>
      <c r="D267" s="158" t="str">
        <f>IF($B267=FALSE,"",Length_11!B262)</f>
        <v/>
      </c>
      <c r="E267" s="175" t="str">
        <f>IF($B267=FALSE,"",Length_11!M262)</f>
        <v/>
      </c>
      <c r="F267" s="175" t="str">
        <f>IF($B267=FALSE,"",Length_11!N262)</f>
        <v/>
      </c>
      <c r="G267" s="175" t="str">
        <f>IF($B267=FALSE,"",Length_11!O262)</f>
        <v/>
      </c>
      <c r="H267" s="175" t="str">
        <f>IF($B267=FALSE,"",Length_11!P262)</f>
        <v/>
      </c>
      <c r="I267" s="175" t="str">
        <f>IF($B267=FALSE,"",Length_11!Q262)</f>
        <v/>
      </c>
      <c r="J267" s="175" t="str">
        <f>IF($B267=FALSE,"",Length_11!R262)</f>
        <v/>
      </c>
      <c r="K267" s="158" t="str">
        <f t="shared" si="112"/>
        <v/>
      </c>
      <c r="L267" s="176" t="str">
        <f t="shared" si="97"/>
        <v/>
      </c>
      <c r="M267" s="178" t="str">
        <f>IF($B267=FALSE,"",Calcu!K267*J$3)</f>
        <v/>
      </c>
      <c r="N267" s="177" t="str">
        <f>IF($B267=FALSE,"",Length_11!E575)</f>
        <v/>
      </c>
      <c r="O267" s="158" t="str">
        <f t="shared" si="113"/>
        <v/>
      </c>
      <c r="P267" s="158" t="str">
        <f t="shared" si="114"/>
        <v/>
      </c>
      <c r="Q267" s="158" t="str">
        <f t="shared" si="115"/>
        <v/>
      </c>
      <c r="R267" s="158" t="str">
        <f t="shared" si="116"/>
        <v/>
      </c>
      <c r="S267" s="165" t="str">
        <f t="shared" si="98"/>
        <v/>
      </c>
      <c r="T267" s="197" t="str">
        <f t="shared" si="99"/>
        <v/>
      </c>
      <c r="U267" s="158" t="str">
        <f t="shared" si="100"/>
        <v/>
      </c>
      <c r="V267" s="158" t="str">
        <f t="shared" si="101"/>
        <v/>
      </c>
      <c r="W267" s="158" t="str">
        <f t="shared" si="102"/>
        <v/>
      </c>
      <c r="X267" s="158" t="str">
        <f t="shared" si="103"/>
        <v/>
      </c>
      <c r="Y267" s="158" t="str">
        <f t="shared" si="104"/>
        <v/>
      </c>
      <c r="Z267" s="158" t="str">
        <f t="shared" si="105"/>
        <v/>
      </c>
      <c r="AA267" s="202" t="str">
        <f t="shared" si="106"/>
        <v/>
      </c>
      <c r="AB267" s="203" t="str">
        <f t="shared" si="117"/>
        <v/>
      </c>
      <c r="AC267" s="158" t="str">
        <f t="shared" si="118"/>
        <v/>
      </c>
      <c r="AD267" s="158" t="str">
        <f t="shared" si="119"/>
        <v/>
      </c>
      <c r="AE267" s="122"/>
      <c r="AF267" s="158" t="e">
        <f ca="1">IF(Length_11!J262&lt;0,ROUNDUP(Length_11!J262*J$3,$M$335),ROUNDDOWN(Length_11!J262*J$3,$M$335))</f>
        <v>#DIV/0!</v>
      </c>
      <c r="AG267" s="158" t="e">
        <f ca="1">IF(Length_11!K262&lt;0,ROUNDDOWN(Length_11!K262*J$3,$M$335),ROUNDUP(Length_11!K262*J$3,$M$335))</f>
        <v>#DIV/0!</v>
      </c>
      <c r="AH267" s="158" t="str">
        <f t="shared" si="107"/>
        <v>-</v>
      </c>
      <c r="AI267" s="158" t="str">
        <f t="shared" si="108"/>
        <v>-</v>
      </c>
      <c r="AJ267" s="158" t="str">
        <f t="shared" si="109"/>
        <v>-</v>
      </c>
      <c r="AK267" s="158" t="str">
        <f t="shared" si="110"/>
        <v>-</v>
      </c>
      <c r="AL267" s="158" t="str">
        <f t="shared" si="120"/>
        <v/>
      </c>
      <c r="AM267" s="158" t="e">
        <f t="shared" ca="1" si="111"/>
        <v>#DIV/0!</v>
      </c>
    </row>
    <row r="268" spans="2:39" ht="15" customHeight="1">
      <c r="B268" s="175" t="b">
        <f>IF(TRIM(Length_11!A263)="",FALSE,TRUE)</f>
        <v>0</v>
      </c>
      <c r="C268" s="158" t="str">
        <f>IF($B268=FALSE,"",VALUE(Length_11!A263))</f>
        <v/>
      </c>
      <c r="D268" s="158" t="str">
        <f>IF($B268=FALSE,"",Length_11!B263)</f>
        <v/>
      </c>
      <c r="E268" s="175" t="str">
        <f>IF($B268=FALSE,"",Length_11!M263)</f>
        <v/>
      </c>
      <c r="F268" s="175" t="str">
        <f>IF($B268=FALSE,"",Length_11!N263)</f>
        <v/>
      </c>
      <c r="G268" s="175" t="str">
        <f>IF($B268=FALSE,"",Length_11!O263)</f>
        <v/>
      </c>
      <c r="H268" s="175" t="str">
        <f>IF($B268=FALSE,"",Length_11!P263)</f>
        <v/>
      </c>
      <c r="I268" s="175" t="str">
        <f>IF($B268=FALSE,"",Length_11!Q263)</f>
        <v/>
      </c>
      <c r="J268" s="175" t="str">
        <f>IF($B268=FALSE,"",Length_11!R263)</f>
        <v/>
      </c>
      <c r="K268" s="158" t="str">
        <f t="shared" si="112"/>
        <v/>
      </c>
      <c r="L268" s="176" t="str">
        <f t="shared" si="97"/>
        <v/>
      </c>
      <c r="M268" s="178" t="str">
        <f>IF($B268=FALSE,"",Calcu!K268*J$3)</f>
        <v/>
      </c>
      <c r="N268" s="177" t="str">
        <f>IF($B268=FALSE,"",Length_11!E576)</f>
        <v/>
      </c>
      <c r="O268" s="158" t="str">
        <f t="shared" si="113"/>
        <v/>
      </c>
      <c r="P268" s="158" t="str">
        <f t="shared" si="114"/>
        <v/>
      </c>
      <c r="Q268" s="158" t="str">
        <f t="shared" si="115"/>
        <v/>
      </c>
      <c r="R268" s="158" t="str">
        <f t="shared" si="116"/>
        <v/>
      </c>
      <c r="S268" s="165" t="str">
        <f t="shared" si="98"/>
        <v/>
      </c>
      <c r="T268" s="197" t="str">
        <f t="shared" si="99"/>
        <v/>
      </c>
      <c r="U268" s="158" t="str">
        <f t="shared" si="100"/>
        <v/>
      </c>
      <c r="V268" s="158" t="str">
        <f t="shared" si="101"/>
        <v/>
      </c>
      <c r="W268" s="158" t="str">
        <f t="shared" si="102"/>
        <v/>
      </c>
      <c r="X268" s="158" t="str">
        <f t="shared" si="103"/>
        <v/>
      </c>
      <c r="Y268" s="158" t="str">
        <f t="shared" si="104"/>
        <v/>
      </c>
      <c r="Z268" s="158" t="str">
        <f t="shared" si="105"/>
        <v/>
      </c>
      <c r="AA268" s="202" t="str">
        <f t="shared" si="106"/>
        <v/>
      </c>
      <c r="AB268" s="203" t="str">
        <f t="shared" si="117"/>
        <v/>
      </c>
      <c r="AC268" s="158" t="str">
        <f t="shared" si="118"/>
        <v/>
      </c>
      <c r="AD268" s="158" t="str">
        <f t="shared" si="119"/>
        <v/>
      </c>
      <c r="AE268" s="122"/>
      <c r="AF268" s="158" t="e">
        <f ca="1">IF(Length_11!J263&lt;0,ROUNDUP(Length_11!J263*J$3,$M$335),ROUNDDOWN(Length_11!J263*J$3,$M$335))</f>
        <v>#DIV/0!</v>
      </c>
      <c r="AG268" s="158" t="e">
        <f ca="1">IF(Length_11!K263&lt;0,ROUNDDOWN(Length_11!K263*J$3,$M$335),ROUNDUP(Length_11!K263*J$3,$M$335))</f>
        <v>#DIV/0!</v>
      </c>
      <c r="AH268" s="158" t="str">
        <f t="shared" si="107"/>
        <v>-</v>
      </c>
      <c r="AI268" s="158" t="str">
        <f t="shared" si="108"/>
        <v>-</v>
      </c>
      <c r="AJ268" s="158" t="str">
        <f t="shared" si="109"/>
        <v>-</v>
      </c>
      <c r="AK268" s="158" t="str">
        <f t="shared" si="110"/>
        <v>-</v>
      </c>
      <c r="AL268" s="158" t="str">
        <f t="shared" si="120"/>
        <v/>
      </c>
      <c r="AM268" s="158" t="e">
        <f t="shared" ca="1" si="111"/>
        <v>#DIV/0!</v>
      </c>
    </row>
    <row r="269" spans="2:39" ht="15" customHeight="1">
      <c r="B269" s="175" t="b">
        <f>IF(TRIM(Length_11!A264)="",FALSE,TRUE)</f>
        <v>0</v>
      </c>
      <c r="C269" s="158" t="str">
        <f>IF($B269=FALSE,"",VALUE(Length_11!A264))</f>
        <v/>
      </c>
      <c r="D269" s="158" t="str">
        <f>IF($B269=FALSE,"",Length_11!B264)</f>
        <v/>
      </c>
      <c r="E269" s="175" t="str">
        <f>IF($B269=FALSE,"",Length_11!M264)</f>
        <v/>
      </c>
      <c r="F269" s="175" t="str">
        <f>IF($B269=FALSE,"",Length_11!N264)</f>
        <v/>
      </c>
      <c r="G269" s="175" t="str">
        <f>IF($B269=FALSE,"",Length_11!O264)</f>
        <v/>
      </c>
      <c r="H269" s="175" t="str">
        <f>IF($B269=FALSE,"",Length_11!P264)</f>
        <v/>
      </c>
      <c r="I269" s="175" t="str">
        <f>IF($B269=FALSE,"",Length_11!Q264)</f>
        <v/>
      </c>
      <c r="J269" s="175" t="str">
        <f>IF($B269=FALSE,"",Length_11!R264)</f>
        <v/>
      </c>
      <c r="K269" s="158" t="str">
        <f t="shared" si="112"/>
        <v/>
      </c>
      <c r="L269" s="176" t="str">
        <f t="shared" si="97"/>
        <v/>
      </c>
      <c r="M269" s="178" t="str">
        <f>IF($B269=FALSE,"",Calcu!K269*J$3)</f>
        <v/>
      </c>
      <c r="N269" s="177" t="str">
        <f>IF($B269=FALSE,"",Length_11!E577)</f>
        <v/>
      </c>
      <c r="O269" s="158" t="str">
        <f t="shared" si="113"/>
        <v/>
      </c>
      <c r="P269" s="158" t="str">
        <f t="shared" si="114"/>
        <v/>
      </c>
      <c r="Q269" s="158" t="str">
        <f t="shared" si="115"/>
        <v/>
      </c>
      <c r="R269" s="158" t="str">
        <f t="shared" si="116"/>
        <v/>
      </c>
      <c r="S269" s="165" t="str">
        <f t="shared" si="98"/>
        <v/>
      </c>
      <c r="T269" s="197" t="str">
        <f t="shared" si="99"/>
        <v/>
      </c>
      <c r="U269" s="158" t="str">
        <f t="shared" si="100"/>
        <v/>
      </c>
      <c r="V269" s="158" t="str">
        <f t="shared" si="101"/>
        <v/>
      </c>
      <c r="W269" s="158" t="str">
        <f t="shared" si="102"/>
        <v/>
      </c>
      <c r="X269" s="158" t="str">
        <f t="shared" si="103"/>
        <v/>
      </c>
      <c r="Y269" s="158" t="str">
        <f t="shared" si="104"/>
        <v/>
      </c>
      <c r="Z269" s="158" t="str">
        <f t="shared" si="105"/>
        <v/>
      </c>
      <c r="AA269" s="202" t="str">
        <f t="shared" si="106"/>
        <v/>
      </c>
      <c r="AB269" s="203" t="str">
        <f t="shared" si="117"/>
        <v/>
      </c>
      <c r="AC269" s="158" t="str">
        <f t="shared" si="118"/>
        <v/>
      </c>
      <c r="AD269" s="158" t="str">
        <f t="shared" si="119"/>
        <v/>
      </c>
      <c r="AE269" s="122"/>
      <c r="AF269" s="158" t="e">
        <f ca="1">IF(Length_11!J264&lt;0,ROUNDUP(Length_11!J264*J$3,$M$335),ROUNDDOWN(Length_11!J264*J$3,$M$335))</f>
        <v>#DIV/0!</v>
      </c>
      <c r="AG269" s="158" t="e">
        <f ca="1">IF(Length_11!K264&lt;0,ROUNDDOWN(Length_11!K264*J$3,$M$335),ROUNDUP(Length_11!K264*J$3,$M$335))</f>
        <v>#DIV/0!</v>
      </c>
      <c r="AH269" s="158" t="str">
        <f t="shared" si="107"/>
        <v>-</v>
      </c>
      <c r="AI269" s="158" t="str">
        <f t="shared" si="108"/>
        <v>-</v>
      </c>
      <c r="AJ269" s="158" t="str">
        <f t="shared" si="109"/>
        <v>-</v>
      </c>
      <c r="AK269" s="158" t="str">
        <f t="shared" si="110"/>
        <v>-</v>
      </c>
      <c r="AL269" s="158" t="str">
        <f t="shared" si="120"/>
        <v/>
      </c>
      <c r="AM269" s="158" t="e">
        <f t="shared" ca="1" si="111"/>
        <v>#DIV/0!</v>
      </c>
    </row>
    <row r="270" spans="2:39" ht="15" customHeight="1">
      <c r="B270" s="175" t="b">
        <f>IF(TRIM(Length_11!A265)="",FALSE,TRUE)</f>
        <v>0</v>
      </c>
      <c r="C270" s="158" t="str">
        <f>IF($B270=FALSE,"",VALUE(Length_11!A265))</f>
        <v/>
      </c>
      <c r="D270" s="158" t="str">
        <f>IF($B270=FALSE,"",Length_11!B265)</f>
        <v/>
      </c>
      <c r="E270" s="175" t="str">
        <f>IF($B270=FALSE,"",Length_11!M265)</f>
        <v/>
      </c>
      <c r="F270" s="175" t="str">
        <f>IF($B270=FALSE,"",Length_11!N265)</f>
        <v/>
      </c>
      <c r="G270" s="175" t="str">
        <f>IF($B270=FALSE,"",Length_11!O265)</f>
        <v/>
      </c>
      <c r="H270" s="175" t="str">
        <f>IF($B270=FALSE,"",Length_11!P265)</f>
        <v/>
      </c>
      <c r="I270" s="175" t="str">
        <f>IF($B270=FALSE,"",Length_11!Q265)</f>
        <v/>
      </c>
      <c r="J270" s="175" t="str">
        <f>IF($B270=FALSE,"",Length_11!R265)</f>
        <v/>
      </c>
      <c r="K270" s="158" t="str">
        <f t="shared" si="112"/>
        <v/>
      </c>
      <c r="L270" s="176" t="str">
        <f t="shared" si="97"/>
        <v/>
      </c>
      <c r="M270" s="178" t="str">
        <f>IF($B270=FALSE,"",Calcu!K270*J$3)</f>
        <v/>
      </c>
      <c r="N270" s="177" t="str">
        <f>IF($B270=FALSE,"",Length_11!E578)</f>
        <v/>
      </c>
      <c r="O270" s="158" t="str">
        <f t="shared" si="113"/>
        <v/>
      </c>
      <c r="P270" s="158" t="str">
        <f t="shared" si="114"/>
        <v/>
      </c>
      <c r="Q270" s="158" t="str">
        <f t="shared" si="115"/>
        <v/>
      </c>
      <c r="R270" s="158" t="str">
        <f t="shared" si="116"/>
        <v/>
      </c>
      <c r="S270" s="165" t="str">
        <f t="shared" si="98"/>
        <v/>
      </c>
      <c r="T270" s="197" t="str">
        <f t="shared" si="99"/>
        <v/>
      </c>
      <c r="U270" s="158" t="str">
        <f t="shared" si="100"/>
        <v/>
      </c>
      <c r="V270" s="158" t="str">
        <f t="shared" si="101"/>
        <v/>
      </c>
      <c r="W270" s="158" t="str">
        <f t="shared" si="102"/>
        <v/>
      </c>
      <c r="X270" s="158" t="str">
        <f t="shared" si="103"/>
        <v/>
      </c>
      <c r="Y270" s="158" t="str">
        <f t="shared" si="104"/>
        <v/>
      </c>
      <c r="Z270" s="158" t="str">
        <f t="shared" si="105"/>
        <v/>
      </c>
      <c r="AA270" s="202" t="str">
        <f t="shared" si="106"/>
        <v/>
      </c>
      <c r="AB270" s="203" t="str">
        <f t="shared" si="117"/>
        <v/>
      </c>
      <c r="AC270" s="158" t="str">
        <f t="shared" si="118"/>
        <v/>
      </c>
      <c r="AD270" s="158" t="str">
        <f t="shared" si="119"/>
        <v/>
      </c>
      <c r="AE270" s="122"/>
      <c r="AF270" s="158" t="e">
        <f ca="1">IF(Length_11!J265&lt;0,ROUNDUP(Length_11!J265*J$3,$M$335),ROUNDDOWN(Length_11!J265*J$3,$M$335))</f>
        <v>#DIV/0!</v>
      </c>
      <c r="AG270" s="158" t="e">
        <f ca="1">IF(Length_11!K265&lt;0,ROUNDDOWN(Length_11!K265*J$3,$M$335),ROUNDUP(Length_11!K265*J$3,$M$335))</f>
        <v>#DIV/0!</v>
      </c>
      <c r="AH270" s="158" t="str">
        <f t="shared" si="107"/>
        <v>-</v>
      </c>
      <c r="AI270" s="158" t="str">
        <f t="shared" si="108"/>
        <v>-</v>
      </c>
      <c r="AJ270" s="158" t="str">
        <f t="shared" si="109"/>
        <v>-</v>
      </c>
      <c r="AK270" s="158" t="str">
        <f t="shared" si="110"/>
        <v>-</v>
      </c>
      <c r="AL270" s="158" t="str">
        <f t="shared" si="120"/>
        <v/>
      </c>
      <c r="AM270" s="158" t="e">
        <f t="shared" ca="1" si="111"/>
        <v>#DIV/0!</v>
      </c>
    </row>
    <row r="271" spans="2:39" ht="15" customHeight="1">
      <c r="B271" s="175" t="b">
        <f>IF(TRIM(Length_11!A266)="",FALSE,TRUE)</f>
        <v>0</v>
      </c>
      <c r="C271" s="158" t="str">
        <f>IF($B271=FALSE,"",VALUE(Length_11!A266))</f>
        <v/>
      </c>
      <c r="D271" s="158" t="str">
        <f>IF($B271=FALSE,"",Length_11!B266)</f>
        <v/>
      </c>
      <c r="E271" s="175" t="str">
        <f>IF($B271=FALSE,"",Length_11!M266)</f>
        <v/>
      </c>
      <c r="F271" s="175" t="str">
        <f>IF($B271=FALSE,"",Length_11!N266)</f>
        <v/>
      </c>
      <c r="G271" s="175" t="str">
        <f>IF($B271=FALSE,"",Length_11!O266)</f>
        <v/>
      </c>
      <c r="H271" s="175" t="str">
        <f>IF($B271=FALSE,"",Length_11!P266)</f>
        <v/>
      </c>
      <c r="I271" s="175" t="str">
        <f>IF($B271=FALSE,"",Length_11!Q266)</f>
        <v/>
      </c>
      <c r="J271" s="175" t="str">
        <f>IF($B271=FALSE,"",Length_11!R266)</f>
        <v/>
      </c>
      <c r="K271" s="158" t="str">
        <f t="shared" si="112"/>
        <v/>
      </c>
      <c r="L271" s="176" t="str">
        <f t="shared" si="97"/>
        <v/>
      </c>
      <c r="M271" s="178" t="str">
        <f>IF($B271=FALSE,"",Calcu!K271*J$3)</f>
        <v/>
      </c>
      <c r="N271" s="177" t="str">
        <f>IF($B271=FALSE,"",Length_11!E579)</f>
        <v/>
      </c>
      <c r="O271" s="158" t="str">
        <f t="shared" si="113"/>
        <v/>
      </c>
      <c r="P271" s="158" t="str">
        <f t="shared" si="114"/>
        <v/>
      </c>
      <c r="Q271" s="158" t="str">
        <f t="shared" si="115"/>
        <v/>
      </c>
      <c r="R271" s="158" t="str">
        <f t="shared" si="116"/>
        <v/>
      </c>
      <c r="S271" s="165" t="str">
        <f t="shared" si="98"/>
        <v/>
      </c>
      <c r="T271" s="197" t="str">
        <f t="shared" si="99"/>
        <v/>
      </c>
      <c r="U271" s="158" t="str">
        <f t="shared" si="100"/>
        <v/>
      </c>
      <c r="V271" s="158" t="str">
        <f t="shared" si="101"/>
        <v/>
      </c>
      <c r="W271" s="158" t="str">
        <f t="shared" si="102"/>
        <v/>
      </c>
      <c r="X271" s="158" t="str">
        <f t="shared" si="103"/>
        <v/>
      </c>
      <c r="Y271" s="158" t="str">
        <f t="shared" si="104"/>
        <v/>
      </c>
      <c r="Z271" s="158" t="str">
        <f t="shared" si="105"/>
        <v/>
      </c>
      <c r="AA271" s="202" t="str">
        <f t="shared" si="106"/>
        <v/>
      </c>
      <c r="AB271" s="203" t="str">
        <f t="shared" si="117"/>
        <v/>
      </c>
      <c r="AC271" s="158" t="str">
        <f t="shared" si="118"/>
        <v/>
      </c>
      <c r="AD271" s="158" t="str">
        <f t="shared" si="119"/>
        <v/>
      </c>
      <c r="AE271" s="122"/>
      <c r="AF271" s="158" t="e">
        <f ca="1">IF(Length_11!J266&lt;0,ROUNDUP(Length_11!J266*J$3,$M$335),ROUNDDOWN(Length_11!J266*J$3,$M$335))</f>
        <v>#DIV/0!</v>
      </c>
      <c r="AG271" s="158" t="e">
        <f ca="1">IF(Length_11!K266&lt;0,ROUNDDOWN(Length_11!K266*J$3,$M$335),ROUNDUP(Length_11!K266*J$3,$M$335))</f>
        <v>#DIV/0!</v>
      </c>
      <c r="AH271" s="158" t="str">
        <f t="shared" si="107"/>
        <v>-</v>
      </c>
      <c r="AI271" s="158" t="str">
        <f t="shared" si="108"/>
        <v>-</v>
      </c>
      <c r="AJ271" s="158" t="str">
        <f t="shared" si="109"/>
        <v>-</v>
      </c>
      <c r="AK271" s="158" t="str">
        <f t="shared" si="110"/>
        <v>-</v>
      </c>
      <c r="AL271" s="158" t="str">
        <f t="shared" si="120"/>
        <v/>
      </c>
      <c r="AM271" s="158" t="e">
        <f t="shared" ca="1" si="111"/>
        <v>#DIV/0!</v>
      </c>
    </row>
    <row r="272" spans="2:39" ht="15" customHeight="1">
      <c r="B272" s="175" t="b">
        <f>IF(TRIM(Length_11!A267)="",FALSE,TRUE)</f>
        <v>0</v>
      </c>
      <c r="C272" s="158" t="str">
        <f>IF($B272=FALSE,"",VALUE(Length_11!A267))</f>
        <v/>
      </c>
      <c r="D272" s="158" t="str">
        <f>IF($B272=FALSE,"",Length_11!B267)</f>
        <v/>
      </c>
      <c r="E272" s="175" t="str">
        <f>IF($B272=FALSE,"",Length_11!M267)</f>
        <v/>
      </c>
      <c r="F272" s="175" t="str">
        <f>IF($B272=FALSE,"",Length_11!N267)</f>
        <v/>
      </c>
      <c r="G272" s="175" t="str">
        <f>IF($B272=FALSE,"",Length_11!O267)</f>
        <v/>
      </c>
      <c r="H272" s="175" t="str">
        <f>IF($B272=FALSE,"",Length_11!P267)</f>
        <v/>
      </c>
      <c r="I272" s="175" t="str">
        <f>IF($B272=FALSE,"",Length_11!Q267)</f>
        <v/>
      </c>
      <c r="J272" s="175" t="str">
        <f>IF($B272=FALSE,"",Length_11!R267)</f>
        <v/>
      </c>
      <c r="K272" s="158" t="str">
        <f t="shared" si="112"/>
        <v/>
      </c>
      <c r="L272" s="176" t="str">
        <f t="shared" si="97"/>
        <v/>
      </c>
      <c r="M272" s="178" t="str">
        <f>IF($B272=FALSE,"",Calcu!K272*J$3)</f>
        <v/>
      </c>
      <c r="N272" s="177" t="str">
        <f>IF($B272=FALSE,"",Length_11!E580)</f>
        <v/>
      </c>
      <c r="O272" s="158" t="str">
        <f t="shared" si="113"/>
        <v/>
      </c>
      <c r="P272" s="158" t="str">
        <f t="shared" si="114"/>
        <v/>
      </c>
      <c r="Q272" s="158" t="str">
        <f t="shared" si="115"/>
        <v/>
      </c>
      <c r="R272" s="158" t="str">
        <f t="shared" si="116"/>
        <v/>
      </c>
      <c r="S272" s="165" t="str">
        <f t="shared" si="98"/>
        <v/>
      </c>
      <c r="T272" s="197" t="str">
        <f t="shared" si="99"/>
        <v/>
      </c>
      <c r="U272" s="158" t="str">
        <f t="shared" si="100"/>
        <v/>
      </c>
      <c r="V272" s="158" t="str">
        <f t="shared" si="101"/>
        <v/>
      </c>
      <c r="W272" s="158" t="str">
        <f t="shared" si="102"/>
        <v/>
      </c>
      <c r="X272" s="158" t="str">
        <f t="shared" si="103"/>
        <v/>
      </c>
      <c r="Y272" s="158" t="str">
        <f t="shared" si="104"/>
        <v/>
      </c>
      <c r="Z272" s="158" t="str">
        <f t="shared" si="105"/>
        <v/>
      </c>
      <c r="AA272" s="202" t="str">
        <f t="shared" si="106"/>
        <v/>
      </c>
      <c r="AB272" s="203" t="str">
        <f t="shared" si="117"/>
        <v/>
      </c>
      <c r="AC272" s="158" t="str">
        <f t="shared" si="118"/>
        <v/>
      </c>
      <c r="AD272" s="158" t="str">
        <f t="shared" si="119"/>
        <v/>
      </c>
      <c r="AE272" s="122"/>
      <c r="AF272" s="158" t="e">
        <f ca="1">IF(Length_11!J267&lt;0,ROUNDUP(Length_11!J267*J$3,$M$335),ROUNDDOWN(Length_11!J267*J$3,$M$335))</f>
        <v>#DIV/0!</v>
      </c>
      <c r="AG272" s="158" t="e">
        <f ca="1">IF(Length_11!K267&lt;0,ROUNDDOWN(Length_11!K267*J$3,$M$335),ROUNDUP(Length_11!K267*J$3,$M$335))</f>
        <v>#DIV/0!</v>
      </c>
      <c r="AH272" s="158" t="str">
        <f t="shared" si="107"/>
        <v>-</v>
      </c>
      <c r="AI272" s="158" t="str">
        <f t="shared" si="108"/>
        <v>-</v>
      </c>
      <c r="AJ272" s="158" t="str">
        <f t="shared" si="109"/>
        <v>-</v>
      </c>
      <c r="AK272" s="158" t="str">
        <f t="shared" si="110"/>
        <v>-</v>
      </c>
      <c r="AL272" s="158" t="str">
        <f t="shared" si="120"/>
        <v/>
      </c>
      <c r="AM272" s="158" t="e">
        <f t="shared" ca="1" si="111"/>
        <v>#DIV/0!</v>
      </c>
    </row>
    <row r="273" spans="2:39" ht="15" customHeight="1">
      <c r="B273" s="175" t="b">
        <f>IF(TRIM(Length_11!A268)="",FALSE,TRUE)</f>
        <v>0</v>
      </c>
      <c r="C273" s="158" t="str">
        <f>IF($B273=FALSE,"",VALUE(Length_11!A268))</f>
        <v/>
      </c>
      <c r="D273" s="158" t="str">
        <f>IF($B273=FALSE,"",Length_11!B268)</f>
        <v/>
      </c>
      <c r="E273" s="175" t="str">
        <f>IF($B273=FALSE,"",Length_11!M268)</f>
        <v/>
      </c>
      <c r="F273" s="175" t="str">
        <f>IF($B273=FALSE,"",Length_11!N268)</f>
        <v/>
      </c>
      <c r="G273" s="175" t="str">
        <f>IF($B273=FALSE,"",Length_11!O268)</f>
        <v/>
      </c>
      <c r="H273" s="175" t="str">
        <f>IF($B273=FALSE,"",Length_11!P268)</f>
        <v/>
      </c>
      <c r="I273" s="175" t="str">
        <f>IF($B273=FALSE,"",Length_11!Q268)</f>
        <v/>
      </c>
      <c r="J273" s="175" t="str">
        <f>IF($B273=FALSE,"",Length_11!R268)</f>
        <v/>
      </c>
      <c r="K273" s="158" t="str">
        <f t="shared" si="112"/>
        <v/>
      </c>
      <c r="L273" s="176" t="str">
        <f t="shared" si="97"/>
        <v/>
      </c>
      <c r="M273" s="178" t="str">
        <f>IF($B273=FALSE,"",Calcu!K273*J$3)</f>
        <v/>
      </c>
      <c r="N273" s="177" t="str">
        <f>IF($B273=FALSE,"",Length_11!E581)</f>
        <v/>
      </c>
      <c r="O273" s="158" t="str">
        <f t="shared" si="113"/>
        <v/>
      </c>
      <c r="P273" s="158" t="str">
        <f t="shared" si="114"/>
        <v/>
      </c>
      <c r="Q273" s="158" t="str">
        <f t="shared" si="115"/>
        <v/>
      </c>
      <c r="R273" s="158" t="str">
        <f t="shared" si="116"/>
        <v/>
      </c>
      <c r="S273" s="165" t="str">
        <f t="shared" si="98"/>
        <v/>
      </c>
      <c r="T273" s="197" t="str">
        <f t="shared" si="99"/>
        <v/>
      </c>
      <c r="U273" s="158" t="str">
        <f t="shared" si="100"/>
        <v/>
      </c>
      <c r="V273" s="158" t="str">
        <f t="shared" si="101"/>
        <v/>
      </c>
      <c r="W273" s="158" t="str">
        <f t="shared" si="102"/>
        <v/>
      </c>
      <c r="X273" s="158" t="str">
        <f t="shared" si="103"/>
        <v/>
      </c>
      <c r="Y273" s="158" t="str">
        <f t="shared" si="104"/>
        <v/>
      </c>
      <c r="Z273" s="158" t="str">
        <f t="shared" si="105"/>
        <v/>
      </c>
      <c r="AA273" s="202" t="str">
        <f t="shared" si="106"/>
        <v/>
      </c>
      <c r="AB273" s="203" t="str">
        <f t="shared" si="117"/>
        <v/>
      </c>
      <c r="AC273" s="158" t="str">
        <f t="shared" si="118"/>
        <v/>
      </c>
      <c r="AD273" s="158" t="str">
        <f t="shared" si="119"/>
        <v/>
      </c>
      <c r="AE273" s="122"/>
      <c r="AF273" s="158" t="e">
        <f ca="1">IF(Length_11!J268&lt;0,ROUNDUP(Length_11!J268*J$3,$M$335),ROUNDDOWN(Length_11!J268*J$3,$M$335))</f>
        <v>#DIV/0!</v>
      </c>
      <c r="AG273" s="158" t="e">
        <f ca="1">IF(Length_11!K268&lt;0,ROUNDDOWN(Length_11!K268*J$3,$M$335),ROUNDUP(Length_11!K268*J$3,$M$335))</f>
        <v>#DIV/0!</v>
      </c>
      <c r="AH273" s="158" t="str">
        <f t="shared" si="107"/>
        <v>-</v>
      </c>
      <c r="AI273" s="158" t="str">
        <f t="shared" si="108"/>
        <v>-</v>
      </c>
      <c r="AJ273" s="158" t="str">
        <f t="shared" si="109"/>
        <v>-</v>
      </c>
      <c r="AK273" s="158" t="str">
        <f t="shared" si="110"/>
        <v>-</v>
      </c>
      <c r="AL273" s="158" t="str">
        <f t="shared" si="120"/>
        <v/>
      </c>
      <c r="AM273" s="158" t="e">
        <f t="shared" ca="1" si="111"/>
        <v>#DIV/0!</v>
      </c>
    </row>
    <row r="274" spans="2:39" ht="15" customHeight="1">
      <c r="B274" s="175" t="b">
        <f>IF(TRIM(Length_11!A269)="",FALSE,TRUE)</f>
        <v>0</v>
      </c>
      <c r="C274" s="158" t="str">
        <f>IF($B274=FALSE,"",VALUE(Length_11!A269))</f>
        <v/>
      </c>
      <c r="D274" s="158" t="str">
        <f>IF($B274=FALSE,"",Length_11!B269)</f>
        <v/>
      </c>
      <c r="E274" s="175" t="str">
        <f>IF($B274=FALSE,"",Length_11!M269)</f>
        <v/>
      </c>
      <c r="F274" s="175" t="str">
        <f>IF($B274=FALSE,"",Length_11!N269)</f>
        <v/>
      </c>
      <c r="G274" s="175" t="str">
        <f>IF($B274=FALSE,"",Length_11!O269)</f>
        <v/>
      </c>
      <c r="H274" s="175" t="str">
        <f>IF($B274=FALSE,"",Length_11!P269)</f>
        <v/>
      </c>
      <c r="I274" s="175" t="str">
        <f>IF($B274=FALSE,"",Length_11!Q269)</f>
        <v/>
      </c>
      <c r="J274" s="175" t="str">
        <f>IF($B274=FALSE,"",Length_11!R269)</f>
        <v/>
      </c>
      <c r="K274" s="158" t="str">
        <f t="shared" si="112"/>
        <v/>
      </c>
      <c r="L274" s="176" t="str">
        <f t="shared" si="97"/>
        <v/>
      </c>
      <c r="M274" s="178" t="str">
        <f>IF($B274=FALSE,"",Calcu!K274*J$3)</f>
        <v/>
      </c>
      <c r="N274" s="177" t="str">
        <f>IF($B274=FALSE,"",Length_11!E582)</f>
        <v/>
      </c>
      <c r="O274" s="158" t="str">
        <f t="shared" si="113"/>
        <v/>
      </c>
      <c r="P274" s="158" t="str">
        <f t="shared" si="114"/>
        <v/>
      </c>
      <c r="Q274" s="158" t="str">
        <f t="shared" si="115"/>
        <v/>
      </c>
      <c r="R274" s="158" t="str">
        <f t="shared" si="116"/>
        <v/>
      </c>
      <c r="S274" s="165" t="str">
        <f t="shared" si="98"/>
        <v/>
      </c>
      <c r="T274" s="197" t="str">
        <f t="shared" si="99"/>
        <v/>
      </c>
      <c r="U274" s="158" t="str">
        <f t="shared" si="100"/>
        <v/>
      </c>
      <c r="V274" s="158" t="str">
        <f t="shared" si="101"/>
        <v/>
      </c>
      <c r="W274" s="158" t="str">
        <f t="shared" si="102"/>
        <v/>
      </c>
      <c r="X274" s="158" t="str">
        <f t="shared" si="103"/>
        <v/>
      </c>
      <c r="Y274" s="158" t="str">
        <f t="shared" si="104"/>
        <v/>
      </c>
      <c r="Z274" s="158" t="str">
        <f t="shared" si="105"/>
        <v/>
      </c>
      <c r="AA274" s="202" t="str">
        <f t="shared" si="106"/>
        <v/>
      </c>
      <c r="AB274" s="203" t="str">
        <f t="shared" si="117"/>
        <v/>
      </c>
      <c r="AC274" s="158" t="str">
        <f t="shared" si="118"/>
        <v/>
      </c>
      <c r="AD274" s="158" t="str">
        <f t="shared" si="119"/>
        <v/>
      </c>
      <c r="AE274" s="122"/>
      <c r="AF274" s="158" t="e">
        <f ca="1">IF(Length_11!J269&lt;0,ROUNDUP(Length_11!J269*J$3,$M$335),ROUNDDOWN(Length_11!J269*J$3,$M$335))</f>
        <v>#DIV/0!</v>
      </c>
      <c r="AG274" s="158" t="e">
        <f ca="1">IF(Length_11!K269&lt;0,ROUNDDOWN(Length_11!K269*J$3,$M$335),ROUNDUP(Length_11!K269*J$3,$M$335))</f>
        <v>#DIV/0!</v>
      </c>
      <c r="AH274" s="158" t="str">
        <f t="shared" si="107"/>
        <v>-</v>
      </c>
      <c r="AI274" s="158" t="str">
        <f t="shared" si="108"/>
        <v>-</v>
      </c>
      <c r="AJ274" s="158" t="str">
        <f t="shared" si="109"/>
        <v>-</v>
      </c>
      <c r="AK274" s="158" t="str">
        <f t="shared" si="110"/>
        <v>-</v>
      </c>
      <c r="AL274" s="158" t="str">
        <f t="shared" si="120"/>
        <v/>
      </c>
      <c r="AM274" s="158" t="e">
        <f t="shared" ca="1" si="111"/>
        <v>#DIV/0!</v>
      </c>
    </row>
    <row r="275" spans="2:39" ht="15" customHeight="1">
      <c r="B275" s="175" t="b">
        <f>IF(TRIM(Length_11!A270)="",FALSE,TRUE)</f>
        <v>0</v>
      </c>
      <c r="C275" s="158" t="str">
        <f>IF($B275=FALSE,"",VALUE(Length_11!A270))</f>
        <v/>
      </c>
      <c r="D275" s="158" t="str">
        <f>IF($B275=FALSE,"",Length_11!B270)</f>
        <v/>
      </c>
      <c r="E275" s="175" t="str">
        <f>IF($B275=FALSE,"",Length_11!M270)</f>
        <v/>
      </c>
      <c r="F275" s="175" t="str">
        <f>IF($B275=FALSE,"",Length_11!N270)</f>
        <v/>
      </c>
      <c r="G275" s="175" t="str">
        <f>IF($B275=FALSE,"",Length_11!O270)</f>
        <v/>
      </c>
      <c r="H275" s="175" t="str">
        <f>IF($B275=FALSE,"",Length_11!P270)</f>
        <v/>
      </c>
      <c r="I275" s="175" t="str">
        <f>IF($B275=FALSE,"",Length_11!Q270)</f>
        <v/>
      </c>
      <c r="J275" s="175" t="str">
        <f>IF($B275=FALSE,"",Length_11!R270)</f>
        <v/>
      </c>
      <c r="K275" s="158" t="str">
        <f t="shared" si="112"/>
        <v/>
      </c>
      <c r="L275" s="176" t="str">
        <f t="shared" si="97"/>
        <v/>
      </c>
      <c r="M275" s="178" t="str">
        <f>IF($B275=FALSE,"",Calcu!K275*J$3)</f>
        <v/>
      </c>
      <c r="N275" s="177" t="str">
        <f>IF($B275=FALSE,"",Length_11!E583)</f>
        <v/>
      </c>
      <c r="O275" s="158" t="str">
        <f t="shared" si="113"/>
        <v/>
      </c>
      <c r="P275" s="158" t="str">
        <f t="shared" si="114"/>
        <v/>
      </c>
      <c r="Q275" s="158" t="str">
        <f t="shared" si="115"/>
        <v/>
      </c>
      <c r="R275" s="158" t="str">
        <f t="shared" si="116"/>
        <v/>
      </c>
      <c r="S275" s="165" t="str">
        <f t="shared" si="98"/>
        <v/>
      </c>
      <c r="T275" s="197" t="str">
        <f t="shared" si="99"/>
        <v/>
      </c>
      <c r="U275" s="158" t="str">
        <f t="shared" si="100"/>
        <v/>
      </c>
      <c r="V275" s="158" t="str">
        <f t="shared" si="101"/>
        <v/>
      </c>
      <c r="W275" s="158" t="str">
        <f t="shared" si="102"/>
        <v/>
      </c>
      <c r="X275" s="158" t="str">
        <f t="shared" si="103"/>
        <v/>
      </c>
      <c r="Y275" s="158" t="str">
        <f t="shared" si="104"/>
        <v/>
      </c>
      <c r="Z275" s="158" t="str">
        <f t="shared" si="105"/>
        <v/>
      </c>
      <c r="AA275" s="202" t="str">
        <f t="shared" si="106"/>
        <v/>
      </c>
      <c r="AB275" s="203" t="str">
        <f t="shared" si="117"/>
        <v/>
      </c>
      <c r="AC275" s="158" t="str">
        <f t="shared" si="118"/>
        <v/>
      </c>
      <c r="AD275" s="158" t="str">
        <f t="shared" si="119"/>
        <v/>
      </c>
      <c r="AE275" s="122"/>
      <c r="AF275" s="158" t="e">
        <f ca="1">IF(Length_11!J270&lt;0,ROUNDUP(Length_11!J270*J$3,$M$335),ROUNDDOWN(Length_11!J270*J$3,$M$335))</f>
        <v>#DIV/0!</v>
      </c>
      <c r="AG275" s="158" t="e">
        <f ca="1">IF(Length_11!K270&lt;0,ROUNDDOWN(Length_11!K270*J$3,$M$335),ROUNDUP(Length_11!K270*J$3,$M$335))</f>
        <v>#DIV/0!</v>
      </c>
      <c r="AH275" s="158" t="str">
        <f t="shared" si="107"/>
        <v>-</v>
      </c>
      <c r="AI275" s="158" t="str">
        <f t="shared" si="108"/>
        <v>-</v>
      </c>
      <c r="AJ275" s="158" t="str">
        <f t="shared" si="109"/>
        <v>-</v>
      </c>
      <c r="AK275" s="158" t="str">
        <f t="shared" si="110"/>
        <v>-</v>
      </c>
      <c r="AL275" s="158" t="str">
        <f t="shared" si="120"/>
        <v/>
      </c>
      <c r="AM275" s="158" t="e">
        <f t="shared" ca="1" si="111"/>
        <v>#DIV/0!</v>
      </c>
    </row>
    <row r="276" spans="2:39" ht="15" customHeight="1">
      <c r="B276" s="175" t="b">
        <f>IF(TRIM(Length_11!A271)="",FALSE,TRUE)</f>
        <v>0</v>
      </c>
      <c r="C276" s="158" t="str">
        <f>IF($B276=FALSE,"",VALUE(Length_11!A271))</f>
        <v/>
      </c>
      <c r="D276" s="158" t="str">
        <f>IF($B276=FALSE,"",Length_11!B271)</f>
        <v/>
      </c>
      <c r="E276" s="175" t="str">
        <f>IF($B276=FALSE,"",Length_11!M271)</f>
        <v/>
      </c>
      <c r="F276" s="175" t="str">
        <f>IF($B276=FALSE,"",Length_11!N271)</f>
        <v/>
      </c>
      <c r="G276" s="175" t="str">
        <f>IF($B276=FALSE,"",Length_11!O271)</f>
        <v/>
      </c>
      <c r="H276" s="175" t="str">
        <f>IF($B276=FALSE,"",Length_11!P271)</f>
        <v/>
      </c>
      <c r="I276" s="175" t="str">
        <f>IF($B276=FALSE,"",Length_11!Q271)</f>
        <v/>
      </c>
      <c r="J276" s="175" t="str">
        <f>IF($B276=FALSE,"",Length_11!R271)</f>
        <v/>
      </c>
      <c r="K276" s="158" t="str">
        <f t="shared" si="112"/>
        <v/>
      </c>
      <c r="L276" s="176" t="str">
        <f t="shared" si="97"/>
        <v/>
      </c>
      <c r="M276" s="178" t="str">
        <f>IF($B276=FALSE,"",Calcu!K276*J$3)</f>
        <v/>
      </c>
      <c r="N276" s="177" t="str">
        <f>IF($B276=FALSE,"",Length_11!E584)</f>
        <v/>
      </c>
      <c r="O276" s="158" t="str">
        <f t="shared" si="113"/>
        <v/>
      </c>
      <c r="P276" s="158" t="str">
        <f t="shared" si="114"/>
        <v/>
      </c>
      <c r="Q276" s="158" t="str">
        <f t="shared" si="115"/>
        <v/>
      </c>
      <c r="R276" s="158" t="str">
        <f t="shared" si="116"/>
        <v/>
      </c>
      <c r="S276" s="165" t="str">
        <f t="shared" si="98"/>
        <v/>
      </c>
      <c r="T276" s="197" t="str">
        <f t="shared" si="99"/>
        <v/>
      </c>
      <c r="U276" s="158" t="str">
        <f t="shared" si="100"/>
        <v/>
      </c>
      <c r="V276" s="158" t="str">
        <f t="shared" si="101"/>
        <v/>
      </c>
      <c r="W276" s="158" t="str">
        <f t="shared" si="102"/>
        <v/>
      </c>
      <c r="X276" s="158" t="str">
        <f t="shared" si="103"/>
        <v/>
      </c>
      <c r="Y276" s="158" t="str">
        <f t="shared" si="104"/>
        <v/>
      </c>
      <c r="Z276" s="158" t="str">
        <f t="shared" si="105"/>
        <v/>
      </c>
      <c r="AA276" s="202" t="str">
        <f t="shared" si="106"/>
        <v/>
      </c>
      <c r="AB276" s="203" t="str">
        <f t="shared" si="117"/>
        <v/>
      </c>
      <c r="AC276" s="158" t="str">
        <f t="shared" si="118"/>
        <v/>
      </c>
      <c r="AD276" s="158" t="str">
        <f t="shared" si="119"/>
        <v/>
      </c>
      <c r="AE276" s="122"/>
      <c r="AF276" s="158" t="e">
        <f ca="1">IF(Length_11!J271&lt;0,ROUNDUP(Length_11!J271*J$3,$M$335),ROUNDDOWN(Length_11!J271*J$3,$M$335))</f>
        <v>#DIV/0!</v>
      </c>
      <c r="AG276" s="158" t="e">
        <f ca="1">IF(Length_11!K271&lt;0,ROUNDDOWN(Length_11!K271*J$3,$M$335),ROUNDUP(Length_11!K271*J$3,$M$335))</f>
        <v>#DIV/0!</v>
      </c>
      <c r="AH276" s="158" t="str">
        <f t="shared" si="107"/>
        <v>-</v>
      </c>
      <c r="AI276" s="158" t="str">
        <f t="shared" si="108"/>
        <v>-</v>
      </c>
      <c r="AJ276" s="158" t="str">
        <f t="shared" si="109"/>
        <v>-</v>
      </c>
      <c r="AK276" s="158" t="str">
        <f t="shared" si="110"/>
        <v>-</v>
      </c>
      <c r="AL276" s="158" t="str">
        <f t="shared" si="120"/>
        <v/>
      </c>
      <c r="AM276" s="158" t="e">
        <f t="shared" ca="1" si="111"/>
        <v>#DIV/0!</v>
      </c>
    </row>
    <row r="277" spans="2:39" ht="15" customHeight="1">
      <c r="B277" s="175" t="b">
        <f>IF(TRIM(Length_11!A272)="",FALSE,TRUE)</f>
        <v>0</v>
      </c>
      <c r="C277" s="158" t="str">
        <f>IF($B277=FALSE,"",VALUE(Length_11!A272))</f>
        <v/>
      </c>
      <c r="D277" s="158" t="str">
        <f>IF($B277=FALSE,"",Length_11!B272)</f>
        <v/>
      </c>
      <c r="E277" s="175" t="str">
        <f>IF($B277=FALSE,"",Length_11!M272)</f>
        <v/>
      </c>
      <c r="F277" s="175" t="str">
        <f>IF($B277=FALSE,"",Length_11!N272)</f>
        <v/>
      </c>
      <c r="G277" s="175" t="str">
        <f>IF($B277=FALSE,"",Length_11!O272)</f>
        <v/>
      </c>
      <c r="H277" s="175" t="str">
        <f>IF($B277=FALSE,"",Length_11!P272)</f>
        <v/>
      </c>
      <c r="I277" s="175" t="str">
        <f>IF($B277=FALSE,"",Length_11!Q272)</f>
        <v/>
      </c>
      <c r="J277" s="175" t="str">
        <f>IF($B277=FALSE,"",Length_11!R272)</f>
        <v/>
      </c>
      <c r="K277" s="158" t="str">
        <f t="shared" si="112"/>
        <v/>
      </c>
      <c r="L277" s="176" t="str">
        <f t="shared" si="97"/>
        <v/>
      </c>
      <c r="M277" s="178" t="str">
        <f>IF($B277=FALSE,"",Calcu!K277*J$3)</f>
        <v/>
      </c>
      <c r="N277" s="177" t="str">
        <f>IF($B277=FALSE,"",Length_11!E585)</f>
        <v/>
      </c>
      <c r="O277" s="158" t="str">
        <f t="shared" si="113"/>
        <v/>
      </c>
      <c r="P277" s="158" t="str">
        <f t="shared" si="114"/>
        <v/>
      </c>
      <c r="Q277" s="158" t="str">
        <f t="shared" si="115"/>
        <v/>
      </c>
      <c r="R277" s="158" t="str">
        <f t="shared" si="116"/>
        <v/>
      </c>
      <c r="S277" s="165" t="str">
        <f t="shared" si="98"/>
        <v/>
      </c>
      <c r="T277" s="197" t="str">
        <f t="shared" si="99"/>
        <v/>
      </c>
      <c r="U277" s="158" t="str">
        <f t="shared" si="100"/>
        <v/>
      </c>
      <c r="V277" s="158" t="str">
        <f t="shared" si="101"/>
        <v/>
      </c>
      <c r="W277" s="158" t="str">
        <f t="shared" si="102"/>
        <v/>
      </c>
      <c r="X277" s="158" t="str">
        <f t="shared" si="103"/>
        <v/>
      </c>
      <c r="Y277" s="158" t="str">
        <f t="shared" si="104"/>
        <v/>
      </c>
      <c r="Z277" s="158" t="str">
        <f t="shared" si="105"/>
        <v/>
      </c>
      <c r="AA277" s="202" t="str">
        <f t="shared" si="106"/>
        <v/>
      </c>
      <c r="AB277" s="203" t="str">
        <f t="shared" si="117"/>
        <v/>
      </c>
      <c r="AC277" s="158" t="str">
        <f t="shared" si="118"/>
        <v/>
      </c>
      <c r="AD277" s="158" t="str">
        <f t="shared" si="119"/>
        <v/>
      </c>
      <c r="AE277" s="122"/>
      <c r="AF277" s="158" t="e">
        <f ca="1">IF(Length_11!J272&lt;0,ROUNDUP(Length_11!J272*J$3,$M$335),ROUNDDOWN(Length_11!J272*J$3,$M$335))</f>
        <v>#DIV/0!</v>
      </c>
      <c r="AG277" s="158" t="e">
        <f ca="1">IF(Length_11!K272&lt;0,ROUNDDOWN(Length_11!K272*J$3,$M$335),ROUNDUP(Length_11!K272*J$3,$M$335))</f>
        <v>#DIV/0!</v>
      </c>
      <c r="AH277" s="158" t="str">
        <f t="shared" si="107"/>
        <v>-</v>
      </c>
      <c r="AI277" s="158" t="str">
        <f t="shared" si="108"/>
        <v>-</v>
      </c>
      <c r="AJ277" s="158" t="str">
        <f t="shared" si="109"/>
        <v>-</v>
      </c>
      <c r="AK277" s="158" t="str">
        <f t="shared" si="110"/>
        <v>-</v>
      </c>
      <c r="AL277" s="158" t="str">
        <f t="shared" si="120"/>
        <v/>
      </c>
      <c r="AM277" s="158" t="e">
        <f t="shared" ca="1" si="111"/>
        <v>#DIV/0!</v>
      </c>
    </row>
    <row r="278" spans="2:39" ht="15" customHeight="1">
      <c r="B278" s="175" t="b">
        <f>IF(TRIM(Length_11!A273)="",FALSE,TRUE)</f>
        <v>0</v>
      </c>
      <c r="C278" s="158" t="str">
        <f>IF($B278=FALSE,"",VALUE(Length_11!A273))</f>
        <v/>
      </c>
      <c r="D278" s="158" t="str">
        <f>IF($B278=FALSE,"",Length_11!B273)</f>
        <v/>
      </c>
      <c r="E278" s="175" t="str">
        <f>IF($B278=FALSE,"",Length_11!M273)</f>
        <v/>
      </c>
      <c r="F278" s="175" t="str">
        <f>IF($B278=FALSE,"",Length_11!N273)</f>
        <v/>
      </c>
      <c r="G278" s="175" t="str">
        <f>IF($B278=FALSE,"",Length_11!O273)</f>
        <v/>
      </c>
      <c r="H278" s="175" t="str">
        <f>IF($B278=FALSE,"",Length_11!P273)</f>
        <v/>
      </c>
      <c r="I278" s="175" t="str">
        <f>IF($B278=FALSE,"",Length_11!Q273)</f>
        <v/>
      </c>
      <c r="J278" s="175" t="str">
        <f>IF($B278=FALSE,"",Length_11!R273)</f>
        <v/>
      </c>
      <c r="K278" s="158" t="str">
        <f t="shared" si="112"/>
        <v/>
      </c>
      <c r="L278" s="176" t="str">
        <f t="shared" si="97"/>
        <v/>
      </c>
      <c r="M278" s="178" t="str">
        <f>IF($B278=FALSE,"",Calcu!K278*J$3)</f>
        <v/>
      </c>
      <c r="N278" s="177" t="str">
        <f>IF($B278=FALSE,"",Length_11!E586)</f>
        <v/>
      </c>
      <c r="O278" s="158" t="str">
        <f t="shared" si="113"/>
        <v/>
      </c>
      <c r="P278" s="158" t="str">
        <f t="shared" si="114"/>
        <v/>
      </c>
      <c r="Q278" s="158" t="str">
        <f t="shared" si="115"/>
        <v/>
      </c>
      <c r="R278" s="158" t="str">
        <f t="shared" si="116"/>
        <v/>
      </c>
      <c r="S278" s="165" t="str">
        <f t="shared" si="98"/>
        <v/>
      </c>
      <c r="T278" s="197" t="str">
        <f t="shared" si="99"/>
        <v/>
      </c>
      <c r="U278" s="158" t="str">
        <f t="shared" si="100"/>
        <v/>
      </c>
      <c r="V278" s="158" t="str">
        <f t="shared" si="101"/>
        <v/>
      </c>
      <c r="W278" s="158" t="str">
        <f t="shared" si="102"/>
        <v/>
      </c>
      <c r="X278" s="158" t="str">
        <f t="shared" si="103"/>
        <v/>
      </c>
      <c r="Y278" s="158" t="str">
        <f t="shared" si="104"/>
        <v/>
      </c>
      <c r="Z278" s="158" t="str">
        <f t="shared" si="105"/>
        <v/>
      </c>
      <c r="AA278" s="202" t="str">
        <f t="shared" si="106"/>
        <v/>
      </c>
      <c r="AB278" s="203" t="str">
        <f t="shared" si="117"/>
        <v/>
      </c>
      <c r="AC278" s="158" t="str">
        <f t="shared" si="118"/>
        <v/>
      </c>
      <c r="AD278" s="158" t="str">
        <f t="shared" si="119"/>
        <v/>
      </c>
      <c r="AE278" s="122"/>
      <c r="AF278" s="158" t="e">
        <f ca="1">IF(Length_11!J273&lt;0,ROUNDUP(Length_11!J273*J$3,$M$335),ROUNDDOWN(Length_11!J273*J$3,$M$335))</f>
        <v>#DIV/0!</v>
      </c>
      <c r="AG278" s="158" t="e">
        <f ca="1">IF(Length_11!K273&lt;0,ROUNDDOWN(Length_11!K273*J$3,$M$335),ROUNDUP(Length_11!K273*J$3,$M$335))</f>
        <v>#DIV/0!</v>
      </c>
      <c r="AH278" s="158" t="str">
        <f t="shared" si="107"/>
        <v>-</v>
      </c>
      <c r="AI278" s="158" t="str">
        <f t="shared" si="108"/>
        <v>-</v>
      </c>
      <c r="AJ278" s="158" t="str">
        <f t="shared" si="109"/>
        <v>-</v>
      </c>
      <c r="AK278" s="158" t="str">
        <f t="shared" si="110"/>
        <v>-</v>
      </c>
      <c r="AL278" s="158" t="str">
        <f t="shared" si="120"/>
        <v/>
      </c>
      <c r="AM278" s="158" t="e">
        <f t="shared" ca="1" si="111"/>
        <v>#DIV/0!</v>
      </c>
    </row>
    <row r="279" spans="2:39" ht="15" customHeight="1">
      <c r="B279" s="175" t="b">
        <f>IF(TRIM(Length_11!A274)="",FALSE,TRUE)</f>
        <v>0</v>
      </c>
      <c r="C279" s="158" t="str">
        <f>IF($B279=FALSE,"",VALUE(Length_11!A274))</f>
        <v/>
      </c>
      <c r="D279" s="158" t="str">
        <f>IF($B279=FALSE,"",Length_11!B274)</f>
        <v/>
      </c>
      <c r="E279" s="175" t="str">
        <f>IF($B279=FALSE,"",Length_11!M274)</f>
        <v/>
      </c>
      <c r="F279" s="175" t="str">
        <f>IF($B279=FALSE,"",Length_11!N274)</f>
        <v/>
      </c>
      <c r="G279" s="175" t="str">
        <f>IF($B279=FALSE,"",Length_11!O274)</f>
        <v/>
      </c>
      <c r="H279" s="175" t="str">
        <f>IF($B279=FALSE,"",Length_11!P274)</f>
        <v/>
      </c>
      <c r="I279" s="175" t="str">
        <f>IF($B279=FALSE,"",Length_11!Q274)</f>
        <v/>
      </c>
      <c r="J279" s="175" t="str">
        <f>IF($B279=FALSE,"",Length_11!R274)</f>
        <v/>
      </c>
      <c r="K279" s="158" t="str">
        <f t="shared" si="112"/>
        <v/>
      </c>
      <c r="L279" s="176" t="str">
        <f t="shared" si="97"/>
        <v/>
      </c>
      <c r="M279" s="178" t="str">
        <f>IF($B279=FALSE,"",Calcu!K279*J$3)</f>
        <v/>
      </c>
      <c r="N279" s="177" t="str">
        <f>IF($B279=FALSE,"",Length_11!E587)</f>
        <v/>
      </c>
      <c r="O279" s="158" t="str">
        <f t="shared" si="113"/>
        <v/>
      </c>
      <c r="P279" s="158" t="str">
        <f t="shared" si="114"/>
        <v/>
      </c>
      <c r="Q279" s="158" t="str">
        <f t="shared" si="115"/>
        <v/>
      </c>
      <c r="R279" s="158" t="str">
        <f t="shared" si="116"/>
        <v/>
      </c>
      <c r="S279" s="165" t="str">
        <f t="shared" si="98"/>
        <v/>
      </c>
      <c r="T279" s="197" t="str">
        <f t="shared" si="99"/>
        <v/>
      </c>
      <c r="U279" s="158" t="str">
        <f t="shared" si="100"/>
        <v/>
      </c>
      <c r="V279" s="158" t="str">
        <f t="shared" si="101"/>
        <v/>
      </c>
      <c r="W279" s="158" t="str">
        <f t="shared" si="102"/>
        <v/>
      </c>
      <c r="X279" s="158" t="str">
        <f t="shared" si="103"/>
        <v/>
      </c>
      <c r="Y279" s="158" t="str">
        <f t="shared" si="104"/>
        <v/>
      </c>
      <c r="Z279" s="158" t="str">
        <f t="shared" si="105"/>
        <v/>
      </c>
      <c r="AA279" s="202" t="str">
        <f t="shared" si="106"/>
        <v/>
      </c>
      <c r="AB279" s="203" t="str">
        <f t="shared" si="117"/>
        <v/>
      </c>
      <c r="AC279" s="158" t="str">
        <f t="shared" si="118"/>
        <v/>
      </c>
      <c r="AD279" s="158" t="str">
        <f t="shared" si="119"/>
        <v/>
      </c>
      <c r="AE279" s="122"/>
      <c r="AF279" s="158" t="e">
        <f ca="1">IF(Length_11!J274&lt;0,ROUNDUP(Length_11!J274*J$3,$M$335),ROUNDDOWN(Length_11!J274*J$3,$M$335))</f>
        <v>#DIV/0!</v>
      </c>
      <c r="AG279" s="158" t="e">
        <f ca="1">IF(Length_11!K274&lt;0,ROUNDDOWN(Length_11!K274*J$3,$M$335),ROUNDUP(Length_11!K274*J$3,$M$335))</f>
        <v>#DIV/0!</v>
      </c>
      <c r="AH279" s="158" t="str">
        <f t="shared" si="107"/>
        <v>-</v>
      </c>
      <c r="AI279" s="158" t="str">
        <f t="shared" si="108"/>
        <v>-</v>
      </c>
      <c r="AJ279" s="158" t="str">
        <f t="shared" si="109"/>
        <v>-</v>
      </c>
      <c r="AK279" s="158" t="str">
        <f t="shared" si="110"/>
        <v>-</v>
      </c>
      <c r="AL279" s="158" t="str">
        <f t="shared" si="120"/>
        <v/>
      </c>
      <c r="AM279" s="158" t="e">
        <f t="shared" ca="1" si="111"/>
        <v>#DIV/0!</v>
      </c>
    </row>
    <row r="280" spans="2:39" ht="15" customHeight="1">
      <c r="B280" s="175" t="b">
        <f>IF(TRIM(Length_11!A275)="",FALSE,TRUE)</f>
        <v>0</v>
      </c>
      <c r="C280" s="158" t="str">
        <f>IF($B280=FALSE,"",VALUE(Length_11!A275))</f>
        <v/>
      </c>
      <c r="D280" s="158" t="str">
        <f>IF($B280=FALSE,"",Length_11!B275)</f>
        <v/>
      </c>
      <c r="E280" s="175" t="str">
        <f>IF($B280=FALSE,"",Length_11!M275)</f>
        <v/>
      </c>
      <c r="F280" s="175" t="str">
        <f>IF($B280=FALSE,"",Length_11!N275)</f>
        <v/>
      </c>
      <c r="G280" s="175" t="str">
        <f>IF($B280=FALSE,"",Length_11!O275)</f>
        <v/>
      </c>
      <c r="H280" s="175" t="str">
        <f>IF($B280=FALSE,"",Length_11!P275)</f>
        <v/>
      </c>
      <c r="I280" s="175" t="str">
        <f>IF($B280=FALSE,"",Length_11!Q275)</f>
        <v/>
      </c>
      <c r="J280" s="175" t="str">
        <f>IF($B280=FALSE,"",Length_11!R275)</f>
        <v/>
      </c>
      <c r="K280" s="158" t="str">
        <f t="shared" si="112"/>
        <v/>
      </c>
      <c r="L280" s="176" t="str">
        <f t="shared" si="97"/>
        <v/>
      </c>
      <c r="M280" s="178" t="str">
        <f>IF($B280=FALSE,"",Calcu!K280*J$3)</f>
        <v/>
      </c>
      <c r="N280" s="177" t="str">
        <f>IF($B280=FALSE,"",Length_11!E588)</f>
        <v/>
      </c>
      <c r="O280" s="158" t="str">
        <f t="shared" si="113"/>
        <v/>
      </c>
      <c r="P280" s="158" t="str">
        <f t="shared" si="114"/>
        <v/>
      </c>
      <c r="Q280" s="158" t="str">
        <f t="shared" si="115"/>
        <v/>
      </c>
      <c r="R280" s="158" t="str">
        <f t="shared" si="116"/>
        <v/>
      </c>
      <c r="S280" s="165" t="str">
        <f t="shared" si="98"/>
        <v/>
      </c>
      <c r="T280" s="197" t="str">
        <f t="shared" si="99"/>
        <v/>
      </c>
      <c r="U280" s="158" t="str">
        <f t="shared" si="100"/>
        <v/>
      </c>
      <c r="V280" s="158" t="str">
        <f t="shared" si="101"/>
        <v/>
      </c>
      <c r="W280" s="158" t="str">
        <f t="shared" si="102"/>
        <v/>
      </c>
      <c r="X280" s="158" t="str">
        <f t="shared" si="103"/>
        <v/>
      </c>
      <c r="Y280" s="158" t="str">
        <f t="shared" si="104"/>
        <v/>
      </c>
      <c r="Z280" s="158" t="str">
        <f t="shared" si="105"/>
        <v/>
      </c>
      <c r="AA280" s="202" t="str">
        <f t="shared" si="106"/>
        <v/>
      </c>
      <c r="AB280" s="203" t="str">
        <f t="shared" si="117"/>
        <v/>
      </c>
      <c r="AC280" s="158" t="str">
        <f t="shared" si="118"/>
        <v/>
      </c>
      <c r="AD280" s="158" t="str">
        <f t="shared" si="119"/>
        <v/>
      </c>
      <c r="AE280" s="122"/>
      <c r="AF280" s="158" t="e">
        <f ca="1">IF(Length_11!J275&lt;0,ROUNDUP(Length_11!J275*J$3,$M$335),ROUNDDOWN(Length_11!J275*J$3,$M$335))</f>
        <v>#DIV/0!</v>
      </c>
      <c r="AG280" s="158" t="e">
        <f ca="1">IF(Length_11!K275&lt;0,ROUNDDOWN(Length_11!K275*J$3,$M$335),ROUNDUP(Length_11!K275*J$3,$M$335))</f>
        <v>#DIV/0!</v>
      </c>
      <c r="AH280" s="158" t="str">
        <f t="shared" si="107"/>
        <v>-</v>
      </c>
      <c r="AI280" s="158" t="str">
        <f t="shared" si="108"/>
        <v>-</v>
      </c>
      <c r="AJ280" s="158" t="str">
        <f t="shared" si="109"/>
        <v>-</v>
      </c>
      <c r="AK280" s="158" t="str">
        <f t="shared" si="110"/>
        <v>-</v>
      </c>
      <c r="AL280" s="158" t="str">
        <f t="shared" si="120"/>
        <v/>
      </c>
      <c r="AM280" s="158" t="e">
        <f t="shared" ca="1" si="111"/>
        <v>#DIV/0!</v>
      </c>
    </row>
    <row r="281" spans="2:39" ht="15" customHeight="1">
      <c r="B281" s="175" t="b">
        <f>IF(TRIM(Length_11!A276)="",FALSE,TRUE)</f>
        <v>0</v>
      </c>
      <c r="C281" s="158" t="str">
        <f>IF($B281=FALSE,"",VALUE(Length_11!A276))</f>
        <v/>
      </c>
      <c r="D281" s="158" t="str">
        <f>IF($B281=FALSE,"",Length_11!B276)</f>
        <v/>
      </c>
      <c r="E281" s="175" t="str">
        <f>IF($B281=FALSE,"",Length_11!M276)</f>
        <v/>
      </c>
      <c r="F281" s="175" t="str">
        <f>IF($B281=FALSE,"",Length_11!N276)</f>
        <v/>
      </c>
      <c r="G281" s="175" t="str">
        <f>IF($B281=FALSE,"",Length_11!O276)</f>
        <v/>
      </c>
      <c r="H281" s="175" t="str">
        <f>IF($B281=FALSE,"",Length_11!P276)</f>
        <v/>
      </c>
      <c r="I281" s="175" t="str">
        <f>IF($B281=FALSE,"",Length_11!Q276)</f>
        <v/>
      </c>
      <c r="J281" s="175" t="str">
        <f>IF($B281=FALSE,"",Length_11!R276)</f>
        <v/>
      </c>
      <c r="K281" s="158" t="str">
        <f t="shared" si="112"/>
        <v/>
      </c>
      <c r="L281" s="176" t="str">
        <f t="shared" si="97"/>
        <v/>
      </c>
      <c r="M281" s="178" t="str">
        <f>IF($B281=FALSE,"",Calcu!K281*J$3)</f>
        <v/>
      </c>
      <c r="N281" s="177" t="str">
        <f>IF($B281=FALSE,"",Length_11!E589)</f>
        <v/>
      </c>
      <c r="O281" s="158" t="str">
        <f t="shared" si="113"/>
        <v/>
      </c>
      <c r="P281" s="158" t="str">
        <f t="shared" si="114"/>
        <v/>
      </c>
      <c r="Q281" s="158" t="str">
        <f t="shared" si="115"/>
        <v/>
      </c>
      <c r="R281" s="158" t="str">
        <f t="shared" si="116"/>
        <v/>
      </c>
      <c r="S281" s="165" t="str">
        <f t="shared" si="98"/>
        <v/>
      </c>
      <c r="T281" s="197" t="str">
        <f t="shared" si="99"/>
        <v/>
      </c>
      <c r="U281" s="158" t="str">
        <f t="shared" si="100"/>
        <v/>
      </c>
      <c r="V281" s="158" t="str">
        <f t="shared" si="101"/>
        <v/>
      </c>
      <c r="W281" s="158" t="str">
        <f t="shared" si="102"/>
        <v/>
      </c>
      <c r="X281" s="158" t="str">
        <f t="shared" si="103"/>
        <v/>
      </c>
      <c r="Y281" s="158" t="str">
        <f t="shared" si="104"/>
        <v/>
      </c>
      <c r="Z281" s="158" t="str">
        <f t="shared" si="105"/>
        <v/>
      </c>
      <c r="AA281" s="202" t="str">
        <f t="shared" si="106"/>
        <v/>
      </c>
      <c r="AB281" s="203" t="str">
        <f t="shared" si="117"/>
        <v/>
      </c>
      <c r="AC281" s="158" t="str">
        <f t="shared" si="118"/>
        <v/>
      </c>
      <c r="AD281" s="158" t="str">
        <f t="shared" si="119"/>
        <v/>
      </c>
      <c r="AE281" s="122"/>
      <c r="AF281" s="158" t="e">
        <f ca="1">IF(Length_11!J276&lt;0,ROUNDUP(Length_11!J276*J$3,$M$335),ROUNDDOWN(Length_11!J276*J$3,$M$335))</f>
        <v>#DIV/0!</v>
      </c>
      <c r="AG281" s="158" t="e">
        <f ca="1">IF(Length_11!K276&lt;0,ROUNDDOWN(Length_11!K276*J$3,$M$335),ROUNDUP(Length_11!K276*J$3,$M$335))</f>
        <v>#DIV/0!</v>
      </c>
      <c r="AH281" s="158" t="str">
        <f t="shared" si="107"/>
        <v>-</v>
      </c>
      <c r="AI281" s="158" t="str">
        <f t="shared" si="108"/>
        <v>-</v>
      </c>
      <c r="AJ281" s="158" t="str">
        <f t="shared" si="109"/>
        <v>-</v>
      </c>
      <c r="AK281" s="158" t="str">
        <f t="shared" si="110"/>
        <v>-</v>
      </c>
      <c r="AL281" s="158" t="str">
        <f t="shared" si="120"/>
        <v/>
      </c>
      <c r="AM281" s="158" t="e">
        <f t="shared" ca="1" si="111"/>
        <v>#DIV/0!</v>
      </c>
    </row>
    <row r="282" spans="2:39" ht="15" customHeight="1">
      <c r="B282" s="175" t="b">
        <f>IF(TRIM(Length_11!A277)="",FALSE,TRUE)</f>
        <v>0</v>
      </c>
      <c r="C282" s="158" t="str">
        <f>IF($B282=FALSE,"",VALUE(Length_11!A277))</f>
        <v/>
      </c>
      <c r="D282" s="158" t="str">
        <f>IF($B282=FALSE,"",Length_11!B277)</f>
        <v/>
      </c>
      <c r="E282" s="175" t="str">
        <f>IF($B282=FALSE,"",Length_11!M277)</f>
        <v/>
      </c>
      <c r="F282" s="175" t="str">
        <f>IF($B282=FALSE,"",Length_11!N277)</f>
        <v/>
      </c>
      <c r="G282" s="175" t="str">
        <f>IF($B282=FALSE,"",Length_11!O277)</f>
        <v/>
      </c>
      <c r="H282" s="175" t="str">
        <f>IF($B282=FALSE,"",Length_11!P277)</f>
        <v/>
      </c>
      <c r="I282" s="175" t="str">
        <f>IF($B282=FALSE,"",Length_11!Q277)</f>
        <v/>
      </c>
      <c r="J282" s="175" t="str">
        <f>IF($B282=FALSE,"",Length_11!R277)</f>
        <v/>
      </c>
      <c r="K282" s="158" t="str">
        <f t="shared" si="112"/>
        <v/>
      </c>
      <c r="L282" s="176" t="str">
        <f t="shared" si="97"/>
        <v/>
      </c>
      <c r="M282" s="178" t="str">
        <f>IF($B282=FALSE,"",Calcu!K282*J$3)</f>
        <v/>
      </c>
      <c r="N282" s="177" t="str">
        <f>IF($B282=FALSE,"",Length_11!E590)</f>
        <v/>
      </c>
      <c r="O282" s="158" t="str">
        <f t="shared" si="113"/>
        <v/>
      </c>
      <c r="P282" s="158" t="str">
        <f t="shared" si="114"/>
        <v/>
      </c>
      <c r="Q282" s="158" t="str">
        <f t="shared" si="115"/>
        <v/>
      </c>
      <c r="R282" s="158" t="str">
        <f t="shared" si="116"/>
        <v/>
      </c>
      <c r="S282" s="165" t="str">
        <f t="shared" si="98"/>
        <v/>
      </c>
      <c r="T282" s="197" t="str">
        <f t="shared" si="99"/>
        <v/>
      </c>
      <c r="U282" s="158" t="str">
        <f t="shared" si="100"/>
        <v/>
      </c>
      <c r="V282" s="158" t="str">
        <f t="shared" si="101"/>
        <v/>
      </c>
      <c r="W282" s="158" t="str">
        <f t="shared" si="102"/>
        <v/>
      </c>
      <c r="X282" s="158" t="str">
        <f t="shared" si="103"/>
        <v/>
      </c>
      <c r="Y282" s="158" t="str">
        <f t="shared" si="104"/>
        <v/>
      </c>
      <c r="Z282" s="158" t="str">
        <f t="shared" si="105"/>
        <v/>
      </c>
      <c r="AA282" s="202" t="str">
        <f t="shared" si="106"/>
        <v/>
      </c>
      <c r="AB282" s="203" t="str">
        <f t="shared" si="117"/>
        <v/>
      </c>
      <c r="AC282" s="158" t="str">
        <f t="shared" si="118"/>
        <v/>
      </c>
      <c r="AD282" s="158" t="str">
        <f t="shared" si="119"/>
        <v/>
      </c>
      <c r="AE282" s="122"/>
      <c r="AF282" s="158" t="e">
        <f ca="1">IF(Length_11!J277&lt;0,ROUNDUP(Length_11!J277*J$3,$M$335),ROUNDDOWN(Length_11!J277*J$3,$M$335))</f>
        <v>#DIV/0!</v>
      </c>
      <c r="AG282" s="158" t="e">
        <f ca="1">IF(Length_11!K277&lt;0,ROUNDDOWN(Length_11!K277*J$3,$M$335),ROUNDUP(Length_11!K277*J$3,$M$335))</f>
        <v>#DIV/0!</v>
      </c>
      <c r="AH282" s="158" t="str">
        <f t="shared" si="107"/>
        <v>-</v>
      </c>
      <c r="AI282" s="158" t="str">
        <f t="shared" si="108"/>
        <v>-</v>
      </c>
      <c r="AJ282" s="158" t="str">
        <f t="shared" si="109"/>
        <v>-</v>
      </c>
      <c r="AK282" s="158" t="str">
        <f t="shared" si="110"/>
        <v>-</v>
      </c>
      <c r="AL282" s="158" t="str">
        <f t="shared" si="120"/>
        <v/>
      </c>
      <c r="AM282" s="158" t="e">
        <f t="shared" ca="1" si="111"/>
        <v>#DIV/0!</v>
      </c>
    </row>
    <row r="283" spans="2:39" ht="15" customHeight="1">
      <c r="B283" s="175" t="b">
        <f>IF(TRIM(Length_11!A278)="",FALSE,TRUE)</f>
        <v>0</v>
      </c>
      <c r="C283" s="158" t="str">
        <f>IF($B283=FALSE,"",VALUE(Length_11!A278))</f>
        <v/>
      </c>
      <c r="D283" s="158" t="str">
        <f>IF($B283=FALSE,"",Length_11!B278)</f>
        <v/>
      </c>
      <c r="E283" s="175" t="str">
        <f>IF($B283=FALSE,"",Length_11!M278)</f>
        <v/>
      </c>
      <c r="F283" s="175" t="str">
        <f>IF($B283=FALSE,"",Length_11!N278)</f>
        <v/>
      </c>
      <c r="G283" s="175" t="str">
        <f>IF($B283=FALSE,"",Length_11!O278)</f>
        <v/>
      </c>
      <c r="H283" s="175" t="str">
        <f>IF($B283=FALSE,"",Length_11!P278)</f>
        <v/>
      </c>
      <c r="I283" s="175" t="str">
        <f>IF($B283=FALSE,"",Length_11!Q278)</f>
        <v/>
      </c>
      <c r="J283" s="175" t="str">
        <f>IF($B283=FALSE,"",Length_11!R278)</f>
        <v/>
      </c>
      <c r="K283" s="158" t="str">
        <f t="shared" si="112"/>
        <v/>
      </c>
      <c r="L283" s="176" t="str">
        <f t="shared" si="97"/>
        <v/>
      </c>
      <c r="M283" s="178" t="str">
        <f>IF($B283=FALSE,"",Calcu!K283*J$3)</f>
        <v/>
      </c>
      <c r="N283" s="177" t="str">
        <f>IF($B283=FALSE,"",Length_11!E591)</f>
        <v/>
      </c>
      <c r="O283" s="158" t="str">
        <f t="shared" si="113"/>
        <v/>
      </c>
      <c r="P283" s="158" t="str">
        <f t="shared" si="114"/>
        <v/>
      </c>
      <c r="Q283" s="158" t="str">
        <f t="shared" si="115"/>
        <v/>
      </c>
      <c r="R283" s="158" t="str">
        <f t="shared" si="116"/>
        <v/>
      </c>
      <c r="S283" s="165" t="str">
        <f t="shared" si="98"/>
        <v/>
      </c>
      <c r="T283" s="197" t="str">
        <f t="shared" si="99"/>
        <v/>
      </c>
      <c r="U283" s="158" t="str">
        <f t="shared" si="100"/>
        <v/>
      </c>
      <c r="V283" s="158" t="str">
        <f t="shared" si="101"/>
        <v/>
      </c>
      <c r="W283" s="158" t="str">
        <f t="shared" si="102"/>
        <v/>
      </c>
      <c r="X283" s="158" t="str">
        <f t="shared" si="103"/>
        <v/>
      </c>
      <c r="Y283" s="158" t="str">
        <f t="shared" si="104"/>
        <v/>
      </c>
      <c r="Z283" s="158" t="str">
        <f t="shared" si="105"/>
        <v/>
      </c>
      <c r="AA283" s="202" t="str">
        <f t="shared" si="106"/>
        <v/>
      </c>
      <c r="AB283" s="203" t="str">
        <f t="shared" si="117"/>
        <v/>
      </c>
      <c r="AC283" s="158" t="str">
        <f t="shared" si="118"/>
        <v/>
      </c>
      <c r="AD283" s="158" t="str">
        <f t="shared" si="119"/>
        <v/>
      </c>
      <c r="AE283" s="122"/>
      <c r="AF283" s="158" t="e">
        <f ca="1">IF(Length_11!J278&lt;0,ROUNDUP(Length_11!J278*J$3,$M$335),ROUNDDOWN(Length_11!J278*J$3,$M$335))</f>
        <v>#DIV/0!</v>
      </c>
      <c r="AG283" s="158" t="e">
        <f ca="1">IF(Length_11!K278&lt;0,ROUNDDOWN(Length_11!K278*J$3,$M$335),ROUNDUP(Length_11!K278*J$3,$M$335))</f>
        <v>#DIV/0!</v>
      </c>
      <c r="AH283" s="158" t="str">
        <f t="shared" si="107"/>
        <v>-</v>
      </c>
      <c r="AI283" s="158" t="str">
        <f t="shared" si="108"/>
        <v>-</v>
      </c>
      <c r="AJ283" s="158" t="str">
        <f t="shared" si="109"/>
        <v>-</v>
      </c>
      <c r="AK283" s="158" t="str">
        <f t="shared" si="110"/>
        <v>-</v>
      </c>
      <c r="AL283" s="158" t="str">
        <f t="shared" si="120"/>
        <v/>
      </c>
      <c r="AM283" s="158" t="e">
        <f t="shared" ca="1" si="111"/>
        <v>#DIV/0!</v>
      </c>
    </row>
    <row r="284" spans="2:39" ht="15" customHeight="1">
      <c r="B284" s="175" t="b">
        <f>IF(TRIM(Length_11!A279)="",FALSE,TRUE)</f>
        <v>0</v>
      </c>
      <c r="C284" s="158" t="str">
        <f>IF($B284=FALSE,"",VALUE(Length_11!A279))</f>
        <v/>
      </c>
      <c r="D284" s="158" t="str">
        <f>IF($B284=FALSE,"",Length_11!B279)</f>
        <v/>
      </c>
      <c r="E284" s="175" t="str">
        <f>IF($B284=FALSE,"",Length_11!M279)</f>
        <v/>
      </c>
      <c r="F284" s="175" t="str">
        <f>IF($B284=FALSE,"",Length_11!N279)</f>
        <v/>
      </c>
      <c r="G284" s="175" t="str">
        <f>IF($B284=FALSE,"",Length_11!O279)</f>
        <v/>
      </c>
      <c r="H284" s="175" t="str">
        <f>IF($B284=FALSE,"",Length_11!P279)</f>
        <v/>
      </c>
      <c r="I284" s="175" t="str">
        <f>IF($B284=FALSE,"",Length_11!Q279)</f>
        <v/>
      </c>
      <c r="J284" s="175" t="str">
        <f>IF($B284=FALSE,"",Length_11!R279)</f>
        <v/>
      </c>
      <c r="K284" s="158" t="str">
        <f t="shared" si="112"/>
        <v/>
      </c>
      <c r="L284" s="176" t="str">
        <f t="shared" si="97"/>
        <v/>
      </c>
      <c r="M284" s="178" t="str">
        <f>IF($B284=FALSE,"",Calcu!K284*J$3)</f>
        <v/>
      </c>
      <c r="N284" s="177" t="str">
        <f>IF($B284=FALSE,"",Length_11!E592)</f>
        <v/>
      </c>
      <c r="O284" s="158" t="str">
        <f t="shared" si="113"/>
        <v/>
      </c>
      <c r="P284" s="158" t="str">
        <f t="shared" si="114"/>
        <v/>
      </c>
      <c r="Q284" s="158" t="str">
        <f t="shared" si="115"/>
        <v/>
      </c>
      <c r="R284" s="158" t="str">
        <f t="shared" si="116"/>
        <v/>
      </c>
      <c r="S284" s="165" t="str">
        <f t="shared" si="98"/>
        <v/>
      </c>
      <c r="T284" s="197" t="str">
        <f t="shared" si="99"/>
        <v/>
      </c>
      <c r="U284" s="158" t="str">
        <f t="shared" si="100"/>
        <v/>
      </c>
      <c r="V284" s="158" t="str">
        <f t="shared" si="101"/>
        <v/>
      </c>
      <c r="W284" s="158" t="str">
        <f t="shared" si="102"/>
        <v/>
      </c>
      <c r="X284" s="158" t="str">
        <f t="shared" si="103"/>
        <v/>
      </c>
      <c r="Y284" s="158" t="str">
        <f t="shared" si="104"/>
        <v/>
      </c>
      <c r="Z284" s="158" t="str">
        <f t="shared" si="105"/>
        <v/>
      </c>
      <c r="AA284" s="202" t="str">
        <f t="shared" si="106"/>
        <v/>
      </c>
      <c r="AB284" s="203" t="str">
        <f t="shared" si="117"/>
        <v/>
      </c>
      <c r="AC284" s="158" t="str">
        <f t="shared" si="118"/>
        <v/>
      </c>
      <c r="AD284" s="158" t="str">
        <f t="shared" si="119"/>
        <v/>
      </c>
      <c r="AE284" s="122"/>
      <c r="AF284" s="158" t="e">
        <f ca="1">IF(Length_11!J279&lt;0,ROUNDUP(Length_11!J279*J$3,$M$335),ROUNDDOWN(Length_11!J279*J$3,$M$335))</f>
        <v>#DIV/0!</v>
      </c>
      <c r="AG284" s="158" t="e">
        <f ca="1">IF(Length_11!K279&lt;0,ROUNDDOWN(Length_11!K279*J$3,$M$335),ROUNDUP(Length_11!K279*J$3,$M$335))</f>
        <v>#DIV/0!</v>
      </c>
      <c r="AH284" s="158" t="str">
        <f t="shared" si="107"/>
        <v>-</v>
      </c>
      <c r="AI284" s="158" t="str">
        <f t="shared" si="108"/>
        <v>-</v>
      </c>
      <c r="AJ284" s="158" t="str">
        <f t="shared" si="109"/>
        <v>-</v>
      </c>
      <c r="AK284" s="158" t="str">
        <f t="shared" si="110"/>
        <v>-</v>
      </c>
      <c r="AL284" s="158" t="str">
        <f t="shared" si="120"/>
        <v/>
      </c>
      <c r="AM284" s="158" t="e">
        <f t="shared" ca="1" si="111"/>
        <v>#DIV/0!</v>
      </c>
    </row>
    <row r="285" spans="2:39" ht="15" customHeight="1">
      <c r="B285" s="175" t="b">
        <f>IF(TRIM(Length_11!A280)="",FALSE,TRUE)</f>
        <v>0</v>
      </c>
      <c r="C285" s="158" t="str">
        <f>IF($B285=FALSE,"",VALUE(Length_11!A280))</f>
        <v/>
      </c>
      <c r="D285" s="158" t="str">
        <f>IF($B285=FALSE,"",Length_11!B280)</f>
        <v/>
      </c>
      <c r="E285" s="175" t="str">
        <f>IF($B285=FALSE,"",Length_11!M280)</f>
        <v/>
      </c>
      <c r="F285" s="175" t="str">
        <f>IF($B285=FALSE,"",Length_11!N280)</f>
        <v/>
      </c>
      <c r="G285" s="175" t="str">
        <f>IF($B285=FALSE,"",Length_11!O280)</f>
        <v/>
      </c>
      <c r="H285" s="175" t="str">
        <f>IF($B285=FALSE,"",Length_11!P280)</f>
        <v/>
      </c>
      <c r="I285" s="175" t="str">
        <f>IF($B285=FALSE,"",Length_11!Q280)</f>
        <v/>
      </c>
      <c r="J285" s="175" t="str">
        <f>IF($B285=FALSE,"",Length_11!R280)</f>
        <v/>
      </c>
      <c r="K285" s="158" t="str">
        <f t="shared" si="112"/>
        <v/>
      </c>
      <c r="L285" s="176" t="str">
        <f t="shared" si="97"/>
        <v/>
      </c>
      <c r="M285" s="178" t="str">
        <f>IF($B285=FALSE,"",Calcu!K285*J$3)</f>
        <v/>
      </c>
      <c r="N285" s="177" t="str">
        <f>IF($B285=FALSE,"",Length_11!E593)</f>
        <v/>
      </c>
      <c r="O285" s="158" t="str">
        <f t="shared" si="113"/>
        <v/>
      </c>
      <c r="P285" s="158" t="str">
        <f t="shared" si="114"/>
        <v/>
      </c>
      <c r="Q285" s="158" t="str">
        <f t="shared" si="115"/>
        <v/>
      </c>
      <c r="R285" s="158" t="str">
        <f t="shared" si="116"/>
        <v/>
      </c>
      <c r="S285" s="165" t="str">
        <f t="shared" si="98"/>
        <v/>
      </c>
      <c r="T285" s="197" t="str">
        <f t="shared" si="99"/>
        <v/>
      </c>
      <c r="U285" s="158" t="str">
        <f t="shared" si="100"/>
        <v/>
      </c>
      <c r="V285" s="158" t="str">
        <f t="shared" si="101"/>
        <v/>
      </c>
      <c r="W285" s="158" t="str">
        <f t="shared" si="102"/>
        <v/>
      </c>
      <c r="X285" s="158" t="str">
        <f t="shared" si="103"/>
        <v/>
      </c>
      <c r="Y285" s="158" t="str">
        <f t="shared" si="104"/>
        <v/>
      </c>
      <c r="Z285" s="158" t="str">
        <f t="shared" si="105"/>
        <v/>
      </c>
      <c r="AA285" s="202" t="str">
        <f t="shared" si="106"/>
        <v/>
      </c>
      <c r="AB285" s="203" t="str">
        <f t="shared" si="117"/>
        <v/>
      </c>
      <c r="AC285" s="158" t="str">
        <f t="shared" si="118"/>
        <v/>
      </c>
      <c r="AD285" s="158" t="str">
        <f t="shared" si="119"/>
        <v/>
      </c>
      <c r="AE285" s="122"/>
      <c r="AF285" s="158" t="e">
        <f ca="1">IF(Length_11!J280&lt;0,ROUNDUP(Length_11!J280*J$3,$M$335),ROUNDDOWN(Length_11!J280*J$3,$M$335))</f>
        <v>#DIV/0!</v>
      </c>
      <c r="AG285" s="158" t="e">
        <f ca="1">IF(Length_11!K280&lt;0,ROUNDDOWN(Length_11!K280*J$3,$M$335),ROUNDUP(Length_11!K280*J$3,$M$335))</f>
        <v>#DIV/0!</v>
      </c>
      <c r="AH285" s="158" t="str">
        <f t="shared" si="107"/>
        <v>-</v>
      </c>
      <c r="AI285" s="158" t="str">
        <f t="shared" si="108"/>
        <v>-</v>
      </c>
      <c r="AJ285" s="158" t="str">
        <f t="shared" si="109"/>
        <v>-</v>
      </c>
      <c r="AK285" s="158" t="str">
        <f t="shared" si="110"/>
        <v>-</v>
      </c>
      <c r="AL285" s="158" t="str">
        <f t="shared" si="120"/>
        <v/>
      </c>
      <c r="AM285" s="158" t="e">
        <f t="shared" ca="1" si="111"/>
        <v>#DIV/0!</v>
      </c>
    </row>
    <row r="286" spans="2:39" ht="15" customHeight="1">
      <c r="B286" s="175" t="b">
        <f>IF(TRIM(Length_11!A281)="",FALSE,TRUE)</f>
        <v>0</v>
      </c>
      <c r="C286" s="158" t="str">
        <f>IF($B286=FALSE,"",VALUE(Length_11!A281))</f>
        <v/>
      </c>
      <c r="D286" s="158" t="str">
        <f>IF($B286=FALSE,"",Length_11!B281)</f>
        <v/>
      </c>
      <c r="E286" s="175" t="str">
        <f>IF($B286=FALSE,"",Length_11!M281)</f>
        <v/>
      </c>
      <c r="F286" s="175" t="str">
        <f>IF($B286=FALSE,"",Length_11!N281)</f>
        <v/>
      </c>
      <c r="G286" s="175" t="str">
        <f>IF($B286=FALSE,"",Length_11!O281)</f>
        <v/>
      </c>
      <c r="H286" s="175" t="str">
        <f>IF($B286=FALSE,"",Length_11!P281)</f>
        <v/>
      </c>
      <c r="I286" s="175" t="str">
        <f>IF($B286=FALSE,"",Length_11!Q281)</f>
        <v/>
      </c>
      <c r="J286" s="175" t="str">
        <f>IF($B286=FALSE,"",Length_11!R281)</f>
        <v/>
      </c>
      <c r="K286" s="158" t="str">
        <f t="shared" si="112"/>
        <v/>
      </c>
      <c r="L286" s="176" t="str">
        <f t="shared" si="97"/>
        <v/>
      </c>
      <c r="M286" s="178" t="str">
        <f>IF($B286=FALSE,"",Calcu!K286*J$3)</f>
        <v/>
      </c>
      <c r="N286" s="177" t="str">
        <f>IF($B286=FALSE,"",Length_11!E594)</f>
        <v/>
      </c>
      <c r="O286" s="158" t="str">
        <f t="shared" si="113"/>
        <v/>
      </c>
      <c r="P286" s="158" t="str">
        <f t="shared" si="114"/>
        <v/>
      </c>
      <c r="Q286" s="158" t="str">
        <f t="shared" si="115"/>
        <v/>
      </c>
      <c r="R286" s="158" t="str">
        <f t="shared" si="116"/>
        <v/>
      </c>
      <c r="S286" s="165" t="str">
        <f t="shared" si="98"/>
        <v/>
      </c>
      <c r="T286" s="197" t="str">
        <f t="shared" si="99"/>
        <v/>
      </c>
      <c r="U286" s="158" t="str">
        <f t="shared" si="100"/>
        <v/>
      </c>
      <c r="V286" s="158" t="str">
        <f t="shared" si="101"/>
        <v/>
      </c>
      <c r="W286" s="158" t="str">
        <f t="shared" si="102"/>
        <v/>
      </c>
      <c r="X286" s="158" t="str">
        <f t="shared" si="103"/>
        <v/>
      </c>
      <c r="Y286" s="158" t="str">
        <f t="shared" si="104"/>
        <v/>
      </c>
      <c r="Z286" s="158" t="str">
        <f t="shared" si="105"/>
        <v/>
      </c>
      <c r="AA286" s="202" t="str">
        <f t="shared" si="106"/>
        <v/>
      </c>
      <c r="AB286" s="203" t="str">
        <f t="shared" si="117"/>
        <v/>
      </c>
      <c r="AC286" s="158" t="str">
        <f t="shared" si="118"/>
        <v/>
      </c>
      <c r="AD286" s="158" t="str">
        <f t="shared" si="119"/>
        <v/>
      </c>
      <c r="AE286" s="122"/>
      <c r="AF286" s="158" t="e">
        <f ca="1">IF(Length_11!J281&lt;0,ROUNDUP(Length_11!J281*J$3,$M$335),ROUNDDOWN(Length_11!J281*J$3,$M$335))</f>
        <v>#DIV/0!</v>
      </c>
      <c r="AG286" s="158" t="e">
        <f ca="1">IF(Length_11!K281&lt;0,ROUNDDOWN(Length_11!K281*J$3,$M$335),ROUNDUP(Length_11!K281*J$3,$M$335))</f>
        <v>#DIV/0!</v>
      </c>
      <c r="AH286" s="158" t="str">
        <f t="shared" si="107"/>
        <v>-</v>
      </c>
      <c r="AI286" s="158" t="str">
        <f t="shared" si="108"/>
        <v>-</v>
      </c>
      <c r="AJ286" s="158" t="str">
        <f t="shared" si="109"/>
        <v>-</v>
      </c>
      <c r="AK286" s="158" t="str">
        <f t="shared" si="110"/>
        <v>-</v>
      </c>
      <c r="AL286" s="158" t="str">
        <f t="shared" si="120"/>
        <v/>
      </c>
      <c r="AM286" s="158" t="e">
        <f t="shared" ca="1" si="111"/>
        <v>#DIV/0!</v>
      </c>
    </row>
    <row r="287" spans="2:39" ht="15" customHeight="1">
      <c r="B287" s="175" t="b">
        <f>IF(TRIM(Length_11!A282)="",FALSE,TRUE)</f>
        <v>0</v>
      </c>
      <c r="C287" s="158" t="str">
        <f>IF($B287=FALSE,"",VALUE(Length_11!A282))</f>
        <v/>
      </c>
      <c r="D287" s="158" t="str">
        <f>IF($B287=FALSE,"",Length_11!B282)</f>
        <v/>
      </c>
      <c r="E287" s="175" t="str">
        <f>IF($B287=FALSE,"",Length_11!M282)</f>
        <v/>
      </c>
      <c r="F287" s="175" t="str">
        <f>IF($B287=FALSE,"",Length_11!N282)</f>
        <v/>
      </c>
      <c r="G287" s="175" t="str">
        <f>IF($B287=FALSE,"",Length_11!O282)</f>
        <v/>
      </c>
      <c r="H287" s="175" t="str">
        <f>IF($B287=FALSE,"",Length_11!P282)</f>
        <v/>
      </c>
      <c r="I287" s="175" t="str">
        <f>IF($B287=FALSE,"",Length_11!Q282)</f>
        <v/>
      </c>
      <c r="J287" s="175" t="str">
        <f>IF($B287=FALSE,"",Length_11!R282)</f>
        <v/>
      </c>
      <c r="K287" s="158" t="str">
        <f t="shared" si="112"/>
        <v/>
      </c>
      <c r="L287" s="176" t="str">
        <f t="shared" si="97"/>
        <v/>
      </c>
      <c r="M287" s="178" t="str">
        <f>IF($B287=FALSE,"",Calcu!K287*J$3)</f>
        <v/>
      </c>
      <c r="N287" s="177" t="str">
        <f>IF($B287=FALSE,"",Length_11!E595)</f>
        <v/>
      </c>
      <c r="O287" s="158" t="str">
        <f t="shared" si="113"/>
        <v/>
      </c>
      <c r="P287" s="158" t="str">
        <f t="shared" si="114"/>
        <v/>
      </c>
      <c r="Q287" s="158" t="str">
        <f t="shared" si="115"/>
        <v/>
      </c>
      <c r="R287" s="158" t="str">
        <f t="shared" si="116"/>
        <v/>
      </c>
      <c r="S287" s="165" t="str">
        <f t="shared" si="98"/>
        <v/>
      </c>
      <c r="T287" s="197" t="str">
        <f t="shared" si="99"/>
        <v/>
      </c>
      <c r="U287" s="158" t="str">
        <f t="shared" si="100"/>
        <v/>
      </c>
      <c r="V287" s="158" t="str">
        <f t="shared" si="101"/>
        <v/>
      </c>
      <c r="W287" s="158" t="str">
        <f t="shared" si="102"/>
        <v/>
      </c>
      <c r="X287" s="158" t="str">
        <f t="shared" si="103"/>
        <v/>
      </c>
      <c r="Y287" s="158" t="str">
        <f t="shared" si="104"/>
        <v/>
      </c>
      <c r="Z287" s="158" t="str">
        <f t="shared" si="105"/>
        <v/>
      </c>
      <c r="AA287" s="202" t="str">
        <f t="shared" si="106"/>
        <v/>
      </c>
      <c r="AB287" s="203" t="str">
        <f t="shared" si="117"/>
        <v/>
      </c>
      <c r="AC287" s="158" t="str">
        <f t="shared" si="118"/>
        <v/>
      </c>
      <c r="AD287" s="158" t="str">
        <f t="shared" si="119"/>
        <v/>
      </c>
      <c r="AE287" s="122"/>
      <c r="AF287" s="158" t="e">
        <f ca="1">IF(Length_11!J282&lt;0,ROUNDUP(Length_11!J282*J$3,$M$335),ROUNDDOWN(Length_11!J282*J$3,$M$335))</f>
        <v>#DIV/0!</v>
      </c>
      <c r="AG287" s="158" t="e">
        <f ca="1">IF(Length_11!K282&lt;0,ROUNDDOWN(Length_11!K282*J$3,$M$335),ROUNDUP(Length_11!K282*J$3,$M$335))</f>
        <v>#DIV/0!</v>
      </c>
      <c r="AH287" s="158" t="str">
        <f t="shared" si="107"/>
        <v>-</v>
      </c>
      <c r="AI287" s="158" t="str">
        <f t="shared" si="108"/>
        <v>-</v>
      </c>
      <c r="AJ287" s="158" t="str">
        <f t="shared" si="109"/>
        <v>-</v>
      </c>
      <c r="AK287" s="158" t="str">
        <f t="shared" si="110"/>
        <v>-</v>
      </c>
      <c r="AL287" s="158" t="str">
        <f t="shared" si="120"/>
        <v/>
      </c>
      <c r="AM287" s="158" t="e">
        <f t="shared" ca="1" si="111"/>
        <v>#DIV/0!</v>
      </c>
    </row>
    <row r="288" spans="2:39" ht="15" customHeight="1">
      <c r="B288" s="175" t="b">
        <f>IF(TRIM(Length_11!A283)="",FALSE,TRUE)</f>
        <v>0</v>
      </c>
      <c r="C288" s="158" t="str">
        <f>IF($B288=FALSE,"",VALUE(Length_11!A283))</f>
        <v/>
      </c>
      <c r="D288" s="158" t="str">
        <f>IF($B288=FALSE,"",Length_11!B283)</f>
        <v/>
      </c>
      <c r="E288" s="175" t="str">
        <f>IF($B288=FALSE,"",Length_11!M283)</f>
        <v/>
      </c>
      <c r="F288" s="175" t="str">
        <f>IF($B288=FALSE,"",Length_11!N283)</f>
        <v/>
      </c>
      <c r="G288" s="175" t="str">
        <f>IF($B288=FALSE,"",Length_11!O283)</f>
        <v/>
      </c>
      <c r="H288" s="175" t="str">
        <f>IF($B288=FALSE,"",Length_11!P283)</f>
        <v/>
      </c>
      <c r="I288" s="175" t="str">
        <f>IF($B288=FALSE,"",Length_11!Q283)</f>
        <v/>
      </c>
      <c r="J288" s="175" t="str">
        <f>IF($B288=FALSE,"",Length_11!R283)</f>
        <v/>
      </c>
      <c r="K288" s="158" t="str">
        <f t="shared" si="112"/>
        <v/>
      </c>
      <c r="L288" s="176" t="str">
        <f t="shared" si="97"/>
        <v/>
      </c>
      <c r="M288" s="178" t="str">
        <f>IF($B288=FALSE,"",Calcu!K288*J$3)</f>
        <v/>
      </c>
      <c r="N288" s="177" t="str">
        <f>IF($B288=FALSE,"",Length_11!E596)</f>
        <v/>
      </c>
      <c r="O288" s="158" t="str">
        <f t="shared" si="113"/>
        <v/>
      </c>
      <c r="P288" s="158" t="str">
        <f t="shared" si="114"/>
        <v/>
      </c>
      <c r="Q288" s="158" t="str">
        <f t="shared" si="115"/>
        <v/>
      </c>
      <c r="R288" s="158" t="str">
        <f t="shared" si="116"/>
        <v/>
      </c>
      <c r="S288" s="165" t="str">
        <f t="shared" si="98"/>
        <v/>
      </c>
      <c r="T288" s="197" t="str">
        <f t="shared" si="99"/>
        <v/>
      </c>
      <c r="U288" s="158" t="str">
        <f t="shared" si="100"/>
        <v/>
      </c>
      <c r="V288" s="158" t="str">
        <f t="shared" si="101"/>
        <v/>
      </c>
      <c r="W288" s="158" t="str">
        <f t="shared" si="102"/>
        <v/>
      </c>
      <c r="X288" s="158" t="str">
        <f t="shared" si="103"/>
        <v/>
      </c>
      <c r="Y288" s="158" t="str">
        <f t="shared" si="104"/>
        <v/>
      </c>
      <c r="Z288" s="158" t="str">
        <f t="shared" si="105"/>
        <v/>
      </c>
      <c r="AA288" s="202" t="str">
        <f t="shared" si="106"/>
        <v/>
      </c>
      <c r="AB288" s="203" t="str">
        <f t="shared" si="117"/>
        <v/>
      </c>
      <c r="AC288" s="158" t="str">
        <f t="shared" si="118"/>
        <v/>
      </c>
      <c r="AD288" s="158" t="str">
        <f t="shared" si="119"/>
        <v/>
      </c>
      <c r="AE288" s="122"/>
      <c r="AF288" s="158" t="e">
        <f ca="1">IF(Length_11!J283&lt;0,ROUNDUP(Length_11!J283*J$3,$M$335),ROUNDDOWN(Length_11!J283*J$3,$M$335))</f>
        <v>#DIV/0!</v>
      </c>
      <c r="AG288" s="158" t="e">
        <f ca="1">IF(Length_11!K283&lt;0,ROUNDDOWN(Length_11!K283*J$3,$M$335),ROUNDUP(Length_11!K283*J$3,$M$335))</f>
        <v>#DIV/0!</v>
      </c>
      <c r="AH288" s="158" t="str">
        <f t="shared" si="107"/>
        <v>-</v>
      </c>
      <c r="AI288" s="158" t="str">
        <f t="shared" si="108"/>
        <v>-</v>
      </c>
      <c r="AJ288" s="158" t="str">
        <f t="shared" si="109"/>
        <v>-</v>
      </c>
      <c r="AK288" s="158" t="str">
        <f t="shared" si="110"/>
        <v>-</v>
      </c>
      <c r="AL288" s="158" t="str">
        <f t="shared" si="120"/>
        <v/>
      </c>
      <c r="AM288" s="158" t="e">
        <f t="shared" ca="1" si="111"/>
        <v>#DIV/0!</v>
      </c>
    </row>
    <row r="289" spans="2:39" ht="15" customHeight="1">
      <c r="B289" s="175" t="b">
        <f>IF(TRIM(Length_11!A284)="",FALSE,TRUE)</f>
        <v>0</v>
      </c>
      <c r="C289" s="158" t="str">
        <f>IF($B289=FALSE,"",VALUE(Length_11!A284))</f>
        <v/>
      </c>
      <c r="D289" s="158" t="str">
        <f>IF($B289=FALSE,"",Length_11!B284)</f>
        <v/>
      </c>
      <c r="E289" s="175" t="str">
        <f>IF($B289=FALSE,"",Length_11!M284)</f>
        <v/>
      </c>
      <c r="F289" s="175" t="str">
        <f>IF($B289=FALSE,"",Length_11!N284)</f>
        <v/>
      </c>
      <c r="G289" s="175" t="str">
        <f>IF($B289=FALSE,"",Length_11!O284)</f>
        <v/>
      </c>
      <c r="H289" s="175" t="str">
        <f>IF($B289=FALSE,"",Length_11!P284)</f>
        <v/>
      </c>
      <c r="I289" s="175" t="str">
        <f>IF($B289=FALSE,"",Length_11!Q284)</f>
        <v/>
      </c>
      <c r="J289" s="175" t="str">
        <f>IF($B289=FALSE,"",Length_11!R284)</f>
        <v/>
      </c>
      <c r="K289" s="158" t="str">
        <f t="shared" si="112"/>
        <v/>
      </c>
      <c r="L289" s="176" t="str">
        <f t="shared" si="97"/>
        <v/>
      </c>
      <c r="M289" s="178" t="str">
        <f>IF($B289=FALSE,"",Calcu!K289*J$3)</f>
        <v/>
      </c>
      <c r="N289" s="177" t="str">
        <f>IF($B289=FALSE,"",Length_11!E597)</f>
        <v/>
      </c>
      <c r="O289" s="158" t="str">
        <f t="shared" si="113"/>
        <v/>
      </c>
      <c r="P289" s="158" t="str">
        <f t="shared" si="114"/>
        <v/>
      </c>
      <c r="Q289" s="158" t="str">
        <f t="shared" si="115"/>
        <v/>
      </c>
      <c r="R289" s="158" t="str">
        <f t="shared" si="116"/>
        <v/>
      </c>
      <c r="S289" s="165" t="str">
        <f t="shared" si="98"/>
        <v/>
      </c>
      <c r="T289" s="197" t="str">
        <f t="shared" si="99"/>
        <v/>
      </c>
      <c r="U289" s="158" t="str">
        <f t="shared" si="100"/>
        <v/>
      </c>
      <c r="V289" s="158" t="str">
        <f t="shared" si="101"/>
        <v/>
      </c>
      <c r="W289" s="158" t="str">
        <f t="shared" si="102"/>
        <v/>
      </c>
      <c r="X289" s="158" t="str">
        <f t="shared" si="103"/>
        <v/>
      </c>
      <c r="Y289" s="158" t="str">
        <f t="shared" si="104"/>
        <v/>
      </c>
      <c r="Z289" s="158" t="str">
        <f t="shared" si="105"/>
        <v/>
      </c>
      <c r="AA289" s="202" t="str">
        <f t="shared" si="106"/>
        <v/>
      </c>
      <c r="AB289" s="203" t="str">
        <f t="shared" si="117"/>
        <v/>
      </c>
      <c r="AC289" s="158" t="str">
        <f t="shared" si="118"/>
        <v/>
      </c>
      <c r="AD289" s="158" t="str">
        <f t="shared" si="119"/>
        <v/>
      </c>
      <c r="AE289" s="122"/>
      <c r="AF289" s="158" t="e">
        <f ca="1">IF(Length_11!J284&lt;0,ROUNDUP(Length_11!J284*J$3,$M$335),ROUNDDOWN(Length_11!J284*J$3,$M$335))</f>
        <v>#DIV/0!</v>
      </c>
      <c r="AG289" s="158" t="e">
        <f ca="1">IF(Length_11!K284&lt;0,ROUNDDOWN(Length_11!K284*J$3,$M$335),ROUNDUP(Length_11!K284*J$3,$M$335))</f>
        <v>#DIV/0!</v>
      </c>
      <c r="AH289" s="158" t="str">
        <f t="shared" si="107"/>
        <v>-</v>
      </c>
      <c r="AI289" s="158" t="str">
        <f t="shared" si="108"/>
        <v>-</v>
      </c>
      <c r="AJ289" s="158" t="str">
        <f t="shared" si="109"/>
        <v>-</v>
      </c>
      <c r="AK289" s="158" t="str">
        <f t="shared" si="110"/>
        <v>-</v>
      </c>
      <c r="AL289" s="158" t="str">
        <f t="shared" si="120"/>
        <v/>
      </c>
      <c r="AM289" s="158" t="e">
        <f t="shared" ca="1" si="111"/>
        <v>#DIV/0!</v>
      </c>
    </row>
    <row r="290" spans="2:39" ht="15" customHeight="1">
      <c r="B290" s="175" t="b">
        <f>IF(TRIM(Length_11!A285)="",FALSE,TRUE)</f>
        <v>0</v>
      </c>
      <c r="C290" s="158" t="str">
        <f>IF($B290=FALSE,"",VALUE(Length_11!A285))</f>
        <v/>
      </c>
      <c r="D290" s="158" t="str">
        <f>IF($B290=FALSE,"",Length_11!B285)</f>
        <v/>
      </c>
      <c r="E290" s="175" t="str">
        <f>IF($B290=FALSE,"",Length_11!M285)</f>
        <v/>
      </c>
      <c r="F290" s="175" t="str">
        <f>IF($B290=FALSE,"",Length_11!N285)</f>
        <v/>
      </c>
      <c r="G290" s="175" t="str">
        <f>IF($B290=FALSE,"",Length_11!O285)</f>
        <v/>
      </c>
      <c r="H290" s="175" t="str">
        <f>IF($B290=FALSE,"",Length_11!P285)</f>
        <v/>
      </c>
      <c r="I290" s="175" t="str">
        <f>IF($B290=FALSE,"",Length_11!Q285)</f>
        <v/>
      </c>
      <c r="J290" s="175" t="str">
        <f>IF($B290=FALSE,"",Length_11!R285)</f>
        <v/>
      </c>
      <c r="K290" s="158" t="str">
        <f t="shared" si="112"/>
        <v/>
      </c>
      <c r="L290" s="176" t="str">
        <f t="shared" si="97"/>
        <v/>
      </c>
      <c r="M290" s="178" t="str">
        <f>IF($B290=FALSE,"",Calcu!K290*J$3)</f>
        <v/>
      </c>
      <c r="N290" s="177" t="str">
        <f>IF($B290=FALSE,"",Length_11!E598)</f>
        <v/>
      </c>
      <c r="O290" s="158" t="str">
        <f t="shared" si="113"/>
        <v/>
      </c>
      <c r="P290" s="158" t="str">
        <f t="shared" si="114"/>
        <v/>
      </c>
      <c r="Q290" s="158" t="str">
        <f t="shared" si="115"/>
        <v/>
      </c>
      <c r="R290" s="158" t="str">
        <f t="shared" si="116"/>
        <v/>
      </c>
      <c r="S290" s="165" t="str">
        <f t="shared" si="98"/>
        <v/>
      </c>
      <c r="T290" s="197" t="str">
        <f t="shared" si="99"/>
        <v/>
      </c>
      <c r="U290" s="158" t="str">
        <f t="shared" si="100"/>
        <v/>
      </c>
      <c r="V290" s="158" t="str">
        <f t="shared" si="101"/>
        <v/>
      </c>
      <c r="W290" s="158" t="str">
        <f t="shared" si="102"/>
        <v/>
      </c>
      <c r="X290" s="158" t="str">
        <f t="shared" si="103"/>
        <v/>
      </c>
      <c r="Y290" s="158" t="str">
        <f t="shared" si="104"/>
        <v/>
      </c>
      <c r="Z290" s="158" t="str">
        <f t="shared" si="105"/>
        <v/>
      </c>
      <c r="AA290" s="202" t="str">
        <f t="shared" si="106"/>
        <v/>
      </c>
      <c r="AB290" s="203" t="str">
        <f t="shared" si="117"/>
        <v/>
      </c>
      <c r="AC290" s="158" t="str">
        <f t="shared" si="118"/>
        <v/>
      </c>
      <c r="AD290" s="158" t="str">
        <f t="shared" si="119"/>
        <v/>
      </c>
      <c r="AE290" s="122"/>
      <c r="AF290" s="158" t="e">
        <f ca="1">IF(Length_11!J285&lt;0,ROUNDUP(Length_11!J285*J$3,$M$335),ROUNDDOWN(Length_11!J285*J$3,$M$335))</f>
        <v>#DIV/0!</v>
      </c>
      <c r="AG290" s="158" t="e">
        <f ca="1">IF(Length_11!K285&lt;0,ROUNDDOWN(Length_11!K285*J$3,$M$335),ROUNDUP(Length_11!K285*J$3,$M$335))</f>
        <v>#DIV/0!</v>
      </c>
      <c r="AH290" s="158" t="str">
        <f t="shared" si="107"/>
        <v>-</v>
      </c>
      <c r="AI290" s="158" t="str">
        <f t="shared" si="108"/>
        <v>-</v>
      </c>
      <c r="AJ290" s="158" t="str">
        <f t="shared" si="109"/>
        <v>-</v>
      </c>
      <c r="AK290" s="158" t="str">
        <f t="shared" si="110"/>
        <v>-</v>
      </c>
      <c r="AL290" s="158" t="str">
        <f t="shared" si="120"/>
        <v/>
      </c>
      <c r="AM290" s="158" t="e">
        <f t="shared" ca="1" si="111"/>
        <v>#DIV/0!</v>
      </c>
    </row>
    <row r="291" spans="2:39" ht="15" customHeight="1">
      <c r="B291" s="175" t="b">
        <f>IF(TRIM(Length_11!A286)="",FALSE,TRUE)</f>
        <v>0</v>
      </c>
      <c r="C291" s="158" t="str">
        <f>IF($B291=FALSE,"",VALUE(Length_11!A286))</f>
        <v/>
      </c>
      <c r="D291" s="158" t="str">
        <f>IF($B291=FALSE,"",Length_11!B286)</f>
        <v/>
      </c>
      <c r="E291" s="175" t="str">
        <f>IF($B291=FALSE,"",Length_11!M286)</f>
        <v/>
      </c>
      <c r="F291" s="175" t="str">
        <f>IF($B291=FALSE,"",Length_11!N286)</f>
        <v/>
      </c>
      <c r="G291" s="175" t="str">
        <f>IF($B291=FALSE,"",Length_11!O286)</f>
        <v/>
      </c>
      <c r="H291" s="175" t="str">
        <f>IF($B291=FALSE,"",Length_11!P286)</f>
        <v/>
      </c>
      <c r="I291" s="175" t="str">
        <f>IF($B291=FALSE,"",Length_11!Q286)</f>
        <v/>
      </c>
      <c r="J291" s="175" t="str">
        <f>IF($B291=FALSE,"",Length_11!R286)</f>
        <v/>
      </c>
      <c r="K291" s="158" t="str">
        <f t="shared" si="112"/>
        <v/>
      </c>
      <c r="L291" s="176" t="str">
        <f t="shared" si="97"/>
        <v/>
      </c>
      <c r="M291" s="178" t="str">
        <f>IF($B291=FALSE,"",Calcu!K291*J$3)</f>
        <v/>
      </c>
      <c r="N291" s="177" t="str">
        <f>IF($B291=FALSE,"",Length_11!E599)</f>
        <v/>
      </c>
      <c r="O291" s="158" t="str">
        <f t="shared" si="113"/>
        <v/>
      </c>
      <c r="P291" s="158" t="str">
        <f t="shared" si="114"/>
        <v/>
      </c>
      <c r="Q291" s="158" t="str">
        <f t="shared" si="115"/>
        <v/>
      </c>
      <c r="R291" s="158" t="str">
        <f t="shared" si="116"/>
        <v/>
      </c>
      <c r="S291" s="165" t="str">
        <f t="shared" si="98"/>
        <v/>
      </c>
      <c r="T291" s="197" t="str">
        <f t="shared" si="99"/>
        <v/>
      </c>
      <c r="U291" s="158" t="str">
        <f t="shared" si="100"/>
        <v/>
      </c>
      <c r="V291" s="158" t="str">
        <f t="shared" si="101"/>
        <v/>
      </c>
      <c r="W291" s="158" t="str">
        <f t="shared" si="102"/>
        <v/>
      </c>
      <c r="X291" s="158" t="str">
        <f t="shared" si="103"/>
        <v/>
      </c>
      <c r="Y291" s="158" t="str">
        <f t="shared" si="104"/>
        <v/>
      </c>
      <c r="Z291" s="158" t="str">
        <f t="shared" si="105"/>
        <v/>
      </c>
      <c r="AA291" s="202" t="str">
        <f t="shared" si="106"/>
        <v/>
      </c>
      <c r="AB291" s="203" t="str">
        <f t="shared" si="117"/>
        <v/>
      </c>
      <c r="AC291" s="158" t="str">
        <f t="shared" si="118"/>
        <v/>
      </c>
      <c r="AD291" s="158" t="str">
        <f t="shared" si="119"/>
        <v/>
      </c>
      <c r="AE291" s="122"/>
      <c r="AF291" s="158" t="e">
        <f ca="1">IF(Length_11!J286&lt;0,ROUNDUP(Length_11!J286*J$3,$M$335),ROUNDDOWN(Length_11!J286*J$3,$M$335))</f>
        <v>#DIV/0!</v>
      </c>
      <c r="AG291" s="158" t="e">
        <f ca="1">IF(Length_11!K286&lt;0,ROUNDDOWN(Length_11!K286*J$3,$M$335),ROUNDUP(Length_11!K286*J$3,$M$335))</f>
        <v>#DIV/0!</v>
      </c>
      <c r="AH291" s="158" t="str">
        <f t="shared" si="107"/>
        <v>-</v>
      </c>
      <c r="AI291" s="158" t="str">
        <f t="shared" si="108"/>
        <v>-</v>
      </c>
      <c r="AJ291" s="158" t="str">
        <f t="shared" si="109"/>
        <v>-</v>
      </c>
      <c r="AK291" s="158" t="str">
        <f t="shared" si="110"/>
        <v>-</v>
      </c>
      <c r="AL291" s="158" t="str">
        <f t="shared" si="120"/>
        <v/>
      </c>
      <c r="AM291" s="158" t="e">
        <f t="shared" ca="1" si="111"/>
        <v>#DIV/0!</v>
      </c>
    </row>
    <row r="292" spans="2:39" ht="15" customHeight="1">
      <c r="B292" s="175" t="b">
        <f>IF(TRIM(Length_11!A287)="",FALSE,TRUE)</f>
        <v>0</v>
      </c>
      <c r="C292" s="158" t="str">
        <f>IF($B292=FALSE,"",VALUE(Length_11!A287))</f>
        <v/>
      </c>
      <c r="D292" s="158" t="str">
        <f>IF($B292=FALSE,"",Length_11!B287)</f>
        <v/>
      </c>
      <c r="E292" s="175" t="str">
        <f>IF($B292=FALSE,"",Length_11!M287)</f>
        <v/>
      </c>
      <c r="F292" s="175" t="str">
        <f>IF($B292=FALSE,"",Length_11!N287)</f>
        <v/>
      </c>
      <c r="G292" s="175" t="str">
        <f>IF($B292=FALSE,"",Length_11!O287)</f>
        <v/>
      </c>
      <c r="H292" s="175" t="str">
        <f>IF($B292=FALSE,"",Length_11!P287)</f>
        <v/>
      </c>
      <c r="I292" s="175" t="str">
        <f>IF($B292=FALSE,"",Length_11!Q287)</f>
        <v/>
      </c>
      <c r="J292" s="175" t="str">
        <f>IF($B292=FALSE,"",Length_11!R287)</f>
        <v/>
      </c>
      <c r="K292" s="158" t="str">
        <f t="shared" si="112"/>
        <v/>
      </c>
      <c r="L292" s="176" t="str">
        <f t="shared" si="97"/>
        <v/>
      </c>
      <c r="M292" s="178" t="str">
        <f>IF($B292=FALSE,"",Calcu!K292*J$3)</f>
        <v/>
      </c>
      <c r="N292" s="177" t="str">
        <f>IF($B292=FALSE,"",Length_11!E600)</f>
        <v/>
      </c>
      <c r="O292" s="158" t="str">
        <f t="shared" si="113"/>
        <v/>
      </c>
      <c r="P292" s="158" t="str">
        <f t="shared" si="114"/>
        <v/>
      </c>
      <c r="Q292" s="158" t="str">
        <f t="shared" si="115"/>
        <v/>
      </c>
      <c r="R292" s="158" t="str">
        <f t="shared" si="116"/>
        <v/>
      </c>
      <c r="S292" s="165" t="str">
        <f t="shared" si="98"/>
        <v/>
      </c>
      <c r="T292" s="197" t="str">
        <f t="shared" si="99"/>
        <v/>
      </c>
      <c r="U292" s="158" t="str">
        <f t="shared" si="100"/>
        <v/>
      </c>
      <c r="V292" s="158" t="str">
        <f t="shared" si="101"/>
        <v/>
      </c>
      <c r="W292" s="158" t="str">
        <f t="shared" si="102"/>
        <v/>
      </c>
      <c r="X292" s="158" t="str">
        <f t="shared" si="103"/>
        <v/>
      </c>
      <c r="Y292" s="158" t="str">
        <f t="shared" si="104"/>
        <v/>
      </c>
      <c r="Z292" s="158" t="str">
        <f t="shared" si="105"/>
        <v/>
      </c>
      <c r="AA292" s="202" t="str">
        <f t="shared" si="106"/>
        <v/>
      </c>
      <c r="AB292" s="203" t="str">
        <f t="shared" si="117"/>
        <v/>
      </c>
      <c r="AC292" s="158" t="str">
        <f t="shared" si="118"/>
        <v/>
      </c>
      <c r="AD292" s="158" t="str">
        <f t="shared" si="119"/>
        <v/>
      </c>
      <c r="AE292" s="122"/>
      <c r="AF292" s="158" t="e">
        <f ca="1">IF(Length_11!J287&lt;0,ROUNDUP(Length_11!J287*J$3,$M$335),ROUNDDOWN(Length_11!J287*J$3,$M$335))</f>
        <v>#DIV/0!</v>
      </c>
      <c r="AG292" s="158" t="e">
        <f ca="1">IF(Length_11!K287&lt;0,ROUNDDOWN(Length_11!K287*J$3,$M$335),ROUNDUP(Length_11!K287*J$3,$M$335))</f>
        <v>#DIV/0!</v>
      </c>
      <c r="AH292" s="158" t="str">
        <f t="shared" si="107"/>
        <v>-</v>
      </c>
      <c r="AI292" s="158" t="str">
        <f t="shared" si="108"/>
        <v>-</v>
      </c>
      <c r="AJ292" s="158" t="str">
        <f t="shared" si="109"/>
        <v>-</v>
      </c>
      <c r="AK292" s="158" t="str">
        <f t="shared" si="110"/>
        <v>-</v>
      </c>
      <c r="AL292" s="158" t="str">
        <f t="shared" si="120"/>
        <v/>
      </c>
      <c r="AM292" s="158" t="e">
        <f t="shared" ca="1" si="111"/>
        <v>#DIV/0!</v>
      </c>
    </row>
    <row r="293" spans="2:39" ht="15" customHeight="1">
      <c r="B293" s="175" t="b">
        <f>IF(TRIM(Length_11!A288)="",FALSE,TRUE)</f>
        <v>0</v>
      </c>
      <c r="C293" s="158" t="str">
        <f>IF($B293=FALSE,"",VALUE(Length_11!A288))</f>
        <v/>
      </c>
      <c r="D293" s="158" t="str">
        <f>IF($B293=FALSE,"",Length_11!B288)</f>
        <v/>
      </c>
      <c r="E293" s="175" t="str">
        <f>IF($B293=FALSE,"",Length_11!M288)</f>
        <v/>
      </c>
      <c r="F293" s="175" t="str">
        <f>IF($B293=FALSE,"",Length_11!N288)</f>
        <v/>
      </c>
      <c r="G293" s="175" t="str">
        <f>IF($B293=FALSE,"",Length_11!O288)</f>
        <v/>
      </c>
      <c r="H293" s="175" t="str">
        <f>IF($B293=FALSE,"",Length_11!P288)</f>
        <v/>
      </c>
      <c r="I293" s="175" t="str">
        <f>IF($B293=FALSE,"",Length_11!Q288)</f>
        <v/>
      </c>
      <c r="J293" s="175" t="str">
        <f>IF($B293=FALSE,"",Length_11!R288)</f>
        <v/>
      </c>
      <c r="K293" s="158" t="str">
        <f t="shared" si="112"/>
        <v/>
      </c>
      <c r="L293" s="176" t="str">
        <f t="shared" si="97"/>
        <v/>
      </c>
      <c r="M293" s="178" t="str">
        <f>IF($B293=FALSE,"",Calcu!K293*J$3)</f>
        <v/>
      </c>
      <c r="N293" s="177" t="str">
        <f>IF($B293=FALSE,"",Length_11!E601)</f>
        <v/>
      </c>
      <c r="O293" s="158" t="str">
        <f t="shared" si="113"/>
        <v/>
      </c>
      <c r="P293" s="158" t="str">
        <f t="shared" si="114"/>
        <v/>
      </c>
      <c r="Q293" s="158" t="str">
        <f t="shared" si="115"/>
        <v/>
      </c>
      <c r="R293" s="158" t="str">
        <f t="shared" si="116"/>
        <v/>
      </c>
      <c r="S293" s="165" t="str">
        <f t="shared" si="98"/>
        <v/>
      </c>
      <c r="T293" s="197" t="str">
        <f t="shared" si="99"/>
        <v/>
      </c>
      <c r="U293" s="158" t="str">
        <f t="shared" si="100"/>
        <v/>
      </c>
      <c r="V293" s="158" t="str">
        <f t="shared" si="101"/>
        <v/>
      </c>
      <c r="W293" s="158" t="str">
        <f t="shared" si="102"/>
        <v/>
      </c>
      <c r="X293" s="158" t="str">
        <f t="shared" si="103"/>
        <v/>
      </c>
      <c r="Y293" s="158" t="str">
        <f t="shared" si="104"/>
        <v/>
      </c>
      <c r="Z293" s="158" t="str">
        <f t="shared" si="105"/>
        <v/>
      </c>
      <c r="AA293" s="202" t="str">
        <f t="shared" si="106"/>
        <v/>
      </c>
      <c r="AB293" s="203" t="str">
        <f t="shared" si="117"/>
        <v/>
      </c>
      <c r="AC293" s="158" t="str">
        <f t="shared" si="118"/>
        <v/>
      </c>
      <c r="AD293" s="158" t="str">
        <f t="shared" si="119"/>
        <v/>
      </c>
      <c r="AE293" s="122"/>
      <c r="AF293" s="158" t="e">
        <f ca="1">IF(Length_11!J288&lt;0,ROUNDUP(Length_11!J288*J$3,$M$335),ROUNDDOWN(Length_11!J288*J$3,$M$335))</f>
        <v>#DIV/0!</v>
      </c>
      <c r="AG293" s="158" t="e">
        <f ca="1">IF(Length_11!K288&lt;0,ROUNDDOWN(Length_11!K288*J$3,$M$335),ROUNDUP(Length_11!K288*J$3,$M$335))</f>
        <v>#DIV/0!</v>
      </c>
      <c r="AH293" s="158" t="str">
        <f t="shared" si="107"/>
        <v>-</v>
      </c>
      <c r="AI293" s="158" t="str">
        <f t="shared" si="108"/>
        <v>-</v>
      </c>
      <c r="AJ293" s="158" t="str">
        <f t="shared" si="109"/>
        <v>-</v>
      </c>
      <c r="AK293" s="158" t="str">
        <f t="shared" si="110"/>
        <v>-</v>
      </c>
      <c r="AL293" s="158" t="str">
        <f t="shared" si="120"/>
        <v/>
      </c>
      <c r="AM293" s="158" t="e">
        <f t="shared" ca="1" si="111"/>
        <v>#DIV/0!</v>
      </c>
    </row>
    <row r="294" spans="2:39" ht="15" customHeight="1">
      <c r="B294" s="175" t="b">
        <f>IF(TRIM(Length_11!A289)="",FALSE,TRUE)</f>
        <v>0</v>
      </c>
      <c r="C294" s="158" t="str">
        <f>IF($B294=FALSE,"",VALUE(Length_11!A289))</f>
        <v/>
      </c>
      <c r="D294" s="158" t="str">
        <f>IF($B294=FALSE,"",Length_11!B289)</f>
        <v/>
      </c>
      <c r="E294" s="175" t="str">
        <f>IF($B294=FALSE,"",Length_11!M289)</f>
        <v/>
      </c>
      <c r="F294" s="175" t="str">
        <f>IF($B294=FALSE,"",Length_11!N289)</f>
        <v/>
      </c>
      <c r="G294" s="175" t="str">
        <f>IF($B294=FALSE,"",Length_11!O289)</f>
        <v/>
      </c>
      <c r="H294" s="175" t="str">
        <f>IF($B294=FALSE,"",Length_11!P289)</f>
        <v/>
      </c>
      <c r="I294" s="175" t="str">
        <f>IF($B294=FALSE,"",Length_11!Q289)</f>
        <v/>
      </c>
      <c r="J294" s="175" t="str">
        <f>IF($B294=FALSE,"",Length_11!R289)</f>
        <v/>
      </c>
      <c r="K294" s="158" t="str">
        <f t="shared" si="112"/>
        <v/>
      </c>
      <c r="L294" s="176" t="str">
        <f t="shared" si="97"/>
        <v/>
      </c>
      <c r="M294" s="178" t="str">
        <f>IF($B294=FALSE,"",Calcu!K294*J$3)</f>
        <v/>
      </c>
      <c r="N294" s="177" t="str">
        <f>IF($B294=FALSE,"",Length_11!E602)</f>
        <v/>
      </c>
      <c r="O294" s="158" t="str">
        <f t="shared" si="113"/>
        <v/>
      </c>
      <c r="P294" s="158" t="str">
        <f t="shared" si="114"/>
        <v/>
      </c>
      <c r="Q294" s="158" t="str">
        <f t="shared" si="115"/>
        <v/>
      </c>
      <c r="R294" s="158" t="str">
        <f t="shared" si="116"/>
        <v/>
      </c>
      <c r="S294" s="165" t="str">
        <f t="shared" si="98"/>
        <v/>
      </c>
      <c r="T294" s="197" t="str">
        <f t="shared" si="99"/>
        <v/>
      </c>
      <c r="U294" s="158" t="str">
        <f t="shared" si="100"/>
        <v/>
      </c>
      <c r="V294" s="158" t="str">
        <f t="shared" si="101"/>
        <v/>
      </c>
      <c r="W294" s="158" t="str">
        <f t="shared" si="102"/>
        <v/>
      </c>
      <c r="X294" s="158" t="str">
        <f t="shared" si="103"/>
        <v/>
      </c>
      <c r="Y294" s="158" t="str">
        <f t="shared" si="104"/>
        <v/>
      </c>
      <c r="Z294" s="158" t="str">
        <f t="shared" si="105"/>
        <v/>
      </c>
      <c r="AA294" s="202" t="str">
        <f t="shared" si="106"/>
        <v/>
      </c>
      <c r="AB294" s="203" t="str">
        <f t="shared" si="117"/>
        <v/>
      </c>
      <c r="AC294" s="158" t="str">
        <f t="shared" si="118"/>
        <v/>
      </c>
      <c r="AD294" s="158" t="str">
        <f t="shared" si="119"/>
        <v/>
      </c>
      <c r="AE294" s="122"/>
      <c r="AF294" s="158" t="e">
        <f ca="1">IF(Length_11!J289&lt;0,ROUNDUP(Length_11!J289*J$3,$M$335),ROUNDDOWN(Length_11!J289*J$3,$M$335))</f>
        <v>#DIV/0!</v>
      </c>
      <c r="AG294" s="158" t="e">
        <f ca="1">IF(Length_11!K289&lt;0,ROUNDDOWN(Length_11!K289*J$3,$M$335),ROUNDUP(Length_11!K289*J$3,$M$335))</f>
        <v>#DIV/0!</v>
      </c>
      <c r="AH294" s="158" t="str">
        <f t="shared" si="107"/>
        <v>-</v>
      </c>
      <c r="AI294" s="158" t="str">
        <f t="shared" si="108"/>
        <v>-</v>
      </c>
      <c r="AJ294" s="158" t="str">
        <f t="shared" si="109"/>
        <v>-</v>
      </c>
      <c r="AK294" s="158" t="str">
        <f t="shared" si="110"/>
        <v>-</v>
      </c>
      <c r="AL294" s="158" t="str">
        <f t="shared" si="120"/>
        <v/>
      </c>
      <c r="AM294" s="158" t="e">
        <f t="shared" ca="1" si="111"/>
        <v>#DIV/0!</v>
      </c>
    </row>
    <row r="295" spans="2:39" ht="15" customHeight="1">
      <c r="B295" s="175" t="b">
        <f>IF(TRIM(Length_11!A290)="",FALSE,TRUE)</f>
        <v>0</v>
      </c>
      <c r="C295" s="158" t="str">
        <f>IF($B295=FALSE,"",VALUE(Length_11!A290))</f>
        <v/>
      </c>
      <c r="D295" s="158" t="str">
        <f>IF($B295=FALSE,"",Length_11!B290)</f>
        <v/>
      </c>
      <c r="E295" s="175" t="str">
        <f>IF($B295=FALSE,"",Length_11!M290)</f>
        <v/>
      </c>
      <c r="F295" s="175" t="str">
        <f>IF($B295=FALSE,"",Length_11!N290)</f>
        <v/>
      </c>
      <c r="G295" s="175" t="str">
        <f>IF($B295=FALSE,"",Length_11!O290)</f>
        <v/>
      </c>
      <c r="H295" s="175" t="str">
        <f>IF($B295=FALSE,"",Length_11!P290)</f>
        <v/>
      </c>
      <c r="I295" s="175" t="str">
        <f>IF($B295=FALSE,"",Length_11!Q290)</f>
        <v/>
      </c>
      <c r="J295" s="175" t="str">
        <f>IF($B295=FALSE,"",Length_11!R290)</f>
        <v/>
      </c>
      <c r="K295" s="158" t="str">
        <f t="shared" si="112"/>
        <v/>
      </c>
      <c r="L295" s="176" t="str">
        <f t="shared" si="97"/>
        <v/>
      </c>
      <c r="M295" s="178" t="str">
        <f>IF($B295=FALSE,"",Calcu!K295*J$3)</f>
        <v/>
      </c>
      <c r="N295" s="177" t="str">
        <f>IF($B295=FALSE,"",Length_11!E603)</f>
        <v/>
      </c>
      <c r="O295" s="158" t="str">
        <f t="shared" si="113"/>
        <v/>
      </c>
      <c r="P295" s="158" t="str">
        <f t="shared" si="114"/>
        <v/>
      </c>
      <c r="Q295" s="158" t="str">
        <f t="shared" si="115"/>
        <v/>
      </c>
      <c r="R295" s="158" t="str">
        <f t="shared" si="116"/>
        <v/>
      </c>
      <c r="S295" s="165" t="str">
        <f t="shared" si="98"/>
        <v/>
      </c>
      <c r="T295" s="197" t="str">
        <f t="shared" si="99"/>
        <v/>
      </c>
      <c r="U295" s="158" t="str">
        <f t="shared" si="100"/>
        <v/>
      </c>
      <c r="V295" s="158" t="str">
        <f t="shared" si="101"/>
        <v/>
      </c>
      <c r="W295" s="158" t="str">
        <f t="shared" si="102"/>
        <v/>
      </c>
      <c r="X295" s="158" t="str">
        <f t="shared" si="103"/>
        <v/>
      </c>
      <c r="Y295" s="158" t="str">
        <f t="shared" si="104"/>
        <v/>
      </c>
      <c r="Z295" s="158" t="str">
        <f t="shared" si="105"/>
        <v/>
      </c>
      <c r="AA295" s="202" t="str">
        <f t="shared" si="106"/>
        <v/>
      </c>
      <c r="AB295" s="203" t="str">
        <f t="shared" si="117"/>
        <v/>
      </c>
      <c r="AC295" s="158" t="str">
        <f t="shared" si="118"/>
        <v/>
      </c>
      <c r="AD295" s="158" t="str">
        <f t="shared" si="119"/>
        <v/>
      </c>
      <c r="AE295" s="122"/>
      <c r="AF295" s="158" t="e">
        <f ca="1">IF(Length_11!J290&lt;0,ROUNDUP(Length_11!J290*J$3,$M$335),ROUNDDOWN(Length_11!J290*J$3,$M$335))</f>
        <v>#DIV/0!</v>
      </c>
      <c r="AG295" s="158" t="e">
        <f ca="1">IF(Length_11!K290&lt;0,ROUNDDOWN(Length_11!K290*J$3,$M$335),ROUNDUP(Length_11!K290*J$3,$M$335))</f>
        <v>#DIV/0!</v>
      </c>
      <c r="AH295" s="158" t="str">
        <f t="shared" si="107"/>
        <v>-</v>
      </c>
      <c r="AI295" s="158" t="str">
        <f t="shared" si="108"/>
        <v>-</v>
      </c>
      <c r="AJ295" s="158" t="str">
        <f t="shared" si="109"/>
        <v>-</v>
      </c>
      <c r="AK295" s="158" t="str">
        <f t="shared" si="110"/>
        <v>-</v>
      </c>
      <c r="AL295" s="158" t="str">
        <f t="shared" si="120"/>
        <v/>
      </c>
      <c r="AM295" s="158" t="e">
        <f t="shared" ca="1" si="111"/>
        <v>#DIV/0!</v>
      </c>
    </row>
    <row r="296" spans="2:39" ht="15" customHeight="1">
      <c r="B296" s="175" t="b">
        <f>IF(TRIM(Length_11!A291)="",FALSE,TRUE)</f>
        <v>0</v>
      </c>
      <c r="C296" s="158" t="str">
        <f>IF($B296=FALSE,"",VALUE(Length_11!A291))</f>
        <v/>
      </c>
      <c r="D296" s="158" t="str">
        <f>IF($B296=FALSE,"",Length_11!B291)</f>
        <v/>
      </c>
      <c r="E296" s="175" t="str">
        <f>IF($B296=FALSE,"",Length_11!M291)</f>
        <v/>
      </c>
      <c r="F296" s="175" t="str">
        <f>IF($B296=FALSE,"",Length_11!N291)</f>
        <v/>
      </c>
      <c r="G296" s="175" t="str">
        <f>IF($B296=FALSE,"",Length_11!O291)</f>
        <v/>
      </c>
      <c r="H296" s="175" t="str">
        <f>IF($B296=FALSE,"",Length_11!P291)</f>
        <v/>
      </c>
      <c r="I296" s="175" t="str">
        <f>IF($B296=FALSE,"",Length_11!Q291)</f>
        <v/>
      </c>
      <c r="J296" s="175" t="str">
        <f>IF($B296=FALSE,"",Length_11!R291)</f>
        <v/>
      </c>
      <c r="K296" s="158" t="str">
        <f t="shared" si="112"/>
        <v/>
      </c>
      <c r="L296" s="176" t="str">
        <f t="shared" si="97"/>
        <v/>
      </c>
      <c r="M296" s="178" t="str">
        <f>IF($B296=FALSE,"",Calcu!K296*J$3)</f>
        <v/>
      </c>
      <c r="N296" s="177" t="str">
        <f>IF($B296=FALSE,"",Length_11!E604)</f>
        <v/>
      </c>
      <c r="O296" s="158" t="str">
        <f t="shared" si="113"/>
        <v/>
      </c>
      <c r="P296" s="158" t="str">
        <f t="shared" si="114"/>
        <v/>
      </c>
      <c r="Q296" s="158" t="str">
        <f t="shared" si="115"/>
        <v/>
      </c>
      <c r="R296" s="158" t="str">
        <f t="shared" si="116"/>
        <v/>
      </c>
      <c r="S296" s="165" t="str">
        <f t="shared" si="98"/>
        <v/>
      </c>
      <c r="T296" s="197" t="str">
        <f t="shared" si="99"/>
        <v/>
      </c>
      <c r="U296" s="158" t="str">
        <f t="shared" si="100"/>
        <v/>
      </c>
      <c r="V296" s="158" t="str">
        <f t="shared" si="101"/>
        <v/>
      </c>
      <c r="W296" s="158" t="str">
        <f t="shared" si="102"/>
        <v/>
      </c>
      <c r="X296" s="158" t="str">
        <f t="shared" si="103"/>
        <v/>
      </c>
      <c r="Y296" s="158" t="str">
        <f t="shared" si="104"/>
        <v/>
      </c>
      <c r="Z296" s="158" t="str">
        <f t="shared" si="105"/>
        <v/>
      </c>
      <c r="AA296" s="202" t="str">
        <f t="shared" si="106"/>
        <v/>
      </c>
      <c r="AB296" s="203" t="str">
        <f t="shared" si="117"/>
        <v/>
      </c>
      <c r="AC296" s="158" t="str">
        <f t="shared" si="118"/>
        <v/>
      </c>
      <c r="AD296" s="158" t="str">
        <f t="shared" si="119"/>
        <v/>
      </c>
      <c r="AE296" s="122"/>
      <c r="AF296" s="158" t="e">
        <f ca="1">IF(Length_11!J291&lt;0,ROUNDUP(Length_11!J291*J$3,$M$335),ROUNDDOWN(Length_11!J291*J$3,$M$335))</f>
        <v>#DIV/0!</v>
      </c>
      <c r="AG296" s="158" t="e">
        <f ca="1">IF(Length_11!K291&lt;0,ROUNDDOWN(Length_11!K291*J$3,$M$335),ROUNDUP(Length_11!K291*J$3,$M$335))</f>
        <v>#DIV/0!</v>
      </c>
      <c r="AH296" s="158" t="str">
        <f t="shared" si="107"/>
        <v>-</v>
      </c>
      <c r="AI296" s="158" t="str">
        <f t="shared" si="108"/>
        <v>-</v>
      </c>
      <c r="AJ296" s="158" t="str">
        <f t="shared" si="109"/>
        <v>-</v>
      </c>
      <c r="AK296" s="158" t="str">
        <f t="shared" si="110"/>
        <v>-</v>
      </c>
      <c r="AL296" s="158" t="str">
        <f t="shared" si="120"/>
        <v/>
      </c>
      <c r="AM296" s="158" t="e">
        <f t="shared" ca="1" si="111"/>
        <v>#DIV/0!</v>
      </c>
    </row>
    <row r="297" spans="2:39" ht="15" customHeight="1">
      <c r="B297" s="175" t="b">
        <f>IF(TRIM(Length_11!A292)="",FALSE,TRUE)</f>
        <v>0</v>
      </c>
      <c r="C297" s="158" t="str">
        <f>IF($B297=FALSE,"",VALUE(Length_11!A292))</f>
        <v/>
      </c>
      <c r="D297" s="158" t="str">
        <f>IF($B297=FALSE,"",Length_11!B292)</f>
        <v/>
      </c>
      <c r="E297" s="175" t="str">
        <f>IF($B297=FALSE,"",Length_11!M292)</f>
        <v/>
      </c>
      <c r="F297" s="175" t="str">
        <f>IF($B297=FALSE,"",Length_11!N292)</f>
        <v/>
      </c>
      <c r="G297" s="175" t="str">
        <f>IF($B297=FALSE,"",Length_11!O292)</f>
        <v/>
      </c>
      <c r="H297" s="175" t="str">
        <f>IF($B297=FALSE,"",Length_11!P292)</f>
        <v/>
      </c>
      <c r="I297" s="175" t="str">
        <f>IF($B297=FALSE,"",Length_11!Q292)</f>
        <v/>
      </c>
      <c r="J297" s="175" t="str">
        <f>IF($B297=FALSE,"",Length_11!R292)</f>
        <v/>
      </c>
      <c r="K297" s="158" t="str">
        <f t="shared" si="112"/>
        <v/>
      </c>
      <c r="L297" s="176" t="str">
        <f t="shared" si="97"/>
        <v/>
      </c>
      <c r="M297" s="178" t="str">
        <f>IF($B297=FALSE,"",Calcu!K297*J$3)</f>
        <v/>
      </c>
      <c r="N297" s="177" t="str">
        <f>IF($B297=FALSE,"",Length_11!E605)</f>
        <v/>
      </c>
      <c r="O297" s="158" t="str">
        <f t="shared" si="113"/>
        <v/>
      </c>
      <c r="P297" s="158" t="str">
        <f t="shared" si="114"/>
        <v/>
      </c>
      <c r="Q297" s="158" t="str">
        <f t="shared" si="115"/>
        <v/>
      </c>
      <c r="R297" s="158" t="str">
        <f t="shared" si="116"/>
        <v/>
      </c>
      <c r="S297" s="165" t="str">
        <f t="shared" si="98"/>
        <v/>
      </c>
      <c r="T297" s="197" t="str">
        <f t="shared" si="99"/>
        <v/>
      </c>
      <c r="U297" s="158" t="str">
        <f t="shared" si="100"/>
        <v/>
      </c>
      <c r="V297" s="158" t="str">
        <f t="shared" si="101"/>
        <v/>
      </c>
      <c r="W297" s="158" t="str">
        <f t="shared" si="102"/>
        <v/>
      </c>
      <c r="X297" s="158" t="str">
        <f t="shared" si="103"/>
        <v/>
      </c>
      <c r="Y297" s="158" t="str">
        <f t="shared" si="104"/>
        <v/>
      </c>
      <c r="Z297" s="158" t="str">
        <f t="shared" si="105"/>
        <v/>
      </c>
      <c r="AA297" s="202" t="str">
        <f t="shared" si="106"/>
        <v/>
      </c>
      <c r="AB297" s="203" t="str">
        <f t="shared" si="117"/>
        <v/>
      </c>
      <c r="AC297" s="158" t="str">
        <f t="shared" si="118"/>
        <v/>
      </c>
      <c r="AD297" s="158" t="str">
        <f t="shared" si="119"/>
        <v/>
      </c>
      <c r="AE297" s="122"/>
      <c r="AF297" s="158" t="e">
        <f ca="1">IF(Length_11!J292&lt;0,ROUNDUP(Length_11!J292*J$3,$M$335),ROUNDDOWN(Length_11!J292*J$3,$M$335))</f>
        <v>#DIV/0!</v>
      </c>
      <c r="AG297" s="158" t="e">
        <f ca="1">IF(Length_11!K292&lt;0,ROUNDDOWN(Length_11!K292*J$3,$M$335),ROUNDUP(Length_11!K292*J$3,$M$335))</f>
        <v>#DIV/0!</v>
      </c>
      <c r="AH297" s="158" t="str">
        <f t="shared" si="107"/>
        <v>-</v>
      </c>
      <c r="AI297" s="158" t="str">
        <f t="shared" si="108"/>
        <v>-</v>
      </c>
      <c r="AJ297" s="158" t="str">
        <f t="shared" si="109"/>
        <v>-</v>
      </c>
      <c r="AK297" s="158" t="str">
        <f t="shared" si="110"/>
        <v>-</v>
      </c>
      <c r="AL297" s="158" t="str">
        <f t="shared" si="120"/>
        <v/>
      </c>
      <c r="AM297" s="158" t="e">
        <f t="shared" ca="1" si="111"/>
        <v>#DIV/0!</v>
      </c>
    </row>
    <row r="298" spans="2:39" ht="15" customHeight="1">
      <c r="B298" s="175" t="b">
        <f>IF(TRIM(Length_11!A293)="",FALSE,TRUE)</f>
        <v>0</v>
      </c>
      <c r="C298" s="158" t="str">
        <f>IF($B298=FALSE,"",VALUE(Length_11!A293))</f>
        <v/>
      </c>
      <c r="D298" s="158" t="str">
        <f>IF($B298=FALSE,"",Length_11!B293)</f>
        <v/>
      </c>
      <c r="E298" s="175" t="str">
        <f>IF($B298=FALSE,"",Length_11!M293)</f>
        <v/>
      </c>
      <c r="F298" s="175" t="str">
        <f>IF($B298=FALSE,"",Length_11!N293)</f>
        <v/>
      </c>
      <c r="G298" s="175" t="str">
        <f>IF($B298=FALSE,"",Length_11!O293)</f>
        <v/>
      </c>
      <c r="H298" s="175" t="str">
        <f>IF($B298=FALSE,"",Length_11!P293)</f>
        <v/>
      </c>
      <c r="I298" s="175" t="str">
        <f>IF($B298=FALSE,"",Length_11!Q293)</f>
        <v/>
      </c>
      <c r="J298" s="175" t="str">
        <f>IF($B298=FALSE,"",Length_11!R293)</f>
        <v/>
      </c>
      <c r="K298" s="158" t="str">
        <f t="shared" si="112"/>
        <v/>
      </c>
      <c r="L298" s="176" t="str">
        <f t="shared" si="97"/>
        <v/>
      </c>
      <c r="M298" s="178" t="str">
        <f>IF($B298=FALSE,"",Calcu!K298*J$3)</f>
        <v/>
      </c>
      <c r="N298" s="177" t="str">
        <f>IF($B298=FALSE,"",Length_11!E606)</f>
        <v/>
      </c>
      <c r="O298" s="158" t="str">
        <f t="shared" si="113"/>
        <v/>
      </c>
      <c r="P298" s="158" t="str">
        <f t="shared" si="114"/>
        <v/>
      </c>
      <c r="Q298" s="158" t="str">
        <f t="shared" si="115"/>
        <v/>
      </c>
      <c r="R298" s="158" t="str">
        <f t="shared" si="116"/>
        <v/>
      </c>
      <c r="S298" s="165" t="str">
        <f t="shared" si="98"/>
        <v/>
      </c>
      <c r="T298" s="197" t="str">
        <f t="shared" si="99"/>
        <v/>
      </c>
      <c r="U298" s="158" t="str">
        <f t="shared" si="100"/>
        <v/>
      </c>
      <c r="V298" s="158" t="str">
        <f t="shared" si="101"/>
        <v/>
      </c>
      <c r="W298" s="158" t="str">
        <f t="shared" si="102"/>
        <v/>
      </c>
      <c r="X298" s="158" t="str">
        <f t="shared" si="103"/>
        <v/>
      </c>
      <c r="Y298" s="158" t="str">
        <f t="shared" si="104"/>
        <v/>
      </c>
      <c r="Z298" s="158" t="str">
        <f t="shared" si="105"/>
        <v/>
      </c>
      <c r="AA298" s="202" t="str">
        <f t="shared" si="106"/>
        <v/>
      </c>
      <c r="AB298" s="203" t="str">
        <f t="shared" si="117"/>
        <v/>
      </c>
      <c r="AC298" s="158" t="str">
        <f t="shared" si="118"/>
        <v/>
      </c>
      <c r="AD298" s="158" t="str">
        <f t="shared" si="119"/>
        <v/>
      </c>
      <c r="AE298" s="122"/>
      <c r="AF298" s="158" t="e">
        <f ca="1">IF(Length_11!J293&lt;0,ROUNDUP(Length_11!J293*J$3,$M$335),ROUNDDOWN(Length_11!J293*J$3,$M$335))</f>
        <v>#DIV/0!</v>
      </c>
      <c r="AG298" s="158" t="e">
        <f ca="1">IF(Length_11!K293&lt;0,ROUNDDOWN(Length_11!K293*J$3,$M$335),ROUNDUP(Length_11!K293*J$3,$M$335))</f>
        <v>#DIV/0!</v>
      </c>
      <c r="AH298" s="158" t="str">
        <f t="shared" si="107"/>
        <v>-</v>
      </c>
      <c r="AI298" s="158" t="str">
        <f t="shared" si="108"/>
        <v>-</v>
      </c>
      <c r="AJ298" s="158" t="str">
        <f t="shared" si="109"/>
        <v>-</v>
      </c>
      <c r="AK298" s="158" t="str">
        <f t="shared" si="110"/>
        <v>-</v>
      </c>
      <c r="AL298" s="158" t="str">
        <f t="shared" si="120"/>
        <v/>
      </c>
      <c r="AM298" s="158" t="e">
        <f t="shared" ca="1" si="111"/>
        <v>#DIV/0!</v>
      </c>
    </row>
    <row r="299" spans="2:39" ht="15" customHeight="1">
      <c r="B299" s="175" t="b">
        <f>IF(TRIM(Length_11!A294)="",FALSE,TRUE)</f>
        <v>0</v>
      </c>
      <c r="C299" s="158" t="str">
        <f>IF($B299=FALSE,"",VALUE(Length_11!A294))</f>
        <v/>
      </c>
      <c r="D299" s="158" t="str">
        <f>IF($B299=FALSE,"",Length_11!B294)</f>
        <v/>
      </c>
      <c r="E299" s="175" t="str">
        <f>IF($B299=FALSE,"",Length_11!M294)</f>
        <v/>
      </c>
      <c r="F299" s="175" t="str">
        <f>IF($B299=FALSE,"",Length_11!N294)</f>
        <v/>
      </c>
      <c r="G299" s="175" t="str">
        <f>IF($B299=FALSE,"",Length_11!O294)</f>
        <v/>
      </c>
      <c r="H299" s="175" t="str">
        <f>IF($B299=FALSE,"",Length_11!P294)</f>
        <v/>
      </c>
      <c r="I299" s="175" t="str">
        <f>IF($B299=FALSE,"",Length_11!Q294)</f>
        <v/>
      </c>
      <c r="J299" s="175" t="str">
        <f>IF($B299=FALSE,"",Length_11!R294)</f>
        <v/>
      </c>
      <c r="K299" s="158" t="str">
        <f t="shared" si="112"/>
        <v/>
      </c>
      <c r="L299" s="176" t="str">
        <f t="shared" si="97"/>
        <v/>
      </c>
      <c r="M299" s="178" t="str">
        <f>IF($B299=FALSE,"",Calcu!K299*J$3)</f>
        <v/>
      </c>
      <c r="N299" s="177" t="str">
        <f>IF($B299=FALSE,"",Length_11!E607)</f>
        <v/>
      </c>
      <c r="O299" s="158" t="str">
        <f t="shared" si="113"/>
        <v/>
      </c>
      <c r="P299" s="158" t="str">
        <f t="shared" si="114"/>
        <v/>
      </c>
      <c r="Q299" s="158" t="str">
        <f t="shared" si="115"/>
        <v/>
      </c>
      <c r="R299" s="158" t="str">
        <f t="shared" si="116"/>
        <v/>
      </c>
      <c r="S299" s="165" t="str">
        <f t="shared" si="98"/>
        <v/>
      </c>
      <c r="T299" s="197" t="str">
        <f t="shared" si="99"/>
        <v/>
      </c>
      <c r="U299" s="158" t="str">
        <f t="shared" si="100"/>
        <v/>
      </c>
      <c r="V299" s="158" t="str">
        <f t="shared" si="101"/>
        <v/>
      </c>
      <c r="W299" s="158" t="str">
        <f t="shared" si="102"/>
        <v/>
      </c>
      <c r="X299" s="158" t="str">
        <f t="shared" si="103"/>
        <v/>
      </c>
      <c r="Y299" s="158" t="str">
        <f t="shared" si="104"/>
        <v/>
      </c>
      <c r="Z299" s="158" t="str">
        <f t="shared" si="105"/>
        <v/>
      </c>
      <c r="AA299" s="202" t="str">
        <f t="shared" si="106"/>
        <v/>
      </c>
      <c r="AB299" s="203" t="str">
        <f t="shared" si="117"/>
        <v/>
      </c>
      <c r="AC299" s="158" t="str">
        <f t="shared" si="118"/>
        <v/>
      </c>
      <c r="AD299" s="158" t="str">
        <f t="shared" si="119"/>
        <v/>
      </c>
      <c r="AE299" s="122"/>
      <c r="AF299" s="158" t="e">
        <f ca="1">IF(Length_11!J294&lt;0,ROUNDUP(Length_11!J294*J$3,$M$335),ROUNDDOWN(Length_11!J294*J$3,$M$335))</f>
        <v>#DIV/0!</v>
      </c>
      <c r="AG299" s="158" t="e">
        <f ca="1">IF(Length_11!K294&lt;0,ROUNDDOWN(Length_11!K294*J$3,$M$335),ROUNDUP(Length_11!K294*J$3,$M$335))</f>
        <v>#DIV/0!</v>
      </c>
      <c r="AH299" s="158" t="str">
        <f t="shared" si="107"/>
        <v>-</v>
      </c>
      <c r="AI299" s="158" t="str">
        <f t="shared" si="108"/>
        <v>-</v>
      </c>
      <c r="AJ299" s="158" t="str">
        <f t="shared" si="109"/>
        <v>-</v>
      </c>
      <c r="AK299" s="158" t="str">
        <f t="shared" si="110"/>
        <v>-</v>
      </c>
      <c r="AL299" s="158" t="str">
        <f t="shared" si="120"/>
        <v/>
      </c>
      <c r="AM299" s="158" t="e">
        <f t="shared" ca="1" si="111"/>
        <v>#DIV/0!</v>
      </c>
    </row>
    <row r="300" spans="2:39" ht="15" customHeight="1">
      <c r="B300" s="175" t="b">
        <f>IF(TRIM(Length_11!A295)="",FALSE,TRUE)</f>
        <v>0</v>
      </c>
      <c r="C300" s="158" t="str">
        <f>IF($B300=FALSE,"",VALUE(Length_11!A295))</f>
        <v/>
      </c>
      <c r="D300" s="158" t="str">
        <f>IF($B300=FALSE,"",Length_11!B295)</f>
        <v/>
      </c>
      <c r="E300" s="175" t="str">
        <f>IF($B300=FALSE,"",Length_11!M295)</f>
        <v/>
      </c>
      <c r="F300" s="175" t="str">
        <f>IF($B300=FALSE,"",Length_11!N295)</f>
        <v/>
      </c>
      <c r="G300" s="175" t="str">
        <f>IF($B300=FALSE,"",Length_11!O295)</f>
        <v/>
      </c>
      <c r="H300" s="175" t="str">
        <f>IF($B300=FALSE,"",Length_11!P295)</f>
        <v/>
      </c>
      <c r="I300" s="175" t="str">
        <f>IF($B300=FALSE,"",Length_11!Q295)</f>
        <v/>
      </c>
      <c r="J300" s="175" t="str">
        <f>IF($B300=FALSE,"",Length_11!R295)</f>
        <v/>
      </c>
      <c r="K300" s="158" t="str">
        <f t="shared" si="112"/>
        <v/>
      </c>
      <c r="L300" s="176" t="str">
        <f t="shared" si="97"/>
        <v/>
      </c>
      <c r="M300" s="178" t="str">
        <f>IF($B300=FALSE,"",Calcu!K300*J$3)</f>
        <v/>
      </c>
      <c r="N300" s="177" t="str">
        <f>IF($B300=FALSE,"",Length_11!E608)</f>
        <v/>
      </c>
      <c r="O300" s="158" t="str">
        <f t="shared" si="113"/>
        <v/>
      </c>
      <c r="P300" s="158" t="str">
        <f t="shared" si="114"/>
        <v/>
      </c>
      <c r="Q300" s="158" t="str">
        <f t="shared" si="115"/>
        <v/>
      </c>
      <c r="R300" s="158" t="str">
        <f t="shared" si="116"/>
        <v/>
      </c>
      <c r="S300" s="165" t="str">
        <f t="shared" si="98"/>
        <v/>
      </c>
      <c r="T300" s="197" t="str">
        <f t="shared" si="99"/>
        <v/>
      </c>
      <c r="U300" s="158" t="str">
        <f t="shared" si="100"/>
        <v/>
      </c>
      <c r="V300" s="158" t="str">
        <f t="shared" si="101"/>
        <v/>
      </c>
      <c r="W300" s="158" t="str">
        <f t="shared" si="102"/>
        <v/>
      </c>
      <c r="X300" s="158" t="str">
        <f t="shared" si="103"/>
        <v/>
      </c>
      <c r="Y300" s="158" t="str">
        <f t="shared" si="104"/>
        <v/>
      </c>
      <c r="Z300" s="158" t="str">
        <f t="shared" si="105"/>
        <v/>
      </c>
      <c r="AA300" s="202" t="str">
        <f t="shared" si="106"/>
        <v/>
      </c>
      <c r="AB300" s="203" t="str">
        <f t="shared" si="117"/>
        <v/>
      </c>
      <c r="AC300" s="158" t="str">
        <f t="shared" si="118"/>
        <v/>
      </c>
      <c r="AD300" s="158" t="str">
        <f t="shared" si="119"/>
        <v/>
      </c>
      <c r="AE300" s="122"/>
      <c r="AF300" s="158" t="e">
        <f ca="1">IF(Length_11!J295&lt;0,ROUNDUP(Length_11!J295*J$3,$M$335),ROUNDDOWN(Length_11!J295*J$3,$M$335))</f>
        <v>#DIV/0!</v>
      </c>
      <c r="AG300" s="158" t="e">
        <f ca="1">IF(Length_11!K295&lt;0,ROUNDDOWN(Length_11!K295*J$3,$M$335),ROUNDUP(Length_11!K295*J$3,$M$335))</f>
        <v>#DIV/0!</v>
      </c>
      <c r="AH300" s="158" t="str">
        <f t="shared" si="107"/>
        <v>-</v>
      </c>
      <c r="AI300" s="158" t="str">
        <f t="shared" si="108"/>
        <v>-</v>
      </c>
      <c r="AJ300" s="158" t="str">
        <f t="shared" si="109"/>
        <v>-</v>
      </c>
      <c r="AK300" s="158" t="str">
        <f t="shared" si="110"/>
        <v>-</v>
      </c>
      <c r="AL300" s="158" t="str">
        <f t="shared" si="120"/>
        <v/>
      </c>
      <c r="AM300" s="158" t="e">
        <f t="shared" ca="1" si="111"/>
        <v>#DIV/0!</v>
      </c>
    </row>
    <row r="301" spans="2:39" ht="15" customHeight="1">
      <c r="B301" s="175" t="b">
        <f>IF(TRIM(Length_11!A296)="",FALSE,TRUE)</f>
        <v>0</v>
      </c>
      <c r="C301" s="158" t="str">
        <f>IF($B301=FALSE,"",VALUE(Length_11!A296))</f>
        <v/>
      </c>
      <c r="D301" s="158" t="str">
        <f>IF($B301=FALSE,"",Length_11!B296)</f>
        <v/>
      </c>
      <c r="E301" s="175" t="str">
        <f>IF($B301=FALSE,"",Length_11!M296)</f>
        <v/>
      </c>
      <c r="F301" s="175" t="str">
        <f>IF($B301=FALSE,"",Length_11!N296)</f>
        <v/>
      </c>
      <c r="G301" s="175" t="str">
        <f>IF($B301=FALSE,"",Length_11!O296)</f>
        <v/>
      </c>
      <c r="H301" s="175" t="str">
        <f>IF($B301=FALSE,"",Length_11!P296)</f>
        <v/>
      </c>
      <c r="I301" s="175" t="str">
        <f>IF($B301=FALSE,"",Length_11!Q296)</f>
        <v/>
      </c>
      <c r="J301" s="175" t="str">
        <f>IF($B301=FALSE,"",Length_11!R296)</f>
        <v/>
      </c>
      <c r="K301" s="158" t="str">
        <f t="shared" si="112"/>
        <v/>
      </c>
      <c r="L301" s="176" t="str">
        <f t="shared" si="97"/>
        <v/>
      </c>
      <c r="M301" s="178" t="str">
        <f>IF($B301=FALSE,"",Calcu!K301*J$3)</f>
        <v/>
      </c>
      <c r="N301" s="177" t="str">
        <f>IF($B301=FALSE,"",Length_11!E609)</f>
        <v/>
      </c>
      <c r="O301" s="158" t="str">
        <f t="shared" si="113"/>
        <v/>
      </c>
      <c r="P301" s="158" t="str">
        <f t="shared" si="114"/>
        <v/>
      </c>
      <c r="Q301" s="158" t="str">
        <f t="shared" si="115"/>
        <v/>
      </c>
      <c r="R301" s="158" t="str">
        <f t="shared" si="116"/>
        <v/>
      </c>
      <c r="S301" s="165" t="str">
        <f t="shared" si="98"/>
        <v/>
      </c>
      <c r="T301" s="197" t="str">
        <f t="shared" si="99"/>
        <v/>
      </c>
      <c r="U301" s="158" t="str">
        <f t="shared" si="100"/>
        <v/>
      </c>
      <c r="V301" s="158" t="str">
        <f t="shared" si="101"/>
        <v/>
      </c>
      <c r="W301" s="158" t="str">
        <f t="shared" si="102"/>
        <v/>
      </c>
      <c r="X301" s="158" t="str">
        <f t="shared" si="103"/>
        <v/>
      </c>
      <c r="Y301" s="158" t="str">
        <f t="shared" si="104"/>
        <v/>
      </c>
      <c r="Z301" s="158" t="str">
        <f t="shared" si="105"/>
        <v/>
      </c>
      <c r="AA301" s="202" t="str">
        <f t="shared" si="106"/>
        <v/>
      </c>
      <c r="AB301" s="203" t="str">
        <f t="shared" si="117"/>
        <v/>
      </c>
      <c r="AC301" s="158" t="str">
        <f t="shared" si="118"/>
        <v/>
      </c>
      <c r="AD301" s="158" t="str">
        <f t="shared" si="119"/>
        <v/>
      </c>
      <c r="AE301" s="122"/>
      <c r="AF301" s="158" t="e">
        <f ca="1">IF(Length_11!J296&lt;0,ROUNDUP(Length_11!J296*J$3,$M$335),ROUNDDOWN(Length_11!J296*J$3,$M$335))</f>
        <v>#DIV/0!</v>
      </c>
      <c r="AG301" s="158" t="e">
        <f ca="1">IF(Length_11!K296&lt;0,ROUNDDOWN(Length_11!K296*J$3,$M$335),ROUNDUP(Length_11!K296*J$3,$M$335))</f>
        <v>#DIV/0!</v>
      </c>
      <c r="AH301" s="158" t="str">
        <f t="shared" si="107"/>
        <v>-</v>
      </c>
      <c r="AI301" s="158" t="str">
        <f t="shared" si="108"/>
        <v>-</v>
      </c>
      <c r="AJ301" s="158" t="str">
        <f t="shared" si="109"/>
        <v>-</v>
      </c>
      <c r="AK301" s="158" t="str">
        <f t="shared" si="110"/>
        <v>-</v>
      </c>
      <c r="AL301" s="158" t="str">
        <f t="shared" si="120"/>
        <v/>
      </c>
      <c r="AM301" s="158" t="e">
        <f t="shared" ca="1" si="111"/>
        <v>#DIV/0!</v>
      </c>
    </row>
    <row r="302" spans="2:39" ht="15" customHeight="1">
      <c r="B302" s="175" t="b">
        <f>IF(TRIM(Length_11!A297)="",FALSE,TRUE)</f>
        <v>0</v>
      </c>
      <c r="C302" s="158" t="str">
        <f>IF($B302=FALSE,"",VALUE(Length_11!A297))</f>
        <v/>
      </c>
      <c r="D302" s="158" t="str">
        <f>IF($B302=FALSE,"",Length_11!B297)</f>
        <v/>
      </c>
      <c r="E302" s="175" t="str">
        <f>IF($B302=FALSE,"",Length_11!M297)</f>
        <v/>
      </c>
      <c r="F302" s="175" t="str">
        <f>IF($B302=FALSE,"",Length_11!N297)</f>
        <v/>
      </c>
      <c r="G302" s="175" t="str">
        <f>IF($B302=FALSE,"",Length_11!O297)</f>
        <v/>
      </c>
      <c r="H302" s="175" t="str">
        <f>IF($B302=FALSE,"",Length_11!P297)</f>
        <v/>
      </c>
      <c r="I302" s="175" t="str">
        <f>IF($B302=FALSE,"",Length_11!Q297)</f>
        <v/>
      </c>
      <c r="J302" s="175" t="str">
        <f>IF($B302=FALSE,"",Length_11!R297)</f>
        <v/>
      </c>
      <c r="K302" s="158" t="str">
        <f t="shared" si="112"/>
        <v/>
      </c>
      <c r="L302" s="176" t="str">
        <f t="shared" si="97"/>
        <v/>
      </c>
      <c r="M302" s="178" t="str">
        <f>IF($B302=FALSE,"",Calcu!K302*J$3)</f>
        <v/>
      </c>
      <c r="N302" s="177" t="str">
        <f>IF($B302=FALSE,"",Length_11!E610)</f>
        <v/>
      </c>
      <c r="O302" s="158" t="str">
        <f t="shared" si="113"/>
        <v/>
      </c>
      <c r="P302" s="158" t="str">
        <f t="shared" si="114"/>
        <v/>
      </c>
      <c r="Q302" s="158" t="str">
        <f t="shared" si="115"/>
        <v/>
      </c>
      <c r="R302" s="158" t="str">
        <f t="shared" si="116"/>
        <v/>
      </c>
      <c r="S302" s="165" t="str">
        <f t="shared" si="98"/>
        <v/>
      </c>
      <c r="T302" s="197" t="str">
        <f t="shared" si="99"/>
        <v/>
      </c>
      <c r="U302" s="158" t="str">
        <f t="shared" si="100"/>
        <v/>
      </c>
      <c r="V302" s="158" t="str">
        <f t="shared" si="101"/>
        <v/>
      </c>
      <c r="W302" s="158" t="str">
        <f t="shared" si="102"/>
        <v/>
      </c>
      <c r="X302" s="158" t="str">
        <f t="shared" si="103"/>
        <v/>
      </c>
      <c r="Y302" s="158" t="str">
        <f t="shared" si="104"/>
        <v/>
      </c>
      <c r="Z302" s="158" t="str">
        <f t="shared" si="105"/>
        <v/>
      </c>
      <c r="AA302" s="202" t="str">
        <f t="shared" si="106"/>
        <v/>
      </c>
      <c r="AB302" s="203" t="str">
        <f t="shared" si="117"/>
        <v/>
      </c>
      <c r="AC302" s="158" t="str">
        <f t="shared" si="118"/>
        <v/>
      </c>
      <c r="AD302" s="158" t="str">
        <f t="shared" si="119"/>
        <v/>
      </c>
      <c r="AE302" s="122"/>
      <c r="AF302" s="158" t="e">
        <f ca="1">IF(Length_11!J297&lt;0,ROUNDUP(Length_11!J297*J$3,$M$335),ROUNDDOWN(Length_11!J297*J$3,$M$335))</f>
        <v>#DIV/0!</v>
      </c>
      <c r="AG302" s="158" t="e">
        <f ca="1">IF(Length_11!K297&lt;0,ROUNDDOWN(Length_11!K297*J$3,$M$335),ROUNDUP(Length_11!K297*J$3,$M$335))</f>
        <v>#DIV/0!</v>
      </c>
      <c r="AH302" s="158" t="str">
        <f t="shared" si="107"/>
        <v>-</v>
      </c>
      <c r="AI302" s="158" t="str">
        <f t="shared" si="108"/>
        <v>-</v>
      </c>
      <c r="AJ302" s="158" t="str">
        <f t="shared" si="109"/>
        <v>-</v>
      </c>
      <c r="AK302" s="158" t="str">
        <f t="shared" si="110"/>
        <v>-</v>
      </c>
      <c r="AL302" s="158" t="str">
        <f t="shared" si="120"/>
        <v/>
      </c>
      <c r="AM302" s="158" t="e">
        <f t="shared" ca="1" si="111"/>
        <v>#DIV/0!</v>
      </c>
    </row>
    <row r="303" spans="2:39" ht="15" customHeight="1">
      <c r="B303" s="175" t="b">
        <f>IF(TRIM(Length_11!A298)="",FALSE,TRUE)</f>
        <v>0</v>
      </c>
      <c r="C303" s="158" t="str">
        <f>IF($B303=FALSE,"",VALUE(Length_11!A298))</f>
        <v/>
      </c>
      <c r="D303" s="158" t="str">
        <f>IF($B303=FALSE,"",Length_11!B298)</f>
        <v/>
      </c>
      <c r="E303" s="175" t="str">
        <f>IF($B303=FALSE,"",Length_11!M298)</f>
        <v/>
      </c>
      <c r="F303" s="175" t="str">
        <f>IF($B303=FALSE,"",Length_11!N298)</f>
        <v/>
      </c>
      <c r="G303" s="175" t="str">
        <f>IF($B303=FALSE,"",Length_11!O298)</f>
        <v/>
      </c>
      <c r="H303" s="175" t="str">
        <f>IF($B303=FALSE,"",Length_11!P298)</f>
        <v/>
      </c>
      <c r="I303" s="175" t="str">
        <f>IF($B303=FALSE,"",Length_11!Q298)</f>
        <v/>
      </c>
      <c r="J303" s="175" t="str">
        <f>IF($B303=FALSE,"",Length_11!R298)</f>
        <v/>
      </c>
      <c r="K303" s="158" t="str">
        <f t="shared" si="112"/>
        <v/>
      </c>
      <c r="L303" s="176" t="str">
        <f t="shared" si="97"/>
        <v/>
      </c>
      <c r="M303" s="178" t="str">
        <f>IF($B303=FALSE,"",Calcu!K303*J$3)</f>
        <v/>
      </c>
      <c r="N303" s="177" t="str">
        <f>IF($B303=FALSE,"",Length_11!E611)</f>
        <v/>
      </c>
      <c r="O303" s="158" t="str">
        <f t="shared" si="113"/>
        <v/>
      </c>
      <c r="P303" s="158" t="str">
        <f t="shared" si="114"/>
        <v/>
      </c>
      <c r="Q303" s="158" t="str">
        <f t="shared" si="115"/>
        <v/>
      </c>
      <c r="R303" s="158" t="str">
        <f t="shared" si="116"/>
        <v/>
      </c>
      <c r="S303" s="165" t="str">
        <f t="shared" si="98"/>
        <v/>
      </c>
      <c r="T303" s="197" t="str">
        <f t="shared" si="99"/>
        <v/>
      </c>
      <c r="U303" s="158" t="str">
        <f t="shared" si="100"/>
        <v/>
      </c>
      <c r="V303" s="158" t="str">
        <f t="shared" si="101"/>
        <v/>
      </c>
      <c r="W303" s="158" t="str">
        <f t="shared" si="102"/>
        <v/>
      </c>
      <c r="X303" s="158" t="str">
        <f t="shared" si="103"/>
        <v/>
      </c>
      <c r="Y303" s="158" t="str">
        <f t="shared" si="104"/>
        <v/>
      </c>
      <c r="Z303" s="158" t="str">
        <f t="shared" si="105"/>
        <v/>
      </c>
      <c r="AA303" s="202" t="str">
        <f t="shared" si="106"/>
        <v/>
      </c>
      <c r="AB303" s="203" t="str">
        <f t="shared" si="117"/>
        <v/>
      </c>
      <c r="AC303" s="158" t="str">
        <f t="shared" si="118"/>
        <v/>
      </c>
      <c r="AD303" s="158" t="str">
        <f t="shared" si="119"/>
        <v/>
      </c>
      <c r="AE303" s="122"/>
      <c r="AF303" s="158" t="e">
        <f ca="1">IF(Length_11!J298&lt;0,ROUNDUP(Length_11!J298*J$3,$M$335),ROUNDDOWN(Length_11!J298*J$3,$M$335))</f>
        <v>#DIV/0!</v>
      </c>
      <c r="AG303" s="158" t="e">
        <f ca="1">IF(Length_11!K298&lt;0,ROUNDDOWN(Length_11!K298*J$3,$M$335),ROUNDUP(Length_11!K298*J$3,$M$335))</f>
        <v>#DIV/0!</v>
      </c>
      <c r="AH303" s="158" t="str">
        <f t="shared" si="107"/>
        <v>-</v>
      </c>
      <c r="AI303" s="158" t="str">
        <f t="shared" si="108"/>
        <v>-</v>
      </c>
      <c r="AJ303" s="158" t="str">
        <f t="shared" si="109"/>
        <v>-</v>
      </c>
      <c r="AK303" s="158" t="str">
        <f t="shared" si="110"/>
        <v>-</v>
      </c>
      <c r="AL303" s="158" t="str">
        <f t="shared" si="120"/>
        <v/>
      </c>
      <c r="AM303" s="158" t="e">
        <f t="shared" ca="1" si="111"/>
        <v>#DIV/0!</v>
      </c>
    </row>
    <row r="304" spans="2:39" ht="15" customHeight="1">
      <c r="B304" s="175" t="b">
        <f>IF(TRIM(Length_11!A299)="",FALSE,TRUE)</f>
        <v>0</v>
      </c>
      <c r="C304" s="158" t="str">
        <f>IF($B304=FALSE,"",VALUE(Length_11!A299))</f>
        <v/>
      </c>
      <c r="D304" s="158" t="str">
        <f>IF($B304=FALSE,"",Length_11!B299)</f>
        <v/>
      </c>
      <c r="E304" s="175" t="str">
        <f>IF($B304=FALSE,"",Length_11!M299)</f>
        <v/>
      </c>
      <c r="F304" s="175" t="str">
        <f>IF($B304=FALSE,"",Length_11!N299)</f>
        <v/>
      </c>
      <c r="G304" s="175" t="str">
        <f>IF($B304=FALSE,"",Length_11!O299)</f>
        <v/>
      </c>
      <c r="H304" s="175" t="str">
        <f>IF($B304=FALSE,"",Length_11!P299)</f>
        <v/>
      </c>
      <c r="I304" s="175" t="str">
        <f>IF($B304=FALSE,"",Length_11!Q299)</f>
        <v/>
      </c>
      <c r="J304" s="175" t="str">
        <f>IF($B304=FALSE,"",Length_11!R299)</f>
        <v/>
      </c>
      <c r="K304" s="158" t="str">
        <f t="shared" si="112"/>
        <v/>
      </c>
      <c r="L304" s="176" t="str">
        <f t="shared" si="97"/>
        <v/>
      </c>
      <c r="M304" s="178" t="str">
        <f>IF($B304=FALSE,"",Calcu!K304*J$3)</f>
        <v/>
      </c>
      <c r="N304" s="177" t="str">
        <f>IF($B304=FALSE,"",Length_11!E612)</f>
        <v/>
      </c>
      <c r="O304" s="158" t="str">
        <f t="shared" si="113"/>
        <v/>
      </c>
      <c r="P304" s="158" t="str">
        <f t="shared" si="114"/>
        <v/>
      </c>
      <c r="Q304" s="158" t="str">
        <f t="shared" si="115"/>
        <v/>
      </c>
      <c r="R304" s="158" t="str">
        <f t="shared" si="116"/>
        <v/>
      </c>
      <c r="S304" s="165" t="str">
        <f t="shared" si="98"/>
        <v/>
      </c>
      <c r="T304" s="197" t="str">
        <f t="shared" si="99"/>
        <v/>
      </c>
      <c r="U304" s="158" t="str">
        <f t="shared" si="100"/>
        <v/>
      </c>
      <c r="V304" s="158" t="str">
        <f t="shared" si="101"/>
        <v/>
      </c>
      <c r="W304" s="158" t="str">
        <f t="shared" si="102"/>
        <v/>
      </c>
      <c r="X304" s="158" t="str">
        <f t="shared" si="103"/>
        <v/>
      </c>
      <c r="Y304" s="158" t="str">
        <f t="shared" si="104"/>
        <v/>
      </c>
      <c r="Z304" s="158" t="str">
        <f t="shared" si="105"/>
        <v/>
      </c>
      <c r="AA304" s="202" t="str">
        <f t="shared" si="106"/>
        <v/>
      </c>
      <c r="AB304" s="203" t="str">
        <f t="shared" si="117"/>
        <v/>
      </c>
      <c r="AC304" s="158" t="str">
        <f t="shared" si="118"/>
        <v/>
      </c>
      <c r="AD304" s="158" t="str">
        <f t="shared" si="119"/>
        <v/>
      </c>
      <c r="AE304" s="122"/>
      <c r="AF304" s="158" t="e">
        <f ca="1">IF(Length_11!J299&lt;0,ROUNDUP(Length_11!J299*J$3,$M$335),ROUNDDOWN(Length_11!J299*J$3,$M$335))</f>
        <v>#DIV/0!</v>
      </c>
      <c r="AG304" s="158" t="e">
        <f ca="1">IF(Length_11!K299&lt;0,ROUNDDOWN(Length_11!K299*J$3,$M$335),ROUNDUP(Length_11!K299*J$3,$M$335))</f>
        <v>#DIV/0!</v>
      </c>
      <c r="AH304" s="158" t="str">
        <f t="shared" si="107"/>
        <v>-</v>
      </c>
      <c r="AI304" s="158" t="str">
        <f t="shared" si="108"/>
        <v>-</v>
      </c>
      <c r="AJ304" s="158" t="str">
        <f t="shared" si="109"/>
        <v>-</v>
      </c>
      <c r="AK304" s="158" t="str">
        <f t="shared" si="110"/>
        <v>-</v>
      </c>
      <c r="AL304" s="158" t="str">
        <f t="shared" si="120"/>
        <v/>
      </c>
      <c r="AM304" s="158" t="e">
        <f t="shared" ca="1" si="111"/>
        <v>#DIV/0!</v>
      </c>
    </row>
    <row r="305" spans="1:39" ht="15" customHeight="1">
      <c r="B305" s="175" t="b">
        <f>IF(TRIM(Length_11!A300)="",FALSE,TRUE)</f>
        <v>0</v>
      </c>
      <c r="C305" s="158" t="str">
        <f>IF($B305=FALSE,"",VALUE(Length_11!A300))</f>
        <v/>
      </c>
      <c r="D305" s="158" t="str">
        <f>IF($B305=FALSE,"",Length_11!B300)</f>
        <v/>
      </c>
      <c r="E305" s="175" t="str">
        <f>IF($B305=FALSE,"",Length_11!M300)</f>
        <v/>
      </c>
      <c r="F305" s="175" t="str">
        <f>IF($B305=FALSE,"",Length_11!N300)</f>
        <v/>
      </c>
      <c r="G305" s="175" t="str">
        <f>IF($B305=FALSE,"",Length_11!O300)</f>
        <v/>
      </c>
      <c r="H305" s="175" t="str">
        <f>IF($B305=FALSE,"",Length_11!P300)</f>
        <v/>
      </c>
      <c r="I305" s="175" t="str">
        <f>IF($B305=FALSE,"",Length_11!Q300)</f>
        <v/>
      </c>
      <c r="J305" s="175" t="str">
        <f>IF($B305=FALSE,"",Length_11!R300)</f>
        <v/>
      </c>
      <c r="K305" s="158" t="str">
        <f t="shared" si="112"/>
        <v/>
      </c>
      <c r="L305" s="176" t="str">
        <f t="shared" si="97"/>
        <v/>
      </c>
      <c r="M305" s="178" t="str">
        <f>IF($B305=FALSE,"",Calcu!K305*J$3)</f>
        <v/>
      </c>
      <c r="N305" s="177" t="str">
        <f>IF($B305=FALSE,"",Length_11!E613)</f>
        <v/>
      </c>
      <c r="O305" s="158" t="str">
        <f t="shared" si="113"/>
        <v/>
      </c>
      <c r="P305" s="158" t="str">
        <f t="shared" si="114"/>
        <v/>
      </c>
      <c r="Q305" s="158" t="str">
        <f t="shared" si="115"/>
        <v/>
      </c>
      <c r="R305" s="158" t="str">
        <f t="shared" si="116"/>
        <v/>
      </c>
      <c r="S305" s="165" t="str">
        <f t="shared" si="98"/>
        <v/>
      </c>
      <c r="T305" s="197" t="str">
        <f t="shared" si="99"/>
        <v/>
      </c>
      <c r="U305" s="158" t="str">
        <f t="shared" si="100"/>
        <v/>
      </c>
      <c r="V305" s="158" t="str">
        <f t="shared" si="101"/>
        <v/>
      </c>
      <c r="W305" s="158" t="str">
        <f t="shared" si="102"/>
        <v/>
      </c>
      <c r="X305" s="158" t="str">
        <f t="shared" si="103"/>
        <v/>
      </c>
      <c r="Y305" s="158" t="str">
        <f t="shared" si="104"/>
        <v/>
      </c>
      <c r="Z305" s="158" t="str">
        <f t="shared" si="105"/>
        <v/>
      </c>
      <c r="AA305" s="202" t="str">
        <f t="shared" si="106"/>
        <v/>
      </c>
      <c r="AB305" s="203" t="str">
        <f t="shared" si="117"/>
        <v/>
      </c>
      <c r="AC305" s="158" t="str">
        <f t="shared" si="118"/>
        <v/>
      </c>
      <c r="AD305" s="158" t="str">
        <f t="shared" si="119"/>
        <v/>
      </c>
      <c r="AE305" s="122"/>
      <c r="AF305" s="158" t="e">
        <f ca="1">IF(Length_11!J300&lt;0,ROUNDUP(Length_11!J300*J$3,$M$335),ROUNDDOWN(Length_11!J300*J$3,$M$335))</f>
        <v>#DIV/0!</v>
      </c>
      <c r="AG305" s="158" t="e">
        <f ca="1">IF(Length_11!K300&lt;0,ROUNDDOWN(Length_11!K300*J$3,$M$335),ROUNDUP(Length_11!K300*J$3,$M$335))</f>
        <v>#DIV/0!</v>
      </c>
      <c r="AH305" s="158" t="str">
        <f t="shared" si="107"/>
        <v>-</v>
      </c>
      <c r="AI305" s="158" t="str">
        <f t="shared" si="108"/>
        <v>-</v>
      </c>
      <c r="AJ305" s="158" t="str">
        <f t="shared" si="109"/>
        <v>-</v>
      </c>
      <c r="AK305" s="158" t="str">
        <f t="shared" si="110"/>
        <v>-</v>
      </c>
      <c r="AL305" s="158" t="str">
        <f t="shared" si="120"/>
        <v/>
      </c>
      <c r="AM305" s="158" t="e">
        <f t="shared" ca="1" si="111"/>
        <v>#DIV/0!</v>
      </c>
    </row>
    <row r="306" spans="1:39" ht="15" customHeight="1">
      <c r="B306" s="175" t="b">
        <f>IF(TRIM(Length_11!A301)="",FALSE,TRUE)</f>
        <v>0</v>
      </c>
      <c r="C306" s="158" t="str">
        <f>IF($B306=FALSE,"",VALUE(Length_11!A301))</f>
        <v/>
      </c>
      <c r="D306" s="158" t="str">
        <f>IF($B306=FALSE,"",Length_11!B301)</f>
        <v/>
      </c>
      <c r="E306" s="175" t="str">
        <f>IF($B306=FALSE,"",Length_11!M301)</f>
        <v/>
      </c>
      <c r="F306" s="175" t="str">
        <f>IF($B306=FALSE,"",Length_11!N301)</f>
        <v/>
      </c>
      <c r="G306" s="175" t="str">
        <f>IF($B306=FALSE,"",Length_11!O301)</f>
        <v/>
      </c>
      <c r="H306" s="175" t="str">
        <f>IF($B306=FALSE,"",Length_11!P301)</f>
        <v/>
      </c>
      <c r="I306" s="175" t="str">
        <f>IF($B306=FALSE,"",Length_11!Q301)</f>
        <v/>
      </c>
      <c r="J306" s="175" t="str">
        <f>IF($B306=FALSE,"",Length_11!R301)</f>
        <v/>
      </c>
      <c r="K306" s="158" t="str">
        <f t="shared" si="112"/>
        <v/>
      </c>
      <c r="L306" s="176" t="str">
        <f t="shared" si="97"/>
        <v/>
      </c>
      <c r="M306" s="178" t="str">
        <f>IF($B306=FALSE,"",Calcu!K306*J$3)</f>
        <v/>
      </c>
      <c r="N306" s="177" t="str">
        <f>IF($B306=FALSE,"",Length_11!E614)</f>
        <v/>
      </c>
      <c r="O306" s="158" t="str">
        <f t="shared" si="113"/>
        <v/>
      </c>
      <c r="P306" s="158" t="str">
        <f t="shared" si="114"/>
        <v/>
      </c>
      <c r="Q306" s="158" t="str">
        <f t="shared" si="115"/>
        <v/>
      </c>
      <c r="R306" s="158" t="str">
        <f t="shared" si="116"/>
        <v/>
      </c>
      <c r="S306" s="165" t="str">
        <f t="shared" si="98"/>
        <v/>
      </c>
      <c r="T306" s="197" t="str">
        <f t="shared" si="99"/>
        <v/>
      </c>
      <c r="U306" s="158" t="str">
        <f t="shared" si="100"/>
        <v/>
      </c>
      <c r="V306" s="158" t="str">
        <f t="shared" si="101"/>
        <v/>
      </c>
      <c r="W306" s="158" t="str">
        <f t="shared" si="102"/>
        <v/>
      </c>
      <c r="X306" s="158" t="str">
        <f t="shared" si="103"/>
        <v/>
      </c>
      <c r="Y306" s="158" t="str">
        <f t="shared" si="104"/>
        <v/>
      </c>
      <c r="Z306" s="158" t="str">
        <f t="shared" si="105"/>
        <v/>
      </c>
      <c r="AA306" s="202" t="str">
        <f t="shared" si="106"/>
        <v/>
      </c>
      <c r="AB306" s="203" t="str">
        <f t="shared" si="117"/>
        <v/>
      </c>
      <c r="AC306" s="158" t="str">
        <f t="shared" si="118"/>
        <v/>
      </c>
      <c r="AD306" s="158" t="str">
        <f t="shared" si="119"/>
        <v/>
      </c>
      <c r="AE306" s="122"/>
      <c r="AF306" s="158" t="e">
        <f ca="1">IF(Length_11!J301&lt;0,ROUNDUP(Length_11!J301*J$3,$M$335),ROUNDDOWN(Length_11!J301*J$3,$M$335))</f>
        <v>#DIV/0!</v>
      </c>
      <c r="AG306" s="158" t="e">
        <f ca="1">IF(Length_11!K301&lt;0,ROUNDDOWN(Length_11!K301*J$3,$M$335),ROUNDUP(Length_11!K301*J$3,$M$335))</f>
        <v>#DIV/0!</v>
      </c>
      <c r="AH306" s="158" t="str">
        <f t="shared" si="107"/>
        <v>-</v>
      </c>
      <c r="AI306" s="158" t="str">
        <f t="shared" si="108"/>
        <v>-</v>
      </c>
      <c r="AJ306" s="158" t="str">
        <f t="shared" si="109"/>
        <v>-</v>
      </c>
      <c r="AK306" s="158" t="str">
        <f t="shared" si="110"/>
        <v>-</v>
      </c>
      <c r="AL306" s="158" t="str">
        <f t="shared" si="120"/>
        <v/>
      </c>
      <c r="AM306" s="158" t="e">
        <f t="shared" ca="1" si="111"/>
        <v>#DIV/0!</v>
      </c>
    </row>
    <row r="307" spans="1:39" ht="15" customHeight="1">
      <c r="B307" s="175" t="b">
        <f>IF(TRIM(Length_11!A302)="",FALSE,TRUE)</f>
        <v>0</v>
      </c>
      <c r="C307" s="158" t="str">
        <f>IF($B307=FALSE,"",VALUE(Length_11!A302))</f>
        <v/>
      </c>
      <c r="D307" s="158" t="str">
        <f>IF($B307=FALSE,"",Length_11!B302)</f>
        <v/>
      </c>
      <c r="E307" s="175" t="str">
        <f>IF($B307=FALSE,"",Length_11!M302)</f>
        <v/>
      </c>
      <c r="F307" s="175" t="str">
        <f>IF($B307=FALSE,"",Length_11!N302)</f>
        <v/>
      </c>
      <c r="G307" s="175" t="str">
        <f>IF($B307=FALSE,"",Length_11!O302)</f>
        <v/>
      </c>
      <c r="H307" s="175" t="str">
        <f>IF($B307=FALSE,"",Length_11!P302)</f>
        <v/>
      </c>
      <c r="I307" s="175" t="str">
        <f>IF($B307=FALSE,"",Length_11!Q302)</f>
        <v/>
      </c>
      <c r="J307" s="175" t="str">
        <f>IF($B307=FALSE,"",Length_11!R302)</f>
        <v/>
      </c>
      <c r="K307" s="158" t="str">
        <f t="shared" si="112"/>
        <v/>
      </c>
      <c r="L307" s="176" t="str">
        <f t="shared" si="97"/>
        <v/>
      </c>
      <c r="M307" s="178" t="str">
        <f>IF($B307=FALSE,"",Calcu!K307*J$3)</f>
        <v/>
      </c>
      <c r="N307" s="177" t="str">
        <f>IF($B307=FALSE,"",Length_11!E615)</f>
        <v/>
      </c>
      <c r="O307" s="158" t="str">
        <f t="shared" si="113"/>
        <v/>
      </c>
      <c r="P307" s="158" t="str">
        <f t="shared" si="114"/>
        <v/>
      </c>
      <c r="Q307" s="158" t="str">
        <f t="shared" si="115"/>
        <v/>
      </c>
      <c r="R307" s="158" t="str">
        <f t="shared" si="116"/>
        <v/>
      </c>
      <c r="S307" s="165" t="str">
        <f t="shared" si="98"/>
        <v/>
      </c>
      <c r="T307" s="197" t="str">
        <f t="shared" si="99"/>
        <v/>
      </c>
      <c r="U307" s="158" t="str">
        <f t="shared" si="100"/>
        <v/>
      </c>
      <c r="V307" s="158" t="str">
        <f t="shared" si="101"/>
        <v/>
      </c>
      <c r="W307" s="158" t="str">
        <f t="shared" si="102"/>
        <v/>
      </c>
      <c r="X307" s="158" t="str">
        <f t="shared" si="103"/>
        <v/>
      </c>
      <c r="Y307" s="158" t="str">
        <f t="shared" si="104"/>
        <v/>
      </c>
      <c r="Z307" s="158" t="str">
        <f t="shared" si="105"/>
        <v/>
      </c>
      <c r="AA307" s="202" t="str">
        <f t="shared" si="106"/>
        <v/>
      </c>
      <c r="AB307" s="203" t="str">
        <f t="shared" si="117"/>
        <v/>
      </c>
      <c r="AC307" s="158" t="str">
        <f t="shared" si="118"/>
        <v/>
      </c>
      <c r="AD307" s="158" t="str">
        <f t="shared" si="119"/>
        <v/>
      </c>
      <c r="AE307" s="122"/>
      <c r="AF307" s="158" t="e">
        <f ca="1">IF(Length_11!J302&lt;0,ROUNDUP(Length_11!J302*J$3,$M$335),ROUNDDOWN(Length_11!J302*J$3,$M$335))</f>
        <v>#DIV/0!</v>
      </c>
      <c r="AG307" s="158" t="e">
        <f ca="1">IF(Length_11!K302&lt;0,ROUNDDOWN(Length_11!K302*J$3,$M$335),ROUNDUP(Length_11!K302*J$3,$M$335))</f>
        <v>#DIV/0!</v>
      </c>
      <c r="AH307" s="158" t="str">
        <f t="shared" si="107"/>
        <v>-</v>
      </c>
      <c r="AI307" s="158" t="str">
        <f t="shared" si="108"/>
        <v>-</v>
      </c>
      <c r="AJ307" s="158" t="str">
        <f t="shared" si="109"/>
        <v>-</v>
      </c>
      <c r="AK307" s="158" t="str">
        <f t="shared" si="110"/>
        <v>-</v>
      </c>
      <c r="AL307" s="158" t="str">
        <f t="shared" si="120"/>
        <v/>
      </c>
      <c r="AM307" s="158" t="e">
        <f t="shared" ca="1" si="111"/>
        <v>#DIV/0!</v>
      </c>
    </row>
    <row r="308" spans="1:39" ht="15" customHeight="1">
      <c r="B308" s="175" t="b">
        <f>IF(TRIM(Length_11!A303)="",FALSE,TRUE)</f>
        <v>0</v>
      </c>
      <c r="C308" s="158" t="str">
        <f>IF($B308=FALSE,"",VALUE(Length_11!A303))</f>
        <v/>
      </c>
      <c r="D308" s="158" t="str">
        <f>IF($B308=FALSE,"",Length_11!B303)</f>
        <v/>
      </c>
      <c r="E308" s="175" t="str">
        <f>IF($B308=FALSE,"",Length_11!M303)</f>
        <v/>
      </c>
      <c r="F308" s="175" t="str">
        <f>IF($B308=FALSE,"",Length_11!N303)</f>
        <v/>
      </c>
      <c r="G308" s="175" t="str">
        <f>IF($B308=FALSE,"",Length_11!O303)</f>
        <v/>
      </c>
      <c r="H308" s="175" t="str">
        <f>IF($B308=FALSE,"",Length_11!P303)</f>
        <v/>
      </c>
      <c r="I308" s="175" t="str">
        <f>IF($B308=FALSE,"",Length_11!Q303)</f>
        <v/>
      </c>
      <c r="J308" s="175" t="str">
        <f>IF($B308=FALSE,"",Length_11!R303)</f>
        <v/>
      </c>
      <c r="K308" s="158" t="str">
        <f t="shared" si="112"/>
        <v/>
      </c>
      <c r="L308" s="176" t="str">
        <f t="shared" si="97"/>
        <v/>
      </c>
      <c r="M308" s="178" t="str">
        <f>IF($B308=FALSE,"",Calcu!K308*J$3)</f>
        <v/>
      </c>
      <c r="N308" s="177" t="str">
        <f>IF($B308=FALSE,"",Length_11!E616)</f>
        <v/>
      </c>
      <c r="O308" s="158" t="str">
        <f t="shared" si="113"/>
        <v/>
      </c>
      <c r="P308" s="158" t="str">
        <f t="shared" si="114"/>
        <v/>
      </c>
      <c r="Q308" s="158" t="str">
        <f t="shared" si="115"/>
        <v/>
      </c>
      <c r="R308" s="158" t="str">
        <f t="shared" si="116"/>
        <v/>
      </c>
      <c r="S308" s="165" t="str">
        <f t="shared" si="98"/>
        <v/>
      </c>
      <c r="T308" s="197" t="str">
        <f t="shared" si="99"/>
        <v/>
      </c>
      <c r="U308" s="158" t="str">
        <f t="shared" si="100"/>
        <v/>
      </c>
      <c r="V308" s="158" t="str">
        <f t="shared" si="101"/>
        <v/>
      </c>
      <c r="W308" s="158" t="str">
        <f t="shared" si="102"/>
        <v/>
      </c>
      <c r="X308" s="158" t="str">
        <f t="shared" si="103"/>
        <v/>
      </c>
      <c r="Y308" s="158" t="str">
        <f t="shared" si="104"/>
        <v/>
      </c>
      <c r="Z308" s="158" t="str">
        <f t="shared" si="105"/>
        <v/>
      </c>
      <c r="AA308" s="202" t="str">
        <f t="shared" si="106"/>
        <v/>
      </c>
      <c r="AB308" s="203" t="str">
        <f t="shared" si="117"/>
        <v/>
      </c>
      <c r="AC308" s="158" t="str">
        <f t="shared" si="118"/>
        <v/>
      </c>
      <c r="AD308" s="158" t="str">
        <f t="shared" si="119"/>
        <v/>
      </c>
      <c r="AE308" s="122"/>
      <c r="AF308" s="158" t="e">
        <f ca="1">IF(Length_11!J303&lt;0,ROUNDUP(Length_11!J303*J$3,$M$335),ROUNDDOWN(Length_11!J303*J$3,$M$335))</f>
        <v>#DIV/0!</v>
      </c>
      <c r="AG308" s="158" t="e">
        <f ca="1">IF(Length_11!K303&lt;0,ROUNDDOWN(Length_11!K303*J$3,$M$335),ROUNDUP(Length_11!K303*J$3,$M$335))</f>
        <v>#DIV/0!</v>
      </c>
      <c r="AH308" s="158" t="str">
        <f t="shared" si="107"/>
        <v>-</v>
      </c>
      <c r="AI308" s="158" t="str">
        <f t="shared" si="108"/>
        <v>-</v>
      </c>
      <c r="AJ308" s="158" t="str">
        <f t="shared" si="109"/>
        <v>-</v>
      </c>
      <c r="AK308" s="158" t="str">
        <f t="shared" si="110"/>
        <v>-</v>
      </c>
      <c r="AL308" s="158" t="str">
        <f t="shared" si="120"/>
        <v/>
      </c>
      <c r="AM308" s="158" t="e">
        <f t="shared" ca="1" si="111"/>
        <v>#DIV/0!</v>
      </c>
    </row>
    <row r="309" spans="1:39" ht="15" customHeight="1">
      <c r="B309" s="175" t="b">
        <f>IF(TRIM(Length_11!A304)="",FALSE,TRUE)</f>
        <v>0</v>
      </c>
      <c r="C309" s="158" t="str">
        <f>IF($B309=FALSE,"",VALUE(Length_11!A304))</f>
        <v/>
      </c>
      <c r="D309" s="158" t="str">
        <f>IF($B309=FALSE,"",Length_11!B304)</f>
        <v/>
      </c>
      <c r="E309" s="175" t="str">
        <f>IF($B309=FALSE,"",Length_11!M304)</f>
        <v/>
      </c>
      <c r="F309" s="175" t="str">
        <f>IF($B309=FALSE,"",Length_11!N304)</f>
        <v/>
      </c>
      <c r="G309" s="175" t="str">
        <f>IF($B309=FALSE,"",Length_11!O304)</f>
        <v/>
      </c>
      <c r="H309" s="175" t="str">
        <f>IF($B309=FALSE,"",Length_11!P304)</f>
        <v/>
      </c>
      <c r="I309" s="175" t="str">
        <f>IF($B309=FALSE,"",Length_11!Q304)</f>
        <v/>
      </c>
      <c r="J309" s="175" t="str">
        <f>IF($B309=FALSE,"",Length_11!R304)</f>
        <v/>
      </c>
      <c r="K309" s="158" t="str">
        <f t="shared" si="112"/>
        <v/>
      </c>
      <c r="L309" s="176" t="str">
        <f t="shared" si="97"/>
        <v/>
      </c>
      <c r="M309" s="178" t="str">
        <f>IF($B309=FALSE,"",Calcu!K309*J$3)</f>
        <v/>
      </c>
      <c r="N309" s="177" t="str">
        <f>IF($B309=FALSE,"",Length_11!E617)</f>
        <v/>
      </c>
      <c r="O309" s="158" t="str">
        <f t="shared" si="113"/>
        <v/>
      </c>
      <c r="P309" s="158" t="str">
        <f t="shared" si="114"/>
        <v/>
      </c>
      <c r="Q309" s="158" t="str">
        <f t="shared" si="115"/>
        <v/>
      </c>
      <c r="R309" s="158" t="str">
        <f t="shared" si="116"/>
        <v/>
      </c>
      <c r="S309" s="165" t="str">
        <f t="shared" si="98"/>
        <v/>
      </c>
      <c r="T309" s="197" t="str">
        <f t="shared" si="99"/>
        <v/>
      </c>
      <c r="U309" s="158" t="str">
        <f t="shared" si="100"/>
        <v/>
      </c>
      <c r="V309" s="158" t="str">
        <f t="shared" si="101"/>
        <v/>
      </c>
      <c r="W309" s="158" t="str">
        <f t="shared" si="102"/>
        <v/>
      </c>
      <c r="X309" s="158" t="str">
        <f t="shared" si="103"/>
        <v/>
      </c>
      <c r="Y309" s="158" t="str">
        <f t="shared" si="104"/>
        <v/>
      </c>
      <c r="Z309" s="158" t="str">
        <f t="shared" si="105"/>
        <v/>
      </c>
      <c r="AA309" s="202" t="str">
        <f t="shared" si="106"/>
        <v/>
      </c>
      <c r="AB309" s="203" t="str">
        <f t="shared" si="117"/>
        <v/>
      </c>
      <c r="AC309" s="158" t="str">
        <f t="shared" si="118"/>
        <v/>
      </c>
      <c r="AD309" s="158" t="str">
        <f t="shared" si="119"/>
        <v/>
      </c>
      <c r="AE309" s="122"/>
      <c r="AF309" s="158" t="e">
        <f ca="1">IF(Length_11!J304&lt;0,ROUNDUP(Length_11!J304*J$3,$M$335),ROUNDDOWN(Length_11!J304*J$3,$M$335))</f>
        <v>#DIV/0!</v>
      </c>
      <c r="AG309" s="158" t="e">
        <f ca="1">IF(Length_11!K304&lt;0,ROUNDDOWN(Length_11!K304*J$3,$M$335),ROUNDUP(Length_11!K304*J$3,$M$335))</f>
        <v>#DIV/0!</v>
      </c>
      <c r="AH309" s="158" t="str">
        <f t="shared" si="107"/>
        <v>-</v>
      </c>
      <c r="AI309" s="158" t="str">
        <f t="shared" si="108"/>
        <v>-</v>
      </c>
      <c r="AJ309" s="158" t="str">
        <f t="shared" si="109"/>
        <v>-</v>
      </c>
      <c r="AK309" s="158" t="str">
        <f t="shared" si="110"/>
        <v>-</v>
      </c>
      <c r="AL309" s="158" t="str">
        <f t="shared" si="120"/>
        <v/>
      </c>
      <c r="AM309" s="158" t="e">
        <f t="shared" ca="1" si="111"/>
        <v>#DIV/0!</v>
      </c>
    </row>
    <row r="310" spans="1:39" ht="15" customHeight="1">
      <c r="B310" s="175" t="b">
        <f>IF(TRIM(Length_11!A305)="",FALSE,TRUE)</f>
        <v>0</v>
      </c>
      <c r="C310" s="158" t="str">
        <f>IF($B310=FALSE,"",VALUE(Length_11!A305))</f>
        <v/>
      </c>
      <c r="D310" s="158" t="str">
        <f>IF($B310=FALSE,"",Length_11!B305)</f>
        <v/>
      </c>
      <c r="E310" s="175" t="str">
        <f>IF($B310=FALSE,"",Length_11!M305)</f>
        <v/>
      </c>
      <c r="F310" s="175" t="str">
        <f>IF($B310=FALSE,"",Length_11!N305)</f>
        <v/>
      </c>
      <c r="G310" s="175" t="str">
        <f>IF($B310=FALSE,"",Length_11!O305)</f>
        <v/>
      </c>
      <c r="H310" s="175" t="str">
        <f>IF($B310=FALSE,"",Length_11!P305)</f>
        <v/>
      </c>
      <c r="I310" s="175" t="str">
        <f>IF($B310=FALSE,"",Length_11!Q305)</f>
        <v/>
      </c>
      <c r="J310" s="175" t="str">
        <f>IF($B310=FALSE,"",Length_11!R305)</f>
        <v/>
      </c>
      <c r="K310" s="158" t="str">
        <f t="shared" si="112"/>
        <v/>
      </c>
      <c r="L310" s="176" t="str">
        <f t="shared" si="97"/>
        <v/>
      </c>
      <c r="M310" s="178" t="str">
        <f>IF($B310=FALSE,"",Calcu!K310*J$3)</f>
        <v/>
      </c>
      <c r="N310" s="177" t="str">
        <f>IF($B310=FALSE,"",Length_11!E618)</f>
        <v/>
      </c>
      <c r="O310" s="158" t="str">
        <f t="shared" si="113"/>
        <v/>
      </c>
      <c r="P310" s="158" t="str">
        <f t="shared" si="114"/>
        <v/>
      </c>
      <c r="Q310" s="158" t="str">
        <f t="shared" si="115"/>
        <v/>
      </c>
      <c r="R310" s="158" t="str">
        <f t="shared" si="116"/>
        <v/>
      </c>
      <c r="S310" s="165" t="str">
        <f t="shared" si="98"/>
        <v/>
      </c>
      <c r="T310" s="197" t="str">
        <f t="shared" si="99"/>
        <v/>
      </c>
      <c r="U310" s="158" t="str">
        <f t="shared" si="100"/>
        <v/>
      </c>
      <c r="V310" s="158" t="str">
        <f t="shared" si="101"/>
        <v/>
      </c>
      <c r="W310" s="158" t="str">
        <f t="shared" si="102"/>
        <v/>
      </c>
      <c r="X310" s="158" t="str">
        <f t="shared" si="103"/>
        <v/>
      </c>
      <c r="Y310" s="158" t="str">
        <f t="shared" si="104"/>
        <v/>
      </c>
      <c r="Z310" s="158" t="str">
        <f t="shared" si="105"/>
        <v/>
      </c>
      <c r="AA310" s="202" t="str">
        <f t="shared" si="106"/>
        <v/>
      </c>
      <c r="AB310" s="203" t="str">
        <f t="shared" si="117"/>
        <v/>
      </c>
      <c r="AC310" s="158" t="str">
        <f t="shared" si="118"/>
        <v/>
      </c>
      <c r="AD310" s="158" t="str">
        <f t="shared" si="119"/>
        <v/>
      </c>
      <c r="AE310" s="122"/>
      <c r="AF310" s="158" t="e">
        <f ca="1">IF(Length_11!J305&lt;0,ROUNDUP(Length_11!J305*J$3,$M$335),ROUNDDOWN(Length_11!J305*J$3,$M$335))</f>
        <v>#DIV/0!</v>
      </c>
      <c r="AG310" s="158" t="e">
        <f ca="1">IF(Length_11!K305&lt;0,ROUNDDOWN(Length_11!K305*J$3,$M$335),ROUNDUP(Length_11!K305*J$3,$M$335))</f>
        <v>#DIV/0!</v>
      </c>
      <c r="AH310" s="158" t="str">
        <f t="shared" si="107"/>
        <v>-</v>
      </c>
      <c r="AI310" s="158" t="str">
        <f t="shared" si="108"/>
        <v>-</v>
      </c>
      <c r="AJ310" s="158" t="str">
        <f t="shared" si="109"/>
        <v>-</v>
      </c>
      <c r="AK310" s="158" t="str">
        <f t="shared" si="110"/>
        <v>-</v>
      </c>
      <c r="AL310" s="158" t="str">
        <f t="shared" si="120"/>
        <v/>
      </c>
      <c r="AM310" s="158" t="e">
        <f t="shared" ca="1" si="111"/>
        <v>#DIV/0!</v>
      </c>
    </row>
    <row r="311" spans="1:39" ht="15" customHeight="1">
      <c r="B311" s="175" t="b">
        <f>IF(TRIM(Length_11!A306)="",FALSE,TRUE)</f>
        <v>0</v>
      </c>
      <c r="C311" s="158" t="str">
        <f>IF($B311=FALSE,"",VALUE(Length_11!A306))</f>
        <v/>
      </c>
      <c r="D311" s="158" t="str">
        <f>IF($B311=FALSE,"",Length_11!B306)</f>
        <v/>
      </c>
      <c r="E311" s="175" t="str">
        <f>IF($B311=FALSE,"",Length_11!M306)</f>
        <v/>
      </c>
      <c r="F311" s="175" t="str">
        <f>IF($B311=FALSE,"",Length_11!N306)</f>
        <v/>
      </c>
      <c r="G311" s="175" t="str">
        <f>IF($B311=FALSE,"",Length_11!O306)</f>
        <v/>
      </c>
      <c r="H311" s="175" t="str">
        <f>IF($B311=FALSE,"",Length_11!P306)</f>
        <v/>
      </c>
      <c r="I311" s="175" t="str">
        <f>IF($B311=FALSE,"",Length_11!Q306)</f>
        <v/>
      </c>
      <c r="J311" s="175" t="str">
        <f>IF($B311=FALSE,"",Length_11!R306)</f>
        <v/>
      </c>
      <c r="K311" s="158" t="str">
        <f t="shared" si="112"/>
        <v/>
      </c>
      <c r="L311" s="176" t="str">
        <f t="shared" si="97"/>
        <v/>
      </c>
      <c r="M311" s="178" t="str">
        <f>IF($B311=FALSE,"",Calcu!K311*J$3)</f>
        <v/>
      </c>
      <c r="N311" s="177" t="str">
        <f>IF($B311=FALSE,"",Length_11!E619)</f>
        <v/>
      </c>
      <c r="O311" s="158" t="str">
        <f t="shared" si="113"/>
        <v/>
      </c>
      <c r="P311" s="158" t="str">
        <f t="shared" si="114"/>
        <v/>
      </c>
      <c r="Q311" s="158" t="str">
        <f t="shared" si="115"/>
        <v/>
      </c>
      <c r="R311" s="158" t="str">
        <f t="shared" si="116"/>
        <v/>
      </c>
      <c r="S311" s="165" t="str">
        <f t="shared" si="98"/>
        <v/>
      </c>
      <c r="T311" s="197" t="str">
        <f t="shared" si="99"/>
        <v/>
      </c>
      <c r="U311" s="158" t="str">
        <f t="shared" si="100"/>
        <v/>
      </c>
      <c r="V311" s="158" t="str">
        <f t="shared" si="101"/>
        <v/>
      </c>
      <c r="W311" s="158" t="str">
        <f t="shared" si="102"/>
        <v/>
      </c>
      <c r="X311" s="158" t="str">
        <f t="shared" si="103"/>
        <v/>
      </c>
      <c r="Y311" s="158" t="str">
        <f t="shared" si="104"/>
        <v/>
      </c>
      <c r="Z311" s="158" t="str">
        <f t="shared" si="105"/>
        <v/>
      </c>
      <c r="AA311" s="202" t="str">
        <f t="shared" si="106"/>
        <v/>
      </c>
      <c r="AB311" s="203" t="str">
        <f t="shared" si="117"/>
        <v/>
      </c>
      <c r="AC311" s="158" t="str">
        <f t="shared" si="118"/>
        <v/>
      </c>
      <c r="AD311" s="158" t="str">
        <f t="shared" si="119"/>
        <v/>
      </c>
      <c r="AE311" s="122"/>
      <c r="AF311" s="158" t="e">
        <f ca="1">IF(Length_11!J306&lt;0,ROUNDUP(Length_11!J306*J$3,$M$335),ROUNDDOWN(Length_11!J306*J$3,$M$335))</f>
        <v>#DIV/0!</v>
      </c>
      <c r="AG311" s="158" t="e">
        <f ca="1">IF(Length_11!K306&lt;0,ROUNDDOWN(Length_11!K306*J$3,$M$335),ROUNDUP(Length_11!K306*J$3,$M$335))</f>
        <v>#DIV/0!</v>
      </c>
      <c r="AH311" s="158" t="str">
        <f t="shared" si="107"/>
        <v>-</v>
      </c>
      <c r="AI311" s="158" t="str">
        <f t="shared" si="108"/>
        <v>-</v>
      </c>
      <c r="AJ311" s="158" t="str">
        <f t="shared" si="109"/>
        <v>-</v>
      </c>
      <c r="AK311" s="158" t="str">
        <f t="shared" si="110"/>
        <v>-</v>
      </c>
      <c r="AL311" s="158" t="str">
        <f t="shared" si="120"/>
        <v/>
      </c>
      <c r="AM311" s="158" t="e">
        <f t="shared" ca="1" si="111"/>
        <v>#DIV/0!</v>
      </c>
    </row>
    <row r="312" spans="1:39" ht="15" customHeight="1">
      <c r="B312" s="175" t="b">
        <f>IF(TRIM(Length_11!A307)="",FALSE,TRUE)</f>
        <v>0</v>
      </c>
      <c r="C312" s="158" t="str">
        <f>IF($B312=FALSE,"",VALUE(Length_11!A307))</f>
        <v/>
      </c>
      <c r="D312" s="158" t="str">
        <f>IF($B312=FALSE,"",Length_11!B307)</f>
        <v/>
      </c>
      <c r="E312" s="175" t="str">
        <f>IF($B312=FALSE,"",Length_11!M307)</f>
        <v/>
      </c>
      <c r="F312" s="175" t="str">
        <f>IF($B312=FALSE,"",Length_11!N307)</f>
        <v/>
      </c>
      <c r="G312" s="175" t="str">
        <f>IF($B312=FALSE,"",Length_11!O307)</f>
        <v/>
      </c>
      <c r="H312" s="175" t="str">
        <f>IF($B312=FALSE,"",Length_11!P307)</f>
        <v/>
      </c>
      <c r="I312" s="175" t="str">
        <f>IF($B312=FALSE,"",Length_11!Q307)</f>
        <v/>
      </c>
      <c r="J312" s="175" t="str">
        <f>IF($B312=FALSE,"",Length_11!R307)</f>
        <v/>
      </c>
      <c r="K312" s="158" t="str">
        <f t="shared" si="112"/>
        <v/>
      </c>
      <c r="L312" s="176" t="str">
        <f t="shared" si="97"/>
        <v/>
      </c>
      <c r="M312" s="178" t="str">
        <f>IF($B312=FALSE,"",Calcu!K312*J$3)</f>
        <v/>
      </c>
      <c r="N312" s="177" t="str">
        <f>IF($B312=FALSE,"",Length_11!E620)</f>
        <v/>
      </c>
      <c r="O312" s="158" t="str">
        <f t="shared" si="113"/>
        <v/>
      </c>
      <c r="P312" s="158" t="str">
        <f t="shared" si="114"/>
        <v/>
      </c>
      <c r="Q312" s="158" t="str">
        <f t="shared" si="115"/>
        <v/>
      </c>
      <c r="R312" s="158" t="str">
        <f t="shared" si="116"/>
        <v/>
      </c>
      <c r="S312" s="165" t="str">
        <f t="shared" si="98"/>
        <v/>
      </c>
      <c r="T312" s="197" t="str">
        <f t="shared" si="99"/>
        <v/>
      </c>
      <c r="U312" s="158" t="str">
        <f t="shared" si="100"/>
        <v/>
      </c>
      <c r="V312" s="158" t="str">
        <f t="shared" si="101"/>
        <v/>
      </c>
      <c r="W312" s="158" t="str">
        <f t="shared" si="102"/>
        <v/>
      </c>
      <c r="X312" s="158" t="str">
        <f t="shared" si="103"/>
        <v/>
      </c>
      <c r="Y312" s="158" t="str">
        <f t="shared" si="104"/>
        <v/>
      </c>
      <c r="Z312" s="158" t="str">
        <f t="shared" si="105"/>
        <v/>
      </c>
      <c r="AA312" s="202" t="str">
        <f t="shared" si="106"/>
        <v/>
      </c>
      <c r="AB312" s="203" t="str">
        <f t="shared" si="117"/>
        <v/>
      </c>
      <c r="AC312" s="158" t="str">
        <f t="shared" si="118"/>
        <v/>
      </c>
      <c r="AD312" s="158" t="str">
        <f t="shared" si="119"/>
        <v/>
      </c>
      <c r="AE312" s="122"/>
      <c r="AF312" s="158" t="e">
        <f ca="1">IF(Length_11!J307&lt;0,ROUNDUP(Length_11!J307*J$3,$M$335),ROUNDDOWN(Length_11!J307*J$3,$M$335))</f>
        <v>#DIV/0!</v>
      </c>
      <c r="AG312" s="158" t="e">
        <f ca="1">IF(Length_11!K307&lt;0,ROUNDDOWN(Length_11!K307*J$3,$M$335),ROUNDUP(Length_11!K307*J$3,$M$335))</f>
        <v>#DIV/0!</v>
      </c>
      <c r="AH312" s="158" t="str">
        <f t="shared" si="107"/>
        <v>-</v>
      </c>
      <c r="AI312" s="158" t="str">
        <f t="shared" si="108"/>
        <v>-</v>
      </c>
      <c r="AJ312" s="158" t="str">
        <f t="shared" si="109"/>
        <v>-</v>
      </c>
      <c r="AK312" s="158" t="str">
        <f t="shared" si="110"/>
        <v>-</v>
      </c>
      <c r="AL312" s="158" t="str">
        <f t="shared" si="120"/>
        <v/>
      </c>
      <c r="AM312" s="158" t="e">
        <f t="shared" ca="1" si="111"/>
        <v>#DIV/0!</v>
      </c>
    </row>
    <row r="313" spans="1:39" ht="15" customHeight="1">
      <c r="B313" s="175" t="b">
        <f>IF(TRIM(Length_11!A308)="",FALSE,TRUE)</f>
        <v>0</v>
      </c>
      <c r="C313" s="158" t="str">
        <f>IF($B313=FALSE,"",VALUE(Length_11!A308))</f>
        <v/>
      </c>
      <c r="D313" s="158" t="str">
        <f>IF($B313=FALSE,"",Length_11!B308)</f>
        <v/>
      </c>
      <c r="E313" s="175" t="str">
        <f>IF($B313=FALSE,"",Length_11!M308)</f>
        <v/>
      </c>
      <c r="F313" s="175" t="str">
        <f>IF($B313=FALSE,"",Length_11!N308)</f>
        <v/>
      </c>
      <c r="G313" s="175" t="str">
        <f>IF($B313=FALSE,"",Length_11!O308)</f>
        <v/>
      </c>
      <c r="H313" s="175" t="str">
        <f>IF($B313=FALSE,"",Length_11!P308)</f>
        <v/>
      </c>
      <c r="I313" s="175" t="str">
        <f>IF($B313=FALSE,"",Length_11!Q308)</f>
        <v/>
      </c>
      <c r="J313" s="175" t="str">
        <f>IF($B313=FALSE,"",Length_11!R308)</f>
        <v/>
      </c>
      <c r="K313" s="158" t="str">
        <f t="shared" si="112"/>
        <v/>
      </c>
      <c r="L313" s="176" t="str">
        <f t="shared" si="97"/>
        <v/>
      </c>
      <c r="M313" s="178" t="str">
        <f>IF($B313=FALSE,"",Calcu!K313*J$3)</f>
        <v/>
      </c>
      <c r="N313" s="177" t="str">
        <f>IF($B313=FALSE,"",Length_11!E621)</f>
        <v/>
      </c>
      <c r="O313" s="158" t="str">
        <f t="shared" si="113"/>
        <v/>
      </c>
      <c r="P313" s="158" t="str">
        <f t="shared" si="114"/>
        <v/>
      </c>
      <c r="Q313" s="158" t="str">
        <f t="shared" si="115"/>
        <v/>
      </c>
      <c r="R313" s="158" t="str">
        <f t="shared" si="116"/>
        <v/>
      </c>
      <c r="S313" s="165" t="str">
        <f t="shared" si="98"/>
        <v/>
      </c>
      <c r="T313" s="197" t="str">
        <f t="shared" si="99"/>
        <v/>
      </c>
      <c r="U313" s="158" t="str">
        <f t="shared" si="100"/>
        <v/>
      </c>
      <c r="V313" s="158" t="str">
        <f t="shared" si="101"/>
        <v/>
      </c>
      <c r="W313" s="158" t="str">
        <f t="shared" si="102"/>
        <v/>
      </c>
      <c r="X313" s="158" t="str">
        <f t="shared" si="103"/>
        <v/>
      </c>
      <c r="Y313" s="158" t="str">
        <f t="shared" si="104"/>
        <v/>
      </c>
      <c r="Z313" s="158" t="str">
        <f t="shared" si="105"/>
        <v/>
      </c>
      <c r="AA313" s="202" t="str">
        <f t="shared" si="106"/>
        <v/>
      </c>
      <c r="AB313" s="203" t="str">
        <f t="shared" si="117"/>
        <v/>
      </c>
      <c r="AC313" s="158" t="str">
        <f t="shared" si="118"/>
        <v/>
      </c>
      <c r="AD313" s="158" t="str">
        <f t="shared" si="119"/>
        <v/>
      </c>
      <c r="AE313" s="122"/>
      <c r="AF313" s="158" t="e">
        <f ca="1">IF(Length_11!J308&lt;0,ROUNDUP(Length_11!J308*J$3,$M$335),ROUNDDOWN(Length_11!J308*J$3,$M$335))</f>
        <v>#DIV/0!</v>
      </c>
      <c r="AG313" s="158" t="e">
        <f ca="1">IF(Length_11!K308&lt;0,ROUNDDOWN(Length_11!K308*J$3,$M$335),ROUNDUP(Length_11!K308*J$3,$M$335))</f>
        <v>#DIV/0!</v>
      </c>
      <c r="AH313" s="158" t="str">
        <f t="shared" si="107"/>
        <v>-</v>
      </c>
      <c r="AI313" s="158" t="str">
        <f t="shared" si="108"/>
        <v>-</v>
      </c>
      <c r="AJ313" s="158" t="str">
        <f t="shared" si="109"/>
        <v>-</v>
      </c>
      <c r="AK313" s="158" t="str">
        <f t="shared" si="110"/>
        <v>-</v>
      </c>
      <c r="AL313" s="158" t="str">
        <f t="shared" si="120"/>
        <v/>
      </c>
      <c r="AM313" s="158" t="e">
        <f t="shared" ca="1" si="111"/>
        <v>#DIV/0!</v>
      </c>
    </row>
    <row r="314" spans="1:39" ht="15" customHeight="1">
      <c r="B314" s="175" t="b">
        <f>IF(TRIM(Length_11!A309)="",FALSE,TRUE)</f>
        <v>0</v>
      </c>
      <c r="C314" s="158" t="str">
        <f>IF($B314=FALSE,"",VALUE(Length_11!A309))</f>
        <v/>
      </c>
      <c r="D314" s="158" t="str">
        <f>IF($B314=FALSE,"",Length_11!B309)</f>
        <v/>
      </c>
      <c r="E314" s="175" t="str">
        <f>IF($B314=FALSE,"",Length_11!M309)</f>
        <v/>
      </c>
      <c r="F314" s="175" t="str">
        <f>IF($B314=FALSE,"",Length_11!N309)</f>
        <v/>
      </c>
      <c r="G314" s="175" t="str">
        <f>IF($B314=FALSE,"",Length_11!O309)</f>
        <v/>
      </c>
      <c r="H314" s="175" t="str">
        <f>IF($B314=FALSE,"",Length_11!P309)</f>
        <v/>
      </c>
      <c r="I314" s="175" t="str">
        <f>IF($B314=FALSE,"",Length_11!Q309)</f>
        <v/>
      </c>
      <c r="J314" s="175" t="str">
        <f>IF($B314=FALSE,"",Length_11!R309)</f>
        <v/>
      </c>
      <c r="K314" s="158" t="str">
        <f t="shared" si="112"/>
        <v/>
      </c>
      <c r="L314" s="176" t="str">
        <f t="shared" si="97"/>
        <v/>
      </c>
      <c r="M314" s="178" t="str">
        <f>IF($B314=FALSE,"",Calcu!K314*J$3)</f>
        <v/>
      </c>
      <c r="N314" s="177" t="str">
        <f>IF($B314=FALSE,"",Length_11!E622)</f>
        <v/>
      </c>
      <c r="O314" s="158" t="str">
        <f t="shared" si="113"/>
        <v/>
      </c>
      <c r="P314" s="158" t="str">
        <f t="shared" si="114"/>
        <v/>
      </c>
      <c r="Q314" s="158" t="str">
        <f t="shared" si="115"/>
        <v/>
      </c>
      <c r="R314" s="158" t="str">
        <f t="shared" si="116"/>
        <v/>
      </c>
      <c r="S314" s="165" t="str">
        <f t="shared" si="98"/>
        <v/>
      </c>
      <c r="T314" s="197" t="str">
        <f t="shared" si="99"/>
        <v/>
      </c>
      <c r="U314" s="158" t="str">
        <f t="shared" si="100"/>
        <v/>
      </c>
      <c r="V314" s="158" t="str">
        <f t="shared" si="101"/>
        <v/>
      </c>
      <c r="W314" s="158" t="str">
        <f t="shared" si="102"/>
        <v/>
      </c>
      <c r="X314" s="158" t="str">
        <f t="shared" si="103"/>
        <v/>
      </c>
      <c r="Y314" s="158" t="str">
        <f t="shared" si="104"/>
        <v/>
      </c>
      <c r="Z314" s="158" t="str">
        <f t="shared" si="105"/>
        <v/>
      </c>
      <c r="AA314" s="202" t="str">
        <f t="shared" si="106"/>
        <v/>
      </c>
      <c r="AB314" s="203" t="str">
        <f t="shared" si="117"/>
        <v/>
      </c>
      <c r="AC314" s="158" t="str">
        <f t="shared" si="118"/>
        <v/>
      </c>
      <c r="AD314" s="158" t="str">
        <f t="shared" si="119"/>
        <v/>
      </c>
      <c r="AE314" s="122"/>
      <c r="AF314" s="158" t="e">
        <f ca="1">IF(Length_11!J309&lt;0,ROUNDUP(Length_11!J309*J$3,$M$335),ROUNDDOWN(Length_11!J309*J$3,$M$335))</f>
        <v>#DIV/0!</v>
      </c>
      <c r="AG314" s="158" t="e">
        <f ca="1">IF(Length_11!K309&lt;0,ROUNDDOWN(Length_11!K309*J$3,$M$335),ROUNDUP(Length_11!K309*J$3,$M$335))</f>
        <v>#DIV/0!</v>
      </c>
      <c r="AH314" s="158" t="str">
        <f t="shared" si="107"/>
        <v>-</v>
      </c>
      <c r="AI314" s="158" t="str">
        <f t="shared" si="108"/>
        <v>-</v>
      </c>
      <c r="AJ314" s="158" t="str">
        <f t="shared" si="109"/>
        <v>-</v>
      </c>
      <c r="AK314" s="158" t="str">
        <f t="shared" si="110"/>
        <v>-</v>
      </c>
      <c r="AL314" s="158" t="str">
        <f t="shared" si="120"/>
        <v/>
      </c>
      <c r="AM314" s="158" t="e">
        <f t="shared" ca="1" si="111"/>
        <v>#DIV/0!</v>
      </c>
    </row>
    <row r="315" spans="1:39" ht="15" customHeight="1">
      <c r="B315" s="175" t="b">
        <f>IF(TRIM(Length_11!A310)="",FALSE,TRUE)</f>
        <v>0</v>
      </c>
      <c r="C315" s="158" t="str">
        <f>IF($B315=FALSE,"",VALUE(Length_11!A310))</f>
        <v/>
      </c>
      <c r="D315" s="158" t="str">
        <f>IF($B315=FALSE,"",Length_11!B310)</f>
        <v/>
      </c>
      <c r="E315" s="175" t="str">
        <f>IF($B315=FALSE,"",Length_11!M310)</f>
        <v/>
      </c>
      <c r="F315" s="175" t="str">
        <f>IF($B315=FALSE,"",Length_11!N310)</f>
        <v/>
      </c>
      <c r="G315" s="175" t="str">
        <f>IF($B315=FALSE,"",Length_11!O310)</f>
        <v/>
      </c>
      <c r="H315" s="175" t="str">
        <f>IF($B315=FALSE,"",Length_11!P310)</f>
        <v/>
      </c>
      <c r="I315" s="175" t="str">
        <f>IF($B315=FALSE,"",Length_11!Q310)</f>
        <v/>
      </c>
      <c r="J315" s="175" t="str">
        <f>IF($B315=FALSE,"",Length_11!R310)</f>
        <v/>
      </c>
      <c r="K315" s="158" t="str">
        <f t="shared" si="112"/>
        <v/>
      </c>
      <c r="L315" s="176" t="str">
        <f t="shared" si="97"/>
        <v/>
      </c>
      <c r="M315" s="178" t="str">
        <f>IF($B315=FALSE,"",Calcu!K315*J$3)</f>
        <v/>
      </c>
      <c r="N315" s="177" t="str">
        <f>IF($B315=FALSE,"",Length_11!E623)</f>
        <v/>
      </c>
      <c r="O315" s="158" t="str">
        <f t="shared" si="113"/>
        <v/>
      </c>
      <c r="P315" s="158" t="str">
        <f t="shared" si="114"/>
        <v/>
      </c>
      <c r="Q315" s="158" t="str">
        <f t="shared" si="115"/>
        <v/>
      </c>
      <c r="R315" s="158" t="str">
        <f t="shared" si="116"/>
        <v/>
      </c>
      <c r="S315" s="165" t="str">
        <f t="shared" si="98"/>
        <v/>
      </c>
      <c r="T315" s="197" t="str">
        <f t="shared" si="99"/>
        <v/>
      </c>
      <c r="U315" s="158" t="str">
        <f t="shared" si="100"/>
        <v/>
      </c>
      <c r="V315" s="158" t="str">
        <f t="shared" si="101"/>
        <v/>
      </c>
      <c r="W315" s="158" t="str">
        <f t="shared" si="102"/>
        <v/>
      </c>
      <c r="X315" s="158" t="str">
        <f t="shared" si="103"/>
        <v/>
      </c>
      <c r="Y315" s="158" t="str">
        <f t="shared" si="104"/>
        <v/>
      </c>
      <c r="Z315" s="158" t="str">
        <f t="shared" si="105"/>
        <v/>
      </c>
      <c r="AA315" s="202" t="str">
        <f t="shared" si="106"/>
        <v/>
      </c>
      <c r="AB315" s="203" t="str">
        <f t="shared" si="117"/>
        <v/>
      </c>
      <c r="AC315" s="158" t="str">
        <f t="shared" si="118"/>
        <v/>
      </c>
      <c r="AD315" s="158" t="str">
        <f t="shared" si="119"/>
        <v/>
      </c>
      <c r="AE315" s="122"/>
      <c r="AF315" s="158" t="e">
        <f ca="1">IF(Length_11!J310&lt;0,ROUNDUP(Length_11!J310*J$3,$M$335),ROUNDDOWN(Length_11!J310*J$3,$M$335))</f>
        <v>#DIV/0!</v>
      </c>
      <c r="AG315" s="158" t="e">
        <f ca="1">IF(Length_11!K310&lt;0,ROUNDDOWN(Length_11!K310*J$3,$M$335),ROUNDUP(Length_11!K310*J$3,$M$335))</f>
        <v>#DIV/0!</v>
      </c>
      <c r="AH315" s="158" t="str">
        <f t="shared" si="107"/>
        <v>-</v>
      </c>
      <c r="AI315" s="158" t="str">
        <f t="shared" si="108"/>
        <v>-</v>
      </c>
      <c r="AJ315" s="158" t="str">
        <f t="shared" si="109"/>
        <v>-</v>
      </c>
      <c r="AK315" s="158" t="str">
        <f t="shared" si="110"/>
        <v>-</v>
      </c>
      <c r="AL315" s="158" t="str">
        <f t="shared" si="120"/>
        <v/>
      </c>
      <c r="AM315" s="158" t="e">
        <f t="shared" ca="1" si="111"/>
        <v>#DIV/0!</v>
      </c>
    </row>
    <row r="316" spans="1:39" ht="15" customHeight="1">
      <c r="B316" s="175" t="b">
        <f>IF(TRIM(Length_11!A311)="",FALSE,TRUE)</f>
        <v>0</v>
      </c>
      <c r="C316" s="158" t="str">
        <f>IF($B316=FALSE,"",VALUE(Length_11!A311))</f>
        <v/>
      </c>
      <c r="D316" s="158" t="str">
        <f>IF($B316=FALSE,"",Length_11!B311)</f>
        <v/>
      </c>
      <c r="E316" s="175" t="str">
        <f>IF($B316=FALSE,"",Length_11!M311)</f>
        <v/>
      </c>
      <c r="F316" s="175" t="str">
        <f>IF($B316=FALSE,"",Length_11!N311)</f>
        <v/>
      </c>
      <c r="G316" s="175" t="str">
        <f>IF($B316=FALSE,"",Length_11!O311)</f>
        <v/>
      </c>
      <c r="H316" s="175" t="str">
        <f>IF($B316=FALSE,"",Length_11!P311)</f>
        <v/>
      </c>
      <c r="I316" s="175" t="str">
        <f>IF($B316=FALSE,"",Length_11!Q311)</f>
        <v/>
      </c>
      <c r="J316" s="175" t="str">
        <f>IF($B316=FALSE,"",Length_11!R311)</f>
        <v/>
      </c>
      <c r="K316" s="158" t="str">
        <f t="shared" si="112"/>
        <v/>
      </c>
      <c r="L316" s="176" t="str">
        <f t="shared" si="97"/>
        <v/>
      </c>
      <c r="M316" s="178" t="str">
        <f>IF($B316=FALSE,"",Calcu!K316*J$3)</f>
        <v/>
      </c>
      <c r="N316" s="177" t="str">
        <f>IF($B316=FALSE,"",Length_11!E624)</f>
        <v/>
      </c>
      <c r="O316" s="158" t="str">
        <f t="shared" si="113"/>
        <v/>
      </c>
      <c r="P316" s="158" t="str">
        <f t="shared" si="114"/>
        <v/>
      </c>
      <c r="Q316" s="158" t="str">
        <f t="shared" si="115"/>
        <v/>
      </c>
      <c r="R316" s="158" t="str">
        <f t="shared" si="116"/>
        <v/>
      </c>
      <c r="S316" s="165" t="str">
        <f t="shared" si="98"/>
        <v/>
      </c>
      <c r="T316" s="197" t="str">
        <f t="shared" si="99"/>
        <v/>
      </c>
      <c r="U316" s="158" t="str">
        <f t="shared" si="100"/>
        <v/>
      </c>
      <c r="V316" s="158" t="str">
        <f t="shared" si="101"/>
        <v/>
      </c>
      <c r="W316" s="158" t="str">
        <f t="shared" si="102"/>
        <v/>
      </c>
      <c r="X316" s="158" t="str">
        <f t="shared" si="103"/>
        <v/>
      </c>
      <c r="Y316" s="158" t="str">
        <f t="shared" si="104"/>
        <v/>
      </c>
      <c r="Z316" s="158" t="str">
        <f t="shared" si="105"/>
        <v/>
      </c>
      <c r="AA316" s="202" t="str">
        <f t="shared" si="106"/>
        <v/>
      </c>
      <c r="AB316" s="203" t="str">
        <f t="shared" si="117"/>
        <v/>
      </c>
      <c r="AC316" s="158" t="str">
        <f t="shared" si="118"/>
        <v/>
      </c>
      <c r="AD316" s="158" t="str">
        <f t="shared" si="119"/>
        <v/>
      </c>
      <c r="AE316" s="122"/>
      <c r="AF316" s="158" t="e">
        <f ca="1">IF(Length_11!J311&lt;0,ROUNDUP(Length_11!J311*J$3,$M$335),ROUNDDOWN(Length_11!J311*J$3,$M$335))</f>
        <v>#DIV/0!</v>
      </c>
      <c r="AG316" s="158" t="e">
        <f ca="1">IF(Length_11!K311&lt;0,ROUNDDOWN(Length_11!K311*J$3,$M$335),ROUNDUP(Length_11!K311*J$3,$M$335))</f>
        <v>#DIV/0!</v>
      </c>
      <c r="AH316" s="158" t="str">
        <f t="shared" si="107"/>
        <v>-</v>
      </c>
      <c r="AI316" s="158" t="str">
        <f t="shared" si="108"/>
        <v>-</v>
      </c>
      <c r="AJ316" s="158" t="str">
        <f t="shared" si="109"/>
        <v>-</v>
      </c>
      <c r="AK316" s="158" t="str">
        <f t="shared" si="110"/>
        <v>-</v>
      </c>
      <c r="AL316" s="158" t="str">
        <f t="shared" si="120"/>
        <v/>
      </c>
      <c r="AM316" s="158" t="e">
        <f t="shared" ca="1" si="111"/>
        <v>#DIV/0!</v>
      </c>
    </row>
    <row r="317" spans="1:39" ht="15" customHeight="1">
      <c r="B317" s="175" t="b">
        <f>IF(TRIM(Length_11!A312)="",FALSE,TRUE)</f>
        <v>0</v>
      </c>
      <c r="C317" s="158" t="str">
        <f>IF($B317=FALSE,"",VALUE(Length_11!A312))</f>
        <v/>
      </c>
      <c r="D317" s="158" t="str">
        <f>IF($B317=FALSE,"",Length_11!B312)</f>
        <v/>
      </c>
      <c r="E317" s="175" t="str">
        <f>IF($B317=FALSE,"",Length_11!M312)</f>
        <v/>
      </c>
      <c r="F317" s="175" t="str">
        <f>IF($B317=FALSE,"",Length_11!N312)</f>
        <v/>
      </c>
      <c r="G317" s="175" t="str">
        <f>IF($B317=FALSE,"",Length_11!O312)</f>
        <v/>
      </c>
      <c r="H317" s="175" t="str">
        <f>IF($B317=FALSE,"",Length_11!P312)</f>
        <v/>
      </c>
      <c r="I317" s="175" t="str">
        <f>IF($B317=FALSE,"",Length_11!Q312)</f>
        <v/>
      </c>
      <c r="J317" s="175" t="str">
        <f>IF($B317=FALSE,"",Length_11!R312)</f>
        <v/>
      </c>
      <c r="K317" s="158" t="str">
        <f t="shared" si="112"/>
        <v/>
      </c>
      <c r="L317" s="176" t="str">
        <f t="shared" si="97"/>
        <v/>
      </c>
      <c r="M317" s="178" t="str">
        <f>IF($B317=FALSE,"",Calcu!K317*J$3)</f>
        <v/>
      </c>
      <c r="N317" s="177" t="str">
        <f>IF($B317=FALSE,"",Length_11!E625)</f>
        <v/>
      </c>
      <c r="O317" s="158" t="str">
        <f t="shared" si="113"/>
        <v/>
      </c>
      <c r="P317" s="158" t="str">
        <f t="shared" si="114"/>
        <v/>
      </c>
      <c r="Q317" s="158" t="str">
        <f t="shared" si="115"/>
        <v/>
      </c>
      <c r="R317" s="158" t="str">
        <f t="shared" si="116"/>
        <v/>
      </c>
      <c r="S317" s="165" t="str">
        <f t="shared" si="98"/>
        <v/>
      </c>
      <c r="T317" s="197" t="str">
        <f t="shared" si="99"/>
        <v/>
      </c>
      <c r="U317" s="158" t="str">
        <f t="shared" si="100"/>
        <v/>
      </c>
      <c r="V317" s="158" t="str">
        <f t="shared" si="101"/>
        <v/>
      </c>
      <c r="W317" s="158" t="str">
        <f t="shared" si="102"/>
        <v/>
      </c>
      <c r="X317" s="158" t="str">
        <f t="shared" si="103"/>
        <v/>
      </c>
      <c r="Y317" s="158" t="str">
        <f t="shared" si="104"/>
        <v/>
      </c>
      <c r="Z317" s="158" t="str">
        <f t="shared" si="105"/>
        <v/>
      </c>
      <c r="AA317" s="202" t="str">
        <f t="shared" si="106"/>
        <v/>
      </c>
      <c r="AB317" s="203" t="str">
        <f t="shared" si="117"/>
        <v/>
      </c>
      <c r="AC317" s="158" t="str">
        <f t="shared" si="118"/>
        <v/>
      </c>
      <c r="AD317" s="158" t="str">
        <f t="shared" si="119"/>
        <v/>
      </c>
      <c r="AE317" s="122"/>
      <c r="AF317" s="158" t="e">
        <f ca="1">IF(Length_11!J312&lt;0,ROUNDUP(Length_11!J312*J$3,$M$335),ROUNDDOWN(Length_11!J312*J$3,$M$335))</f>
        <v>#DIV/0!</v>
      </c>
      <c r="AG317" s="158" t="e">
        <f ca="1">IF(Length_11!K312&lt;0,ROUNDDOWN(Length_11!K312*J$3,$M$335),ROUNDUP(Length_11!K312*J$3,$M$335))</f>
        <v>#DIV/0!</v>
      </c>
      <c r="AH317" s="158" t="str">
        <f t="shared" si="107"/>
        <v>-</v>
      </c>
      <c r="AI317" s="158" t="str">
        <f t="shared" si="108"/>
        <v>-</v>
      </c>
      <c r="AJ317" s="158" t="str">
        <f t="shared" si="109"/>
        <v>-</v>
      </c>
      <c r="AK317" s="158" t="str">
        <f t="shared" si="110"/>
        <v>-</v>
      </c>
      <c r="AL317" s="158" t="str">
        <f t="shared" si="120"/>
        <v/>
      </c>
      <c r="AM317" s="158" t="e">
        <f t="shared" ca="1" si="111"/>
        <v>#DIV/0!</v>
      </c>
    </row>
    <row r="318" spans="1:39" ht="15" customHeight="1">
      <c r="B318" s="175" t="b">
        <f>IF(TRIM(Length_11!A313)="",FALSE,TRUE)</f>
        <v>0</v>
      </c>
      <c r="C318" s="158" t="str">
        <f>IF($B318=FALSE,"",VALUE(Length_11!A313))</f>
        <v/>
      </c>
      <c r="D318" s="158" t="str">
        <f>IF($B318=FALSE,"",Length_11!B313)</f>
        <v/>
      </c>
      <c r="E318" s="175" t="str">
        <f>IF($B318=FALSE,"",Length_11!M313)</f>
        <v/>
      </c>
      <c r="F318" s="175" t="str">
        <f>IF($B318=FALSE,"",Length_11!N313)</f>
        <v/>
      </c>
      <c r="G318" s="175" t="str">
        <f>IF($B318=FALSE,"",Length_11!O313)</f>
        <v/>
      </c>
      <c r="H318" s="175" t="str">
        <f>IF($B318=FALSE,"",Length_11!P313)</f>
        <v/>
      </c>
      <c r="I318" s="175" t="str">
        <f>IF($B318=FALSE,"",Length_11!Q313)</f>
        <v/>
      </c>
      <c r="J318" s="175" t="str">
        <f>IF($B318=FALSE,"",Length_11!R313)</f>
        <v/>
      </c>
      <c r="K318" s="158" t="str">
        <f t="shared" si="112"/>
        <v/>
      </c>
      <c r="L318" s="176" t="str">
        <f t="shared" si="97"/>
        <v/>
      </c>
      <c r="M318" s="178" t="str">
        <f>IF($B318=FALSE,"",Calcu!K318*J$3)</f>
        <v/>
      </c>
      <c r="N318" s="177" t="str">
        <f>IF($B318=FALSE,"",Length_11!E626)</f>
        <v/>
      </c>
      <c r="O318" s="158" t="str">
        <f t="shared" si="113"/>
        <v/>
      </c>
      <c r="P318" s="158" t="str">
        <f t="shared" si="114"/>
        <v/>
      </c>
      <c r="Q318" s="158" t="str">
        <f t="shared" si="115"/>
        <v/>
      </c>
      <c r="R318" s="158" t="str">
        <f t="shared" si="116"/>
        <v/>
      </c>
      <c r="S318" s="165" t="str">
        <f t="shared" si="98"/>
        <v/>
      </c>
      <c r="T318" s="197" t="str">
        <f t="shared" si="99"/>
        <v/>
      </c>
      <c r="U318" s="158" t="str">
        <f t="shared" si="100"/>
        <v/>
      </c>
      <c r="V318" s="158" t="str">
        <f t="shared" si="101"/>
        <v/>
      </c>
      <c r="W318" s="158" t="str">
        <f t="shared" si="102"/>
        <v/>
      </c>
      <c r="X318" s="158" t="str">
        <f t="shared" si="103"/>
        <v/>
      </c>
      <c r="Y318" s="158" t="str">
        <f t="shared" si="104"/>
        <v/>
      </c>
      <c r="Z318" s="158" t="str">
        <f t="shared" si="105"/>
        <v/>
      </c>
      <c r="AA318" s="202" t="str">
        <f t="shared" si="106"/>
        <v/>
      </c>
      <c r="AB318" s="203" t="str">
        <f t="shared" si="117"/>
        <v/>
      </c>
      <c r="AC318" s="158" t="str">
        <f t="shared" si="118"/>
        <v/>
      </c>
      <c r="AD318" s="158" t="str">
        <f t="shared" si="119"/>
        <v/>
      </c>
      <c r="AE318" s="122"/>
      <c r="AF318" s="158" t="e">
        <f ca="1">IF(Length_11!J313&lt;0,ROUNDUP(Length_11!J313*J$3,$M$335),ROUNDDOWN(Length_11!J313*J$3,$M$335))</f>
        <v>#DIV/0!</v>
      </c>
      <c r="AG318" s="158" t="e">
        <f ca="1">IF(Length_11!K313&lt;0,ROUNDDOWN(Length_11!K313*J$3,$M$335),ROUNDUP(Length_11!K313*J$3,$M$335))</f>
        <v>#DIV/0!</v>
      </c>
      <c r="AH318" s="158" t="str">
        <f t="shared" si="107"/>
        <v>-</v>
      </c>
      <c r="AI318" s="158" t="str">
        <f t="shared" si="108"/>
        <v>-</v>
      </c>
      <c r="AJ318" s="158" t="str">
        <f t="shared" si="109"/>
        <v>-</v>
      </c>
      <c r="AK318" s="158" t="str">
        <f t="shared" si="110"/>
        <v>-</v>
      </c>
      <c r="AL318" s="158" t="str">
        <f t="shared" si="120"/>
        <v/>
      </c>
      <c r="AM318" s="158" t="e">
        <f ca="1">S$335</f>
        <v>#DIV/0!</v>
      </c>
    </row>
    <row r="319" spans="1:39" ht="15" customHeight="1">
      <c r="N319" s="118"/>
      <c r="O319" s="118"/>
      <c r="P319" s="118"/>
      <c r="Q319" s="118"/>
      <c r="R319" s="118"/>
      <c r="S319" s="118"/>
      <c r="T319" s="118"/>
      <c r="W319" s="118"/>
    </row>
    <row r="320" spans="1:39" ht="15" customHeight="1">
      <c r="A320" s="116" t="s">
        <v>144</v>
      </c>
      <c r="C320" s="117"/>
      <c r="D320" s="117"/>
      <c r="E320" s="122"/>
      <c r="F320" s="122"/>
      <c r="G320" s="122"/>
      <c r="H320" s="122"/>
      <c r="I320" s="122"/>
      <c r="J320" s="122"/>
      <c r="K320" s="122"/>
      <c r="L320" s="122"/>
      <c r="M320" s="122"/>
      <c r="N320" s="122"/>
      <c r="O320" s="122"/>
      <c r="P320" s="122"/>
      <c r="Q320" s="122"/>
      <c r="R320" s="122"/>
      <c r="S320" s="122"/>
      <c r="T320" s="122"/>
      <c r="U320" s="122"/>
    </row>
    <row r="321" spans="1:25" ht="15" customHeight="1">
      <c r="A321" s="116"/>
      <c r="B321" s="454"/>
      <c r="C321" s="454" t="s">
        <v>145</v>
      </c>
      <c r="D321" s="461" t="s">
        <v>146</v>
      </c>
      <c r="E321" s="454" t="s">
        <v>147</v>
      </c>
      <c r="F321" s="454" t="s">
        <v>113</v>
      </c>
      <c r="G321" s="448">
        <v>1</v>
      </c>
      <c r="H321" s="450"/>
      <c r="I321" s="450"/>
      <c r="J321" s="450"/>
      <c r="K321" s="449"/>
      <c r="L321" s="156">
        <v>2</v>
      </c>
      <c r="M321" s="448">
        <v>3</v>
      </c>
      <c r="N321" s="450"/>
      <c r="O321" s="450"/>
      <c r="P321" s="449"/>
      <c r="Q321" s="448">
        <v>4</v>
      </c>
      <c r="R321" s="449"/>
      <c r="S321" s="156">
        <v>5</v>
      </c>
      <c r="T321" s="454" t="s">
        <v>418</v>
      </c>
      <c r="U321" s="448" t="s">
        <v>427</v>
      </c>
      <c r="V321" s="449"/>
    </row>
    <row r="322" spans="1:25" ht="15" customHeight="1">
      <c r="A322" s="116"/>
      <c r="B322" s="456"/>
      <c r="C322" s="456"/>
      <c r="D322" s="463"/>
      <c r="E322" s="456"/>
      <c r="F322" s="456"/>
      <c r="G322" s="156" t="s">
        <v>148</v>
      </c>
      <c r="H322" s="156" t="s">
        <v>396</v>
      </c>
      <c r="I322" s="156" t="s">
        <v>397</v>
      </c>
      <c r="J322" s="448" t="s">
        <v>496</v>
      </c>
      <c r="K322" s="449"/>
      <c r="L322" s="156" t="s">
        <v>149</v>
      </c>
      <c r="M322" s="448" t="s">
        <v>148</v>
      </c>
      <c r="N322" s="449"/>
      <c r="O322" s="448" t="s">
        <v>150</v>
      </c>
      <c r="P322" s="449"/>
      <c r="Q322" s="448" t="s">
        <v>151</v>
      </c>
      <c r="R322" s="449"/>
      <c r="S322" s="156" t="s">
        <v>152</v>
      </c>
      <c r="T322" s="464"/>
      <c r="U322" s="156" t="s">
        <v>162</v>
      </c>
      <c r="V322" s="156" t="s">
        <v>425</v>
      </c>
    </row>
    <row r="323" spans="1:25" ht="15" customHeight="1">
      <c r="B323" s="156" t="s">
        <v>153</v>
      </c>
      <c r="C323" s="179" t="s">
        <v>497</v>
      </c>
      <c r="D323" s="180" t="s">
        <v>154</v>
      </c>
      <c r="E323" s="205" t="e">
        <f ca="1">OFFSET(M$8,MATCH(L$3,S$9:S$318,0),0)</f>
        <v>#N/A</v>
      </c>
      <c r="F323" s="181" t="s">
        <v>141</v>
      </c>
      <c r="G323" s="182">
        <f>MAX(L9:L318,N3)*1000</f>
        <v>0</v>
      </c>
      <c r="H323" s="159">
        <v>1</v>
      </c>
      <c r="I323" s="186">
        <v>5</v>
      </c>
      <c r="J323" s="206">
        <f>G323/(H323*SQRT(I323))</f>
        <v>0</v>
      </c>
      <c r="K323" s="160" t="s">
        <v>155</v>
      </c>
      <c r="L323" s="184" t="s">
        <v>156</v>
      </c>
      <c r="M323" s="158"/>
      <c r="N323" s="158"/>
      <c r="O323" s="178">
        <v>1</v>
      </c>
      <c r="P323" s="158"/>
      <c r="Q323" s="185">
        <f t="shared" ref="Q323:Q330" si="121">ABS(J323*O323)</f>
        <v>0</v>
      </c>
      <c r="R323" s="160" t="s">
        <v>155</v>
      </c>
      <c r="S323" s="158">
        <v>5</v>
      </c>
      <c r="T323" s="188">
        <f t="shared" ref="T323:T330" si="122">IF(S323="∞",0,Q323^4/S323)</f>
        <v>0</v>
      </c>
      <c r="U323" s="185" t="str">
        <f t="shared" ref="U323:U330" si="123">IF(OR(L323="직사각형",L323="삼각형"),Q323,"")</f>
        <v/>
      </c>
      <c r="V323" s="185">
        <f>IF(OR(L323="직사각형",L323="삼각형"),"",Q323)</f>
        <v>0</v>
      </c>
    </row>
    <row r="324" spans="1:25" ht="15" customHeight="1">
      <c r="B324" s="156" t="s">
        <v>498</v>
      </c>
      <c r="C324" s="179" t="s">
        <v>499</v>
      </c>
      <c r="D324" s="180" t="s">
        <v>157</v>
      </c>
      <c r="E324" s="205" t="e">
        <f ca="1">OFFSET(N$8,MATCH(L$3,S$9:S$318,0),0)</f>
        <v>#N/A</v>
      </c>
      <c r="F324" s="181" t="s">
        <v>488</v>
      </c>
      <c r="G324" s="158">
        <f>Length_11!G317</f>
        <v>0</v>
      </c>
      <c r="H324" s="158">
        <f>Length_11!H317</f>
        <v>0</v>
      </c>
      <c r="I324" s="158">
        <f>Length_11!J317</f>
        <v>0</v>
      </c>
      <c r="J324" s="206" t="e">
        <f>SQRT(SUMSQ(G324,H324*L3))/I324</f>
        <v>#DIV/0!</v>
      </c>
      <c r="K324" s="160" t="s">
        <v>155</v>
      </c>
      <c r="L324" s="184" t="s">
        <v>500</v>
      </c>
      <c r="M324" s="158"/>
      <c r="N324" s="158"/>
      <c r="O324" s="178">
        <v>1</v>
      </c>
      <c r="P324" s="158"/>
      <c r="Q324" s="185" t="e">
        <f>ABS(J324*O324)</f>
        <v>#DIV/0!</v>
      </c>
      <c r="R324" s="160" t="s">
        <v>155</v>
      </c>
      <c r="S324" s="158" t="s">
        <v>501</v>
      </c>
      <c r="T324" s="188">
        <f t="shared" si="122"/>
        <v>0</v>
      </c>
      <c r="U324" s="185" t="str">
        <f t="shared" si="123"/>
        <v/>
      </c>
      <c r="V324" s="185" t="e">
        <f>IF(OR(L324="직사각형",L324="삼각형"),"",Q324)</f>
        <v>#DIV/0!</v>
      </c>
    </row>
    <row r="325" spans="1:25" ht="15" customHeight="1">
      <c r="B325" s="156" t="s">
        <v>158</v>
      </c>
      <c r="C325" s="179" t="s">
        <v>136</v>
      </c>
      <c r="D325" s="180" t="s">
        <v>159</v>
      </c>
      <c r="E325" s="207" t="e">
        <f ca="1">OFFSET(O$8,MATCH(L$3,S$9:S$318,0),0)</f>
        <v>#N/A</v>
      </c>
      <c r="F325" s="181" t="s">
        <v>142</v>
      </c>
      <c r="G325" s="208">
        <f>1*10^-6</f>
        <v>9.9999999999999995E-7</v>
      </c>
      <c r="H325" s="159">
        <v>1</v>
      </c>
      <c r="I325" s="186">
        <v>3</v>
      </c>
      <c r="J325" s="209">
        <f>SQRT((G325/SQRT(I325)/2)^2+(G325/SQRT(I325)/2)^2)</f>
        <v>4.0824829046386305E-7</v>
      </c>
      <c r="K325" s="181" t="s">
        <v>142</v>
      </c>
      <c r="L325" s="184" t="s">
        <v>165</v>
      </c>
      <c r="M325" s="160" t="e">
        <f ca="1">-G326</f>
        <v>#N/A</v>
      </c>
      <c r="N325" s="158">
        <f>$L$3*1000</f>
        <v>0</v>
      </c>
      <c r="O325" s="178" t="e">
        <f ca="1">M325*N325</f>
        <v>#N/A</v>
      </c>
      <c r="P325" s="158" t="s">
        <v>502</v>
      </c>
      <c r="Q325" s="185" t="e">
        <f t="shared" ref="Q325:Q328" ca="1" si="124">ABS(J325*O325)</f>
        <v>#N/A</v>
      </c>
      <c r="R325" s="160" t="s">
        <v>503</v>
      </c>
      <c r="S325" s="158">
        <f>J325^4/SUM((G325/SQRT(3)/2)^4/(1/2*(100/10)^2),(G325/SQRT(3)/2)^4/(1/2*(100/10)^2))</f>
        <v>100.00000000000004</v>
      </c>
      <c r="T325" s="188" t="e">
        <f t="shared" ca="1" si="122"/>
        <v>#N/A</v>
      </c>
      <c r="U325" s="185" t="e">
        <f t="shared" ca="1" si="123"/>
        <v>#N/A</v>
      </c>
      <c r="V325" s="185" t="str">
        <f>IF(OR(L325="직사각형",L325="삼각형"),"",Q325)</f>
        <v/>
      </c>
    </row>
    <row r="326" spans="1:25" ht="15" customHeight="1">
      <c r="B326" s="156" t="s">
        <v>160</v>
      </c>
      <c r="C326" s="179" t="s">
        <v>504</v>
      </c>
      <c r="D326" s="180" t="s">
        <v>161</v>
      </c>
      <c r="E326" s="158" t="e">
        <f ca="1">OFFSET(P$8,MATCH(L$3,S$9:S$318,0),0)</f>
        <v>#N/A</v>
      </c>
      <c r="F326" s="181" t="s">
        <v>505</v>
      </c>
      <c r="G326" s="160" t="e">
        <f ca="1">MAX(ABS(E326),IF(기본정보!H$12=1,1,0.3))</f>
        <v>#N/A</v>
      </c>
      <c r="H326" s="159">
        <v>1</v>
      </c>
      <c r="I326" s="186">
        <v>3</v>
      </c>
      <c r="J326" s="183" t="e">
        <f ca="1">G326/SQRT(I326)</f>
        <v>#N/A</v>
      </c>
      <c r="K326" s="181" t="s">
        <v>143</v>
      </c>
      <c r="L326" s="184" t="s">
        <v>506</v>
      </c>
      <c r="M326" s="208" t="e">
        <f ca="1">-E325</f>
        <v>#N/A</v>
      </c>
      <c r="N326" s="158">
        <f t="shared" ref="N326:N328" si="125">$L$3*1000</f>
        <v>0</v>
      </c>
      <c r="O326" s="241" t="e">
        <f ca="1">M326*N326</f>
        <v>#N/A</v>
      </c>
      <c r="P326" s="158" t="s">
        <v>163</v>
      </c>
      <c r="Q326" s="185" t="e">
        <f t="shared" ca="1" si="124"/>
        <v>#N/A</v>
      </c>
      <c r="R326" s="160" t="s">
        <v>155</v>
      </c>
      <c r="S326" s="158">
        <f>ROUNDDOWN(1/2*(100/20)^2,0)</f>
        <v>12</v>
      </c>
      <c r="T326" s="188" t="e">
        <f t="shared" ca="1" si="122"/>
        <v>#N/A</v>
      </c>
      <c r="U326" s="185" t="e">
        <f t="shared" ca="1" si="123"/>
        <v>#N/A</v>
      </c>
      <c r="V326" s="185" t="str">
        <f>IF(OR(L326="직사각형",L326="삼각형"),"",Q326)</f>
        <v/>
      </c>
    </row>
    <row r="327" spans="1:25" ht="15" customHeight="1">
      <c r="B327" s="156" t="s">
        <v>507</v>
      </c>
      <c r="C327" s="179" t="s">
        <v>137</v>
      </c>
      <c r="D327" s="180" t="s">
        <v>164</v>
      </c>
      <c r="E327" s="207" t="e">
        <f ca="1">OFFSET(Q$8,MATCH(L$3,S$9:S$318,0),0)</f>
        <v>#N/A</v>
      </c>
      <c r="F327" s="181" t="s">
        <v>142</v>
      </c>
      <c r="G327" s="208">
        <f>1*10^-6</f>
        <v>9.9999999999999995E-7</v>
      </c>
      <c r="H327" s="159">
        <v>1</v>
      </c>
      <c r="I327" s="186">
        <v>3</v>
      </c>
      <c r="J327" s="209">
        <f>SQRT((G327/SQRT(I327))^2+(G327/SQRT(I327))^2)</f>
        <v>8.1649658092772609E-7</v>
      </c>
      <c r="K327" s="181" t="s">
        <v>142</v>
      </c>
      <c r="L327" s="184" t="s">
        <v>508</v>
      </c>
      <c r="M327" s="160" t="e">
        <f ca="1">-E328</f>
        <v>#N/A</v>
      </c>
      <c r="N327" s="158">
        <f t="shared" si="125"/>
        <v>0</v>
      </c>
      <c r="O327" s="178" t="e">
        <f ca="1">M327*N327</f>
        <v>#N/A</v>
      </c>
      <c r="P327" s="158" t="s">
        <v>324</v>
      </c>
      <c r="Q327" s="185" t="e">
        <f t="shared" ca="1" si="124"/>
        <v>#N/A</v>
      </c>
      <c r="R327" s="160" t="s">
        <v>155</v>
      </c>
      <c r="S327" s="158">
        <f>J327^4/SUM((G327/SQRT(3))^4/(1/2*(100/10)^2),(G327/SQRT(3))^4/(1/2*(100/10)^2))</f>
        <v>100.00000000000004</v>
      </c>
      <c r="T327" s="188" t="e">
        <f t="shared" ca="1" si="122"/>
        <v>#N/A</v>
      </c>
      <c r="U327" s="185" t="e">
        <f t="shared" ca="1" si="123"/>
        <v>#N/A</v>
      </c>
      <c r="V327" s="185" t="str">
        <f>IF(OR(L327="직사각형",L327="삼각형"),"",Q327)</f>
        <v/>
      </c>
    </row>
    <row r="328" spans="1:25" ht="15" customHeight="1">
      <c r="B328" s="156" t="s">
        <v>166</v>
      </c>
      <c r="C328" s="179" t="s">
        <v>167</v>
      </c>
      <c r="D328" s="180" t="s">
        <v>168</v>
      </c>
      <c r="E328" s="158" t="e">
        <f ca="1">OFFSET(R$8,MATCH(L$3,S$9:S$318,0),0)</f>
        <v>#N/A</v>
      </c>
      <c r="F328" s="181" t="s">
        <v>143</v>
      </c>
      <c r="G328" s="160">
        <f>IF(기본정보!H$12=1,3,1)</f>
        <v>1</v>
      </c>
      <c r="H328" s="159">
        <v>1</v>
      </c>
      <c r="I328" s="186">
        <v>3</v>
      </c>
      <c r="J328" s="183">
        <f>G328/SQRT(I328)</f>
        <v>0.57735026918962584</v>
      </c>
      <c r="K328" s="181" t="s">
        <v>143</v>
      </c>
      <c r="L328" s="184" t="s">
        <v>162</v>
      </c>
      <c r="M328" s="210" t="e">
        <f ca="1">-E327</f>
        <v>#N/A</v>
      </c>
      <c r="N328" s="158">
        <f t="shared" si="125"/>
        <v>0</v>
      </c>
      <c r="O328" s="209" t="e">
        <f ca="1">M328*N328</f>
        <v>#N/A</v>
      </c>
      <c r="P328" s="158" t="s">
        <v>509</v>
      </c>
      <c r="Q328" s="185" t="e">
        <f t="shared" ca="1" si="124"/>
        <v>#N/A</v>
      </c>
      <c r="R328" s="160" t="s">
        <v>503</v>
      </c>
      <c r="S328" s="158">
        <f>ROUNDDOWN(1/2*(100/20)^2,0)</f>
        <v>12</v>
      </c>
      <c r="T328" s="188" t="e">
        <f t="shared" ca="1" si="122"/>
        <v>#N/A</v>
      </c>
      <c r="U328" s="185" t="e">
        <f t="shared" ca="1" si="123"/>
        <v>#N/A</v>
      </c>
      <c r="V328" s="185" t="str">
        <f t="shared" ref="V328:V330" si="126">IF(OR(L328="직사각형",L328="삼각형"),"",Q328)</f>
        <v/>
      </c>
    </row>
    <row r="329" spans="1:25" ht="15" customHeight="1">
      <c r="B329" s="156" t="s">
        <v>510</v>
      </c>
      <c r="C329" s="179" t="s">
        <v>169</v>
      </c>
      <c r="D329" s="180" t="s">
        <v>511</v>
      </c>
      <c r="E329" s="205" t="e">
        <f ca="1">OFFSET(AA$8,MATCH(L$3,S$9:S$318,0),0)</f>
        <v>#N/A</v>
      </c>
      <c r="F329" s="181" t="s">
        <v>141</v>
      </c>
      <c r="G329" s="185" t="e">
        <f ca="1">E329*1000</f>
        <v>#N/A</v>
      </c>
      <c r="H329" s="158">
        <v>2</v>
      </c>
      <c r="I329" s="186">
        <v>3</v>
      </c>
      <c r="J329" s="206" t="e">
        <f ca="1">G329/H329/SQRT(I329)</f>
        <v>#N/A</v>
      </c>
      <c r="K329" s="160" t="s">
        <v>503</v>
      </c>
      <c r="L329" s="184" t="s">
        <v>506</v>
      </c>
      <c r="M329" s="158"/>
      <c r="N329" s="158"/>
      <c r="O329" s="178">
        <v>1</v>
      </c>
      <c r="P329" s="158"/>
      <c r="Q329" s="185" t="e">
        <f t="shared" ca="1" si="121"/>
        <v>#N/A</v>
      </c>
      <c r="R329" s="160" t="s">
        <v>503</v>
      </c>
      <c r="S329" s="158" t="s">
        <v>501</v>
      </c>
      <c r="T329" s="188">
        <f t="shared" si="122"/>
        <v>0</v>
      </c>
      <c r="U329" s="185" t="e">
        <f t="shared" ca="1" si="123"/>
        <v>#N/A</v>
      </c>
      <c r="V329" s="185" t="str">
        <f t="shared" si="126"/>
        <v/>
      </c>
    </row>
    <row r="330" spans="1:25" ht="15" customHeight="1">
      <c r="B330" s="156" t="s">
        <v>512</v>
      </c>
      <c r="C330" s="179" t="s">
        <v>513</v>
      </c>
      <c r="D330" s="180" t="s">
        <v>514</v>
      </c>
      <c r="E330" s="158">
        <v>0</v>
      </c>
      <c r="F330" s="181" t="s">
        <v>515</v>
      </c>
      <c r="G330" s="158">
        <f>Length_11!M317</f>
        <v>0</v>
      </c>
      <c r="H330" s="158">
        <v>2</v>
      </c>
      <c r="I330" s="186">
        <v>3</v>
      </c>
      <c r="J330" s="206">
        <f>G330/H330/SQRT(I330)</f>
        <v>0</v>
      </c>
      <c r="K330" s="160" t="s">
        <v>503</v>
      </c>
      <c r="L330" s="184" t="s">
        <v>162</v>
      </c>
      <c r="M330" s="158"/>
      <c r="N330" s="158"/>
      <c r="O330" s="178">
        <v>1</v>
      </c>
      <c r="P330" s="158"/>
      <c r="Q330" s="185">
        <f t="shared" si="121"/>
        <v>0</v>
      </c>
      <c r="R330" s="160" t="s">
        <v>503</v>
      </c>
      <c r="S330" s="158">
        <v>12</v>
      </c>
      <c r="T330" s="188">
        <f t="shared" si="122"/>
        <v>0</v>
      </c>
      <c r="U330" s="185">
        <f t="shared" si="123"/>
        <v>0</v>
      </c>
      <c r="V330" s="185" t="str">
        <f t="shared" si="126"/>
        <v/>
      </c>
    </row>
    <row r="331" spans="1:25" ht="15" customHeight="1">
      <c r="B331" s="156" t="s">
        <v>516</v>
      </c>
      <c r="C331" s="179" t="s">
        <v>170</v>
      </c>
      <c r="D331" s="180" t="s">
        <v>171</v>
      </c>
      <c r="E331" s="205" t="e">
        <f ca="1">E323+E324-(E325*E326+E327*E328)*L3+E329</f>
        <v>#N/A</v>
      </c>
      <c r="F331" s="181" t="s">
        <v>515</v>
      </c>
      <c r="G331" s="471"/>
      <c r="H331" s="472"/>
      <c r="I331" s="472"/>
      <c r="J331" s="472"/>
      <c r="K331" s="472"/>
      <c r="L331" s="472"/>
      <c r="M331" s="472"/>
      <c r="N331" s="472"/>
      <c r="O331" s="472"/>
      <c r="P331" s="473"/>
      <c r="Q331" s="187" t="e">
        <f>SQRT(SUMSQ(Q323:Q330))</f>
        <v>#DIV/0!</v>
      </c>
      <c r="R331" s="160" t="s">
        <v>503</v>
      </c>
      <c r="S331" s="165" t="e">
        <f ca="1">IF(T331=0,"∞",ROUNDDOWN(Q331^4/T331,0))</f>
        <v>#N/A</v>
      </c>
      <c r="T331" s="267" t="e">
        <f ca="1">SUM(T323:T330)</f>
        <v>#N/A</v>
      </c>
      <c r="U331" s="260" t="e">
        <f ca="1">SQRT(SUMSQ(U323:U330))</f>
        <v>#N/A</v>
      </c>
      <c r="V331" s="260" t="e">
        <f>SQRT(SUMSQ(V323:V330))</f>
        <v>#DIV/0!</v>
      </c>
      <c r="W331" s="122"/>
      <c r="X331" s="122"/>
      <c r="Y331" s="122"/>
    </row>
    <row r="332" spans="1:25" ht="15" customHeight="1">
      <c r="R332" s="122"/>
      <c r="S332" s="122"/>
      <c r="T332" s="119"/>
      <c r="U332" s="119"/>
    </row>
    <row r="333" spans="1:25" ht="15" customHeight="1">
      <c r="B333" s="196"/>
      <c r="C333" s="448" t="s">
        <v>517</v>
      </c>
      <c r="D333" s="450"/>
      <c r="E333" s="450"/>
      <c r="F333" s="450"/>
      <c r="G333" s="449"/>
      <c r="H333" s="156" t="s">
        <v>518</v>
      </c>
      <c r="I333" s="156" t="s">
        <v>519</v>
      </c>
      <c r="J333" s="448" t="s">
        <v>520</v>
      </c>
      <c r="K333" s="450"/>
      <c r="L333" s="450"/>
      <c r="M333" s="449"/>
      <c r="N333" s="156" t="s">
        <v>521</v>
      </c>
      <c r="O333" s="448" t="s">
        <v>522</v>
      </c>
      <c r="P333" s="450"/>
      <c r="Q333" s="449"/>
      <c r="R333" s="454" t="s">
        <v>523</v>
      </c>
      <c r="S333" s="448" t="s">
        <v>524</v>
      </c>
      <c r="T333" s="449"/>
      <c r="U333" s="119"/>
    </row>
    <row r="334" spans="1:25" ht="15" customHeight="1">
      <c r="B334" s="196"/>
      <c r="C334" s="196">
        <v>1</v>
      </c>
      <c r="D334" s="196">
        <v>2</v>
      </c>
      <c r="E334" s="196" t="s">
        <v>139</v>
      </c>
      <c r="F334" s="196" t="s">
        <v>525</v>
      </c>
      <c r="G334" s="196" t="s">
        <v>526</v>
      </c>
      <c r="H334" s="196" t="s">
        <v>141</v>
      </c>
      <c r="I334" s="196" t="s">
        <v>141</v>
      </c>
      <c r="J334" s="156" t="s">
        <v>527</v>
      </c>
      <c r="K334" s="156" t="s">
        <v>421</v>
      </c>
      <c r="L334" s="156" t="s">
        <v>519</v>
      </c>
      <c r="M334" s="156" t="s">
        <v>174</v>
      </c>
      <c r="N334" s="196"/>
      <c r="O334" s="156" t="s">
        <v>527</v>
      </c>
      <c r="P334" s="156" t="s">
        <v>528</v>
      </c>
      <c r="Q334" s="156" t="s">
        <v>422</v>
      </c>
      <c r="R334" s="456"/>
      <c r="S334" s="156" t="s">
        <v>547</v>
      </c>
      <c r="T334" s="156" t="s">
        <v>548</v>
      </c>
      <c r="U334" s="119"/>
    </row>
    <row r="335" spans="1:25" ht="15" customHeight="1">
      <c r="B335" s="196" t="s">
        <v>517</v>
      </c>
      <c r="C335" s="124" t="e">
        <f ca="1">E346*Q331</f>
        <v>#DIV/0!</v>
      </c>
      <c r="D335" s="124"/>
      <c r="E335" s="124"/>
      <c r="F335" s="126" t="str">
        <f>R331</f>
        <v>μm</v>
      </c>
      <c r="G335" s="215" t="e">
        <f ca="1">C335/1000</f>
        <v>#DIV/0!</v>
      </c>
      <c r="H335" s="215" t="e">
        <f ca="1">MAX(G335:G336)</f>
        <v>#DIV/0!</v>
      </c>
      <c r="I335" s="148">
        <f>N3</f>
        <v>0</v>
      </c>
      <c r="J335" s="123" t="e">
        <f ca="1">IF(H335&lt;0.00001,6,IF(H335&lt;0.0001,5,IF(H335&lt;0.001,4,IF(H335&lt;0.01,3,IF(H335&lt;0.1,2,IF(H335&lt;1,1,IF(H335&lt;10,0,IF(H335&lt;100,-1,-2))))))))+K336</f>
        <v>#DIV/0!</v>
      </c>
      <c r="K335" s="123" t="e">
        <f ca="1">J335+IF(AND(H334="μm",I334="mm"),3,0)</f>
        <v>#DIV/0!</v>
      </c>
      <c r="L335" s="158">
        <f>IFERROR(LEN(I335)-FIND(".",I335),0)</f>
        <v>0</v>
      </c>
      <c r="M335" s="188" t="e">
        <f ca="1">IF(M336=TRUE,MIN(K335:L335),K335)</f>
        <v>#DIV/0!</v>
      </c>
      <c r="N335" s="148" t="e">
        <f ca="1">ABS((H335-ROUND(H335,M335))/H335*100)</f>
        <v>#DIV/0!</v>
      </c>
      <c r="O335" s="158" t="e">
        <f ca="1">OFFSET(P339,MATCH(J335,O340:O349,0),0)</f>
        <v>#DIV/0!</v>
      </c>
      <c r="P335" s="158" t="e">
        <f ca="1">OFFSET(P339,MATCH(M335,O340:O349,0),0)</f>
        <v>#DIV/0!</v>
      </c>
      <c r="Q335" s="158" t="str">
        <f ca="1">OFFSET(P339,MATCH(L335,O340:O349,0),0)</f>
        <v>0</v>
      </c>
      <c r="R335" s="127" t="e">
        <f ca="1">IF(H335=G335,0,1)</f>
        <v>#DIV/0!</v>
      </c>
      <c r="S335" s="130" t="e">
        <f ca="1">TEXT(IF(N335&gt;5,ROUNDUP(H335,M335),ROUND(H335,M335)),P335)</f>
        <v>#DIV/0!</v>
      </c>
      <c r="T335" s="130" t="e">
        <f ca="1">S335&amp;" "&amp;H334</f>
        <v>#DIV/0!</v>
      </c>
      <c r="U335" s="119"/>
    </row>
    <row r="336" spans="1:25" ht="15" customHeight="1">
      <c r="B336" s="196" t="s">
        <v>62</v>
      </c>
      <c r="C336" s="125" t="e">
        <f ca="1">$V$3</f>
        <v>#N/A</v>
      </c>
      <c r="D336" s="126" t="e">
        <f ca="1">$W$3</f>
        <v>#N/A</v>
      </c>
      <c r="E336" s="126">
        <f>L3</f>
        <v>0</v>
      </c>
      <c r="F336" s="126" t="e">
        <f ca="1">$X$3</f>
        <v>#N/A</v>
      </c>
      <c r="G336" s="216" t="e">
        <f ca="1">SQRT(SUMSQ(C336,D336*E336))/1000</f>
        <v>#N/A</v>
      </c>
      <c r="J336" s="156" t="s">
        <v>415</v>
      </c>
      <c r="K336" s="158">
        <f>IF(O336=TRUE,1,기본정보!$A$47)</f>
        <v>1</v>
      </c>
      <c r="L336" s="156" t="s">
        <v>416</v>
      </c>
      <c r="M336" s="158" t="b">
        <f>IF(O336=TRUE,FALSE,기본정보!$A$52)</f>
        <v>0</v>
      </c>
      <c r="N336" s="156" t="s">
        <v>417</v>
      </c>
      <c r="O336" s="158" t="b">
        <f>기본정보!$A$46=0</f>
        <v>1</v>
      </c>
      <c r="P336" s="122"/>
      <c r="Q336" s="119"/>
      <c r="R336" s="119"/>
      <c r="S336" s="119"/>
      <c r="T336" s="119"/>
      <c r="U336" s="119"/>
    </row>
    <row r="337" spans="2:27" ht="15" customHeight="1">
      <c r="B337" s="120"/>
      <c r="C337" s="120"/>
      <c r="D337" s="120"/>
      <c r="O337" s="122"/>
      <c r="P337" s="122"/>
      <c r="Q337" s="119"/>
      <c r="R337" s="119"/>
      <c r="S337" s="119"/>
      <c r="T337" s="119"/>
      <c r="U337" s="119"/>
    </row>
    <row r="338" spans="2:27" ht="15" customHeight="1">
      <c r="B338" s="211" t="s">
        <v>172</v>
      </c>
      <c r="C338" s="119"/>
      <c r="D338" s="119"/>
      <c r="E338" s="119"/>
      <c r="F338" s="119"/>
      <c r="G338" s="119"/>
      <c r="H338" s="119"/>
      <c r="I338" s="179" t="s">
        <v>53</v>
      </c>
      <c r="J338" s="179" t="s">
        <v>176</v>
      </c>
      <c r="K338" s="121"/>
      <c r="L338" s="121"/>
      <c r="M338" s="121"/>
      <c r="N338" s="121"/>
      <c r="O338" s="268" t="s">
        <v>177</v>
      </c>
      <c r="P338" s="268" t="s">
        <v>178</v>
      </c>
      <c r="R338" s="170" t="s">
        <v>111</v>
      </c>
      <c r="S338" s="271"/>
      <c r="T338" s="170" t="s">
        <v>529</v>
      </c>
      <c r="U338" s="271"/>
      <c r="V338" s="120"/>
      <c r="W338" s="120"/>
      <c r="X338" s="120"/>
      <c r="Y338" s="120"/>
      <c r="Z338" s="122"/>
      <c r="AA338" s="122"/>
    </row>
    <row r="339" spans="2:27" ht="15" customHeight="1">
      <c r="B339" s="451" t="s">
        <v>419</v>
      </c>
      <c r="C339" s="453"/>
      <c r="D339" s="454" t="s">
        <v>424</v>
      </c>
      <c r="E339" s="156" t="s">
        <v>162</v>
      </c>
      <c r="F339" s="156" t="s">
        <v>425</v>
      </c>
      <c r="G339" s="156" t="s">
        <v>426</v>
      </c>
      <c r="H339" s="119"/>
      <c r="I339" s="179"/>
      <c r="J339" s="179">
        <v>95.45</v>
      </c>
      <c r="K339" s="121"/>
      <c r="L339" s="121"/>
      <c r="M339" s="121"/>
      <c r="N339" s="121"/>
      <c r="O339" s="274" t="s">
        <v>179</v>
      </c>
      <c r="P339" s="274" t="s">
        <v>530</v>
      </c>
      <c r="R339" s="170" t="s">
        <v>531</v>
      </c>
      <c r="S339" s="271"/>
      <c r="T339" s="170" t="s">
        <v>180</v>
      </c>
      <c r="U339" s="271"/>
      <c r="V339" s="120"/>
      <c r="W339" s="120"/>
      <c r="X339" s="120"/>
      <c r="Y339" s="120"/>
      <c r="Z339" s="122"/>
      <c r="AA339" s="122"/>
    </row>
    <row r="340" spans="2:27" ht="15" customHeight="1">
      <c r="B340" s="196" t="s">
        <v>532</v>
      </c>
      <c r="C340" s="266" t="s">
        <v>420</v>
      </c>
      <c r="D340" s="456"/>
      <c r="E340" s="272" t="e">
        <f ca="1">U331</f>
        <v>#N/A</v>
      </c>
      <c r="F340" s="272" t="e">
        <f>V331</f>
        <v>#DIV/0!</v>
      </c>
      <c r="G340" s="212" t="e">
        <f ca="1">F340/E340</f>
        <v>#DIV/0!</v>
      </c>
      <c r="H340" s="119"/>
      <c r="I340" s="158">
        <v>1</v>
      </c>
      <c r="J340" s="158">
        <v>13.97</v>
      </c>
      <c r="K340" s="121"/>
      <c r="L340" s="121"/>
      <c r="M340" s="121"/>
      <c r="N340" s="121"/>
      <c r="O340" s="189">
        <v>0</v>
      </c>
      <c r="P340" s="190" t="s">
        <v>533</v>
      </c>
      <c r="R340" s="170" t="s">
        <v>534</v>
      </c>
      <c r="S340" s="271"/>
      <c r="T340" s="170" t="s">
        <v>535</v>
      </c>
      <c r="U340" s="271"/>
      <c r="V340" s="120"/>
      <c r="W340" s="120"/>
      <c r="X340" s="120"/>
      <c r="Y340" s="120"/>
      <c r="Z340" s="122"/>
      <c r="AA340" s="122"/>
    </row>
    <row r="341" spans="2:27" ht="15" customHeight="1">
      <c r="B341" s="158">
        <v>1</v>
      </c>
      <c r="C341" s="185">
        <f ca="1">IFERROR(LARGE(U323:U330,B341),0)</f>
        <v>0</v>
      </c>
      <c r="D341" s="156" t="s">
        <v>398</v>
      </c>
      <c r="E341" s="468" t="e">
        <f ca="1">SQRT(SUMSQ(C343:C348,V323:V330))</f>
        <v>#DIV/0!</v>
      </c>
      <c r="F341" s="468"/>
      <c r="G341" s="469" t="e">
        <f ca="1">E341/SQRT(SUMSQ(E342,F342))</f>
        <v>#DIV/0!</v>
      </c>
      <c r="H341" s="119"/>
      <c r="I341" s="158">
        <v>2</v>
      </c>
      <c r="J341" s="158">
        <v>4.53</v>
      </c>
      <c r="K341" s="121"/>
      <c r="L341" s="121"/>
      <c r="M341" s="121"/>
      <c r="N341" s="121"/>
      <c r="O341" s="189">
        <v>1</v>
      </c>
      <c r="P341" s="190" t="s">
        <v>181</v>
      </c>
      <c r="R341" s="170"/>
      <c r="S341" s="271"/>
      <c r="T341" s="170"/>
      <c r="U341" s="271"/>
      <c r="V341" s="121"/>
      <c r="W341" s="121"/>
      <c r="X341" s="120"/>
      <c r="Y341" s="120"/>
      <c r="Z341" s="122"/>
      <c r="AA341" s="122"/>
    </row>
    <row r="342" spans="2:27" ht="15" customHeight="1">
      <c r="B342" s="158">
        <v>2</v>
      </c>
      <c r="C342" s="185">
        <f ca="1">IFERROR(LARGE(U323:U330,B342),0)</f>
        <v>0</v>
      </c>
      <c r="D342" s="156" t="s">
        <v>175</v>
      </c>
      <c r="E342" s="272">
        <f ca="1">C341</f>
        <v>0</v>
      </c>
      <c r="F342" s="272">
        <f ca="1">C342</f>
        <v>0</v>
      </c>
      <c r="G342" s="470"/>
      <c r="H342" s="119"/>
      <c r="I342" s="158">
        <v>3</v>
      </c>
      <c r="J342" s="158">
        <v>3.31</v>
      </c>
      <c r="K342" s="121"/>
      <c r="L342" s="121"/>
      <c r="M342" s="121"/>
      <c r="N342" s="121"/>
      <c r="O342" s="189">
        <v>2</v>
      </c>
      <c r="P342" s="190" t="s">
        <v>536</v>
      </c>
      <c r="U342" s="121"/>
      <c r="V342" s="121"/>
      <c r="W342" s="121"/>
      <c r="X342" s="120"/>
      <c r="Y342" s="120"/>
      <c r="Z342" s="122"/>
      <c r="AA342" s="122"/>
    </row>
    <row r="343" spans="2:27" ht="15" customHeight="1">
      <c r="B343" s="158">
        <v>3</v>
      </c>
      <c r="C343" s="187">
        <f ca="1">IFERROR(LARGE(U323:U330,B343),0)</f>
        <v>0</v>
      </c>
      <c r="D343" s="454" t="s">
        <v>173</v>
      </c>
      <c r="E343" s="214" t="s">
        <v>399</v>
      </c>
      <c r="F343" s="214" t="s">
        <v>423</v>
      </c>
      <c r="G343" s="214" t="s">
        <v>400</v>
      </c>
      <c r="H343" s="119"/>
      <c r="I343" s="158">
        <v>4</v>
      </c>
      <c r="J343" s="158">
        <v>2.87</v>
      </c>
      <c r="K343" s="121"/>
      <c r="L343" s="121"/>
      <c r="M343" s="121"/>
      <c r="N343" s="121"/>
      <c r="O343" s="189">
        <v>3</v>
      </c>
      <c r="P343" s="190" t="s">
        <v>182</v>
      </c>
      <c r="U343" s="121"/>
      <c r="V343" s="121"/>
      <c r="W343" s="121"/>
      <c r="X343" s="120"/>
      <c r="Y343" s="120"/>
      <c r="Z343" s="122"/>
      <c r="AA343" s="120"/>
    </row>
    <row r="344" spans="2:27" ht="15" customHeight="1">
      <c r="B344" s="158">
        <v>4</v>
      </c>
      <c r="C344" s="187">
        <f ca="1">IFERROR(LARGE(U323:U330,B344),0)</f>
        <v>0</v>
      </c>
      <c r="D344" s="456"/>
      <c r="E344" s="158">
        <f ca="1">OFFSET(G322,MATCH(E342,U323:U330,0),0)/IF(OFFSET(H322,MATCH(E342,U323:U330,0),0)="",1,OFFSET(H322,MATCH(E342,U323:U330,0),0))</f>
        <v>0</v>
      </c>
      <c r="F344" s="158">
        <f ca="1">OFFSET(G322,MATCH(F342,U323:U330,0),0)/IF(OFFSET(H322,MATCH(F342,U323:U330,0),0)="",1,OFFSET(H322,MATCH(F342,U323:U330,0),0))</f>
        <v>0</v>
      </c>
      <c r="G344" s="272" t="e">
        <f ca="1">ABS(E344-F344)/(E344+F344)</f>
        <v>#DIV/0!</v>
      </c>
      <c r="H344" s="119"/>
      <c r="I344" s="158">
        <v>5</v>
      </c>
      <c r="J344" s="158">
        <v>2.65</v>
      </c>
      <c r="K344" s="121"/>
      <c r="L344" s="121"/>
      <c r="M344" s="121"/>
      <c r="N344" s="121"/>
      <c r="O344" s="189">
        <v>4</v>
      </c>
      <c r="P344" s="190" t="s">
        <v>183</v>
      </c>
      <c r="V344" s="120"/>
      <c r="W344" s="120"/>
      <c r="X344" s="120"/>
      <c r="Y344" s="120"/>
      <c r="Z344" s="120"/>
      <c r="AA344" s="120"/>
    </row>
    <row r="345" spans="2:27" ht="15" customHeight="1">
      <c r="B345" s="158">
        <v>5</v>
      </c>
      <c r="C345" s="187">
        <f ca="1">IFERROR(LARGE(U323:U330,B345),0)</f>
        <v>0</v>
      </c>
      <c r="D345" s="156" t="s">
        <v>537</v>
      </c>
      <c r="E345" s="213" t="e">
        <f ca="1">IF(AND(G340&lt;0.3,G341&lt;0.3),"사다리꼴","정규")</f>
        <v>#DIV/0!</v>
      </c>
      <c r="F345" s="119"/>
      <c r="G345" s="119"/>
      <c r="H345" s="119"/>
      <c r="I345" s="158">
        <v>6</v>
      </c>
      <c r="J345" s="158">
        <v>2.52</v>
      </c>
      <c r="K345" s="121"/>
      <c r="L345" s="121"/>
      <c r="M345" s="121"/>
      <c r="N345" s="121"/>
      <c r="O345" s="189">
        <v>5</v>
      </c>
      <c r="P345" s="190" t="s">
        <v>184</v>
      </c>
      <c r="V345" s="120"/>
      <c r="W345" s="120"/>
      <c r="X345" s="120"/>
      <c r="Y345" s="120"/>
      <c r="Z345" s="120"/>
      <c r="AA345" s="120"/>
    </row>
    <row r="346" spans="2:27" ht="15" customHeight="1">
      <c r="B346" s="158">
        <v>6</v>
      </c>
      <c r="C346" s="187">
        <f ca="1">IFERROR(LARGE(U323:U330,B346),0)</f>
        <v>0</v>
      </c>
      <c r="D346" s="156" t="s">
        <v>78</v>
      </c>
      <c r="E346" s="158" t="e">
        <f ca="1">IF(E345="정규",IF(OR(S331="∞",S331&gt;=10),2,OFFSET(J339,MATCH(S331,I340:I349,0),0)),ROUND((1-SQRT((1-0.95)*(1-G344^2)))/SQRT((1+G344^2)/6),2))</f>
        <v>#DIV/0!</v>
      </c>
      <c r="F346" s="119"/>
      <c r="G346" s="119"/>
      <c r="H346" s="119"/>
      <c r="I346" s="158">
        <v>7</v>
      </c>
      <c r="J346" s="158">
        <v>2.4300000000000002</v>
      </c>
      <c r="K346" s="121"/>
      <c r="L346" s="121"/>
      <c r="M346" s="121"/>
      <c r="N346" s="121"/>
      <c r="O346" s="189">
        <v>6</v>
      </c>
      <c r="P346" s="190" t="s">
        <v>538</v>
      </c>
      <c r="V346" s="120"/>
      <c r="W346" s="120"/>
      <c r="X346" s="120"/>
      <c r="Y346" s="120"/>
      <c r="Z346" s="120"/>
      <c r="AA346" s="120"/>
    </row>
    <row r="347" spans="2:27" ht="15" customHeight="1">
      <c r="B347" s="158">
        <v>7</v>
      </c>
      <c r="C347" s="187">
        <f ca="1">IFERROR(LARGE(U323:U330,B347),0)</f>
        <v>0</v>
      </c>
      <c r="D347" s="119"/>
      <c r="E347" s="119"/>
      <c r="F347" s="119"/>
      <c r="G347" s="119"/>
      <c r="H347" s="119"/>
      <c r="I347" s="158">
        <v>8</v>
      </c>
      <c r="J347" s="158">
        <v>2.37</v>
      </c>
      <c r="K347" s="121"/>
      <c r="L347" s="121"/>
      <c r="M347" s="121"/>
      <c r="N347" s="121"/>
      <c r="O347" s="189">
        <v>7</v>
      </c>
      <c r="P347" s="190" t="s">
        <v>185</v>
      </c>
      <c r="V347" s="120"/>
      <c r="W347" s="120"/>
      <c r="X347" s="120"/>
      <c r="Y347" s="120"/>
      <c r="Z347" s="120"/>
      <c r="AA347" s="120"/>
    </row>
    <row r="348" spans="2:27" ht="15" customHeight="1">
      <c r="B348" s="158">
        <v>8</v>
      </c>
      <c r="C348" s="187">
        <f ca="1">IFERROR(LARGE(U323:U330,B348),0)</f>
        <v>0</v>
      </c>
      <c r="D348" s="119"/>
      <c r="E348" s="119"/>
      <c r="F348" s="119"/>
      <c r="G348" s="119"/>
      <c r="H348" s="119"/>
      <c r="I348" s="158">
        <v>9</v>
      </c>
      <c r="J348" s="158">
        <v>2.3199999999999998</v>
      </c>
      <c r="K348" s="121"/>
      <c r="L348" s="121"/>
      <c r="M348" s="121"/>
      <c r="N348" s="121"/>
      <c r="O348" s="189">
        <v>8</v>
      </c>
      <c r="P348" s="190" t="s">
        <v>539</v>
      </c>
      <c r="V348" s="120"/>
      <c r="W348" s="120"/>
      <c r="X348" s="120"/>
      <c r="Y348" s="120"/>
      <c r="Z348" s="120"/>
      <c r="AA348" s="120"/>
    </row>
    <row r="349" spans="2:27" ht="15" customHeight="1">
      <c r="B349" s="119"/>
      <c r="C349" s="119"/>
      <c r="D349" s="119"/>
      <c r="E349" s="119"/>
      <c r="F349" s="119"/>
      <c r="G349" s="119"/>
      <c r="H349" s="119"/>
      <c r="I349" s="158" t="s">
        <v>54</v>
      </c>
      <c r="J349" s="158">
        <v>2</v>
      </c>
      <c r="K349" s="121"/>
      <c r="L349" s="121"/>
      <c r="M349" s="121"/>
      <c r="N349" s="121"/>
      <c r="O349" s="189">
        <v>9</v>
      </c>
      <c r="P349" s="190" t="s">
        <v>186</v>
      </c>
      <c r="V349" s="120"/>
      <c r="W349" s="120"/>
      <c r="X349" s="120"/>
      <c r="Y349" s="120"/>
      <c r="Z349" s="120"/>
      <c r="AA349" s="120"/>
    </row>
    <row r="350" spans="2:27" ht="15" customHeight="1">
      <c r="I350" s="118"/>
      <c r="J350" s="119"/>
    </row>
    <row r="351" spans="2:27" ht="18" customHeight="1">
      <c r="B351" s="143" t="s">
        <v>540</v>
      </c>
      <c r="C351" s="144"/>
      <c r="D351" s="144"/>
      <c r="E351" s="144"/>
      <c r="F351" s="144"/>
      <c r="G351" s="144"/>
      <c r="H351" s="144"/>
      <c r="I351" s="144"/>
      <c r="J351" s="144"/>
      <c r="K351" s="144"/>
      <c r="L351" s="144"/>
      <c r="M351" s="144"/>
      <c r="N351" s="144"/>
      <c r="O351" s="144"/>
      <c r="P351" s="144"/>
      <c r="Q351" s="144"/>
      <c r="R351" s="144"/>
      <c r="Y351" s="120"/>
      <c r="Z351" s="120"/>
      <c r="AA351" s="120"/>
    </row>
    <row r="352" spans="2:27" ht="18" customHeight="1">
      <c r="B352" s="144"/>
      <c r="C352" s="114" t="s">
        <v>187</v>
      </c>
      <c r="D352" s="114" t="s">
        <v>188</v>
      </c>
      <c r="E352" s="144"/>
      <c r="F352" s="114" t="s">
        <v>189</v>
      </c>
      <c r="G352" s="149" t="s">
        <v>190</v>
      </c>
      <c r="H352" s="114" t="s">
        <v>541</v>
      </c>
      <c r="I352" s="149" t="s">
        <v>188</v>
      </c>
      <c r="J352" s="114" t="s">
        <v>542</v>
      </c>
      <c r="K352" s="114" t="s">
        <v>543</v>
      </c>
      <c r="O352" s="119"/>
      <c r="P352" s="119"/>
      <c r="Q352" s="119"/>
      <c r="U352" s="119"/>
    </row>
    <row r="353" spans="2:27" ht="18" customHeight="1">
      <c r="B353" s="144"/>
      <c r="C353" s="150">
        <v>1700</v>
      </c>
      <c r="D353" s="277" t="s">
        <v>544</v>
      </c>
      <c r="E353" s="144"/>
      <c r="F353" s="114">
        <f>COUNTIF(B9:B318,TRUE)</f>
        <v>0</v>
      </c>
      <c r="G353" s="114" t="b">
        <f>I3="inch"</f>
        <v>0</v>
      </c>
      <c r="H353" s="150">
        <f>C353</f>
        <v>1700</v>
      </c>
      <c r="I353" s="151">
        <f>(F353-1)*H353</f>
        <v>-1700</v>
      </c>
      <c r="J353" s="152">
        <f>SUM(H353:I353)</f>
        <v>0</v>
      </c>
      <c r="K353" s="465">
        <f>SUM(J353:J355)</f>
        <v>0</v>
      </c>
      <c r="O353" s="119"/>
      <c r="P353" s="119"/>
      <c r="Q353" s="119"/>
      <c r="U353" s="119"/>
    </row>
    <row r="354" spans="2:27" ht="18" customHeight="1">
      <c r="B354" s="144"/>
      <c r="C354" s="71"/>
      <c r="D354" s="71"/>
      <c r="E354" s="144"/>
      <c r="F354" s="114"/>
      <c r="G354" s="114"/>
      <c r="H354" s="150"/>
      <c r="I354" s="151"/>
      <c r="J354" s="152"/>
      <c r="K354" s="466"/>
      <c r="O354" s="119"/>
      <c r="P354" s="119"/>
      <c r="Q354" s="119"/>
      <c r="U354" s="119"/>
    </row>
    <row r="355" spans="2:27" ht="18" customHeight="1">
      <c r="B355" s="144"/>
      <c r="C355" s="120"/>
      <c r="D355" s="120"/>
      <c r="E355" s="144"/>
      <c r="F355" s="114"/>
      <c r="G355" s="114"/>
      <c r="H355" s="150"/>
      <c r="I355" s="153"/>
      <c r="J355" s="152"/>
      <c r="K355" s="467"/>
      <c r="O355" s="119"/>
      <c r="P355" s="119"/>
      <c r="Q355" s="119"/>
      <c r="U355" s="119"/>
    </row>
    <row r="356" spans="2:27" ht="18" customHeight="1">
      <c r="B356" s="144"/>
      <c r="C356" s="120"/>
      <c r="D356" s="120"/>
      <c r="E356" s="144"/>
      <c r="F356" s="144"/>
      <c r="G356" s="144"/>
      <c r="H356" s="144"/>
      <c r="I356" s="144"/>
      <c r="J356" s="144"/>
      <c r="K356" s="144"/>
      <c r="L356" s="145"/>
      <c r="M356" s="144"/>
      <c r="N356" s="144"/>
      <c r="O356" s="144"/>
      <c r="S356" s="119"/>
      <c r="T356" s="119"/>
      <c r="U356" s="119"/>
      <c r="V356" s="120"/>
      <c r="W356" s="120"/>
      <c r="X356" s="120"/>
    </row>
    <row r="357" spans="2:27" ht="18" customHeight="1">
      <c r="B357" s="144"/>
      <c r="C357" s="120"/>
      <c r="D357" s="120"/>
      <c r="E357" s="144"/>
      <c r="F357" s="146" t="s">
        <v>191</v>
      </c>
      <c r="G357" s="144"/>
      <c r="H357" s="144"/>
      <c r="I357" s="144"/>
      <c r="J357" s="144"/>
      <c r="K357" s="144"/>
      <c r="L357" s="144"/>
      <c r="M357" s="144"/>
      <c r="N357" s="144"/>
      <c r="O357" s="144"/>
      <c r="S357" s="119"/>
      <c r="T357" s="119"/>
      <c r="U357" s="119"/>
      <c r="V357" s="120"/>
      <c r="W357" s="120"/>
      <c r="X357" s="120"/>
    </row>
    <row r="358" spans="2:27" ht="18" customHeight="1">
      <c r="B358" s="144"/>
      <c r="C358" s="120"/>
      <c r="D358" s="120"/>
      <c r="E358" s="144"/>
      <c r="F358" s="147"/>
      <c r="J358" s="144"/>
      <c r="K358" s="144"/>
      <c r="L358" s="144"/>
      <c r="M358" s="144"/>
      <c r="N358" s="144"/>
      <c r="O358" s="144"/>
      <c r="S358" s="119"/>
      <c r="T358" s="119"/>
      <c r="U358" s="119"/>
      <c r="V358" s="120"/>
      <c r="W358" s="120"/>
      <c r="X358" s="120"/>
    </row>
    <row r="359" spans="2:27" ht="18" customHeight="1">
      <c r="B359" s="144"/>
      <c r="C359" s="120"/>
      <c r="D359" s="120"/>
      <c r="E359" s="144"/>
      <c r="F359" s="147"/>
      <c r="J359" s="144"/>
      <c r="K359" s="144"/>
      <c r="L359" s="144"/>
      <c r="M359" s="144"/>
      <c r="N359" s="144"/>
      <c r="O359" s="144"/>
      <c r="S359" s="119"/>
      <c r="T359" s="119"/>
      <c r="U359" s="119"/>
      <c r="V359" s="120"/>
      <c r="W359" s="120"/>
      <c r="X359" s="120"/>
    </row>
    <row r="360" spans="2:27" ht="18" customHeight="1">
      <c r="B360" s="71"/>
      <c r="C360" s="120"/>
      <c r="D360" s="120"/>
      <c r="E360" s="71"/>
      <c r="F360" s="71"/>
      <c r="G360" s="71"/>
      <c r="H360" s="71"/>
      <c r="M360" s="71"/>
      <c r="N360" s="71"/>
      <c r="O360" s="71"/>
      <c r="P360" s="144"/>
      <c r="Q360" s="144"/>
      <c r="R360" s="144"/>
      <c r="Y360" s="120"/>
      <c r="Z360" s="120"/>
      <c r="AA360" s="120"/>
    </row>
    <row r="361" spans="2:27" ht="18" customHeight="1">
      <c r="B361" s="120"/>
      <c r="C361" s="120"/>
      <c r="D361" s="120"/>
      <c r="I361" s="147"/>
      <c r="J361" s="144"/>
      <c r="K361" s="144"/>
      <c r="L361" s="144"/>
      <c r="P361" s="119"/>
      <c r="Q361" s="119"/>
      <c r="R361" s="119"/>
      <c r="Y361" s="120"/>
      <c r="Z361" s="120"/>
      <c r="AA361" s="120"/>
    </row>
    <row r="362" spans="2:27" ht="18" customHeight="1">
      <c r="B362" s="120"/>
      <c r="I362" s="147"/>
      <c r="J362" s="144"/>
      <c r="K362" s="144"/>
      <c r="L362" s="144"/>
      <c r="P362" s="119"/>
      <c r="Q362" s="119"/>
      <c r="R362" s="119"/>
      <c r="Y362" s="120"/>
      <c r="Z362" s="120"/>
      <c r="AA362" s="120"/>
    </row>
    <row r="363" spans="2:27" ht="18" customHeight="1">
      <c r="B363" s="120"/>
      <c r="J363" s="71"/>
      <c r="K363" s="71"/>
      <c r="L363" s="71"/>
      <c r="P363" s="119"/>
      <c r="Q363" s="119"/>
      <c r="R363" s="119"/>
      <c r="Y363" s="120"/>
      <c r="Z363" s="120"/>
      <c r="AA363" s="120"/>
    </row>
    <row r="364" spans="2:27" ht="18" customHeight="1">
      <c r="B364" s="120"/>
      <c r="I364" s="147"/>
      <c r="J364" s="122"/>
      <c r="K364" s="122"/>
      <c r="P364" s="119"/>
      <c r="Q364" s="119"/>
      <c r="R364" s="119"/>
      <c r="Y364" s="120"/>
      <c r="Z364" s="120"/>
      <c r="AA364" s="120"/>
    </row>
    <row r="365" spans="2:27" ht="18" customHeight="1">
      <c r="B365" s="120"/>
      <c r="I365" s="147"/>
      <c r="J365" s="122"/>
      <c r="K365" s="122"/>
      <c r="P365" s="119"/>
      <c r="Q365" s="119"/>
      <c r="R365" s="119"/>
      <c r="V365" s="120"/>
      <c r="W365" s="120"/>
      <c r="X365" s="120"/>
      <c r="Y365" s="120"/>
      <c r="Z365" s="120"/>
      <c r="AA365" s="120"/>
    </row>
    <row r="366" spans="2:27" ht="18" customHeight="1">
      <c r="B366" s="120"/>
      <c r="J366" s="122"/>
      <c r="K366" s="122"/>
      <c r="P366" s="119"/>
      <c r="Q366" s="119"/>
      <c r="R366" s="119"/>
      <c r="V366" s="120"/>
      <c r="W366" s="120"/>
      <c r="X366" s="120"/>
      <c r="Y366" s="120"/>
      <c r="Z366" s="120"/>
      <c r="AA366" s="120"/>
    </row>
    <row r="367" spans="2:27" ht="18" customHeight="1">
      <c r="B367" s="120"/>
      <c r="P367" s="119"/>
      <c r="Q367" s="119"/>
      <c r="R367" s="119"/>
    </row>
  </sheetData>
  <mergeCells count="34">
    <mergeCell ref="S333:T333"/>
    <mergeCell ref="D339:D340"/>
    <mergeCell ref="D343:D344"/>
    <mergeCell ref="E341:F341"/>
    <mergeCell ref="G341:G342"/>
    <mergeCell ref="C333:G333"/>
    <mergeCell ref="B339:C339"/>
    <mergeCell ref="K353:K355"/>
    <mergeCell ref="Q321:R321"/>
    <mergeCell ref="Q322:R322"/>
    <mergeCell ref="G321:K321"/>
    <mergeCell ref="M321:P321"/>
    <mergeCell ref="J322:K322"/>
    <mergeCell ref="M322:N322"/>
    <mergeCell ref="O322:P322"/>
    <mergeCell ref="G331:P331"/>
    <mergeCell ref="J333:M333"/>
    <mergeCell ref="O333:Q333"/>
    <mergeCell ref="R333:R334"/>
    <mergeCell ref="U321:V321"/>
    <mergeCell ref="AC6:AD6"/>
    <mergeCell ref="AH6:AM6"/>
    <mergeCell ref="E6:K6"/>
    <mergeCell ref="B6:B8"/>
    <mergeCell ref="AF6:AG6"/>
    <mergeCell ref="L6:L7"/>
    <mergeCell ref="C6:C8"/>
    <mergeCell ref="D6:D8"/>
    <mergeCell ref="B321:B322"/>
    <mergeCell ref="C321:C322"/>
    <mergeCell ref="D321:D322"/>
    <mergeCell ref="E321:E322"/>
    <mergeCell ref="F321:F322"/>
    <mergeCell ref="T321:T322"/>
  </mergeCells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11</vt:i4>
      </vt:variant>
      <vt:variant>
        <vt:lpstr>이름이 지정된 범위</vt:lpstr>
      </vt:variant>
      <vt:variant>
        <vt:i4>17</vt:i4>
      </vt:variant>
    </vt:vector>
  </HeadingPairs>
  <TitlesOfParts>
    <vt:vector size="28" baseType="lpstr">
      <vt:lpstr>기본정보</vt:lpstr>
      <vt:lpstr>교정결과</vt:lpstr>
      <vt:lpstr>교정결과-E</vt:lpstr>
      <vt:lpstr>교정결과-HY</vt:lpstr>
      <vt:lpstr>판정결과</vt:lpstr>
      <vt:lpstr>부록</vt:lpstr>
      <vt:lpstr>RAWDATA</vt:lpstr>
      <vt:lpstr>측정불확도추정보고서</vt:lpstr>
      <vt:lpstr>Calcu</vt:lpstr>
      <vt:lpstr>STD_Data</vt:lpstr>
      <vt:lpstr>Length_11</vt:lpstr>
      <vt:lpstr>'교정결과-E'!B_Tag</vt:lpstr>
      <vt:lpstr>'교정결과-HY'!B_Tag</vt:lpstr>
      <vt:lpstr>B_Tag</vt:lpstr>
      <vt:lpstr>판정결과!B_Tag_2</vt:lpstr>
      <vt:lpstr>부록!B_Tag_3</vt:lpstr>
      <vt:lpstr>Length_11_CMC</vt:lpstr>
      <vt:lpstr>Length_11_Condition</vt:lpstr>
      <vt:lpstr>Length_11_Resolution</vt:lpstr>
      <vt:lpstr>Length_11_Result</vt:lpstr>
      <vt:lpstr>Length_11_Spec</vt:lpstr>
      <vt:lpstr>Length_11_STD1</vt:lpstr>
      <vt:lpstr>기본정보!Print_Area</vt:lpstr>
      <vt:lpstr>교정결과!Print_Titles</vt:lpstr>
      <vt:lpstr>'교정결과-E'!Print_Titles</vt:lpstr>
      <vt:lpstr>'교정결과-HY'!Print_Titles</vt:lpstr>
      <vt:lpstr>부록!Print_Titles</vt:lpstr>
      <vt:lpstr>판정결과!Print_Titles</vt:lpstr>
    </vt:vector>
  </TitlesOfParts>
  <Company>HCT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노트북-5</dc:creator>
  <cp:lastModifiedBy>Jey Jey</cp:lastModifiedBy>
  <cp:lastPrinted>2020-11-02T06:46:09Z</cp:lastPrinted>
  <dcterms:created xsi:type="dcterms:W3CDTF">2004-11-10T00:11:43Z</dcterms:created>
  <dcterms:modified xsi:type="dcterms:W3CDTF">2021-07-23T06:17:51Z</dcterms:modified>
</cp:coreProperties>
</file>